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435" activeTab="0"/>
  </bookViews>
  <sheets>
    <sheet name="Rekapitulace stavby" sheetId="1" r:id="rId1"/>
    <sheet name="1 - Stavební část" sheetId="2" r:id="rId2"/>
    <sheet name="2 - Vytápění" sheetId="3" r:id="rId3"/>
    <sheet name="3 - Vzduchotechnika a chl..." sheetId="4" r:id="rId4"/>
    <sheet name="4 - Zdravotní instalace" sheetId="5" r:id="rId5"/>
    <sheet name="5 - Silnoproudá elektrote..." sheetId="6" r:id="rId6"/>
    <sheet name="6 - Měření a regulace" sheetId="7" r:id="rId7"/>
    <sheet name="7 - Záchytný systém objektu" sheetId="8" r:id="rId8"/>
    <sheet name="8 - Vybavení" sheetId="9" r:id="rId9"/>
    <sheet name="VRN - Ostatní a vedlejší ..." sheetId="10" r:id="rId10"/>
    <sheet name="Pokyny pro vyplnění" sheetId="11" r:id="rId11"/>
  </sheets>
  <definedNames>
    <definedName name="_xlnm._FilterDatabase" localSheetId="1" hidden="1">'1 - Stavební část'!$C$112:$K$2341</definedName>
    <definedName name="_xlnm._FilterDatabase" localSheetId="2" hidden="1">'2 - Vytápění'!$C$87:$K$176</definedName>
    <definedName name="_xlnm._FilterDatabase" localSheetId="3" hidden="1">'3 - Vzduchotechnika a chl...'!$C$85:$K$137</definedName>
    <definedName name="_xlnm._FilterDatabase" localSheetId="4" hidden="1">'4 - Zdravotní instalace'!$C$95:$K$316</definedName>
    <definedName name="_xlnm._FilterDatabase" localSheetId="5" hidden="1">'5 - Silnoproudá elektrote...'!$C$86:$K$246</definedName>
    <definedName name="_xlnm._FilterDatabase" localSheetId="6" hidden="1">'6 - Měření a regulace'!$C$85:$K$139</definedName>
    <definedName name="_xlnm._FilterDatabase" localSheetId="7" hidden="1">'7 - Záchytný systém objektu'!$C$81:$K$86</definedName>
    <definedName name="_xlnm._FilterDatabase" localSheetId="8" hidden="1">'8 - Vybavení'!$C$80:$K$85</definedName>
    <definedName name="_xlnm._FilterDatabase" localSheetId="9" hidden="1">'VRN - Ostatní a vedlejší ...'!$C$79:$K$91</definedName>
    <definedName name="_xlnm.Print_Area" localSheetId="1">'1 - Stavební část'!$C$4:$J$39,'1 - Stavební část'!$C$45:$J$94,'1 - Stavební část'!$C$100:$K$2341</definedName>
    <definedName name="_xlnm.Print_Area" localSheetId="2">'2 - Vytápění'!$C$4:$J$39,'2 - Vytápění'!$C$45:$J$69,'2 - Vytápění'!$C$75:$K$176</definedName>
    <definedName name="_xlnm.Print_Area" localSheetId="3">'3 - Vzduchotechnika a chl...'!$C$4:$J$39,'3 - Vzduchotechnika a chl...'!$C$45:$J$67,'3 - Vzduchotechnika a chl...'!$C$73:$K$137</definedName>
    <definedName name="_xlnm.Print_Area" localSheetId="4">'4 - Zdravotní instalace'!$C$4:$J$39,'4 - Zdravotní instalace'!$C$45:$J$77,'4 - Zdravotní instalace'!$C$83:$K$316</definedName>
    <definedName name="_xlnm.Print_Area" localSheetId="5">'5 - Silnoproudá elektrote...'!$C$4:$J$39,'5 - Silnoproudá elektrote...'!$C$45:$J$68,'5 - Silnoproudá elektrote...'!$C$74:$K$246</definedName>
    <definedName name="_xlnm.Print_Area" localSheetId="6">'6 - Měření a regulace'!$C$4:$J$39,'6 - Měření a regulace'!$C$45:$J$67,'6 - Měření a regulace'!$C$73:$K$139</definedName>
    <definedName name="_xlnm.Print_Area" localSheetId="7">'7 - Záchytný systém objektu'!$C$4:$J$39,'7 - Záchytný systém objektu'!$C$45:$J$63,'7 - Záchytný systém objektu'!$C$69:$K$86</definedName>
    <definedName name="_xlnm.Print_Area" localSheetId="8">'8 - Vybavení'!$C$4:$J$39,'8 - Vybavení'!$C$45:$J$62,'8 - Vybavení'!$C$68:$K$85</definedName>
    <definedName name="_xlnm.Print_Area" localSheetId="10">'Pokyny pro vyplnění'!$B$2:$K$71,'Pokyny pro vyplnění'!$B$74:$K$118,'Pokyny pro vyplnění'!$B$121:$K$190,'Pokyny pro vyplnění'!$B$198:$K$218</definedName>
    <definedName name="_xlnm.Print_Area" localSheetId="0">'Rekapitulace stavby'!$D$4:$AO$36,'Rekapitulace stavby'!$C$42:$AQ$64</definedName>
    <definedName name="_xlnm.Print_Area" localSheetId="9">'VRN - Ostatní a vedlejší ...'!$C$4:$J$39,'VRN - Ostatní a vedlejší ...'!$C$45:$J$61,'VRN - Ostatní a vedlejší ...'!$C$67:$K$91</definedName>
    <definedName name="_xlnm.Print_Titles" localSheetId="0">'Rekapitulace stavby'!$52:$52</definedName>
    <definedName name="_xlnm.Print_Titles" localSheetId="1">'1 - Stavební část'!$112:$112</definedName>
    <definedName name="_xlnm.Print_Titles" localSheetId="2">'2 - Vytápění'!$87:$87</definedName>
    <definedName name="_xlnm.Print_Titles" localSheetId="3">'3 - Vzduchotechnika a chl...'!$85:$85</definedName>
    <definedName name="_xlnm.Print_Titles" localSheetId="4">'4 - Zdravotní instalace'!$95:$95</definedName>
    <definedName name="_xlnm.Print_Titles" localSheetId="5">'5 - Silnoproudá elektrote...'!$86:$86</definedName>
    <definedName name="_xlnm.Print_Titles" localSheetId="6">'6 - Měření a regulace'!$85:$85</definedName>
    <definedName name="_xlnm.Print_Titles" localSheetId="7">'7 - Záchytný systém objektu'!$81:$81</definedName>
    <definedName name="_xlnm.Print_Titles" localSheetId="8">'8 - Vybavení'!$80:$80</definedName>
    <definedName name="_xlnm.Print_Titles" localSheetId="9">'VRN - Ostatní a vedlejší ...'!$79:$79</definedName>
  </definedNames>
  <calcPr calcId="152511"/>
</workbook>
</file>

<file path=xl/sharedStrings.xml><?xml version="1.0" encoding="utf-8"?>
<sst xmlns="http://schemas.openxmlformats.org/spreadsheetml/2006/main" count="32938" uniqueCount="4425">
  <si>
    <t>Export Komplet</t>
  </si>
  <si>
    <t>VZ</t>
  </si>
  <si>
    <t>2.0</t>
  </si>
  <si>
    <t/>
  </si>
  <si>
    <t>False</t>
  </si>
  <si>
    <t>{1961dcef-5817-4ce0-8612-f6b92192ade7}</t>
  </si>
  <si>
    <t>&gt;&gt;  skryté sloupce  &lt;&lt;</t>
  </si>
  <si>
    <t>0,01</t>
  </si>
  <si>
    <t>21</t>
  </si>
  <si>
    <t>15</t>
  </si>
  <si>
    <t>REKAPITULACE STAVBY</t>
  </si>
  <si>
    <t>v ---  níže se nacházejí doplnkové a pomocné údaje k sestavám  --- v</t>
  </si>
  <si>
    <t>Návod na vyplnění</t>
  </si>
  <si>
    <t>0,001</t>
  </si>
  <si>
    <t>Kód:</t>
  </si>
  <si>
    <t>1</t>
  </si>
  <si>
    <t>Měnit lze pouze buňky se žlutým podbarvením!
1) v Rekapitulaci stavby vyplňte údaje o Uchazeči (přenesou se do ostatních sestav i v jiných listech)
2) na vybraných listech vyplňte v sestavě Soupis prací ceny u položek</t>
  </si>
  <si>
    <t>Stavba:</t>
  </si>
  <si>
    <t>Stavební úpravy a přístavba výjezdové základny ZZS JčK- Český Krumlov</t>
  </si>
  <si>
    <t>KSO:</t>
  </si>
  <si>
    <t>CC-CZ:</t>
  </si>
  <si>
    <t>Místo:</t>
  </si>
  <si>
    <t xml:space="preserve"> </t>
  </si>
  <si>
    <t>Datum:</t>
  </si>
  <si>
    <t>8.7.2019</t>
  </si>
  <si>
    <t>Zadavatel:</t>
  </si>
  <si>
    <t>IČ:</t>
  </si>
  <si>
    <t>NEMOCNICE ČESKÝ KRUMLOV, a.s.</t>
  </si>
  <si>
    <t>DIČ:</t>
  </si>
  <si>
    <t>Uchazeč:</t>
  </si>
  <si>
    <t>Vyplň údaj</t>
  </si>
  <si>
    <t>Projektant:</t>
  </si>
  <si>
    <t>ALFAPLAN s.r.o.</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</si>
  <si>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</si>
  <si>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</si>
  <si>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</si>
  <si>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</si>
  <si>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</si>
  <si>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</si>
  <si>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</si>
  <si>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</si>
  <si>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</si>
  <si>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</si>
  <si>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</si>
  <si>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</si>
  <si>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</si>
  <si>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</si>
  <si>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</si>
  <si>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</si>
  <si>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</si>
  <si>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</si>
  <si>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</si>
  <si>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</si>
  <si>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</si>
  <si>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</si>
  <si>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</si>
  <si>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</si>
  <si>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</si>
  <si>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</si>
  <si>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</si>
  <si>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</si>
  <si>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</si>
  <si>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</si>
  <si>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</si>
  <si>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</si>
  <si>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</si>
  <si>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</si>
  <si>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</si>
  <si>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</si>
  <si>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</si>
  <si>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</si>
  <si>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</si>
  <si>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</si>
  <si>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</si>
  <si>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</si>
  <si>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</si>
  <si>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Stavební část</t>
  </si>
  <si>
    <t>STA</t>
  </si>
  <si>
    <t>{03e886ca-9bca-405d-be3e-18312e3ae725}</t>
  </si>
  <si>
    <t>2</t>
  </si>
  <si>
    <t>Vytápění</t>
  </si>
  <si>
    <t>{92957cec-af81-4614-bad7-5e64f29d6ad1}</t>
  </si>
  <si>
    <t>3</t>
  </si>
  <si>
    <t>Vzduchotechnika a chlazení</t>
  </si>
  <si>
    <t>{814ae543-aa57-4449-8314-6fba3058dae0}</t>
  </si>
  <si>
    <t>4</t>
  </si>
  <si>
    <t>Zdravotní instalace</t>
  </si>
  <si>
    <t>{f86e135f-ac34-407b-b325-d5ba68309568}</t>
  </si>
  <si>
    <t>5</t>
  </si>
  <si>
    <t>Silnoproudá elektrotechnika, hromosvody, Slaboproudá elektrotechnika</t>
  </si>
  <si>
    <t>{08ea93eb-6fc2-43e9-adf1-11e53ce26751}</t>
  </si>
  <si>
    <t>6</t>
  </si>
  <si>
    <t>Měření a regulace</t>
  </si>
  <si>
    <t>{67170ffe-5936-49c1-814c-db5fbca5c63b}</t>
  </si>
  <si>
    <t>7</t>
  </si>
  <si>
    <t>Záchytný systém objektu</t>
  </si>
  <si>
    <t>{a5857a3f-799a-4486-9d14-1851c47d703c}</t>
  </si>
  <si>
    <t>8</t>
  </si>
  <si>
    <t>Vybavení</t>
  </si>
  <si>
    <t>{3efe49cc-4af8-46ce-bfcb-42bb1a4d20a1}</t>
  </si>
  <si>
    <t>VRN</t>
  </si>
  <si>
    <t>Ostatní a vedlejší náklady</t>
  </si>
  <si>
    <t>{0d2586e1-68e2-437d-9f41-a2a3557d485a}</t>
  </si>
  <si>
    <t>KRYCÍ LIST SOUPISU PRACÍ</t>
  </si>
  <si>
    <t>Objekt:</t>
  </si>
  <si>
    <t>1 - Stavební část</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</si>
  <si>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</si>
  <si>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</si>
  <si>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</si>
  <si>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</si>
  <si>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</si>
  <si>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</si>
  <si>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</si>
  <si>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</si>
  <si>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</si>
  <si>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</si>
  <si>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</si>
  <si>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61 - Úprava povrchů vnitřních</t>
  </si>
  <si>
    <t xml:space="preserve">      62 - Úprava povrchů vnějších</t>
  </si>
  <si>
    <t xml:space="preserve">      63 - Podlahy a podlahové konstrukce</t>
  </si>
  <si>
    <t xml:space="preserve">    9 - Ostatní konstrukce a práce, bourání</t>
  </si>
  <si>
    <t xml:space="preserve">      92 - HZS</t>
  </si>
  <si>
    <t xml:space="preserve">      93 - Stavební přípomoce</t>
  </si>
  <si>
    <t xml:space="preserve">      94 - Lešení a stavební výtahy</t>
  </si>
  <si>
    <t xml:space="preserve">      95 - Různé dokončovací konstrukce a práce pozemních staveb</t>
  </si>
  <si>
    <t xml:space="preserve">      96 - Bourání konstrukcí</t>
  </si>
  <si>
    <t xml:space="preserve">      98 - Sanace</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</si>
  <si>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</si>
  <si>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</si>
  <si>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</si>
  <si>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</si>
  <si>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</si>
  <si>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</si>
  <si>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</si>
  <si>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</si>
  <si>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</si>
  <si>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</si>
  <si>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</si>
  <si>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</si>
  <si>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</si>
  <si>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777 - Podlahy lité</t>
  </si>
  <si>
    <t xml:space="preserve">    781 - Dokončovací práce - obklady</t>
  </si>
  <si>
    <t xml:space="preserve">    783 - Dokončovací práce - nátěry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</si>
  <si>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</si>
  <si>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</si>
  <si>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</si>
  <si>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</si>
  <si>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</si>
  <si>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</si>
  <si>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</si>
  <si>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</si>
  <si>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</si>
  <si>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</si>
  <si>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</si>
  <si>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</si>
  <si>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</si>
  <si>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</si>
  <si>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</si>
  <si>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</si>
  <si>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</si>
  <si>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</si>
  <si>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</si>
  <si>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113107143</t>
  </si>
  <si>
    <t>Odstranění podkladů nebo krytů ručně s přemístěním hmot na skládku na vzdálenost do 3 m nebo s naložením na dopravní prostředek živičných, o tl. vrstvy přes 100 do 150 mm</t>
  </si>
  <si>
    <t>m2</t>
  </si>
  <si>
    <t>CS ÚRS 2019 02</t>
  </si>
  <si>
    <t>-1134764659</t>
  </si>
  <si>
    <t>VV</t>
  </si>
  <si>
    <t>v místě přístavby</t>
  </si>
  <si>
    <t>8,1*2,7</t>
  </si>
  <si>
    <t>121101101</t>
  </si>
  <si>
    <t>Sejmutí ornice nebo lesní půdy s vodorovným přemístěním na hromady v místě upotřebení nebo na dočasné či trvalé skládky se složením, na vzdálenost do 50 m</t>
  </si>
  <si>
    <t>m3</t>
  </si>
  <si>
    <t>1744222220</t>
  </si>
  <si>
    <t>viz. TZ</t>
  </si>
  <si>
    <t>85*0,15</t>
  </si>
  <si>
    <t>122201101-1</t>
  </si>
  <si>
    <t>Odkopávky a prokopávky nezapažené s přehozením výkopku na vzdálenost do 3 m nebo s naložením na dopravní prostředek v hornině tř. 3 do 100 m3- RUČNĚ</t>
  </si>
  <si>
    <t>1739189351</t>
  </si>
  <si>
    <t>odkopávky pro podsyp</t>
  </si>
  <si>
    <t>mezi pasy- předpoklad tl.150mm</t>
  </si>
  <si>
    <t>(5,5+1,5+5,5+1,5+6,0+1,5+14,5)*0,15</t>
  </si>
  <si>
    <t>pozn. 1 základy</t>
  </si>
  <si>
    <t>16,0*0,15</t>
  </si>
  <si>
    <t>pro zámkovou dlažbu</t>
  </si>
  <si>
    <t>11,8*(0,08+0,05+0,1+0,1+0,2)</t>
  </si>
  <si>
    <t>Součet</t>
  </si>
  <si>
    <t>122201109-1</t>
  </si>
  <si>
    <t>Odkopávky a prokopávky nezapažené s přehozením výkopku na vzdálenost do 3 m nebo s naložením na dopravní prostředek v hornině tř. 3 Příplatek k cenám za lepivost horniny tř. 3- RUČNĚ</t>
  </si>
  <si>
    <t>1224553777</t>
  </si>
  <si>
    <t>viz. odkopávky</t>
  </si>
  <si>
    <t>14,054</t>
  </si>
  <si>
    <t>162201211</t>
  </si>
  <si>
    <t>Vodorovné přemístění výkopku nebo sypaniny stavebním kolečkem s naložením a vyprázdněním kolečka na hromady nebo do dopravního prostředku na vzdálenost do 10 m z horniny tř. 1 až 4</t>
  </si>
  <si>
    <t>-536559571</t>
  </si>
  <si>
    <t>odkopávky+rýhy</t>
  </si>
  <si>
    <t>14,054+25,517</t>
  </si>
  <si>
    <t>162201219</t>
  </si>
  <si>
    <t>Vodorovné přemístění výkopku nebo sypaniny stavebním kolečkem s naložením a vyprázdněním kolečka na hromady nebo do dopravního prostředku na vzdálenost do 10 m z horniny Příplatek k ceně horniny tř. 1 až 4 za každých dalších 10 m</t>
  </si>
  <si>
    <t>220835200</t>
  </si>
  <si>
    <t>162701105</t>
  </si>
  <si>
    <t>Vodorovné přemístění výkopku nebo sypaniny po suchu na obvyklém dopravním prostředku, bez naložení výkopku, avšak se složením bez rozhrnutí z horniny tř. 1 až 4 na vzdálenost přes 9 000 do 10 000 m</t>
  </si>
  <si>
    <t>-1187231995</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</si>
  <si>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</si>
  <si>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</si>
  <si>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1291403623</t>
  </si>
  <si>
    <t>39,571*25 'Přepočtené koeficientem množství</t>
  </si>
  <si>
    <t>9</t>
  </si>
  <si>
    <t>171201201</t>
  </si>
  <si>
    <t>Uložení sypaniny na skládky</t>
  </si>
  <si>
    <t>1726448639</t>
  </si>
  <si>
    <t>10</t>
  </si>
  <si>
    <t>171201211</t>
  </si>
  <si>
    <t>Poplatek za uložení stavebního odpadu na skládce (skládkovné) zeminy a kameniva zatříděného do Katalogu odpadů pod kódem 170 504</t>
  </si>
  <si>
    <t>t</t>
  </si>
  <si>
    <t>1463511522</t>
  </si>
  <si>
    <t>39,571*2 'Přepočtené koeficientem množství</t>
  </si>
  <si>
    <t>11</t>
  </si>
  <si>
    <t>132212101</t>
  </si>
  <si>
    <t>Hloubení zapažených i nezapažených rýh šířky do 600 mm ručním nebo pneumatickým nářadím s urovnáním dna do předepsaného profilu a spádu v horninách tř. 3 soudržných</t>
  </si>
  <si>
    <t>1721929747</t>
  </si>
  <si>
    <t>pasy</t>
  </si>
  <si>
    <t>(2,5)*0,5*1,15*1,05</t>
  </si>
  <si>
    <t>(7,5)*0,6*1,15*1,05</t>
  </si>
  <si>
    <t>(2,3+8,55)*0,64*1,15*1,05</t>
  </si>
  <si>
    <t>(3,6+2,9)*0,5*1,15*1,05</t>
  </si>
  <si>
    <t>(2,3+2,3)*0,6*1,15*1,05</t>
  </si>
  <si>
    <t>chránička</t>
  </si>
  <si>
    <t>(3,33+3,39+3,6)*0,3*0,65*1,05</t>
  </si>
  <si>
    <t>4*0,3*0,65*1,05</t>
  </si>
  <si>
    <t>12</t>
  </si>
  <si>
    <t>132212109</t>
  </si>
  <si>
    <t>Hloubení zapažených i nezapažených rýh šířky do 600 mm ručním nebo pneumatickým nářadím s urovnáním dna do předepsaného profilu a spádu v horninách tř. 3 Příplatek k cenám za lepivost horniny tř. 3</t>
  </si>
  <si>
    <t>-131174644</t>
  </si>
  <si>
    <t>viz. hlubení rýh</t>
  </si>
  <si>
    <t>25,517</t>
  </si>
  <si>
    <t>13</t>
  </si>
  <si>
    <t>181301102</t>
  </si>
  <si>
    <t>Rozprostření a urovnání ornice v rovině nebo ve svahu sklonu do 1:5 při souvislé ploše do 500 m2, tl. vrstvy přes 100 do 150 mm</t>
  </si>
  <si>
    <t>404977818</t>
  </si>
  <si>
    <t>85,0</t>
  </si>
  <si>
    <t>14</t>
  </si>
  <si>
    <t>181411131</t>
  </si>
  <si>
    <t>Založení trávníku na půdě předem připravené plochy do 1000 m2 výsevem včetně utažení parkového v rovině nebo na svahu do 1:5</t>
  </si>
  <si>
    <t>-1056942164</t>
  </si>
  <si>
    <t>M</t>
  </si>
  <si>
    <t>00572410</t>
  </si>
  <si>
    <t>osivo směs travní parková</t>
  </si>
  <si>
    <t>kg</t>
  </si>
  <si>
    <t>1290516575</t>
  </si>
  <si>
    <t>85*0,015 'Přepočtené koeficientem množství</t>
  </si>
  <si>
    <t>16</t>
  </si>
  <si>
    <t>181951102</t>
  </si>
  <si>
    <t>Úprava pláně vyrovnáním výškových rozdílů v hornině tř. 1 až 4 se zhutněním</t>
  </si>
  <si>
    <t>-1681085882</t>
  </si>
  <si>
    <t>pod podsyp</t>
  </si>
  <si>
    <t>(5,5+1,5+5,5+1,5+6,0+1,5+14,5)</t>
  </si>
  <si>
    <t>16,0</t>
  </si>
  <si>
    <t>pod chodník</t>
  </si>
  <si>
    <t>11,8</t>
  </si>
  <si>
    <t>Zakládání</t>
  </si>
  <si>
    <t>17</t>
  </si>
  <si>
    <t>271532212</t>
  </si>
  <si>
    <t>Podsyp pod základové konstrukce se zhutněním a urovnáním povrchu z kameniva hrubého, frakce 16 - 32 mm</t>
  </si>
  <si>
    <t>270048183</t>
  </si>
  <si>
    <t>18</t>
  </si>
  <si>
    <t>273321211</t>
  </si>
  <si>
    <t>Základy z betonu železového (bez výztuže) desky z betonu bez zvláštních nároků na prostředí tř. C 12/15</t>
  </si>
  <si>
    <t>1654265631</t>
  </si>
  <si>
    <t>(20,0+38,0)*0,1*1,05</t>
  </si>
  <si>
    <t>16,0*0,1*1,05</t>
  </si>
  <si>
    <t>19</t>
  </si>
  <si>
    <t>273351121</t>
  </si>
  <si>
    <t>Bednění základů desek zřízení</t>
  </si>
  <si>
    <t>-14480516</t>
  </si>
  <si>
    <t>hrana desky</t>
  </si>
  <si>
    <t>(10,6+18,6)*0,35</t>
  </si>
  <si>
    <t>20</t>
  </si>
  <si>
    <t>273351122</t>
  </si>
  <si>
    <t>Bednění základů desek odstranění</t>
  </si>
  <si>
    <t>-1139079940</t>
  </si>
  <si>
    <t>273362021</t>
  </si>
  <si>
    <t>Výztuž základů desek ze svařovaných sítí z drátů typu KARI</t>
  </si>
  <si>
    <t>-1233949790</t>
  </si>
  <si>
    <t>(20,0+38,0)*0,00444*1,2</t>
  </si>
  <si>
    <t>16,0*0,00444*1,2</t>
  </si>
  <si>
    <t>22</t>
  </si>
  <si>
    <t>274313611</t>
  </si>
  <si>
    <t>Základy z betonu prostého pasy betonu kamenem neprokládaného tř. C 16/20</t>
  </si>
  <si>
    <t>-2092593235</t>
  </si>
  <si>
    <t>23</t>
  </si>
  <si>
    <t>K248</t>
  </si>
  <si>
    <t>Bednění prostupů základovými konstrukcemi</t>
  </si>
  <si>
    <t>kus</t>
  </si>
  <si>
    <t>1573589077</t>
  </si>
  <si>
    <t>24</t>
  </si>
  <si>
    <t>K001</t>
  </si>
  <si>
    <t>D+M 2x PVC dělené chráničky pr. 100mm uložené do betonového lože</t>
  </si>
  <si>
    <t>m</t>
  </si>
  <si>
    <t>349764293</t>
  </si>
  <si>
    <t>25</t>
  </si>
  <si>
    <t>K310</t>
  </si>
  <si>
    <t>Zabetonování PVC chráničky betonem C 12/15</t>
  </si>
  <si>
    <t>-1676470006</t>
  </si>
  <si>
    <t>26</t>
  </si>
  <si>
    <t>K311</t>
  </si>
  <si>
    <t>D+M chráničky pro stávající el.</t>
  </si>
  <si>
    <t>-1334019921</t>
  </si>
  <si>
    <t>Svislé a kompletní konstrukce</t>
  </si>
  <si>
    <t>27</t>
  </si>
  <si>
    <t>311113144</t>
  </si>
  <si>
    <t>Nadzákladové zdi z tvárnic ztraceného bednění hladkých, včetně výplně z betonu třídy C 20/25, tloušťky zdiva přes 250 do 300 mm</t>
  </si>
  <si>
    <t>747623626</t>
  </si>
  <si>
    <t>nadezdívka atiky- předpoklad 2 šáry</t>
  </si>
  <si>
    <t>(12,3+21,8)*0,5</t>
  </si>
  <si>
    <t>28</t>
  </si>
  <si>
    <t>311113145</t>
  </si>
  <si>
    <t>Nadzákladové zdi z tvárnic ztraceného bednění hladkých, včetně výplně z betonu třídy C 20/25, tloušťky zdiva přes 300 do 400 mm</t>
  </si>
  <si>
    <t>-52862079</t>
  </si>
  <si>
    <t>16,2*0,5</t>
  </si>
  <si>
    <t>29</t>
  </si>
  <si>
    <t>311113146</t>
  </si>
  <si>
    <t>Nadzákladové zdi z tvárnic ztraceného bednění hladkých, včetně výplně z betonu třídy C 20/25, tloušťky zdiva přes 400 do 500 mm</t>
  </si>
  <si>
    <t>329254874</t>
  </si>
  <si>
    <t>(3,5)*1,5</t>
  </si>
  <si>
    <t>(4,0)*1,5</t>
  </si>
  <si>
    <t>(13,2)*0,5</t>
  </si>
  <si>
    <t>30</t>
  </si>
  <si>
    <t>311361821</t>
  </si>
  <si>
    <t>Výztuž nadzákladových zdí nosných svislých nebo odkloněných od svislice, rovných nebo oblých z betonářské oceli 10 505 (R) nebo BSt 500</t>
  </si>
  <si>
    <t>1365557809</t>
  </si>
  <si>
    <t>předpoklad 0,04t/m3</t>
  </si>
  <si>
    <t>17,05*0,3*0,04</t>
  </si>
  <si>
    <t>8,1*0,4*0,04</t>
  </si>
  <si>
    <t>17,85*0,5*0,04</t>
  </si>
  <si>
    <t>31</t>
  </si>
  <si>
    <t>311234261</t>
  </si>
  <si>
    <t>Zdivo jednovrstvé z cihel děrovaných nebroušených klasických spojených na pero a drážku na maltu M10, pevnost cihel přes P10 do P15, tl. zdiva 300 mm</t>
  </si>
  <si>
    <t>-1443364726</t>
  </si>
  <si>
    <t>1NP</t>
  </si>
  <si>
    <t>(2,5+3,9+2,1+2,1+8,0+0,47)*3,75</t>
  </si>
  <si>
    <t>-(1,1*2,1+0,75*0,9+1,1*2,3+3,2*3,5*2)</t>
  </si>
  <si>
    <t>2NP</t>
  </si>
  <si>
    <t>(2,5+0,6+1,7)*2,75</t>
  </si>
  <si>
    <t>-(1,1*2,2)</t>
  </si>
  <si>
    <t>32</t>
  </si>
  <si>
    <t>311234511</t>
  </si>
  <si>
    <t>Zdivo jednovrstvé z cihel děrovaných nebroušených klasických spojených na pero a drážku na tepelněizolační maltu M5, pevnost cihel do P10, tl. zdiva 440 mm</t>
  </si>
  <si>
    <t>412764185</t>
  </si>
  <si>
    <t>(2,5+8,3)*3,75</t>
  </si>
  <si>
    <t>-(2,4*0,9+1,4*2,3)</t>
  </si>
  <si>
    <t>(2,5+12,5+2,5+2,2+7,9)*3,75</t>
  </si>
  <si>
    <t>(4,2)*0,75</t>
  </si>
  <si>
    <t>-(2,1*1,5*2+2,4*1,5+1,1*1,5+1,0*1,5*2)</t>
  </si>
  <si>
    <t>33</t>
  </si>
  <si>
    <t>311272031</t>
  </si>
  <si>
    <t>Zdivo z pórobetonových tvárnic na tenké maltové lože, tl. zdiva 200 mm pevnost tvárnic přes P2 do P4, objemová hmotnost přes 450 do 600 kg/m3 hladkých</t>
  </si>
  <si>
    <t>-547411448</t>
  </si>
  <si>
    <t>zazdívka otvorů</t>
  </si>
  <si>
    <t>1,25*2,75*2</t>
  </si>
  <si>
    <t>34</t>
  </si>
  <si>
    <t>311272131</t>
  </si>
  <si>
    <t>Zdivo z pórobetonových tvárnic na tenké maltové lože, tl. zdiva 250 mm pevnost tvárnic přes P2 do P4, objemová hmotnost přes 450 do 600 kg/m3 hladkých</t>
  </si>
  <si>
    <t>-1008800276</t>
  </si>
  <si>
    <t>zazdívka oken 1NP</t>
  </si>
  <si>
    <t>0,6*0,9*3*2</t>
  </si>
  <si>
    <t>35</t>
  </si>
  <si>
    <t>317168012</t>
  </si>
  <si>
    <t>Překlady keramické ploché osazené do maltového lože, výšky překladu 71 mm šířky 115 mm, délky 1250 mm</t>
  </si>
  <si>
    <t>494012180</t>
  </si>
  <si>
    <t>36</t>
  </si>
  <si>
    <t>317168051</t>
  </si>
  <si>
    <t>Překlady keramické vysoké osazené do maltového lože, šířky překladu 70 mm výšky 238 mm, délky 1000 mm</t>
  </si>
  <si>
    <t>-952547569</t>
  </si>
  <si>
    <t>37</t>
  </si>
  <si>
    <t>317168052</t>
  </si>
  <si>
    <t>Překlady keramické vysoké osazené do maltového lože, šířky překladu 70 mm výšky 238 mm, délky 1250 mm</t>
  </si>
  <si>
    <t>356211568</t>
  </si>
  <si>
    <t>38</t>
  </si>
  <si>
    <t>317168053</t>
  </si>
  <si>
    <t>Překlady keramické vysoké osazené do maltového lože, šířky překladu 70 mm výšky 238 mm, délky 1500 mm</t>
  </si>
  <si>
    <t>-990721882</t>
  </si>
  <si>
    <t>39</t>
  </si>
  <si>
    <t>317168054</t>
  </si>
  <si>
    <t>Překlady keramické vysoké osazené do maltového lože, šířky překladu 70 mm výšky 238 mm, délky 1750 mm</t>
  </si>
  <si>
    <t>-1315634312</t>
  </si>
  <si>
    <t>40</t>
  </si>
  <si>
    <t>317168058</t>
  </si>
  <si>
    <t>Překlady keramické vysoké osazené do maltového lože, šířky překladu 70 mm výšky 238 mm, délky 2750 mm</t>
  </si>
  <si>
    <t>-280540609</t>
  </si>
  <si>
    <t>41</t>
  </si>
  <si>
    <t>317168059</t>
  </si>
  <si>
    <t>Překlady keramické vysoké osazené do maltového lože, šířky překladu 70 mm výšky 238 mm, délky 3000 mm</t>
  </si>
  <si>
    <t>1537031475</t>
  </si>
  <si>
    <t>42</t>
  </si>
  <si>
    <t>317998114</t>
  </si>
  <si>
    <t>Izolace tepelná mezi překlady z pěnového polystyrenu výšky 24 cm, tloušťky 90 mm</t>
  </si>
  <si>
    <t>-445963681</t>
  </si>
  <si>
    <t>3,0+1,75+2,75+2,75+3,0+1,5+1,25*2</t>
  </si>
  <si>
    <t>43</t>
  </si>
  <si>
    <t>331231127</t>
  </si>
  <si>
    <t>Pilíře volně stojící z cihel pálených čtyřhranné až osmihranné (průřezu čtverce, T nebo kříže) pravoúhlé pod omítku nebo režné, bez spárování z cihel plných dl. 290 mm P 20 až P 25 M I, na maltu ze suché směsi 10 MPa</t>
  </si>
  <si>
    <t>-413068113</t>
  </si>
  <si>
    <t>viz. krov</t>
  </si>
  <si>
    <t>0,3*0,6*0,5*2</t>
  </si>
  <si>
    <t>44</t>
  </si>
  <si>
    <t>K250</t>
  </si>
  <si>
    <t>Zazdívky otvorů z porobetonových tvárnic na tenké maltové lože</t>
  </si>
  <si>
    <t>1405033308</t>
  </si>
  <si>
    <t>1,25*2,75*0,48</t>
  </si>
  <si>
    <t>0,7*2,1*0,33</t>
  </si>
  <si>
    <t>1,0*2,1*0,33*3</t>
  </si>
  <si>
    <t>1,0*2,1*0,3*2</t>
  </si>
  <si>
    <t>0,6*0,9*3*0,49</t>
  </si>
  <si>
    <t>45</t>
  </si>
  <si>
    <t>317234410</t>
  </si>
  <si>
    <t>Vyzdívka mezi nosníky cihlami pálenými na maltu cementovou</t>
  </si>
  <si>
    <t>1525163549</t>
  </si>
  <si>
    <t>P1</t>
  </si>
  <si>
    <t>1,1*0,1*2*0,5</t>
  </si>
  <si>
    <t>P2</t>
  </si>
  <si>
    <t>1,1*0,14*4*0,5</t>
  </si>
  <si>
    <t>P3</t>
  </si>
  <si>
    <t>1,5*0,2*2*0,5</t>
  </si>
  <si>
    <t>0,8*0,12*2*0,5</t>
  </si>
  <si>
    <t>1,0*0,12*2*0,5</t>
  </si>
  <si>
    <t>1,2*0,14*6*0,5</t>
  </si>
  <si>
    <t>P4</t>
  </si>
  <si>
    <t>1,25*0,12*4*0,5</t>
  </si>
  <si>
    <t>P5</t>
  </si>
  <si>
    <t>1,6*0,14*2*0,5</t>
  </si>
  <si>
    <t>překlad nad vraty</t>
  </si>
  <si>
    <t>3,7*0,3*0,24*2</t>
  </si>
  <si>
    <t>46</t>
  </si>
  <si>
    <t>342244111</t>
  </si>
  <si>
    <t>Příčky jednoduché z cihel děrovaných klasických spojených na pero a drážku na maltu M5, pevnost cihel do P15, tl. příčky 115 mm</t>
  </si>
  <si>
    <t>1613481430</t>
  </si>
  <si>
    <t>(3,6+1,0+1,7+1,2+2,9+1,1+2,7+2,4+1,1)*3,0</t>
  </si>
  <si>
    <t>-(0,8*2,0+0,7*2,0+0,8*2,0+0,7*2,0*2+0,8*2,0*2)</t>
  </si>
  <si>
    <t>(3,6+4,7+2,8+1,7+2,8+1,6+4,7+1,3+0,2+3,6+3,6+3,6+3,6+3,6+0,2+3,6)*2,75</t>
  </si>
  <si>
    <t>-(0,8*2,0*2+0,9*2,0+0,7*2,0*7+0,8*2,0)</t>
  </si>
  <si>
    <t>47</t>
  </si>
  <si>
    <t>342244301</t>
  </si>
  <si>
    <t>Příčky jednoduché z cihel děrovaných zvukově izolační na maltu MC, pevnost cihel do P15, tl. příčky 115 mm</t>
  </si>
  <si>
    <t>-1541576120</t>
  </si>
  <si>
    <t>(4,7+4,7+6,1+3,4+4,7+3,8+0,3+0,9+3,6+3,6+2,8+3,6)*2,75</t>
  </si>
  <si>
    <t>-(0,8*2,0*9)</t>
  </si>
  <si>
    <t>48</t>
  </si>
  <si>
    <t>342272205</t>
  </si>
  <si>
    <t>Příčky z pórobetonových tvárnic hladkých na tenké maltové lože objemová hmotnost do 500 kg/m3, tloušťka příčky 50 mm</t>
  </si>
  <si>
    <t>80889038</t>
  </si>
  <si>
    <t>(0,5+0,2)*3,0</t>
  </si>
  <si>
    <t>(0,6+0,2+0,5+0,2+0,2+0,2+0,2+0,2+0,2+0,2)*2,75</t>
  </si>
  <si>
    <t>49</t>
  </si>
  <si>
    <t>342291121</t>
  </si>
  <si>
    <t>Ukotvení příček plochými kotvami, do konstrukce cihelné</t>
  </si>
  <si>
    <t>-576932538</t>
  </si>
  <si>
    <t>3,0*11</t>
  </si>
  <si>
    <t>2,75*(36+8)</t>
  </si>
  <si>
    <t>50</t>
  </si>
  <si>
    <t>346272236</t>
  </si>
  <si>
    <t>Přizdívky z pórobetonových tvárnic objemová hmotnost do 500 kg/m3, na tenké maltové lože, tloušťka přizdívky 100 mm</t>
  </si>
  <si>
    <t>-1801421328</t>
  </si>
  <si>
    <t>(2,0+1,2)*2,75</t>
  </si>
  <si>
    <t>51</t>
  </si>
  <si>
    <t>346272256</t>
  </si>
  <si>
    <t>Přizdívky z pórobetonových tvárnic objemová hmotnost do 500 kg/m3, na tenké maltové lože, tloušťka přizdívky 150 mm</t>
  </si>
  <si>
    <t>1154845594</t>
  </si>
  <si>
    <t>pozn.1</t>
  </si>
  <si>
    <t>0,95*1,25</t>
  </si>
  <si>
    <t>1,05*1,25</t>
  </si>
  <si>
    <t>0,85*1,25</t>
  </si>
  <si>
    <t>52</t>
  </si>
  <si>
    <t>346272266</t>
  </si>
  <si>
    <t>Přizdívky z pórobetonových tvárnic objemová hmotnost do 500 kg/m3, na tenké maltové lože, tloušťka přizdívky 200 mm</t>
  </si>
  <si>
    <t>-2077814677</t>
  </si>
  <si>
    <t>0,75*1,25</t>
  </si>
  <si>
    <t>1,4*1,25</t>
  </si>
  <si>
    <t>53</t>
  </si>
  <si>
    <t>317941125</t>
  </si>
  <si>
    <t>Osazování ocelových válcovaných nosníků na zdivu I nebo IE nebo U nebo UE nebo L č. 24 a výše nebo výšky přes 220 mm</t>
  </si>
  <si>
    <t>479296895</t>
  </si>
  <si>
    <t>3,6*3*0,0307*2</t>
  </si>
  <si>
    <t>54</t>
  </si>
  <si>
    <t>13010756</t>
  </si>
  <si>
    <t>ocel profilová IPE 240 jakost 11 375</t>
  </si>
  <si>
    <t>-1987246686</t>
  </si>
  <si>
    <t>0,663*1,08 'Přepočtené koeficientem množství</t>
  </si>
  <si>
    <t>55</t>
  </si>
  <si>
    <t>317941123</t>
  </si>
  <si>
    <t>Osazování ocelových válcovaných nosníků na zdivu I nebo IE nebo U nebo UE nebo L č. 14 až 22 nebo výšky do 220 mm</t>
  </si>
  <si>
    <t>185936623</t>
  </si>
  <si>
    <t>průvlak pod stropem</t>
  </si>
  <si>
    <t>2,4*2*0,0224</t>
  </si>
  <si>
    <t>překlad nad vchodem</t>
  </si>
  <si>
    <t>1,7*2*0,0224</t>
  </si>
  <si>
    <t>56</t>
  </si>
  <si>
    <t>13010752</t>
  </si>
  <si>
    <t>ocel profilová IPE 200 jakost 11 375</t>
  </si>
  <si>
    <t>-544194972</t>
  </si>
  <si>
    <t>0,184*1,08 'Přepočtené koeficientem množství</t>
  </si>
  <si>
    <t>57</t>
  </si>
  <si>
    <t>317944323</t>
  </si>
  <si>
    <t>Válcované nosníky dodatečně osazované do připravených otvorů bez zazdění hlav č. 14 až 22</t>
  </si>
  <si>
    <t>947829215</t>
  </si>
  <si>
    <t>1,1*2*4*0,0126</t>
  </si>
  <si>
    <t>1,5*2*2*0,0224</t>
  </si>
  <si>
    <t>2*1,2*6*0,0126</t>
  </si>
  <si>
    <t>2*1,6*2*0,0126</t>
  </si>
  <si>
    <t>2NP- viz řez AA</t>
  </si>
  <si>
    <t>3*4,2*0,0262</t>
  </si>
  <si>
    <t>58</t>
  </si>
  <si>
    <t>317944321</t>
  </si>
  <si>
    <t>Válcované nosníky dodatečně osazované do připravených otvorů bez zazdění hlav do č. 12</t>
  </si>
  <si>
    <t>-1539262855</t>
  </si>
  <si>
    <t>2*1,1*2*0,0081</t>
  </si>
  <si>
    <t>2*0,8*2*0,0106</t>
  </si>
  <si>
    <t>2*1,0*2*0,0106</t>
  </si>
  <si>
    <t>4*1,25*2*0,0106</t>
  </si>
  <si>
    <t>Vodorovné konstrukce</t>
  </si>
  <si>
    <t>59</t>
  </si>
  <si>
    <t>411118222</t>
  </si>
  <si>
    <t>Stropy skládané betonové z jednoduchých železobetonových nosníků a betonových stropních vložek včetně zmonolitnění konstrukce betonem C20/25 bez výztuže výšky stropní vložky přes 160 do 210 mm tloušťky stropní konstrukce do 250 mm při osové vzdálenosti přes 500 do 700 mm, délky nosníků přes 1,8 do 3,6 m</t>
  </si>
  <si>
    <t>-289212303</t>
  </si>
  <si>
    <t>doplnění stropu 1NP</t>
  </si>
  <si>
    <t>(2,68+0,92)*(2,4)</t>
  </si>
  <si>
    <t>-(1,2*0,92)</t>
  </si>
  <si>
    <t>60</t>
  </si>
  <si>
    <t>411118223</t>
  </si>
  <si>
    <t>Stropy skládané betonové z jednoduchých železobetonových nosníků a betonových stropních vložek včetně zmonolitnění konstrukce betonem C20/25 bez výztuže výšky stropní vložky přes 160 do 210 mm tloušťky stropní konstrukce do 250 mm při osové vzdálenosti přes 500 do 700 mm, délky nosníků přes 3,6 do 4,8 m</t>
  </si>
  <si>
    <t>-164389055</t>
  </si>
  <si>
    <t>31,0+20,0</t>
  </si>
  <si>
    <t>61</t>
  </si>
  <si>
    <t>411361821</t>
  </si>
  <si>
    <t>Výztuž stropů betonářskou ocelí 10 505</t>
  </si>
  <si>
    <t>2019/II</t>
  </si>
  <si>
    <t>-562357631</t>
  </si>
  <si>
    <t>doplnění stropu 1NP- přídavná výztuž</t>
  </si>
  <si>
    <t>0,003+0,019</t>
  </si>
  <si>
    <t>62</t>
  </si>
  <si>
    <t>411362021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</si>
  <si>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</si>
  <si>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-1415089625</t>
  </si>
  <si>
    <t>2*0,0182</t>
  </si>
  <si>
    <t>12*0,0182</t>
  </si>
  <si>
    <t>63</t>
  </si>
  <si>
    <t>411388531</t>
  </si>
  <si>
    <t>Zabetonování otvorů ve stropech nebo v klenbách včetně lešení, bednění, odbednění a výztuže (materiál v ceně) ve stropech železobetonových, tvárnicových a prefabrikovaných</t>
  </si>
  <si>
    <t>-555486285</t>
  </si>
  <si>
    <t>odhad množství</t>
  </si>
  <si>
    <t>1,0</t>
  </si>
  <si>
    <t>64</t>
  </si>
  <si>
    <t>413232221</t>
  </si>
  <si>
    <t>Zazdívka zhlaví stropních trámů nebo válcovaných nosníků pálenými cihlami válcovaných nosníků, výšky přes 150 do 300 mm</t>
  </si>
  <si>
    <t>304713228</t>
  </si>
  <si>
    <t>strpní konstrukce 1NP</t>
  </si>
  <si>
    <t>65</t>
  </si>
  <si>
    <t>413941123</t>
  </si>
  <si>
    <t>Osazování ocelových válcovaných nosníků ve stropech I nebo IE nebo U nebo UE nebo L č. 14 až 22 nebo výšky do 220 mm</t>
  </si>
  <si>
    <t>1598062434</t>
  </si>
  <si>
    <t>(4,0+4,0+2,5)*0,0263</t>
  </si>
  <si>
    <t>66</t>
  </si>
  <si>
    <t>13010722</t>
  </si>
  <si>
    <t xml:space="preserve">ocel profilová IPN 200 </t>
  </si>
  <si>
    <t>1318797589</t>
  </si>
  <si>
    <t>0,276*1,08 'Přepočtené koeficientem množství</t>
  </si>
  <si>
    <t>67</t>
  </si>
  <si>
    <t>417321414</t>
  </si>
  <si>
    <t>Ztužující pásy a věnce z betonu železového (bez výztuže) tř. C 20/25</t>
  </si>
  <si>
    <t>-337937424</t>
  </si>
  <si>
    <t>věnec na atiku</t>
  </si>
  <si>
    <t>17,05*0,3*0,15</t>
  </si>
  <si>
    <t>8,1*0,4*0,15</t>
  </si>
  <si>
    <t>10,35*0,5*0,15</t>
  </si>
  <si>
    <t>nové zdivo</t>
  </si>
  <si>
    <t>tl.300</t>
  </si>
  <si>
    <t>(2,5+3,9+2,1+2,1+8,0+0,47)*0,3*0,25</t>
  </si>
  <si>
    <t>(2,5+0,6+1,7)*0,3*0,25</t>
  </si>
  <si>
    <t>tl.440</t>
  </si>
  <si>
    <t>(2,5+8,3)*0,44*0,25</t>
  </si>
  <si>
    <t>(2,5+12,5+2,5+2,2+7,9+4,2)*0,44*0,25</t>
  </si>
  <si>
    <t>68</t>
  </si>
  <si>
    <t>417351115</t>
  </si>
  <si>
    <t>Bednění bočnic ztužujících pásů a věnců včetně vzpěr zřízení</t>
  </si>
  <si>
    <t>1031206476</t>
  </si>
  <si>
    <t>17,05*0,35*2</t>
  </si>
  <si>
    <t>8,1*0,35*2</t>
  </si>
  <si>
    <t>10,35*0,35*2</t>
  </si>
  <si>
    <t>(2,5+3,9+2,1+2,1+8,0+0,47)*0,35*2</t>
  </si>
  <si>
    <t>(2,5+0,6+1,7)*0,35*2</t>
  </si>
  <si>
    <t>(2,5+8,3)*0,35*2</t>
  </si>
  <si>
    <t>(2,5+12,5+2,5+2,2+7,9+4,2)*0,35*2</t>
  </si>
  <si>
    <t>69</t>
  </si>
  <si>
    <t>417351116</t>
  </si>
  <si>
    <t>Bednění bočnic ztužujících pásů a věnců včetně vzpěr odstranění</t>
  </si>
  <si>
    <t>2074594297</t>
  </si>
  <si>
    <t>70</t>
  </si>
  <si>
    <t>417361821</t>
  </si>
  <si>
    <t>Výztuž ztužujících pásů a věnců z betonářské oceli 10 505 (R) nebo BSt 500</t>
  </si>
  <si>
    <t>-1883572636</t>
  </si>
  <si>
    <t>předpoklad 0,1t/m3</t>
  </si>
  <si>
    <t>8,505*0,1</t>
  </si>
  <si>
    <t>71</t>
  </si>
  <si>
    <t>K317</t>
  </si>
  <si>
    <t>Příplatek za svařování ocelových nosníků</t>
  </si>
  <si>
    <t>-359098043</t>
  </si>
  <si>
    <t>72</t>
  </si>
  <si>
    <t>K260</t>
  </si>
  <si>
    <t>D+M ŽB schodiště 6x160/280mm šířka 1200mm</t>
  </si>
  <si>
    <t>-222440140</t>
  </si>
  <si>
    <t>pozn. 6</t>
  </si>
  <si>
    <t>73</t>
  </si>
  <si>
    <t>K329</t>
  </si>
  <si>
    <t>D+M vyrovnávacího stupně v m102</t>
  </si>
  <si>
    <t>2036797489</t>
  </si>
  <si>
    <t>74</t>
  </si>
  <si>
    <t>K339</t>
  </si>
  <si>
    <t>Úprava stropní kce nad 2NP z důvodu podchodné výšky nového schodiště</t>
  </si>
  <si>
    <t>-1624978033</t>
  </si>
  <si>
    <t>pozn.16</t>
  </si>
  <si>
    <t>1,4*1,2</t>
  </si>
  <si>
    <t>Komunikace pozemní</t>
  </si>
  <si>
    <t>75</t>
  </si>
  <si>
    <t>564801111</t>
  </si>
  <si>
    <t>Podklad ze štěrkodrti ŠD s rozprostřením a zhutněním, po zhutnění tl. 30 mm</t>
  </si>
  <si>
    <t>573593849</t>
  </si>
  <si>
    <t>žlab</t>
  </si>
  <si>
    <t>41,0*0,5</t>
  </si>
  <si>
    <t>76</t>
  </si>
  <si>
    <t>564851111</t>
  </si>
  <si>
    <t>Podklad ze štěrkodrti ŠD s rozprostřením a zhutněním, po zhutnění tl. 150 mm</t>
  </si>
  <si>
    <t>1771705015</t>
  </si>
  <si>
    <t>viz. situace</t>
  </si>
  <si>
    <t>zámková dlažba</t>
  </si>
  <si>
    <t>okapový chodník</t>
  </si>
  <si>
    <t>3,5*0,5</t>
  </si>
  <si>
    <t>77</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</si>
  <si>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</si>
  <si>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</si>
  <si>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-1060088897</t>
  </si>
  <si>
    <t>78</t>
  </si>
  <si>
    <t>59245018</t>
  </si>
  <si>
    <t>dlažba tvar obdélník betonová 200x100x60mm přírodní</t>
  </si>
  <si>
    <t>-235171530</t>
  </si>
  <si>
    <t>11,8*1,03 'Přepočtené koeficientem množství</t>
  </si>
  <si>
    <t>79</t>
  </si>
  <si>
    <t>916331112</t>
  </si>
  <si>
    <t>Osazení zahradního obrubníku betonového s ložem tl. od 50 do 100 mm z betonu prostého tř. C 12/15 s boční opěrou z betonu prostého tř. C 12/15</t>
  </si>
  <si>
    <t>-1487172889</t>
  </si>
  <si>
    <t>11,0</t>
  </si>
  <si>
    <t>80</t>
  </si>
  <si>
    <t>59217001</t>
  </si>
  <si>
    <t>obrubník betonový zahradní 1000x50x250mm</t>
  </si>
  <si>
    <t>1017711958</t>
  </si>
  <si>
    <t>11*1,05 'Přepočtené koeficientem množství</t>
  </si>
  <si>
    <t>81</t>
  </si>
  <si>
    <t>935112111</t>
  </si>
  <si>
    <t>Osazení betonového příkopového žlabu s vyplněním a zatřením spár cementovou maltou s ložem tl. 100 mm z betonu prostého z betonových příkopových tvárnic šířky do 500 mm</t>
  </si>
  <si>
    <t>1276187511</t>
  </si>
  <si>
    <t>41,0</t>
  </si>
  <si>
    <t>82</t>
  </si>
  <si>
    <t>59227029</t>
  </si>
  <si>
    <t>žlabovka příkopová betonová 500x680x60mm</t>
  </si>
  <si>
    <t>-94957963</t>
  </si>
  <si>
    <t>83</t>
  </si>
  <si>
    <t>637211121</t>
  </si>
  <si>
    <t>Okapový chodník z dlaždic betonových se zalitím spár cementovou maltou do písku, tl. dlaždic 40 mm</t>
  </si>
  <si>
    <t>563425112</t>
  </si>
  <si>
    <t>Úpravy povrchů, podlahy a osazování výplní</t>
  </si>
  <si>
    <t>Úprava povrchů vnitřních</t>
  </si>
  <si>
    <t>84</t>
  </si>
  <si>
    <t>611131121</t>
  </si>
  <si>
    <t>Podkladní a spojovací vrstva vnitřních omítaných ploch penetrace akrylát-silikonová nanášená ručně stropů</t>
  </si>
  <si>
    <t>318501374</t>
  </si>
  <si>
    <t>oprava za 50%</t>
  </si>
  <si>
    <t>365,02*0,5</t>
  </si>
  <si>
    <t>pod štuk</t>
  </si>
  <si>
    <t>365,02</t>
  </si>
  <si>
    <t>nové stropy</t>
  </si>
  <si>
    <t>(15,0+8,0+16,0)</t>
  </si>
  <si>
    <t>(24,0+15,0)</t>
  </si>
  <si>
    <t>85</t>
  </si>
  <si>
    <t>611325403</t>
  </si>
  <si>
    <t>Oprava vápenocementové omítky vnitřních ploch hrubé, tloušťky do 20 mm stropů, v rozsahu opravované plochy přes 30 do 50%</t>
  </si>
  <si>
    <t>-168779989</t>
  </si>
  <si>
    <t>(47,17+55,4+7,76+4,74+11,22+2,09+3,22+1,61+4,3+2,46+6,16+15,2+10,77+11,48+4,44+21,42+4,38)</t>
  </si>
  <si>
    <t>-nový strop</t>
  </si>
  <si>
    <t>-(15,0+8,0+16,0)</t>
  </si>
  <si>
    <t>-SDK</t>
  </si>
  <si>
    <t>-(2,09+3,22+1,61+4,3)</t>
  </si>
  <si>
    <t>(7,53+17,81+9,99+7,02+32,54+6,82+7,2+9,8+16,23+3,81+4,03+13,21+27,29+13,72+14,09+14,03+10,04+9,95+12,58+12,73+1,48+2,65+2,27+1,75+9,21)</t>
  </si>
  <si>
    <t>-(24,0+15,0)</t>
  </si>
  <si>
    <t>-(6,82+7,2+3,81+4,03+1,48+2,27+1,75)</t>
  </si>
  <si>
    <t>86</t>
  </si>
  <si>
    <t>611325453</t>
  </si>
  <si>
    <t>Oprava vápenocementové omítky vnitřních ploch Příplatek k cenám za každých dalších 10 mm tloušťky omítky stropů,v rozsahu opravované plochy přes 30 do 50%</t>
  </si>
  <si>
    <t>668185110</t>
  </si>
  <si>
    <t>viz. oprava stropů</t>
  </si>
  <si>
    <t>87</t>
  </si>
  <si>
    <t>611311131</t>
  </si>
  <si>
    <t>Potažení vnitřních ploch štukem tloušťky do 3 mm vodorovných konstrukcí stropů rovných</t>
  </si>
  <si>
    <t>771332052</t>
  </si>
  <si>
    <t>viz. KZS</t>
  </si>
  <si>
    <t>4,38</t>
  </si>
  <si>
    <t>88</t>
  </si>
  <si>
    <t>611321141</t>
  </si>
  <si>
    <t>Vápenocementová omítka štuková dvouvrstvá vnitřních stropů rovných nanášená ručně</t>
  </si>
  <si>
    <t>672545173</t>
  </si>
  <si>
    <t>89</t>
  </si>
  <si>
    <t>612131121</t>
  </si>
  <si>
    <t>Podkladní a spojovací vrstva vnitřních omítaných ploch penetrace akrylát-silikonová nanášená ručně stěn</t>
  </si>
  <si>
    <t>1634489687</t>
  </si>
  <si>
    <t>oprava omítky z 50%</t>
  </si>
  <si>
    <t>799,165*0,5</t>
  </si>
  <si>
    <t>pod štuky</t>
  </si>
  <si>
    <t>812,295</t>
  </si>
  <si>
    <t>pod nové štukové omítky</t>
  </si>
  <si>
    <t>594,611</t>
  </si>
  <si>
    <t>pod hrubé omítky</t>
  </si>
  <si>
    <t>98,36</t>
  </si>
  <si>
    <t>90</t>
  </si>
  <si>
    <t>612325403</t>
  </si>
  <si>
    <t>Oprava vápenocementové omítky vnitřních ploch hrubé, tloušťky do 20 mm stěn, v rozsahu opravované plochy přes 30 do 50%</t>
  </si>
  <si>
    <t>-1425435993</t>
  </si>
  <si>
    <t>stávající zdivo</t>
  </si>
  <si>
    <t>(11,3+22,1+13,1)*3,7</t>
  </si>
  <si>
    <t>-(1,5*2,4*2+1,1*2,1)</t>
  </si>
  <si>
    <t>(29,6+12,7+22,5+17,0+6,0+20,7+1,8)*3,0</t>
  </si>
  <si>
    <t>-(0,8*2,0*2+1,7*2,1+0,9*1,5+0,6*0,9*2+0,8*2,0+0,8*2,0*4+0,6*0,9*2+0,6*2,0*2+1,45*1,5+0,8*2,0*3)</t>
  </si>
  <si>
    <t>(1,7+2,1+2,1+0,9+1,5+1,5+(0,6+0,9+0,9)*4+1,45+1,5+1,5)*0,25</t>
  </si>
  <si>
    <t>Mezisoučet</t>
  </si>
  <si>
    <t>(2,3+6,1+20,5+15,0+31,1+62,0)*2,75</t>
  </si>
  <si>
    <t>-(2,47*2,2*2+1,2*2,2*2+1,2*2,6*2+1,5*1,5+1,2*2,2+0,8*2,2+1,2*2,2+0,7*2,0+1,2*2,2+1,2*2,2+1,0+2,1+2,4*1,5+1,2*1,5*2+0,9*1,5*4+1,2*1,5+1,8*1,5*2)</t>
  </si>
  <si>
    <t>(1,5+1,5+1,5+2,4+1,5+1,5+1,2+1,5+1,5+1,2+1,5+1,5+(0,9+1,5+1,5)*4+1,2+1,5+1,5+(1,8+1,5+1,5)*2)*0,25</t>
  </si>
  <si>
    <t>91</t>
  </si>
  <si>
    <t>612325453</t>
  </si>
  <si>
    <t>Oprava vápenocementové omítky vnitřních ploch Příplatek k cenám za každých dalších 10 mm tloušťky omítky stěn, v rozsahu opravované plochy přes 30 do 50%</t>
  </si>
  <si>
    <t>-957042987</t>
  </si>
  <si>
    <t>viz. oprava stěn</t>
  </si>
  <si>
    <t>799,165</t>
  </si>
  <si>
    <t>92</t>
  </si>
  <si>
    <t>612142001</t>
  </si>
  <si>
    <t>Potažení vnitřních ploch pletivem v ploše nebo pruzích, na plném podkladu sklovláknitým vtlačením do tmelu stěn</t>
  </si>
  <si>
    <t>1834856326</t>
  </si>
  <si>
    <t>porobetonové příčky</t>
  </si>
  <si>
    <t>0,7*2,1*2</t>
  </si>
  <si>
    <t>1,0*2,1*2*3</t>
  </si>
  <si>
    <t>1,0*2,1*2*2</t>
  </si>
  <si>
    <t>93</t>
  </si>
  <si>
    <t>612311131</t>
  </si>
  <si>
    <t>Potažení vnitřních ploch štukem tloušťky do 3 mm svislých konstrukcí stěn</t>
  </si>
  <si>
    <t>-1837601612</t>
  </si>
  <si>
    <t>viz.oprava</t>
  </si>
  <si>
    <t>-obklad</t>
  </si>
  <si>
    <t>-(3,2+8,5)*2,0</t>
  </si>
  <si>
    <t>-(2,0+2,0+2,0+2,3+1,1+1,5)*2,0</t>
  </si>
  <si>
    <t>(0,7*2,0+0,6*2,0)</t>
  </si>
  <si>
    <t>zazdívky a příčky z porobetonu</t>
  </si>
  <si>
    <t>43,58</t>
  </si>
  <si>
    <t>12,15</t>
  </si>
  <si>
    <t>94</t>
  </si>
  <si>
    <t>612321111</t>
  </si>
  <si>
    <t>Omítka vápenocementová vnitřních ploch nanášená ručně jednovrstvá, tloušťky do 10 mm hrubá zatřená svislých konstrukcí stěn</t>
  </si>
  <si>
    <t>317992918</t>
  </si>
  <si>
    <t>nové zdivo pod obklady</t>
  </si>
  <si>
    <t>(6,0+3,9+2,5+0,6+3,1)*2,0</t>
  </si>
  <si>
    <t>-(2,4*0,6+0,7*2,0*3)</t>
  </si>
  <si>
    <t>(3,6+3,6+3,6+3,6+3,6+3,6+3,6+3,6+4,0+6,0+3,4)*2,0</t>
  </si>
  <si>
    <t>-(0,7*2,0*9)</t>
  </si>
  <si>
    <t>95</t>
  </si>
  <si>
    <t>612321141</t>
  </si>
  <si>
    <t>Omítka vápenocementová vnitřních ploch nanášená ručně dvouvrstvá, tloušťky jádrové omítky do 10 mm a tloušťky štuku do 3 mm štuková svislých konstrukcí stěn</t>
  </si>
  <si>
    <t>-1823343941</t>
  </si>
  <si>
    <t>(2,5*2+3,9+2,1+2,1+8,0+0,47)*3,75</t>
  </si>
  <si>
    <t>-(1,1*2,1*2+0,75*0,9+1,1*2,3+3,2*3,5*2)</t>
  </si>
  <si>
    <t>(0,75+0,9+0,9+1,1+2,3+2,3+3,2+3,5+3,5+3,2+3,5+3,5)*0,25</t>
  </si>
  <si>
    <t>(2,5*2+0,6*2+0,3+1,7*2+0,3)*2,8</t>
  </si>
  <si>
    <t>-(1,1*2,2*2)</t>
  </si>
  <si>
    <t>(2,4+0,9+0,9+1,4+2,3+2,3)*0,25</t>
  </si>
  <si>
    <t>(2,5+12,5+2,5+2,2+7,9)*2,8</t>
  </si>
  <si>
    <t>(2,1+1,5+1,5+2,4+1,5+1,5+2,1+1,5+1,5+1,1+1,5+1,5+1,0+1,5+1,5+1,0+1,5+1,5)*0,25</t>
  </si>
  <si>
    <t>příčky</t>
  </si>
  <si>
    <t>150,4*2</t>
  </si>
  <si>
    <t>101,65*2</t>
  </si>
  <si>
    <t>-obklady</t>
  </si>
  <si>
    <t>-98,36</t>
  </si>
  <si>
    <t>96</t>
  </si>
  <si>
    <t>621211021</t>
  </si>
  <si>
    <t>Montáž kontaktního zateplení lepením a mechanickým kotvením z polystyrenových desek nebo z kombinovaných desek na podhledy, tloušťky desek přes 80 do 120 mm</t>
  </si>
  <si>
    <t>321907823</t>
  </si>
  <si>
    <t>m121</t>
  </si>
  <si>
    <t>97</t>
  </si>
  <si>
    <t>28375938</t>
  </si>
  <si>
    <t>deska EPS 70 fasádní λ=0,039 tl 100mm</t>
  </si>
  <si>
    <t>-20817282</t>
  </si>
  <si>
    <t>4,38*1,02 'Přepočtené koeficientem množství</t>
  </si>
  <si>
    <t>98</t>
  </si>
  <si>
    <t>621251101</t>
  </si>
  <si>
    <t>Montáž kontaktního zateplení lepením a mechanickým kotvením Příplatek k cenám za zápustnou montáž kotev s použitím tepelněizolačních zátek na podhledy z polystyrenu</t>
  </si>
  <si>
    <t>-1838629128</t>
  </si>
  <si>
    <t>99</t>
  </si>
  <si>
    <t>622211021</t>
  </si>
  <si>
    <t>Montáž kontaktního zateplení lepením a mechanickým kotvením z polystyrenových desek nebo z kombinovaných desek na stěny, tloušťky desek přes 80 do 120 mm</t>
  </si>
  <si>
    <t>-147035762</t>
  </si>
  <si>
    <t>4,5*2,7</t>
  </si>
  <si>
    <t>100</t>
  </si>
  <si>
    <t>428842227</t>
  </si>
  <si>
    <t>12,15*1,02 'Přepočtené koeficientem množství</t>
  </si>
  <si>
    <t>101</t>
  </si>
  <si>
    <t>622251101</t>
  </si>
  <si>
    <t>Montáž kontaktního zateplení lepením a mechanickým kotvením Příplatek k cenám za zápustnou montáž kotev s použitím tepelněizolačních zátek na stěny z polystyrenu</t>
  </si>
  <si>
    <t>-2122627525</t>
  </si>
  <si>
    <t>102</t>
  </si>
  <si>
    <t>622143003</t>
  </si>
  <si>
    <t>Montáž omítkových profilů plastových nebo pozinkovaných, upevněných vtlačením do podkladní vrstvy nebo přibitím rohových s tkaninou</t>
  </si>
  <si>
    <t>1766433697</t>
  </si>
  <si>
    <t>viz. APU</t>
  </si>
  <si>
    <t>182,34</t>
  </si>
  <si>
    <t>rohy zdiva</t>
  </si>
  <si>
    <t>3,7*(10)</t>
  </si>
  <si>
    <t>2,9*(8)</t>
  </si>
  <si>
    <t>2,8*(12)</t>
  </si>
  <si>
    <t>(1,5+2,4+2,4)*2</t>
  </si>
  <si>
    <t>(2,0+2,0)</t>
  </si>
  <si>
    <t>(1,1+2,1+2,1)*2</t>
  </si>
  <si>
    <t>(1,1+2,4+2,1+1,1)</t>
  </si>
  <si>
    <t>(1,2)*4</t>
  </si>
  <si>
    <t>rezerva 10%</t>
  </si>
  <si>
    <t>314,84*0,1</t>
  </si>
  <si>
    <t>103</t>
  </si>
  <si>
    <t>59051480</t>
  </si>
  <si>
    <t>profil rohový Al s tkaninou</t>
  </si>
  <si>
    <t>-1825605829</t>
  </si>
  <si>
    <t>346,324*1,05 'Přepočtené koeficientem množství</t>
  </si>
  <si>
    <t>104</t>
  </si>
  <si>
    <t>622143004</t>
  </si>
  <si>
    <t>Montáž omítkových profilů plastových nebo pozinkovaných, upevněných vtlačením do podkladní vrstvy nebo přibitím začišťovacích samolepících pro vytvoření dilatujícího spoje s okenním rámem</t>
  </si>
  <si>
    <t>-475006694</t>
  </si>
  <si>
    <t>(2,4+0,9+0,9)</t>
  </si>
  <si>
    <t>(1,4+2,3+2,3)</t>
  </si>
  <si>
    <t>(0,75+0,9+0,9)</t>
  </si>
  <si>
    <t>(1,1+2,3+2,3)</t>
  </si>
  <si>
    <t>(0,6+0,9+0,9)*4</t>
  </si>
  <si>
    <t>(1,45+1,5+1,5)</t>
  </si>
  <si>
    <t>(0,9+1,5+1,5)*4</t>
  </si>
  <si>
    <t>(1,2+1,5+1,5)</t>
  </si>
  <si>
    <t>(1,1+2,1+2,1)</t>
  </si>
  <si>
    <t>(2,4+1,5+1,5)</t>
  </si>
  <si>
    <t>(0,9+1,5+1,5)</t>
  </si>
  <si>
    <t>(1,7+2,1+2,1)</t>
  </si>
  <si>
    <t>(3,2+3,5+3,5)*2</t>
  </si>
  <si>
    <t>(2,1+1,5+1,5)*2</t>
  </si>
  <si>
    <t>(1,1+1,5+1,5)</t>
  </si>
  <si>
    <t>(1,8+1,5+1,5)*2</t>
  </si>
  <si>
    <t>(1,2+1,5+1,5)*2</t>
  </si>
  <si>
    <t>(1,5+1,5+1,5)</t>
  </si>
  <si>
    <t>(1,0+1,5+1,5)*2</t>
  </si>
  <si>
    <t>(2,47+2,2+2,2)*2</t>
  </si>
  <si>
    <t>105</t>
  </si>
  <si>
    <t>59051476</t>
  </si>
  <si>
    <t>profil okenní začišťovací se sklovláknitou armovací tkaninou 9mm/2,4m</t>
  </si>
  <si>
    <t>1850991711</t>
  </si>
  <si>
    <t>182,34*1,05 'Přepočtené koeficientem množství</t>
  </si>
  <si>
    <t>106</t>
  </si>
  <si>
    <t>629991011</t>
  </si>
  <si>
    <t>Zakrytí ploch před znečištěním včetně pozdějšího odkrytí výplní otvorů a svislých ploch fólií přilepenou lepící páskou</t>
  </si>
  <si>
    <t>1339819822</t>
  </si>
  <si>
    <t>(2,4*0,9)</t>
  </si>
  <si>
    <t>(1,4*2,3)</t>
  </si>
  <si>
    <t>(0,75*0,9)</t>
  </si>
  <si>
    <t>(1,1*2,3)</t>
  </si>
  <si>
    <t>(0,6*0,9)*4</t>
  </si>
  <si>
    <t>(1,45*1,5)</t>
  </si>
  <si>
    <t>(0,9*1,5)*4</t>
  </si>
  <si>
    <t>(1,2*1,5)</t>
  </si>
  <si>
    <t>(1,1*2,1)</t>
  </si>
  <si>
    <t>(2,4*1,5)</t>
  </si>
  <si>
    <t>(0,9*1,5)</t>
  </si>
  <si>
    <t>(1,7*2,1)</t>
  </si>
  <si>
    <t>(3,2*3,5)*2</t>
  </si>
  <si>
    <t>(2,1*1,5)*2</t>
  </si>
  <si>
    <t>(1,1*1,5)</t>
  </si>
  <si>
    <t>(1,8*1,5)*2</t>
  </si>
  <si>
    <t>(1,2*1,5)*2</t>
  </si>
  <si>
    <t>(1,5*1,5)</t>
  </si>
  <si>
    <t>(1,0*1,5)*2</t>
  </si>
  <si>
    <t>2,47*2,2*2</t>
  </si>
  <si>
    <t>107</t>
  </si>
  <si>
    <t>619991001</t>
  </si>
  <si>
    <t>Zakrytí vnitřních ploch před znečištěním včetně pozdějšího odkrytí podlah fólií přilepenou lepící páskou</t>
  </si>
  <si>
    <t>62674889</t>
  </si>
  <si>
    <t>47,17+55,4+7,76+4,74+11,22+2,09+3,22+1,61+4,3+2,46+6,16+15,2+10,77+11,48+4,44+21,42+4,38</t>
  </si>
  <si>
    <t>7,53+17,81+9,99+7,02+32,54+6,82+7,2+9,8+16,23+3,81+4,03+13,21+27,29+13,72+14,09+14,03+10,04+9,95+12,58+12,73+1,48+2,65+2,27+1,75+9,21</t>
  </si>
  <si>
    <t>Úprava povrchů vnějších</t>
  </si>
  <si>
    <t>108</t>
  </si>
  <si>
    <t>629995101</t>
  </si>
  <si>
    <t>Očištění vnějších ploch tlakovou vodou omytím</t>
  </si>
  <si>
    <t>1302315923</t>
  </si>
  <si>
    <t>stávající fasáda</t>
  </si>
  <si>
    <t>40,0*8,0</t>
  </si>
  <si>
    <t>11,0*3,7</t>
  </si>
  <si>
    <t>-otvory</t>
  </si>
  <si>
    <t>-(0,6*0,9)*4</t>
  </si>
  <si>
    <t>-(1,45*1,5)</t>
  </si>
  <si>
    <t>-(0,9*1,5)*4</t>
  </si>
  <si>
    <t>-(1,2*1,5)</t>
  </si>
  <si>
    <t>-(1,1*2,1)</t>
  </si>
  <si>
    <t>-(2,4*1,5)</t>
  </si>
  <si>
    <t>-(0,9*1,5)</t>
  </si>
  <si>
    <t>-(1,7*2,1)</t>
  </si>
  <si>
    <t>-(1,8*1,5)*2</t>
  </si>
  <si>
    <t>-(1,2*1,5)*2</t>
  </si>
  <si>
    <t>-(1,5*1,5)</t>
  </si>
  <si>
    <t>109</t>
  </si>
  <si>
    <t>621131121</t>
  </si>
  <si>
    <t>Podkladní a spojovací vrstva vnějších omítaných ploch penetrace akrylát-silikonová nanášená ručně podhledů</t>
  </si>
  <si>
    <t>1048996954</t>
  </si>
  <si>
    <t>stříšky nad vstupem</t>
  </si>
  <si>
    <t>2,2*0,7</t>
  </si>
  <si>
    <t>1,6*0,7</t>
  </si>
  <si>
    <t>podhled nad vstupem</t>
  </si>
  <si>
    <t>1,0*1,0</t>
  </si>
  <si>
    <t>110</t>
  </si>
  <si>
    <t>621142001</t>
  </si>
  <si>
    <t>Potažení vnějších ploch pletivem v ploše nebo pruzích, na plném podkladu sklovláknitým vtlačením do tmelu podhledů</t>
  </si>
  <si>
    <t>-1316750517</t>
  </si>
  <si>
    <t>111</t>
  </si>
  <si>
    <t>621221021</t>
  </si>
  <si>
    <t>Montáž kontaktního zateplení lepením a mechanickým kotvením z desek z minerální vlny s podélnou orientací vláken na vnější podhledy, tloušťky desek přes 80 do 120 mm</t>
  </si>
  <si>
    <t>2064470100</t>
  </si>
  <si>
    <t>112</t>
  </si>
  <si>
    <t>63151527</t>
  </si>
  <si>
    <t>deska tepelně izolační minerální kontaktních fasád podélné vlákno λ=0,036 tl 100mm</t>
  </si>
  <si>
    <t>539774708</t>
  </si>
  <si>
    <t>1*1,02 'Přepočtené koeficientem množství</t>
  </si>
  <si>
    <t>113</t>
  </si>
  <si>
    <t>621251105</t>
  </si>
  <si>
    <t>Montáž kontaktního zateplení lepením a mechanickým kotvením Příplatek k cenám za zápustnou montáž kotev s použitím tepelněizolačních zátek na vnější podhledy z minerální vlny</t>
  </si>
  <si>
    <t>631100454</t>
  </si>
  <si>
    <t>114</t>
  </si>
  <si>
    <t>621532011</t>
  </si>
  <si>
    <t>Omítka tenkovrstvá silikonová vnějších ploch probarvená, včetně penetrace podkladu hydrofilní, s regulací vlhkosti na povrchu a se zvýšenou ochranou proti mikroorganismům zrnitá, tloušťky 1,5 mm podhledů</t>
  </si>
  <si>
    <t>-1096621318</t>
  </si>
  <si>
    <t>115</t>
  </si>
  <si>
    <t>622325102</t>
  </si>
  <si>
    <t>Oprava vápenocementové omítky vnějších ploch stupně členitosti 1 hladké stěn, v rozsahu opravované plochy přes 10 do 30%</t>
  </si>
  <si>
    <t>-1910944571</t>
  </si>
  <si>
    <t>stávající fasáda- viz. očištění</t>
  </si>
  <si>
    <t>316,285</t>
  </si>
  <si>
    <t>116</t>
  </si>
  <si>
    <t>622131121</t>
  </si>
  <si>
    <t>Podkladní a spojovací vrstva vnějších omítaných ploch penetrace akrylát-silikonová nanášená ručně stěn</t>
  </si>
  <si>
    <t>-1332813353</t>
  </si>
  <si>
    <t>467,15+27,9</t>
  </si>
  <si>
    <t>46,365</t>
  </si>
  <si>
    <t>117</t>
  </si>
  <si>
    <t>622142001</t>
  </si>
  <si>
    <t>Potažení vnějších ploch pletivem v ploše nebo pruzích, na plném podkladu sklovláknitým vtlačením do tmelu stěn</t>
  </si>
  <si>
    <t>221899555</t>
  </si>
  <si>
    <t>stříšky nad vstupem- boky</t>
  </si>
  <si>
    <t>(2,2+0,7+0,7)*0,2</t>
  </si>
  <si>
    <t>(1,6+0,7+0,7)*0,2</t>
  </si>
  <si>
    <t>118</t>
  </si>
  <si>
    <t>622221021</t>
  </si>
  <si>
    <t>Montáž kontaktního zateplení lepením a mechanickým kotvením z desek z minerální vlny s podélnou orientací vláken na vnější stěny, tloušťky desek přes 80 do 120 mm</t>
  </si>
  <si>
    <t>-124789802</t>
  </si>
  <si>
    <t>sever</t>
  </si>
  <si>
    <t>193,0</t>
  </si>
  <si>
    <t>západ</t>
  </si>
  <si>
    <t>144,0</t>
  </si>
  <si>
    <t>jih</t>
  </si>
  <si>
    <t>158,0</t>
  </si>
  <si>
    <t>východ</t>
  </si>
  <si>
    <t>13,0*3,7</t>
  </si>
  <si>
    <t>2,5*(9,3-3,7)</t>
  </si>
  <si>
    <t>-89,95</t>
  </si>
  <si>
    <t>-sokl</t>
  </si>
  <si>
    <t>-19,8</t>
  </si>
  <si>
    <t>119</t>
  </si>
  <si>
    <t>673046192</t>
  </si>
  <si>
    <t>447,35*1,02 'Přepočtené koeficientem množství</t>
  </si>
  <si>
    <t>120</t>
  </si>
  <si>
    <t>622221031</t>
  </si>
  <si>
    <t>Montáž kontaktního zateplení lepením a mechanickým kotvením z desek z minerální vlny s podélnou orientací vláken na vnější stěny, tloušťky desek přes 120 do 160 mm</t>
  </si>
  <si>
    <t>-937243769</t>
  </si>
  <si>
    <t>3,0*(9,3-0,3)</t>
  </si>
  <si>
    <t>121</t>
  </si>
  <si>
    <t>63151538</t>
  </si>
  <si>
    <t>deska tepelně izolační minerální kontaktních fasád podélné vlákno λ=0,036 tl 160mm</t>
  </si>
  <si>
    <t>1860699192</t>
  </si>
  <si>
    <t>27*1,02 'Přepočtené koeficientem množství</t>
  </si>
  <si>
    <t>122</t>
  </si>
  <si>
    <t>622251105</t>
  </si>
  <si>
    <t>Montáž kontaktního zateplení lepením a mechanickým kotvením Příplatek k cenám za zápustnou montáž kotev s použitím tepelněizolačních zátek na vnější stěny z minerální vlny</t>
  </si>
  <si>
    <t>-1398301001</t>
  </si>
  <si>
    <t>tl.100+160</t>
  </si>
  <si>
    <t>447,35+27</t>
  </si>
  <si>
    <t>123</t>
  </si>
  <si>
    <t>1733397856</t>
  </si>
  <si>
    <t>sokl</t>
  </si>
  <si>
    <t>66,0*0,3</t>
  </si>
  <si>
    <t>124</t>
  </si>
  <si>
    <t>28376372</t>
  </si>
  <si>
    <t>deska z polystyrénu XPS, hrana rovná, polo či pero drážka a hladký povrch tl 100mm</t>
  </si>
  <si>
    <t>-900702016</t>
  </si>
  <si>
    <t>19,8*1,02 'Přepočtené koeficientem množství</t>
  </si>
  <si>
    <t>125</t>
  </si>
  <si>
    <t>622211031</t>
  </si>
  <si>
    <t>Montáž kontaktního zateplení lepením a mechanickým kotvením z polystyrenových desek nebo z kombinovaných desek na vnější stěny, tloušťky desek přes 120 do 160 mm</t>
  </si>
  <si>
    <t>525132469</t>
  </si>
  <si>
    <t>3,0*0,3</t>
  </si>
  <si>
    <t>126</t>
  </si>
  <si>
    <t>28376425</t>
  </si>
  <si>
    <t>deska z polystyrénu XPS, hrana polodrážková a hladký povrch 300kPa tl 160mm</t>
  </si>
  <si>
    <t>-2064420838</t>
  </si>
  <si>
    <t>0,9*1,02 'Přepočtené koeficientem množství</t>
  </si>
  <si>
    <t>127</t>
  </si>
  <si>
    <t>1743874861</t>
  </si>
  <si>
    <t>19,8+0,9</t>
  </si>
  <si>
    <t>128</t>
  </si>
  <si>
    <t>622212051</t>
  </si>
  <si>
    <t>Montáž kontaktního zateplení vnějšího ostění, nadpraží nebo parapetu lepením z polystyrenových desek nebo z kombinovaných desek hloubky špalet přes 200 do 400 mm, tloušťky desek do 40 mm</t>
  </si>
  <si>
    <t>-222385132</t>
  </si>
  <si>
    <t>pod parapet</t>
  </si>
  <si>
    <t>2,4+0,75+0,6*4+1,45+0,9*4+1,2+2,4+0,9</t>
  </si>
  <si>
    <t>2,1+2,4+2,1+1,1+1,8+1,8+1,2+0,9*4+1,2*2+2,4+1,5+1,0*2</t>
  </si>
  <si>
    <t>129</t>
  </si>
  <si>
    <t>28376365</t>
  </si>
  <si>
    <t>deska z polystyrénu XPS, hrana rovná, polo či pero drážka a hladký povrch λ=0,034 tl 40mm</t>
  </si>
  <si>
    <t>2081709469</t>
  </si>
  <si>
    <t>39,5*0,25</t>
  </si>
  <si>
    <t>9,875*1,1 'Přepočtené koeficientem množství</t>
  </si>
  <si>
    <t>130</t>
  </si>
  <si>
    <t>622222051</t>
  </si>
  <si>
    <t>Montáž kontaktního zateplení vnějšího ostění, nadpraží nebo parapetu lepením z desek z minerální vlny s podélnou nebo kolmou orientací vláken hloubky špalet přes 200 do 400 mm, tloušťky desek do 40 mm</t>
  </si>
  <si>
    <t>-481560901</t>
  </si>
  <si>
    <t>viz. APU lišty</t>
  </si>
  <si>
    <t>168,6</t>
  </si>
  <si>
    <t>131</t>
  </si>
  <si>
    <t>63141410</t>
  </si>
  <si>
    <t>deska tepelně izolační minerální kontaktních fasád podélné vlákno λ=0,037 tl 40mm</t>
  </si>
  <si>
    <t>-1920708832</t>
  </si>
  <si>
    <t>168,6*0,25</t>
  </si>
  <si>
    <t>42,15*1,1 'Přepočtené koeficientem množství</t>
  </si>
  <si>
    <t>132</t>
  </si>
  <si>
    <t>622252001</t>
  </si>
  <si>
    <t>Montáž profilů kontaktního zateplení zakládacích soklových připevněných hmoždinkami</t>
  </si>
  <si>
    <t>-1501471987</t>
  </si>
  <si>
    <t>obvod domu</t>
  </si>
  <si>
    <t>79,2-3,0</t>
  </si>
  <si>
    <t>133</t>
  </si>
  <si>
    <t>59051647</t>
  </si>
  <si>
    <t>AL zakládací profil pod ETICS tl 0,7mm pro izolant tl 100mm</t>
  </si>
  <si>
    <t>-2086527158</t>
  </si>
  <si>
    <t>76,2*1,05 'Přepočtené koeficientem množství</t>
  </si>
  <si>
    <t>134</t>
  </si>
  <si>
    <t>1442599182</t>
  </si>
  <si>
    <t>3,0</t>
  </si>
  <si>
    <t>135</t>
  </si>
  <si>
    <t>59051653</t>
  </si>
  <si>
    <t>AL zakládací profil pod ETICS tl 0,7mm pro izolant tl 160mm</t>
  </si>
  <si>
    <t>-2147356567</t>
  </si>
  <si>
    <t>3*1,05 'Přepočtené koeficientem množství</t>
  </si>
  <si>
    <t>136</t>
  </si>
  <si>
    <t>622252002</t>
  </si>
  <si>
    <t>Montáž profilů kontaktního zateplení ostatních stěnových, dilatačních apod. lepených do tmelu</t>
  </si>
  <si>
    <t>-459677082</t>
  </si>
  <si>
    <t>137</t>
  </si>
  <si>
    <t>59051512</t>
  </si>
  <si>
    <t>profil parapetní napojovací se sklovláknitou armovací tkaninou PVC 2m</t>
  </si>
  <si>
    <t>1898856273</t>
  </si>
  <si>
    <t>39,5*1,05 'Přepočtené koeficientem množství</t>
  </si>
  <si>
    <t>138</t>
  </si>
  <si>
    <t>-872288187</t>
  </si>
  <si>
    <t>předpoklad</t>
  </si>
  <si>
    <t>9,4*2</t>
  </si>
  <si>
    <t>3,7</t>
  </si>
  <si>
    <t>139</t>
  </si>
  <si>
    <t>59051500</t>
  </si>
  <si>
    <t>profil dilatační stěnový s tkaninou</t>
  </si>
  <si>
    <t>1857370744</t>
  </si>
  <si>
    <t>22,5*1,05 'Přepočtené koeficientem množství</t>
  </si>
  <si>
    <t>140</t>
  </si>
  <si>
    <t>674295811</t>
  </si>
  <si>
    <t>9,4</t>
  </si>
  <si>
    <t>(9,4-3,7)</t>
  </si>
  <si>
    <t>141</t>
  </si>
  <si>
    <t>59051502</t>
  </si>
  <si>
    <t>profil dilatační rohový s tkaninou</t>
  </si>
  <si>
    <t>-1806980985</t>
  </si>
  <si>
    <t>15,1*1,05 'Přepočtené koeficientem množství</t>
  </si>
  <si>
    <t>142</t>
  </si>
  <si>
    <t>-406144164</t>
  </si>
  <si>
    <t>9,4*7</t>
  </si>
  <si>
    <t>2,2+0,7+0,7</t>
  </si>
  <si>
    <t>1,6+0,7+0,7</t>
  </si>
  <si>
    <t>143</t>
  </si>
  <si>
    <t>-113857270</t>
  </si>
  <si>
    <t>241*1,05 'Přepočtené koeficientem množství</t>
  </si>
  <si>
    <t>144</t>
  </si>
  <si>
    <t>-1280560173</t>
  </si>
  <si>
    <t>145</t>
  </si>
  <si>
    <t>421198426</t>
  </si>
  <si>
    <t>168,6*1,05 'Přepočtené koeficientem množství</t>
  </si>
  <si>
    <t>146</t>
  </si>
  <si>
    <t>622532011</t>
  </si>
  <si>
    <t>Omítka tenkovrstvá silikonová vnějších ploch probarvená, včetně penetrace podkladu hydrofilní, s regulací vlhkosti na povrchu a se zvýšenou ochranou proti mikroorganismům zrnitá, tloušťky 1,5 mm stěn</t>
  </si>
  <si>
    <t>-2102397740</t>
  </si>
  <si>
    <t>147</t>
  </si>
  <si>
    <t>629991001</t>
  </si>
  <si>
    <t>Zakrytí vnějších ploch před znečištěním včetně pozdějšího odkrytí ploch podélných rovných (např. chodníků) fólií položenou volně</t>
  </si>
  <si>
    <t>1011275983</t>
  </si>
  <si>
    <t>obvod domu x šířka 1,5m</t>
  </si>
  <si>
    <t>79,2*1,5</t>
  </si>
  <si>
    <t>148</t>
  </si>
  <si>
    <t>1962790404</t>
  </si>
  <si>
    <t>149</t>
  </si>
  <si>
    <t>K253</t>
  </si>
  <si>
    <t>Příplatek za provedení vícebarevné fasády (dle barevného řešení)</t>
  </si>
  <si>
    <t>-539529403</t>
  </si>
  <si>
    <t>viz. silikonová omítka</t>
  </si>
  <si>
    <t>542,735+2,66</t>
  </si>
  <si>
    <t>150</t>
  </si>
  <si>
    <t>K254</t>
  </si>
  <si>
    <t>Příplatek za použití šroubovacích hmoždinek (pouze v případě nutnosti)</t>
  </si>
  <si>
    <t>-1079359735</t>
  </si>
  <si>
    <t>467,15+27,9+1,0</t>
  </si>
  <si>
    <t>Podlahy a podlahové konstrukce</t>
  </si>
  <si>
    <t>151</t>
  </si>
  <si>
    <t>631311115</t>
  </si>
  <si>
    <t>Mazanina z betonu prostého bez zvýšených nároků na prostředí tl. přes 50 do 80 mm tř. C 20/25</t>
  </si>
  <si>
    <t>-680484036</t>
  </si>
  <si>
    <t>(47,17+55,4+7,76+4,74+11,22+2,09+3,22+1,61+4,3+2,46+6,16+15,2+10,77+11,48+4,44+21,42+4,38)*0,07</t>
  </si>
  <si>
    <t>152</t>
  </si>
  <si>
    <t>631319011</t>
  </si>
  <si>
    <t>Příplatek k cenám mazanin za úpravu povrchu mazaniny přehlazením, mazanina tl. přes 50 do 80 mm</t>
  </si>
  <si>
    <t>-292819495</t>
  </si>
  <si>
    <t>viz. mazanina</t>
  </si>
  <si>
    <t>14,967</t>
  </si>
  <si>
    <t>153</t>
  </si>
  <si>
    <t>631319171</t>
  </si>
  <si>
    <t>Příplatek k cenám mazanin za stržení povrchu spodní vrstvy mazaniny latí před vložením výztuže nebo pletiva pro tl. obou vrstev mazaniny přes 50 do 80 mm</t>
  </si>
  <si>
    <t>1284371918</t>
  </si>
  <si>
    <t>154</t>
  </si>
  <si>
    <t>631362021</t>
  </si>
  <si>
    <t>Výztuž mazanin ze svařovaných sítí z drátů typu KARI</t>
  </si>
  <si>
    <t>704933899</t>
  </si>
  <si>
    <t>předpoklad 100x100x6</t>
  </si>
  <si>
    <t>(47,17+55,4+7,76+4,74+11,22+2,09+3,22+1,61+4,3+2,46+6,16+15,2+10,77+11,48+4,44+21,42+4,38)*0,00444*1,2</t>
  </si>
  <si>
    <t>155</t>
  </si>
  <si>
    <t>632441225</t>
  </si>
  <si>
    <t>Potěr anhydritový samonivelační litý tř. C 30, tl. přes 45 do 50 mm</t>
  </si>
  <si>
    <t>-1050517609</t>
  </si>
  <si>
    <t>(17,81+9,99+7,02+32,54+6,82+7,2+9,8+16,23+3,81+4,03+13,21+27,29+13,72+14,09+14,03+10,04+9,95+12,58+12,73+1,48+2,65+2,27+1,75+9,21)</t>
  </si>
  <si>
    <t>156</t>
  </si>
  <si>
    <t>632481213</t>
  </si>
  <si>
    <t>Separační vrstva k oddělení podlahových vrstev z polyetylénové fólie</t>
  </si>
  <si>
    <t>-653521269</t>
  </si>
  <si>
    <t>157</t>
  </si>
  <si>
    <t>634111113</t>
  </si>
  <si>
    <t>Obvodová dilatace mezi stěnou a mazaninou nebo potěrem pružnou těsnicí páskou na bázi syntetického kaučuku výšky 80 mm</t>
  </si>
  <si>
    <t>1550974965</t>
  </si>
  <si>
    <t>m101+102+103</t>
  </si>
  <si>
    <t>46,5+10,2+10,5</t>
  </si>
  <si>
    <t>m104</t>
  </si>
  <si>
    <t>8,8</t>
  </si>
  <si>
    <t>m105</t>
  </si>
  <si>
    <t>13,5</t>
  </si>
  <si>
    <t>m106</t>
  </si>
  <si>
    <t>6,3</t>
  </si>
  <si>
    <t>m107</t>
  </si>
  <si>
    <t>7,8</t>
  </si>
  <si>
    <t>m108</t>
  </si>
  <si>
    <t>5,0</t>
  </si>
  <si>
    <t>m109</t>
  </si>
  <si>
    <t>9,7</t>
  </si>
  <si>
    <t>m110</t>
  </si>
  <si>
    <t>6,7</t>
  </si>
  <si>
    <t>m111</t>
  </si>
  <si>
    <t>9,9</t>
  </si>
  <si>
    <t>m112</t>
  </si>
  <si>
    <t>15,7</t>
  </si>
  <si>
    <t>m113</t>
  </si>
  <si>
    <t>15,3</t>
  </si>
  <si>
    <t>m117</t>
  </si>
  <si>
    <t>19,2</t>
  </si>
  <si>
    <t>m118</t>
  </si>
  <si>
    <t>15,0</t>
  </si>
  <si>
    <t>m120</t>
  </si>
  <si>
    <t>24,8</t>
  </si>
  <si>
    <t>9,2</t>
  </si>
  <si>
    <t>m202</t>
  </si>
  <si>
    <t>17,1</t>
  </si>
  <si>
    <t>m203</t>
  </si>
  <si>
    <t>12,8</t>
  </si>
  <si>
    <t>m204</t>
  </si>
  <si>
    <t>10,7</t>
  </si>
  <si>
    <t>m205</t>
  </si>
  <si>
    <t>27,5</t>
  </si>
  <si>
    <t>m206</t>
  </si>
  <si>
    <t>10,8</t>
  </si>
  <si>
    <t>m207</t>
  </si>
  <si>
    <t>m208</t>
  </si>
  <si>
    <t>12,5</t>
  </si>
  <si>
    <t>m209</t>
  </si>
  <si>
    <t>16,2</t>
  </si>
  <si>
    <t>m210</t>
  </si>
  <si>
    <t>9,5</t>
  </si>
  <si>
    <t>m211</t>
  </si>
  <si>
    <t>m212</t>
  </si>
  <si>
    <t>14,6</t>
  </si>
  <si>
    <t>m213</t>
  </si>
  <si>
    <t>21,7</t>
  </si>
  <si>
    <t>m214</t>
  </si>
  <si>
    <t>25,2</t>
  </si>
  <si>
    <t>m215</t>
  </si>
  <si>
    <t>15,4</t>
  </si>
  <si>
    <t>m217</t>
  </si>
  <si>
    <t>m218</t>
  </si>
  <si>
    <t>12,7</t>
  </si>
  <si>
    <t>m219</t>
  </si>
  <si>
    <t>12,6</t>
  </si>
  <si>
    <t>m220</t>
  </si>
  <si>
    <t>14,8</t>
  </si>
  <si>
    <t>m221</t>
  </si>
  <si>
    <t>m222</t>
  </si>
  <si>
    <t>5,5</t>
  </si>
  <si>
    <t>m223</t>
  </si>
  <si>
    <t>7,0</t>
  </si>
  <si>
    <t>m224</t>
  </si>
  <si>
    <t>6,1</t>
  </si>
  <si>
    <t>m225</t>
  </si>
  <si>
    <t>6,0</t>
  </si>
  <si>
    <t>m226</t>
  </si>
  <si>
    <t>13,1</t>
  </si>
  <si>
    <t>158</t>
  </si>
  <si>
    <t>633121111</t>
  </si>
  <si>
    <t>Povrchová úprava vsypovou směsí průmyslových betonových podlah středně těžký provoz s přísadou korundu, tl. 2 mm</t>
  </si>
  <si>
    <t>1559657825</t>
  </si>
  <si>
    <t>47,17+55,4</t>
  </si>
  <si>
    <t>Ostatní konstrukce a práce, bourání</t>
  </si>
  <si>
    <t>HZS</t>
  </si>
  <si>
    <t>159</t>
  </si>
  <si>
    <t>K320</t>
  </si>
  <si>
    <t>HZS- nezměřitelné práce, nepředvídatelné práce atd. (čerpání pouze se souhlasem investora)</t>
  </si>
  <si>
    <t>hod</t>
  </si>
  <si>
    <t>162039329</t>
  </si>
  <si>
    <t>Stavební přípomoce</t>
  </si>
  <si>
    <t>160</t>
  </si>
  <si>
    <t>K319</t>
  </si>
  <si>
    <t>Stavební přípomoce k TZB (vysekání drážek, prostupy, zahození atd.) vč. materiálu</t>
  </si>
  <si>
    <t>-1801518698</t>
  </si>
  <si>
    <t>Lešení a stavební výtahy</t>
  </si>
  <si>
    <t>161</t>
  </si>
  <si>
    <t>949101111</t>
  </si>
  <si>
    <t>Lešení pomocné pracovní pro objekty pozemních staveb pro zatížení do 150 kg/m2, o výšce lešeňové podlahy do 1,9 m</t>
  </si>
  <si>
    <t>1534229456</t>
  </si>
  <si>
    <t>162</t>
  </si>
  <si>
    <t>941211111</t>
  </si>
  <si>
    <t>Montáž lešení řadového rámového lehkého pracovního s podlahami s provozním zatížením tř. 3 do 200 kg/m2 šířky tř. SW06 přes 0,6 do 0,9 m, výšky do 10 m</t>
  </si>
  <si>
    <t>-839401879</t>
  </si>
  <si>
    <t>200,0</t>
  </si>
  <si>
    <t>155,0</t>
  </si>
  <si>
    <t>240,0</t>
  </si>
  <si>
    <t>(3,0+2,5)*(9,3)</t>
  </si>
  <si>
    <t>163</t>
  </si>
  <si>
    <t>941211211</t>
  </si>
  <si>
    <t>Montáž lešení řadového rámového lehkého pracovního s podlahami s provozním zatížením tř. 3 do 200 kg/m2 Příplatek za první a každý další den použití lešení k ceně -1111 nebo -1112</t>
  </si>
  <si>
    <t>-1111973314</t>
  </si>
  <si>
    <t>předpoklad 3 měsíce</t>
  </si>
  <si>
    <t>646,15*31*3</t>
  </si>
  <si>
    <t>164</t>
  </si>
  <si>
    <t>941211811</t>
  </si>
  <si>
    <t>Demontáž lešení řadového rámového lehkého pracovního s provozním zatížením tř. 3 do 200 kg/m2 šířky tř. SW06 přes 0,6 do 0,9 m, výšky do 10 m</t>
  </si>
  <si>
    <t>-1587219732</t>
  </si>
  <si>
    <t>165</t>
  </si>
  <si>
    <t>944511111</t>
  </si>
  <si>
    <t>Montáž ochranné sítě zavěšené na konstrukci lešení z textilie z umělých vláken</t>
  </si>
  <si>
    <t>-1841248732</t>
  </si>
  <si>
    <t>166</t>
  </si>
  <si>
    <t>944511211</t>
  </si>
  <si>
    <t>Montáž ochranné sítě Příplatek za první a každý další den použití sítě k ceně -1111</t>
  </si>
  <si>
    <t>817421076</t>
  </si>
  <si>
    <t>167</t>
  </si>
  <si>
    <t>944511811</t>
  </si>
  <si>
    <t>Demontáž ochranné sítě zavěšené na konstrukci lešení z textilie z umělých vláken</t>
  </si>
  <si>
    <t>-631249175</t>
  </si>
  <si>
    <t>168</t>
  </si>
  <si>
    <t>944711111</t>
  </si>
  <si>
    <t>Montáž záchytné stříšky zřizované současně s lehkým nebo těžkým lešením, šířky do 1,5 m</t>
  </si>
  <si>
    <t>-210935994</t>
  </si>
  <si>
    <t>nad vchody</t>
  </si>
  <si>
    <t>1,1+1,7+3,2+3,2+1,4+1,1</t>
  </si>
  <si>
    <t>169</t>
  </si>
  <si>
    <t>944711211</t>
  </si>
  <si>
    <t>Montáž záchytné stříšky Příplatek za první a každý další den použití záchytné stříšky k ceně -1111</t>
  </si>
  <si>
    <t>1655896222</t>
  </si>
  <si>
    <t>11,7*31*3</t>
  </si>
  <si>
    <t>170</t>
  </si>
  <si>
    <t>944711811</t>
  </si>
  <si>
    <t>Demontáž záchytné stříšky zřizované současně s lehkým nebo těžkým lešením, šířky do 1,5 m</t>
  </si>
  <si>
    <t>-406661549</t>
  </si>
  <si>
    <t>Různé dokončovací konstrukce a práce pozemních staveb</t>
  </si>
  <si>
    <t>171</t>
  </si>
  <si>
    <t>952901111</t>
  </si>
  <si>
    <t>Vyčištění budov nebo objektů před předáním do užívání budov bytové nebo občanské výstavby, světlé výšky podlaží do 4 m</t>
  </si>
  <si>
    <t>1961690444</t>
  </si>
  <si>
    <t>vnější plocha všech podlaží</t>
  </si>
  <si>
    <t>336,0</t>
  </si>
  <si>
    <t>338,0</t>
  </si>
  <si>
    <t>172</t>
  </si>
  <si>
    <t>K256</t>
  </si>
  <si>
    <t>D+M výstražné a bezpečnostní tabulky
V objektu musí být zřetelně označeny směry úniku bezpečnostními tabulkami (dle
ČSN EN ISO 7010 a ČSN EN ISO 7010Z1 - Z7) z materiálu s vlastním dosvitem.
Označení směrů úniku musí být umístěno tak, aby byl směr úniku jednoznačný a zřetelný.
V objektu musí být zřetelně označeny hlavní vypínače el. energie, hlavní uzávěr
plynu a hlavní uzávěr vody. Elektrorozvaděče musí být označeny tabulkami Nehas vodou
ani pěnovými hasícími přístroji. Hlavní uzávěry musí být trvale přístupné.</t>
  </si>
  <si>
    <t>kpl</t>
  </si>
  <si>
    <t>583145846</t>
  </si>
  <si>
    <t>173</t>
  </si>
  <si>
    <t>K257</t>
  </si>
  <si>
    <t>D+M hasící přístroj s hasící schopností nejméně 183B
Hasící přístroje budou osazeny na dobře přístupném a viditelném místě. Výška
rukojeti PHP smí být ve výšce nejvýše 1,5 m nad podlahou.</t>
  </si>
  <si>
    <t>-456401368</t>
  </si>
  <si>
    <t>174</t>
  </si>
  <si>
    <t>K258</t>
  </si>
  <si>
    <t>D+M hasící přístroj s hasící schopností nejméně 21A/113 B
Hasící přístroje budou osazeny na dobře přístupném a viditelném místě. Výška
rukojeti PHP smí být ve výšce nejvýše 1,5 m nad podlahou.</t>
  </si>
  <si>
    <t>-1203530533</t>
  </si>
  <si>
    <t>175</t>
  </si>
  <si>
    <t>K324</t>
  </si>
  <si>
    <t>D+M světelného 3D nápisu: H NEMOCNICE Český Krumlov</t>
  </si>
  <si>
    <t>-1314307648</t>
  </si>
  <si>
    <t>Bourání konstrukcí</t>
  </si>
  <si>
    <t>176</t>
  </si>
  <si>
    <t>965042141</t>
  </si>
  <si>
    <t>Bourání mazanin betonových nebo z litého asfaltu tl. do 100 mm, plochy přes 4 m2</t>
  </si>
  <si>
    <t>318294128</t>
  </si>
  <si>
    <t>předpokládaná tl. 100mm</t>
  </si>
  <si>
    <t>(13,61+17,36+16,18+9,04+11,29+17,36+2,1+0,71+2,83+1,33+1,33+12,79+6,6+15,76+9,88+9,4+12,25+11,93+7,64+7,54+15,32+9,41+7,44)*0,1</t>
  </si>
  <si>
    <t>177</t>
  </si>
  <si>
    <t>965049111</t>
  </si>
  <si>
    <t>Bourání mazanin Příplatek k cenám za bourání mazanin betonových se svařovanou sítí, tl. do 100 mm</t>
  </si>
  <si>
    <t>570424620</t>
  </si>
  <si>
    <t>178</t>
  </si>
  <si>
    <t>965042241</t>
  </si>
  <si>
    <t>Bourání mazanin betonových nebo z litého asfaltu tl. přes 100 mm, plochy přes 4 m2</t>
  </si>
  <si>
    <t>-1982063092</t>
  </si>
  <si>
    <t>předpokládaná tl. 120mm</t>
  </si>
  <si>
    <t>(35,36+29,62+5,4+24,09+4,64+1,4+1,29+1,29+4,96+6,37+2,71+16,12+26,15+4,44)*0,12</t>
  </si>
  <si>
    <t>pozn. 1 základy- předpokladádaná tl. 150mm</t>
  </si>
  <si>
    <t>179</t>
  </si>
  <si>
    <t>965049112</t>
  </si>
  <si>
    <t>Bourání mazanin Příplatek k cenám za bourání mazanin betonových se svařovanou sítí, tl. přes 100 mm</t>
  </si>
  <si>
    <t>935492693</t>
  </si>
  <si>
    <t>180</t>
  </si>
  <si>
    <t>961044111</t>
  </si>
  <si>
    <t>Bourání základů z betonu prostého</t>
  </si>
  <si>
    <t>-1192250563</t>
  </si>
  <si>
    <t>(1,3+4,2+1,7+1,3)*0,3*0,6</t>
  </si>
  <si>
    <t>181</t>
  </si>
  <si>
    <t>973031325</t>
  </si>
  <si>
    <t>Vysekání výklenků nebo kapes ve zdivu z cihel na maltu vápennou nebo vápenocementovou kapes, plochy do 0,10 m2, hl. do 300 mm</t>
  </si>
  <si>
    <t>679355764</t>
  </si>
  <si>
    <t>182</t>
  </si>
  <si>
    <t>978011161</t>
  </si>
  <si>
    <t>Otlučení vápenných nebo vápenocementových omítek vnitřních ploch stropů, v rozsahu přes 30 do 50 %</t>
  </si>
  <si>
    <t>516104531</t>
  </si>
  <si>
    <t>183</t>
  </si>
  <si>
    <t>978013161</t>
  </si>
  <si>
    <t>Otlučení vápenných nebo vápenocementových omítek vnitřních ploch stěn s vyškrabáním spar, s očištěním zdiva, v rozsahu přes 30 do 50 %</t>
  </si>
  <si>
    <t>-1550090744</t>
  </si>
  <si>
    <t>viz. oprava omítky</t>
  </si>
  <si>
    <t>184</t>
  </si>
  <si>
    <t>978015341</t>
  </si>
  <si>
    <t>Otlučení vápenných nebo vápenocementových omítek vnějších ploch s vyškrabáním spar a s očištěním zdiva stupně členitosti 1 a 2, v rozsahu přes 10 do 30 %</t>
  </si>
  <si>
    <t>176987458</t>
  </si>
  <si>
    <t>185</t>
  </si>
  <si>
    <t>968072455</t>
  </si>
  <si>
    <t>Vybourání kovových rámů oken s křídly, dveřních zárubní, vrat, stěn, ostění nebo obkladů dveřních zárubní, plochy do 2 m2</t>
  </si>
  <si>
    <t>336623121</t>
  </si>
  <si>
    <t>pozn.2</t>
  </si>
  <si>
    <t>186</t>
  </si>
  <si>
    <t>968082015</t>
  </si>
  <si>
    <t>Vybourání plastových rámů oken s křídly, dveřních zárubní, vrat rámu oken s křídly, plochy do 1 m2</t>
  </si>
  <si>
    <t>-762732791</t>
  </si>
  <si>
    <t>pozn.3</t>
  </si>
  <si>
    <t>0,6*0,9*5</t>
  </si>
  <si>
    <t>0,6*0,86*3</t>
  </si>
  <si>
    <t>187</t>
  </si>
  <si>
    <t>968082017</t>
  </si>
  <si>
    <t>Vybourání plastových rámů oken s křídly, dveřních zárubní, vrat rámu oken s křídly, plochy přes 2 do 4 m2</t>
  </si>
  <si>
    <t>1420149871</t>
  </si>
  <si>
    <t>pozn. 3</t>
  </si>
  <si>
    <t>2,3*1,43</t>
  </si>
  <si>
    <t>1,8*1,43</t>
  </si>
  <si>
    <t>1,8*1,5*3</t>
  </si>
  <si>
    <t>188</t>
  </si>
  <si>
    <t>968072559</t>
  </si>
  <si>
    <t>Vybourání kovových rámů oken s křídly, dveřních zárubní, vrat, stěn, ostění nebo obkladů vrat, mimo posuvných a skládacích, plochy přes 5 m2</t>
  </si>
  <si>
    <t>1819013535</t>
  </si>
  <si>
    <t>3,15*3,43</t>
  </si>
  <si>
    <t>3,17*3,43</t>
  </si>
  <si>
    <t>189</t>
  </si>
  <si>
    <t>962031132</t>
  </si>
  <si>
    <t>Bourání příček z cihel, tvárnic nebo příčkovek z cihel pálených, plných nebo dutých na maltu vápennou nebo vápenocementovou, tl. do 100 mm</t>
  </si>
  <si>
    <t>620181867</t>
  </si>
  <si>
    <t>(3,6+1,0+1,4+1,4+1,6)*2,9</t>
  </si>
  <si>
    <t>-(0,6*2,0*4+0,9*2,0)</t>
  </si>
  <si>
    <t>190</t>
  </si>
  <si>
    <t>962031133</t>
  </si>
  <si>
    <t>Bourání příček z cihel, tvárnic nebo příčkovek z cihel pálených, plných nebo dutých na maltu vápennou nebo vápenocementovou, tl. do 150 mm</t>
  </si>
  <si>
    <t>1949902309</t>
  </si>
  <si>
    <t>(3,6)*3,7</t>
  </si>
  <si>
    <t>-(0,8*2,0)</t>
  </si>
  <si>
    <t>(1,5+4,2+1,9+1,5+1,3+2,3)*3,0</t>
  </si>
  <si>
    <t>-(0,7*2,0*2+0,6*2,0*2+0,7*2,0+0,8*2,0)</t>
  </si>
  <si>
    <t>(3,6+3,6+3,6+3,6+6,1+4,7+3,5)*2,9</t>
  </si>
  <si>
    <t>-(0,8*2,0*7)</t>
  </si>
  <si>
    <t>191</t>
  </si>
  <si>
    <t>962032231</t>
  </si>
  <si>
    <t>Bourání zdiva nadzákladového z cihel nebo tvárnic z cihel pálených nebo vápenopískových, na maltu vápennou nebo vápenocementovou, objemu přes 1 m3</t>
  </si>
  <si>
    <t>220937251</t>
  </si>
  <si>
    <t>3,58*3,7*0,49</t>
  </si>
  <si>
    <t>3,6*3,7*0,49-(0,6*0,9*0,49*2)</t>
  </si>
  <si>
    <t>3,58*2,9*0,49-(2,3*1,43*0,49)</t>
  </si>
  <si>
    <t>3,6*2,9*0,49-(1,8*1,43*0,49)</t>
  </si>
  <si>
    <t>3,6*2,9*0,49-(0,6*0,86*0,49*3)</t>
  </si>
  <si>
    <t>7,5*2,9*0,49-(1,8*1,5*0,49*2)</t>
  </si>
  <si>
    <t>rezerva</t>
  </si>
  <si>
    <t>2,0</t>
  </si>
  <si>
    <t>192</t>
  </si>
  <si>
    <t>971033641</t>
  </si>
  <si>
    <t>Vybourání otvorů ve zdivu základovém nebo nadzákladovém z cihel, tvárnic, příčkovek z cihel pálených na maltu vápennou nebo vápenocementovou plochy do 4 m2, tl. do 300 mm</t>
  </si>
  <si>
    <t>-532050888</t>
  </si>
  <si>
    <t>mezi m104+112</t>
  </si>
  <si>
    <t>1,1*2,4*0,2</t>
  </si>
  <si>
    <t>193</t>
  </si>
  <si>
    <t>971033651</t>
  </si>
  <si>
    <t>Vybourání otvorů ve zdivu základovém nebo nadzákladovém z cihel, tvárnic, příčkovek z cihel pálených na maltu vápennou nebo vápenocementovou plochy do 4 m2, tl. do 600 mm</t>
  </si>
  <si>
    <t>-1364633754</t>
  </si>
  <si>
    <t>mezi m101+102</t>
  </si>
  <si>
    <t>1,5*2,4*0,32</t>
  </si>
  <si>
    <t>mezi m102+104</t>
  </si>
  <si>
    <t>1,1*2,2*0,48</t>
  </si>
  <si>
    <t>mezi m102+105+103</t>
  </si>
  <si>
    <t>mezi m201+206</t>
  </si>
  <si>
    <t>1,2*2,2*0,48</t>
  </si>
  <si>
    <t>mezi m204+207</t>
  </si>
  <si>
    <t>mezi m206+219</t>
  </si>
  <si>
    <t>0,8*2,2*0,33</t>
  </si>
  <si>
    <t>1,2*2,2*0,33</t>
  </si>
  <si>
    <t>mezi m206+212</t>
  </si>
  <si>
    <t>1,315*2,2*0,33</t>
  </si>
  <si>
    <t>mezi m213+214</t>
  </si>
  <si>
    <t>mezi m203+204</t>
  </si>
  <si>
    <t>1,0*2,2*0,32</t>
  </si>
  <si>
    <t>194</t>
  </si>
  <si>
    <t>967032975</t>
  </si>
  <si>
    <t>Odsekání plošných fasádních prvků předsazených před líc zdiva přes 80 mm</t>
  </si>
  <si>
    <t>-2133801651</t>
  </si>
  <si>
    <t>(0,49+0,29+0,15+0,49)*7,62</t>
  </si>
  <si>
    <t>195</t>
  </si>
  <si>
    <t>974031664</t>
  </si>
  <si>
    <t>Vysekání rýh ve zdivu cihelném na maltu vápennou nebo vápenocementovou pro vtahování nosníků do zdí, před vybouráním otvoru do hl. 150 mm, při v. nosníku do 150 mm</t>
  </si>
  <si>
    <t>-1857625494</t>
  </si>
  <si>
    <t>1,1*2*2</t>
  </si>
  <si>
    <t>1,1*2*4</t>
  </si>
  <si>
    <t>0,8*2*2</t>
  </si>
  <si>
    <t>1,0*2*2</t>
  </si>
  <si>
    <t>1,2*2*6</t>
  </si>
  <si>
    <t>1,25*2*4</t>
  </si>
  <si>
    <t>1,6*2*2</t>
  </si>
  <si>
    <t>196</t>
  </si>
  <si>
    <t>974031666</t>
  </si>
  <si>
    <t>Vysekání rýh ve zdivu cihelném na maltu vápennou nebo vápenocementovou pro vtahování nosníků do zdí, před vybouráním otvoru do hl. 150 mm, při v. nosníku do 250 mm</t>
  </si>
  <si>
    <t>1850643521</t>
  </si>
  <si>
    <t>1,5*2*2</t>
  </si>
  <si>
    <t>197</t>
  </si>
  <si>
    <t>966008211</t>
  </si>
  <si>
    <t>Bourání odvodňovacího žlabu s odklizením a uložením vybouraného materiálu na skládku na vzdálenost do 10 m nebo s naložením na dopravní prostředek z betonových příkopových tvárnic nebo desek šířky do 500 mm</t>
  </si>
  <si>
    <t>-1065297311</t>
  </si>
  <si>
    <t>viz. 1NP bourání</t>
  </si>
  <si>
    <t>37,0</t>
  </si>
  <si>
    <t>198</t>
  </si>
  <si>
    <t>977151121</t>
  </si>
  <si>
    <t>Jádrové vrty diamantovými korunkami do stavebních materiálů (železobetonu, betonu, cihel, obkladů, dlažeb, kamene) průměru přes 110 do 120 mm</t>
  </si>
  <si>
    <t>-438018769</t>
  </si>
  <si>
    <t>prostupy kanalizace stávajícími základy</t>
  </si>
  <si>
    <t>0,7*3</t>
  </si>
  <si>
    <t>0,6*2</t>
  </si>
  <si>
    <t>0,3</t>
  </si>
  <si>
    <t xml:space="preserve">rezerva </t>
  </si>
  <si>
    <t>199</t>
  </si>
  <si>
    <t>963013530</t>
  </si>
  <si>
    <t>Bourání stropů s keramickou výplní jakékoliv tloušťky</t>
  </si>
  <si>
    <t>1320464384</t>
  </si>
  <si>
    <t>část stávající kce pro nové schodiště</t>
  </si>
  <si>
    <t>3,95*1,19*0,25*2</t>
  </si>
  <si>
    <t>200</t>
  </si>
  <si>
    <t>919735113</t>
  </si>
  <si>
    <t>Řezání stávajícího živičného krytu nebo podkladu hloubky přes 100 do 150 mm</t>
  </si>
  <si>
    <t>-1933877898</t>
  </si>
  <si>
    <t>pro přístavbu</t>
  </si>
  <si>
    <t>8,1</t>
  </si>
  <si>
    <t>201</t>
  </si>
  <si>
    <t>K330</t>
  </si>
  <si>
    <t>Demontáž schodiště vč. zábradlí (5x192/250mm)</t>
  </si>
  <si>
    <t>1082682980</t>
  </si>
  <si>
    <t>202</t>
  </si>
  <si>
    <t>K315</t>
  </si>
  <si>
    <t>Provedení sondy v místě vedení stávajících telefonních kabelů (pod plánovanou přístavbou)</t>
  </si>
  <si>
    <t>-1223842542</t>
  </si>
  <si>
    <t>203</t>
  </si>
  <si>
    <t>K255</t>
  </si>
  <si>
    <t>Statické zajištění navazujících konstrukcí při bourání</t>
  </si>
  <si>
    <t>-225471024</t>
  </si>
  <si>
    <t>204</t>
  </si>
  <si>
    <t>K316</t>
  </si>
  <si>
    <t>Vyklizení objektu před zahájením prací (uskladnění dle pokynu investora) a následné zpětné nastěhování po dokončení rekonstrukce</t>
  </si>
  <si>
    <t>-1106942346</t>
  </si>
  <si>
    <t>205</t>
  </si>
  <si>
    <t>K323</t>
  </si>
  <si>
    <t>Demontáž drobných prvků na fasádě (cedule, tabulky, kamery, světla, schránka. stříška babyboxu atd.) a jejich případná zpětná montáž vč. úpravy kotvení</t>
  </si>
  <si>
    <t>-319263491</t>
  </si>
  <si>
    <t>Sanace</t>
  </si>
  <si>
    <t>206</t>
  </si>
  <si>
    <t>985331212</t>
  </si>
  <si>
    <t>Dodatečné vlepování betonářské výztuže včetně vyvrtání a vyčištění otvoru chemickou maltou průměr výztuže 10 mm</t>
  </si>
  <si>
    <t>2010269849</t>
  </si>
  <si>
    <t>pozn.4- 1NP,2NP</t>
  </si>
  <si>
    <t>3,75/0,25*10*0,3</t>
  </si>
  <si>
    <t>207</t>
  </si>
  <si>
    <t>13021012</t>
  </si>
  <si>
    <t>tyč ocelová žebírková jakost BSt 500S výztuž do betonu D 10mm</t>
  </si>
  <si>
    <t>-1950919249</t>
  </si>
  <si>
    <t>pozn.4</t>
  </si>
  <si>
    <t>3,75/0,25*10*0,5*0,00062</t>
  </si>
  <si>
    <t>0,047*1,08 'Přepočtené koeficientem množství</t>
  </si>
  <si>
    <t>208</t>
  </si>
  <si>
    <t>985331216</t>
  </si>
  <si>
    <t>Dodatečné vlepování betonářské výztuže včetně vyvrtání a vyčištění otvoru chemickou maltou průměr výztuže 18 mm</t>
  </si>
  <si>
    <t>-17037455</t>
  </si>
  <si>
    <t>pozn. 2 základy</t>
  </si>
  <si>
    <t>0,3*4*(6)</t>
  </si>
  <si>
    <t>209</t>
  </si>
  <si>
    <t>13021016</t>
  </si>
  <si>
    <t>tyč ocelová žebírková jakost BSt 500S výztuž do betonu D 18mm</t>
  </si>
  <si>
    <t>-371753858</t>
  </si>
  <si>
    <t>0,5*4*(6)*0,002</t>
  </si>
  <si>
    <t>0,024*1,08 'Přepočtené koeficientem množství</t>
  </si>
  <si>
    <t>210</t>
  </si>
  <si>
    <t>985331215</t>
  </si>
  <si>
    <t>Dodatečné vlepování betonářské výztuže včetně vyvrtání a vyčištění otvoru chemickou maltou průměr výztuže 16 mm</t>
  </si>
  <si>
    <t>-1406417529</t>
  </si>
  <si>
    <t>kotvení nadezdívky atik- předpoklad 4ks/m2 hl.300mm</t>
  </si>
  <si>
    <t>(12,3+21,8)*4*0,3</t>
  </si>
  <si>
    <t>16,2*4*0,3</t>
  </si>
  <si>
    <t>(3,5)*4*0,3</t>
  </si>
  <si>
    <t>(4,0)*4*0,3</t>
  </si>
  <si>
    <t>(13,2)*4*0,3</t>
  </si>
  <si>
    <t>211</t>
  </si>
  <si>
    <t>13021015</t>
  </si>
  <si>
    <t>tyč ocelová žebírková jakost BSt 500S výztuž do betonu D 16mm</t>
  </si>
  <si>
    <t>606650773</t>
  </si>
  <si>
    <t>kotvení nadezdívky atik- předpoklad 4ks/m2  délka 500mm</t>
  </si>
  <si>
    <t>(12,3+21,8)*4*0,5*0,00158</t>
  </si>
  <si>
    <t>16,2*4*0,5*0,00158</t>
  </si>
  <si>
    <t>(3,5)*4*0,5*0,00158</t>
  </si>
  <si>
    <t>(4,0)*4*0,5*0,00158</t>
  </si>
  <si>
    <t>(13,2)*4*0,5*0,00158</t>
  </si>
  <si>
    <t>0,225*1,08 'Přepočtené koeficientem množství</t>
  </si>
  <si>
    <t>997</t>
  </si>
  <si>
    <t>Přesun sutě</t>
  </si>
  <si>
    <t>212</t>
  </si>
  <si>
    <t>997013152</t>
  </si>
  <si>
    <t>Vnitrostaveništní doprava suti a vybouraných hmot vodorovně do 50 m svisle s omezením mechanizace pro budovy a haly výšky přes 6 do 9 m</t>
  </si>
  <si>
    <t>-531312996</t>
  </si>
  <si>
    <t>213</t>
  </si>
  <si>
    <t>997013501</t>
  </si>
  <si>
    <t>Odvoz suti a vybouraných hmot na skládku nebo meziskládku se složením, na vzdálenost do 1 km</t>
  </si>
  <si>
    <t>-1039225508</t>
  </si>
  <si>
    <t>214</t>
  </si>
  <si>
    <t>997013509</t>
  </si>
  <si>
    <t>Odvoz suti a vybouraných hmot na skládku nebo meziskládku se složením, na vzdálenost Příplatek k ceně za každý další i započatý 1 km přes 1 km</t>
  </si>
  <si>
    <t>-1821940504</t>
  </si>
  <si>
    <t>313,748*35 'Přepočtené koeficientem množství</t>
  </si>
  <si>
    <t>215</t>
  </si>
  <si>
    <t>997013801</t>
  </si>
  <si>
    <t>Poplatek za uložení stavebního odpadu na skládce (skládkovné) z prostého betonu zatříděného do Katalogu odpadů pod kódem 170 101</t>
  </si>
  <si>
    <t>2057622225</t>
  </si>
  <si>
    <t>216</t>
  </si>
  <si>
    <t>997013802</t>
  </si>
  <si>
    <t>Poplatek za uložení stavebního odpadu na skládce (skládkovné) z armovaného betonu zatříděného do Katalogu odpadů pod kódem 170 101</t>
  </si>
  <si>
    <t>-547750418</t>
  </si>
  <si>
    <t>217</t>
  </si>
  <si>
    <t>997013803</t>
  </si>
  <si>
    <t>Poplatek za uložení stavebního odpadu na skládce (skládkovné) cihelného zatříděného do Katalogu odpadů pod kódem 170 102</t>
  </si>
  <si>
    <t>1898184250</t>
  </si>
  <si>
    <t>218</t>
  </si>
  <si>
    <t>997013807</t>
  </si>
  <si>
    <t>Poplatek za uložení stavebního odpadu na skládce (skládkovné) z tašek a keramických výrobků zatříděného do Katalogu odpadů pod kódem 170 103</t>
  </si>
  <si>
    <t>1537360744</t>
  </si>
  <si>
    <t>219</t>
  </si>
  <si>
    <t>997013811</t>
  </si>
  <si>
    <t>Poplatek za uložení stavebního odpadu na skládce (skládkovné) dřevěného zatříděného do Katalogu odpadů pod kódem 170 201</t>
  </si>
  <si>
    <t>-1036369231</t>
  </si>
  <si>
    <t>220</t>
  </si>
  <si>
    <t>997013813</t>
  </si>
  <si>
    <t>Poplatek za uložení stavebního odpadu na skládce (skládkovné) z plastických hmot zatříděného do Katalogu odpadů pod kódem 170 203</t>
  </si>
  <si>
    <t>1099952691</t>
  </si>
  <si>
    <t>221</t>
  </si>
  <si>
    <t>997013814</t>
  </si>
  <si>
    <t>Poplatek za uložení stavebního odpadu na skládce (skládkovné) z izolačních materiálů zatříděného do Katalogu odpadů pod kódem 170 604</t>
  </si>
  <si>
    <t>-382243800</t>
  </si>
  <si>
    <t>222</t>
  </si>
  <si>
    <t>997013831</t>
  </si>
  <si>
    <t>Poplatek za uložení stavebního odpadu na skládce (skládkovné) směsného stavebního a demoličního zatříděného do Katalogu odpadů pod kódem 170 904</t>
  </si>
  <si>
    <t>156054946</t>
  </si>
  <si>
    <t>223</t>
  </si>
  <si>
    <t>997223845</t>
  </si>
  <si>
    <t>Poplatek za uložení stavebního odpadu na skládce (skládkovné) asfaltového bez obsahu dehtu zatříděného do Katalogu odpadů pod kódem 170 302</t>
  </si>
  <si>
    <t>55684593</t>
  </si>
  <si>
    <t>998</t>
  </si>
  <si>
    <t>Přesun hmot</t>
  </si>
  <si>
    <t>224</t>
  </si>
  <si>
    <t>998017002</t>
  </si>
  <si>
    <t>Přesun hmot pro budovy občanské výstavby, bydlení, výrobu a služby s omezením mechanizace vodorovná dopravní vzdálenost do 100 m pro budovy s jakoukoliv nosnou konstrukcí výšky přes 6 do 12 m</t>
  </si>
  <si>
    <t>-901942015</t>
  </si>
  <si>
    <t>PSV</t>
  </si>
  <si>
    <t>Práce a dodávky PSV</t>
  </si>
  <si>
    <t>711</t>
  </si>
  <si>
    <t>Izolace proti vodě, vlhkosti a plynům</t>
  </si>
  <si>
    <t>225</t>
  </si>
  <si>
    <t>711111001</t>
  </si>
  <si>
    <t>Provedení izolace proti zemní vlhkosti natěradly a tmely za studena na ploše vodorovné V nátěrem penetračním</t>
  </si>
  <si>
    <t>162099624</t>
  </si>
  <si>
    <t>pod novým zdivem</t>
  </si>
  <si>
    <t>8,0+1,0+4,0+(5,2+4,0+1,1+2,7+3,5+1,7+3,5+1,0)*0,115</t>
  </si>
  <si>
    <t>226</t>
  </si>
  <si>
    <t>11163150</t>
  </si>
  <si>
    <t>lak penetrační asfaltový</t>
  </si>
  <si>
    <t>722191047</t>
  </si>
  <si>
    <t>229,431*0,0003 'Přepočtené koeficientem množství</t>
  </si>
  <si>
    <t>227</t>
  </si>
  <si>
    <t>711112001</t>
  </si>
  <si>
    <t>Provedení izolace proti zemní vlhkosti natěradly a tmely za studena na ploše svislé S nátěrem penetračním</t>
  </si>
  <si>
    <t>1372380971</t>
  </si>
  <si>
    <t>svislé vytažení u přístavby</t>
  </si>
  <si>
    <t>(19,0+10,5)*0,5</t>
  </si>
  <si>
    <t>228</t>
  </si>
  <si>
    <t>-1217054600</t>
  </si>
  <si>
    <t>14,75*0,00035 'Přepočtené koeficientem množství</t>
  </si>
  <si>
    <t>229</t>
  </si>
  <si>
    <t>711131811</t>
  </si>
  <si>
    <t>Odstranění izolace proti zemní vlhkosti na ploše vodorovné V</t>
  </si>
  <si>
    <t>1144229424</t>
  </si>
  <si>
    <t>230</t>
  </si>
  <si>
    <t>711141559</t>
  </si>
  <si>
    <t>Provedení izolace proti zemní vlhkosti pásy přitavením NAIP na ploše vodorovné V</t>
  </si>
  <si>
    <t>655699500</t>
  </si>
  <si>
    <t>viz.penetrace</t>
  </si>
  <si>
    <t>229,431</t>
  </si>
  <si>
    <t>231</t>
  </si>
  <si>
    <t>62856007</t>
  </si>
  <si>
    <t>pás asfaltový samolepicí modifikovaný SBS tl 2,5mm s vložkou z hliníkové fólie, hliníkové fólie s textilií, spalitelnou fólií nebo jemnozrnný minerálním posypem nebo textilií na horním povrchu</t>
  </si>
  <si>
    <t>35062398</t>
  </si>
  <si>
    <t>229,431*1,15 'Přepočtené koeficientem množství</t>
  </si>
  <si>
    <t>232</t>
  </si>
  <si>
    <t>711142559</t>
  </si>
  <si>
    <t>Provedení izolace proti zemní vlhkosti pásy přitavením NAIP na ploše svislé S</t>
  </si>
  <si>
    <t>-1618624489</t>
  </si>
  <si>
    <t>233</t>
  </si>
  <si>
    <t>1758450753</t>
  </si>
  <si>
    <t>14,75*1,2 'Přepočtené koeficientem množství</t>
  </si>
  <si>
    <t>234</t>
  </si>
  <si>
    <t>K327</t>
  </si>
  <si>
    <t>Příplatek za plynotěsné a vodotěsné provedení prostupů hydroizolací</t>
  </si>
  <si>
    <t>-1549838412</t>
  </si>
  <si>
    <t>235</t>
  </si>
  <si>
    <t>998711102</t>
  </si>
  <si>
    <t>Přesun hmot pro izolace proti vodě, vlhkosti a plynům stanovený z hmotnosti přesunovaného materiálu vodorovná dopravní vzdálenost do 50 m v objektech výšky přes 6 do 12 m</t>
  </si>
  <si>
    <t>-1584707597</t>
  </si>
  <si>
    <t>712</t>
  </si>
  <si>
    <t>Povlakové krytiny</t>
  </si>
  <si>
    <t>236</t>
  </si>
  <si>
    <t>712300832</t>
  </si>
  <si>
    <t>Odstranění ze střech plochých do 10° krytiny povlakové dvouvrstvé</t>
  </si>
  <si>
    <t>1907826979</t>
  </si>
  <si>
    <t>plocha střechy</t>
  </si>
  <si>
    <t>85,0+187,0+17,0</t>
  </si>
  <si>
    <t>svislé vytažení</t>
  </si>
  <si>
    <t>(30,0+41,0+20,0)*0,5</t>
  </si>
  <si>
    <t>237</t>
  </si>
  <si>
    <t>712311101</t>
  </si>
  <si>
    <t>Provedení povlakové krytiny střech do 10° za studena lakem penetračním nebo asfaltovým</t>
  </si>
  <si>
    <t>1291285561</t>
  </si>
  <si>
    <t>135,0/cos(4,62)</t>
  </si>
  <si>
    <t>181,0/cos(3,58)</t>
  </si>
  <si>
    <t>7,7*(9,07-8,71+0,24)</t>
  </si>
  <si>
    <t>17+17</t>
  </si>
  <si>
    <t>13,8*(7,97-7,56+0,24)</t>
  </si>
  <si>
    <t>25,0</t>
  </si>
  <si>
    <t>4,2*2,24</t>
  </si>
  <si>
    <t>13,0*1,24</t>
  </si>
  <si>
    <t>plocha atiky</t>
  </si>
  <si>
    <t>30,0</t>
  </si>
  <si>
    <t>238</t>
  </si>
  <si>
    <t>-2073058207</t>
  </si>
  <si>
    <t>444,912*0,0003 'Přepočtené koeficientem množství</t>
  </si>
  <si>
    <t>239</t>
  </si>
  <si>
    <t>712331111</t>
  </si>
  <si>
    <t>Provedení povlakové krytiny střech plochých do 10° pásy na sucho podkladní samolepící asfaltový pás</t>
  </si>
  <si>
    <t>-928495658</t>
  </si>
  <si>
    <t>240</t>
  </si>
  <si>
    <t>62853001</t>
  </si>
  <si>
    <t>pás asfaltový samolepicí modifikovaný SBS tl 4mm s vložkou ze skleněné tkaniny se spalitelnou fólií nebo jemnozrnný minerálním posypem nebo textilií na horním povrchu</t>
  </si>
  <si>
    <t>-268547292</t>
  </si>
  <si>
    <t>444,912*1,15 'Přepočtené koeficientem množství</t>
  </si>
  <si>
    <t>241</t>
  </si>
  <si>
    <t>712363001</t>
  </si>
  <si>
    <t>Provedení povlakové krytiny střech plochých do 10° fólií termoplastickou mPVC (měkčené PVC) rozvinutí a natažení fólie v ploše</t>
  </si>
  <si>
    <t>-973974697</t>
  </si>
  <si>
    <t>7,7*(9,07-8,71)</t>
  </si>
  <si>
    <t>13,5+13,5</t>
  </si>
  <si>
    <t>13,8*(7,97-7,56)</t>
  </si>
  <si>
    <t>22,0</t>
  </si>
  <si>
    <t>4,2*2,0</t>
  </si>
  <si>
    <t>13,0*1,0</t>
  </si>
  <si>
    <t>242</t>
  </si>
  <si>
    <t>283x9</t>
  </si>
  <si>
    <t>fólie hydroizolační střešní mPVC mechanicky kotvená tl 1,5mm šedá, odolná proti UV záření, nešířící požár, vyztužená polyesterovou tkaninou, v provedení B(roof)T3</t>
  </si>
  <si>
    <t>375154830</t>
  </si>
  <si>
    <t>425,624*1,15 'Přepočtené koeficientem množství</t>
  </si>
  <si>
    <t>243</t>
  </si>
  <si>
    <t>712363003</t>
  </si>
  <si>
    <t>Provedení povlakové krytiny střech plochých do 10° fólií termoplastickou mPVC (měkčené PVC) vytvoření spoje dvou pásů fólií horkovzdušným navařením</t>
  </si>
  <si>
    <t>-1087550185</t>
  </si>
  <si>
    <t>předpoklad 1m/m2</t>
  </si>
  <si>
    <t>425,624</t>
  </si>
  <si>
    <t>244</t>
  </si>
  <si>
    <t>712363005</t>
  </si>
  <si>
    <t>Provedení povlakové krytiny střech plochých do 10° fólií termoplastickou mPVC (měkčené PVC) aplikace fólie na oplechování (na tzv. fóliový plech) horkovzdušným navařením v plné ploše</t>
  </si>
  <si>
    <t>-1136829167</t>
  </si>
  <si>
    <t>89,0*0,1</t>
  </si>
  <si>
    <t>21,27*0,25</t>
  </si>
  <si>
    <t>55,2*0,3</t>
  </si>
  <si>
    <t>245</t>
  </si>
  <si>
    <t>712363104</t>
  </si>
  <si>
    <t>Provedení povlakové krytiny střech plochých do 10° fólií ostatní činnosti při pokládání hydroizolačních fólií (materiál ve specifikaci) mechanické ukotvení talířovou hmoždinkou do dřevěné konstrukce</t>
  </si>
  <si>
    <t>-303720605</t>
  </si>
  <si>
    <t>předpoklad 7ks/m2</t>
  </si>
  <si>
    <t>425,624*7</t>
  </si>
  <si>
    <t>zaokrouhleno</t>
  </si>
  <si>
    <t>2980</t>
  </si>
  <si>
    <t>246</t>
  </si>
  <si>
    <t>590x9</t>
  </si>
  <si>
    <t>kotva ploché střechy</t>
  </si>
  <si>
    <t>999772181</t>
  </si>
  <si>
    <t>247</t>
  </si>
  <si>
    <t>712363112</t>
  </si>
  <si>
    <t>Provedení povlakové krytiny střech plochých do 10° fólií ostatní činnosti při pokládání hydroizolačních fólií (materiál ve specifikaci) vodotěsné překrytí talířové hmoždinky pruhem fólie horkovzdušným navařením</t>
  </si>
  <si>
    <t>1323245124</t>
  </si>
  <si>
    <t>248</t>
  </si>
  <si>
    <t>712363122</t>
  </si>
  <si>
    <t>Provedení povlakové krytiny střech plochých do 10° fólií ostatní činnosti při pokládání hydroizolačních fólií (materiál ve specifikaci) zaizolování prostupů střešní rovinou provedení rohů a koutů izolačními tvarovkami horkovzdušným navařením</t>
  </si>
  <si>
    <t>-645330818</t>
  </si>
  <si>
    <t>20,0</t>
  </si>
  <si>
    <t>249</t>
  </si>
  <si>
    <t>283x5</t>
  </si>
  <si>
    <t>tvarovka koutová nebo rohová</t>
  </si>
  <si>
    <t>1904447129</t>
  </si>
  <si>
    <t>250</t>
  </si>
  <si>
    <t>712363352</t>
  </si>
  <si>
    <t>Povlakové krytiny střech plochých do 10° z tvarovaných poplastovaných lišt pro mPVC vnitřní koutová lišta rš 100 mm</t>
  </si>
  <si>
    <t>-1079038705</t>
  </si>
  <si>
    <t>43,5+45,5</t>
  </si>
  <si>
    <t>251</t>
  </si>
  <si>
    <t>712363353</t>
  </si>
  <si>
    <t>Povlakové krytiny střech plochých do 10° z tvarovaných poplastovaných lišt pro mPVC vnější koutová lišta rš 100 mm</t>
  </si>
  <si>
    <t>-9132189</t>
  </si>
  <si>
    <t>252</t>
  </si>
  <si>
    <t>712363357</t>
  </si>
  <si>
    <t>Povlakové krytiny střech plochých do 10° z tvarovaných poplastovaných lišt pro mPVC okapnice rš 250 mm</t>
  </si>
  <si>
    <t>-1269027162</t>
  </si>
  <si>
    <t>11,76+9,51</t>
  </si>
  <si>
    <t>253</t>
  </si>
  <si>
    <t>712363359</t>
  </si>
  <si>
    <t>Povlakové krytiny střech plochých do 10° z tvarovaných poplastovaných lišt pro mPVC závětrná lišta rš 300 mm</t>
  </si>
  <si>
    <t>-654703441</t>
  </si>
  <si>
    <t>52,7+2,5</t>
  </si>
  <si>
    <t>254</t>
  </si>
  <si>
    <t>712391171</t>
  </si>
  <si>
    <t>Provedení povlakové krytiny střech do 10° podkladní textilní vrstvy</t>
  </si>
  <si>
    <t>-683158324</t>
  </si>
  <si>
    <t>255</t>
  </si>
  <si>
    <t>693x1</t>
  </si>
  <si>
    <t>sklovláknitá separační textilie 120g/m2, zabraňující šíření požáru</t>
  </si>
  <si>
    <t>264116767</t>
  </si>
  <si>
    <t>256</t>
  </si>
  <si>
    <t>998712102</t>
  </si>
  <si>
    <t>Přesun hmot pro povlakové krytiny stanovený z hmotnosti přesunovaného materiálu vodorovná dopravní vzdálenost do 50 m v objektech výšky přes 6 do 12 m</t>
  </si>
  <si>
    <t>495924303</t>
  </si>
  <si>
    <t>713</t>
  </si>
  <si>
    <t>Izolace tepelné</t>
  </si>
  <si>
    <t>257</t>
  </si>
  <si>
    <t>713121111</t>
  </si>
  <si>
    <t>Montáž tepelné izolace podlah rohožemi, pásy, deskami, dílci, bloky (izolační materiál ve specifikaci) kladenými volně jednovrstvá</t>
  </si>
  <si>
    <t>1789394146</t>
  </si>
  <si>
    <t>258</t>
  </si>
  <si>
    <t>28376379</t>
  </si>
  <si>
    <t>deska z polystyrénu XPS, hrana polodrážková a hladký povrch s vyšší odolností tl 50mm</t>
  </si>
  <si>
    <t>-1965874403</t>
  </si>
  <si>
    <t>213,82*1,02 'Přepočtené koeficientem množství</t>
  </si>
  <si>
    <t>259</t>
  </si>
  <si>
    <t>-1838509985</t>
  </si>
  <si>
    <t>260</t>
  </si>
  <si>
    <t>28375675</t>
  </si>
  <si>
    <t>deska pro kročejový útlum tl 40mm</t>
  </si>
  <si>
    <t>-89748367</t>
  </si>
  <si>
    <t>260,25*1,02 'Přepočtené koeficientem množství</t>
  </si>
  <si>
    <t>261</t>
  </si>
  <si>
    <t>713131145</t>
  </si>
  <si>
    <t>Montáž tepelné izolace stěn rohožemi, pásy, deskami, dílci, bloky (izolační materiál ve specifikaci) lepením bodově</t>
  </si>
  <si>
    <t>-193943409</t>
  </si>
  <si>
    <t>zateplení vnitřní strany atiky</t>
  </si>
  <si>
    <t>262</t>
  </si>
  <si>
    <t>28375914</t>
  </si>
  <si>
    <t>deska EPS 150 do plochých střech a podlah tl 100mm</t>
  </si>
  <si>
    <t>1510659592</t>
  </si>
  <si>
    <t>98,118*1,05 'Přepočtené koeficientem množství</t>
  </si>
  <si>
    <t>263</t>
  </si>
  <si>
    <t>713141131</t>
  </si>
  <si>
    <t>Montáž tepelné izolace střech plochých rohožemi, pásy, deskami, dílci, bloky (izolační materiál ve specifikaci) přilepenými za studena zplna, jednovrstvá</t>
  </si>
  <si>
    <t>31190768</t>
  </si>
  <si>
    <t>na zhlaví atiky</t>
  </si>
  <si>
    <t>264</t>
  </si>
  <si>
    <t>-2125000827</t>
  </si>
  <si>
    <t>30*1,02 'Přepočtené koeficientem množství</t>
  </si>
  <si>
    <t>265</t>
  </si>
  <si>
    <t>713141135</t>
  </si>
  <si>
    <t>Montáž tepelné izolace střech plochých rohožemi, pásy, deskami, dílci, bloky (izolační materiál ve specifikaci) přilepenými za studena bodově, jednovrstvá</t>
  </si>
  <si>
    <t>1662134160</t>
  </si>
  <si>
    <t>skladba C</t>
  </si>
  <si>
    <t>135,0/cos(4,62)*2</t>
  </si>
  <si>
    <t>181,0/cos(3,58)*2</t>
  </si>
  <si>
    <t>266</t>
  </si>
  <si>
    <t>28375927</t>
  </si>
  <si>
    <t>deska EPS 200 do plochých střech a podlah tl 120mm</t>
  </si>
  <si>
    <t>1163752097</t>
  </si>
  <si>
    <t>633,588*1,02 'Přepočtené koeficientem množství</t>
  </si>
  <si>
    <t>267</t>
  </si>
  <si>
    <t>998713102</t>
  </si>
  <si>
    <t>Přesun hmot pro izolace tepelné stanovený z hmotnosti přesunovaného materiálu vodorovná dopravní vzdálenost do 50 m v objektech výšky přes 6 m do 12 m</t>
  </si>
  <si>
    <t>1127449428</t>
  </si>
  <si>
    <t>762</t>
  </si>
  <si>
    <t>Konstrukce tesařské</t>
  </si>
  <si>
    <t>268</t>
  </si>
  <si>
    <t>762083111</t>
  </si>
  <si>
    <t>Práce společné pro tesařské konstrukce impregnace řeziva máčením proti dřevokaznému hmyzu a houbám, třída ohrožení 1 a 2 (dřevo v interiéru)</t>
  </si>
  <si>
    <t>-254249370</t>
  </si>
  <si>
    <t>řezivo</t>
  </si>
  <si>
    <t>0,821+6,404+0,282+5,783</t>
  </si>
  <si>
    <t>269</t>
  </si>
  <si>
    <t>762085103</t>
  </si>
  <si>
    <t>Práce společné pro tesařské konstrukce montáž ocelových spojovacích prostředků (materiál ve specifikaci) kotevních želez příložek, patek, táhel</t>
  </si>
  <si>
    <t>-583416073</t>
  </si>
  <si>
    <t>270</t>
  </si>
  <si>
    <t>x55</t>
  </si>
  <si>
    <t>kotva pozednice a vaznice do ŽB věnce pomocí pásoviny 50/4mm</t>
  </si>
  <si>
    <t>1973025697</t>
  </si>
  <si>
    <t>271</t>
  </si>
  <si>
    <t>762331811</t>
  </si>
  <si>
    <t>Demontáž vázaných konstrukcí krovů sklonu do 60° z hranolů, hranolků, fošen, průřezové plochy do 120 cm2</t>
  </si>
  <si>
    <t>-292713399</t>
  </si>
  <si>
    <t>předpoklad viz. nový stav</t>
  </si>
  <si>
    <t>62,2</t>
  </si>
  <si>
    <t>272</t>
  </si>
  <si>
    <t>762331812</t>
  </si>
  <si>
    <t>Demontáž vázaných konstrukcí krovů sklonu do 60° z hranolů, hranolků, fošen, průřezové plochy přes 120 do 224 cm2</t>
  </si>
  <si>
    <t>-154742375</t>
  </si>
  <si>
    <t>396,3</t>
  </si>
  <si>
    <t>273</t>
  </si>
  <si>
    <t>762331814</t>
  </si>
  <si>
    <t>Demontáž vázaných konstrukcí krovů sklonu do 60° z hranolů, hranolků, fošen, průřezové plochy přes 288 do 450 cm2</t>
  </si>
  <si>
    <t>-1598301131</t>
  </si>
  <si>
    <t>8,0</t>
  </si>
  <si>
    <t>274</t>
  </si>
  <si>
    <t>762331815</t>
  </si>
  <si>
    <t>Demontáž vázaných konstrukcí krovů sklonu do 60° z hranolů, hranolků, fošen, průřezové plochy přes 450 do 600 cm2</t>
  </si>
  <si>
    <t>262077399</t>
  </si>
  <si>
    <t>80,85</t>
  </si>
  <si>
    <t>275</t>
  </si>
  <si>
    <t>762332131</t>
  </si>
  <si>
    <t>Montáž vázaných konstrukcí krovů střech pultových, sedlových, valbových, stanových čtvercového nebo obdélníkového půdorysu, z řeziva hraněného průřezové plochy do 120 cm2</t>
  </si>
  <si>
    <t>758369994</t>
  </si>
  <si>
    <t>K1- 100/120</t>
  </si>
  <si>
    <t>4,2*13</t>
  </si>
  <si>
    <t>VY- 100/120</t>
  </si>
  <si>
    <t>0,95*8</t>
  </si>
  <si>
    <t>276</t>
  </si>
  <si>
    <t>60512126</t>
  </si>
  <si>
    <t>hranol stavební řezivo průřezu do 120cm2 dl 6-8m</t>
  </si>
  <si>
    <t>453010079</t>
  </si>
  <si>
    <t>4,2*13*0,1*0,12</t>
  </si>
  <si>
    <t>0,95*8*0,1*0,12</t>
  </si>
  <si>
    <t>0,746*1,1 'Přepočtené koeficientem množství</t>
  </si>
  <si>
    <t>277</t>
  </si>
  <si>
    <t>762332132</t>
  </si>
  <si>
    <t>Montáž vázaných konstrukcí krovů střech pultových, sedlových, valbových, stanových čtvercového nebo obdélníkového půdorysu, z řeziva hraněného průřezové plochy přes 120 do 224 cm2</t>
  </si>
  <si>
    <t>-1524977510</t>
  </si>
  <si>
    <t>K2- 100/160</t>
  </si>
  <si>
    <t>15,2*9</t>
  </si>
  <si>
    <t>K3- 100/140</t>
  </si>
  <si>
    <t>17,3*15</t>
  </si>
  <si>
    <t>278</t>
  </si>
  <si>
    <t>60512131</t>
  </si>
  <si>
    <t>hranol stavební řezivo průřezu do 224cm2 dl 6-8m</t>
  </si>
  <si>
    <t>-871054160</t>
  </si>
  <si>
    <t>15,2*9*0,1*0,16</t>
  </si>
  <si>
    <t>17,3*15*0,1*0,14</t>
  </si>
  <si>
    <t>5,822*1,1 'Přepočtené koeficientem množství</t>
  </si>
  <si>
    <t>279</t>
  </si>
  <si>
    <t>762332134</t>
  </si>
  <si>
    <t>Montáž vázaných konstrukcí krovů střech pultových, sedlových, valbových, stanových čtvercového nebo obdélníkového půdorysu, z řeziva hraněného průřezové plochy přes 288 do 450 cm2</t>
  </si>
  <si>
    <t>104333400</t>
  </si>
  <si>
    <t>P2- 160/200</t>
  </si>
  <si>
    <t>8,0*1</t>
  </si>
  <si>
    <t>280</t>
  </si>
  <si>
    <t>60512141</t>
  </si>
  <si>
    <t>hranol stavební řezivo průřezu do 450cm2 dl 6-8m</t>
  </si>
  <si>
    <t>-1946002181</t>
  </si>
  <si>
    <t>8,0*1*0,16*0,2</t>
  </si>
  <si>
    <t>0,256*1,1 'Přepočtené koeficientem množství</t>
  </si>
  <si>
    <t>281</t>
  </si>
  <si>
    <t>762332135</t>
  </si>
  <si>
    <t>Montáž vázaných konstrukcí krovů střech pultových, sedlových, valbových, stanových čtvercového nebo obdélníkového půdorysu, z řeziva hraněného průřezové plochy přes 450 cm2</t>
  </si>
  <si>
    <t>-441561033</t>
  </si>
  <si>
    <t>V1- 200/240</t>
  </si>
  <si>
    <t>4,1*6</t>
  </si>
  <si>
    <t>V2- 200/240</t>
  </si>
  <si>
    <t>5,1*4</t>
  </si>
  <si>
    <t>P1- 240/360</t>
  </si>
  <si>
    <t>11,95*3</t>
  </si>
  <si>
    <t>282</t>
  </si>
  <si>
    <t>60512146</t>
  </si>
  <si>
    <t>hranol stavební řezivo průřezu nad 450cm2 dl 6-8m</t>
  </si>
  <si>
    <t>951640478</t>
  </si>
  <si>
    <t>4,1*6*0,2*0,24</t>
  </si>
  <si>
    <t>5,1*4*0,2*0,24</t>
  </si>
  <si>
    <t>11,95*3*0,24*0,36</t>
  </si>
  <si>
    <t>5,257*1,1 'Přepočtené koeficientem množství</t>
  </si>
  <si>
    <t>283</t>
  </si>
  <si>
    <t>762341026</t>
  </si>
  <si>
    <t>Bednění a laťování bednění střech rovných sklonu do 60° s vyřezáním otvorů z dřevoštěpkových desek OSB šroubovaných na krokve na pero a drážku, tloušťky desky 22 mm</t>
  </si>
  <si>
    <t>649223397</t>
  </si>
  <si>
    <t>284</t>
  </si>
  <si>
    <t>762341811</t>
  </si>
  <si>
    <t>Demontáž bednění a laťování bednění střech rovných, obloukových, sklonu do 60° se všemi nadstřešními konstrukcemi z prken hrubých, hoblovaných tl. do 32 mm</t>
  </si>
  <si>
    <t>-272252997</t>
  </si>
  <si>
    <t>85,0/cos(4,62)</t>
  </si>
  <si>
    <t>187,0/cos(3,58)</t>
  </si>
  <si>
    <t>17,0</t>
  </si>
  <si>
    <t>285</t>
  </si>
  <si>
    <t>762361312</t>
  </si>
  <si>
    <t>Konstrukční vrstva pod klempířské prvky pro oplechování horních ploch zdí a nadezdívek (atik) z desek dřevoštěpkových šroubovaných do podkladu, tloušťky desky 22 mm</t>
  </si>
  <si>
    <t>1259599727</t>
  </si>
  <si>
    <t>286</t>
  </si>
  <si>
    <t>762395000</t>
  </si>
  <si>
    <t>Spojovací prostředky krovů, bednění a laťování, nadstřešních konstrukcí svory, prkna, hřebíky, pásová ocel, vruty</t>
  </si>
  <si>
    <t>-1320732215</t>
  </si>
  <si>
    <t>287</t>
  </si>
  <si>
    <t>998762102</t>
  </si>
  <si>
    <t>Přesun hmot pro konstrukce tesařské stanovený z hmotnosti přesunovaného materiálu vodorovná dopravní vzdálenost do 50 m v objektech výšky přes 6 do 12 m</t>
  </si>
  <si>
    <t>944168201</t>
  </si>
  <si>
    <t>763</t>
  </si>
  <si>
    <t>Konstrukce suché výstavby</t>
  </si>
  <si>
    <t>288</t>
  </si>
  <si>
    <t>763111314</t>
  </si>
  <si>
    <t>Příčka ze sádrokartonových desek s nosnou konstrukcí z jednoduchých ocelových profilů UW, CW jednoduše opláštěná deskou standardní A tl. 12,5 mm, příčka tl. 100 mm, profil 75 TI tl. 60 mm, EI 30, Rw 45 dB</t>
  </si>
  <si>
    <t>-1855730351</t>
  </si>
  <si>
    <t>(2,7+0,9+1,7)*2,9</t>
  </si>
  <si>
    <t>289</t>
  </si>
  <si>
    <t>763111424-1</t>
  </si>
  <si>
    <t>Příčka ze sádrokartonových desek s nosnou konstrukcí z jednoduchých ocelových profilů UW, CW dvojitě opláštěná deskami protipožárními a protihlukovými tl. 2 x 12,5 mm, EI 90, příčka tl. 125 mm, profil 75 TI tl. 60 mm, Rw do 57 dB</t>
  </si>
  <si>
    <t>-453073882</t>
  </si>
  <si>
    <t>(0,9+0,7)*3,75</t>
  </si>
  <si>
    <t>290</t>
  </si>
  <si>
    <t>763111722</t>
  </si>
  <si>
    <t>Příčka ze sádrokartonových desek ostatní konstrukce a práce na příčkách ze sádrokartonových desek ochrana rohů úhelníky pozinkované</t>
  </si>
  <si>
    <t>294954069</t>
  </si>
  <si>
    <t>2,9*2</t>
  </si>
  <si>
    <t>291</t>
  </si>
  <si>
    <t>763131461</t>
  </si>
  <si>
    <t>Podhled ze sádrokartonových desek dvouvrstvá zavěšená spodní konstrukce z ocelových profilů CD, UD dvojitě opláštěná deskami impregnovanou H2, tl. 2 x 12,5 mm, bez TI</t>
  </si>
  <si>
    <t>1297408490</t>
  </si>
  <si>
    <t>2,09+3,22+1,61+4,3</t>
  </si>
  <si>
    <t>6,82+7,2+3,81+4,03+1,48+2,27+1,75</t>
  </si>
  <si>
    <t>292</t>
  </si>
  <si>
    <t>763131751</t>
  </si>
  <si>
    <t>Podhled ze sádrokartonových desek ostatní práce a konstrukce na podhledech ze sádrokartonových desek montáž parotěsné zábrany</t>
  </si>
  <si>
    <t>-1229056224</t>
  </si>
  <si>
    <t>předpoklad v místě přístavby 2NP</t>
  </si>
  <si>
    <t>293</t>
  </si>
  <si>
    <t>28329276</t>
  </si>
  <si>
    <t>fólie PE vyztužená pro parotěsnou vrstvu (reakce na oheň - třída E) 140g/m2</t>
  </si>
  <si>
    <t>1677654728</t>
  </si>
  <si>
    <t>51*1,1 'Přepočtené koeficientem množství</t>
  </si>
  <si>
    <t>294</t>
  </si>
  <si>
    <t>763131752</t>
  </si>
  <si>
    <t>Podhled ze sádrokartonových desek ostatní práce a konstrukce na podhledech ze sádrokartonových desek montáž jedné vrstvy tepelné izolace</t>
  </si>
  <si>
    <t>-1338461302</t>
  </si>
  <si>
    <t>295</t>
  </si>
  <si>
    <t>63148107</t>
  </si>
  <si>
    <t>deska tepelně izolační minerální univerzální λ=0,038-0,039 tl 160mm</t>
  </si>
  <si>
    <t>2017589663</t>
  </si>
  <si>
    <t>51*1,02 'Přepočtené koeficientem množství</t>
  </si>
  <si>
    <t>296</t>
  </si>
  <si>
    <t>763164531</t>
  </si>
  <si>
    <t>Obklad ze sádrokartonových desek konstrukcí kovových včetně ochranných úhelníků ve tvaru L rozvinuté šíře přes 0,4 do 0,8 m, opláštěný deskou standardní A, tl. 12,5 mm</t>
  </si>
  <si>
    <t>-1979759928</t>
  </si>
  <si>
    <t>pozn.8</t>
  </si>
  <si>
    <t>2,3</t>
  </si>
  <si>
    <t>297</t>
  </si>
  <si>
    <t>763172315-1</t>
  </si>
  <si>
    <t>Instalační technika pro konstrukce ze sádrokartonových desek montáž revizních dvířek velikost 600 x 400 mm</t>
  </si>
  <si>
    <t>-767766055</t>
  </si>
  <si>
    <t>298</t>
  </si>
  <si>
    <t>59030714-1</t>
  </si>
  <si>
    <t>dvířka revizní s automatickým zámkem 600x400mm</t>
  </si>
  <si>
    <t>1728486372</t>
  </si>
  <si>
    <t>299</t>
  </si>
  <si>
    <t>763411111</t>
  </si>
  <si>
    <t>Sanitární příčky vhodné do mokrého prostředí dělící z dřevotřískových desek s HPL-laminátem tl. 19,6 mm</t>
  </si>
  <si>
    <t>-779265194</t>
  </si>
  <si>
    <t>(1,7+2,0)*2,0</t>
  </si>
  <si>
    <t>-0,7*2,0*2</t>
  </si>
  <si>
    <t>1,0*2,0</t>
  </si>
  <si>
    <t>1,1*2,0</t>
  </si>
  <si>
    <t>-0,7*2,0</t>
  </si>
  <si>
    <t>300</t>
  </si>
  <si>
    <t>763411121</t>
  </si>
  <si>
    <t>Sanitární příčky vhodné do mokrého prostředí dveře vnitřní do sanitárních příček šířky do 800 mm, výšky do 2 000 mm z dřevotřískových desek s HPL-laminátem včetně nerezového kování tl. 19,6 mm</t>
  </si>
  <si>
    <t>342503685</t>
  </si>
  <si>
    <t>301</t>
  </si>
  <si>
    <t>763111812</t>
  </si>
  <si>
    <t>Demontáž příček ze sádrokartonových desek s nosnou konstrukcí z ocelových profilů jednoduchých, opláštění dvojité</t>
  </si>
  <si>
    <t>542141394</t>
  </si>
  <si>
    <t>(3,6+4,7+3,4+1,1+7,8+3,5+3,6+1,2+0,5+3,0)*2,9</t>
  </si>
  <si>
    <t>-(0,8*2,0*5)</t>
  </si>
  <si>
    <t>302</t>
  </si>
  <si>
    <t>763111916</t>
  </si>
  <si>
    <t>Zhotovení otvorů v příčkách ze sádrokartonových desek pro prostupy (voda, elektro, topení, VZT), osvětlení, okna, revizní klapky včetně vyztužení profily pro příčku tl. do 100 mm, velikost přes 2,00 do 4,00 m2</t>
  </si>
  <si>
    <t>-1030065203</t>
  </si>
  <si>
    <t>dveře mezi m112+113</t>
  </si>
  <si>
    <t>303</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</si>
  <si>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</si>
  <si>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</si>
  <si>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2094125058</t>
  </si>
  <si>
    <t>764</t>
  </si>
  <si>
    <t>Konstrukce klempířské</t>
  </si>
  <si>
    <t>304</t>
  </si>
  <si>
    <t>764001821</t>
  </si>
  <si>
    <t>Demontáž klempířských konstrukcí krytiny ze svitků nebo tabulí do suti</t>
  </si>
  <si>
    <t>939851211</t>
  </si>
  <si>
    <t>stříška nad vstupem</t>
  </si>
  <si>
    <t>305</t>
  </si>
  <si>
    <t>K340</t>
  </si>
  <si>
    <t>Demontáž výlezu na střechu pro další použití</t>
  </si>
  <si>
    <t>-1029455494</t>
  </si>
  <si>
    <t>306</t>
  </si>
  <si>
    <t>K341</t>
  </si>
  <si>
    <t>Zpětná montáž výlezu na střechu</t>
  </si>
  <si>
    <t>985864924</t>
  </si>
  <si>
    <t>307</t>
  </si>
  <si>
    <t>764002841</t>
  </si>
  <si>
    <t>Demontáž klempířských konstrukcí oplechování horních ploch zdí a nadezdívek do suti</t>
  </si>
  <si>
    <t>1753553211</t>
  </si>
  <si>
    <t>21,0+2,5+19,0+27,0</t>
  </si>
  <si>
    <t>308</t>
  </si>
  <si>
    <t>764002851</t>
  </si>
  <si>
    <t>Demontáž klempířských konstrukcí oplechování parapetů do suti</t>
  </si>
  <si>
    <t>-856877939</t>
  </si>
  <si>
    <t>0,6*4+1,45+0,9*4+1,2+2,4+0,9</t>
  </si>
  <si>
    <t>1,8+1,8+1,2+0,9*4+1,2*2+2,4+1,5</t>
  </si>
  <si>
    <t>309</t>
  </si>
  <si>
    <t>764004801</t>
  </si>
  <si>
    <t>Demontáž klempířských konstrukcí žlabu podokapního do suti</t>
  </si>
  <si>
    <t>-770047138</t>
  </si>
  <si>
    <t>7,8+13,8</t>
  </si>
  <si>
    <t>310</t>
  </si>
  <si>
    <t>764004861</t>
  </si>
  <si>
    <t>Demontáž klempířských konstrukcí svodu do suti</t>
  </si>
  <si>
    <t>834968178</t>
  </si>
  <si>
    <t>7,2+7,5</t>
  </si>
  <si>
    <t>311</t>
  </si>
  <si>
    <t>K194</t>
  </si>
  <si>
    <t>D+M prvku K1
Šířka: 300mm
Délka: 900mm
Oplechování venkovních parapetů oken RŠ=230mm z lakovaného pozinkovaného plechu tl. 0,6 mm s nástřikem (PES), vč. příslušenství, barevný odstín - šedá
provedení dle ČSN 73 3610</t>
  </si>
  <si>
    <t>1853198608</t>
  </si>
  <si>
    <t>312</t>
  </si>
  <si>
    <t>K195</t>
  </si>
  <si>
    <t>D+M prvku K2
Šířka: 300mm
Délka: 2400mm
Oplechování venkovních parapetů oken RŠ=230mm z lakovaného pozinkovaného plechu tl. 0,6 mm s nástřikem (PES), vč. příslušenství, barevný odstín - šedá
provedení dle ČSN 73 3610</t>
  </si>
  <si>
    <t>-228355814</t>
  </si>
  <si>
    <t>313</t>
  </si>
  <si>
    <t>K196</t>
  </si>
  <si>
    <t>D+M prvku K3
Šířka: 300mm
Délka: 1200mm
Oplechování venkovních parapetů oken RŠ=230mm z lakovaného pozinkovaného plechu tl. 0,6 mm s nástřikem (PES), vč. příslušenství,
barevný odstín - šedá
provedení dle ČSN 73 3610</t>
  </si>
  <si>
    <t>-1331748441</t>
  </si>
  <si>
    <t>314</t>
  </si>
  <si>
    <t>K197</t>
  </si>
  <si>
    <t>D+M prvku K4
Šířka: 300mm
Délka: 1450mm
Oplechování venkovních parapetů oken RŠ=230mm z lakovaného pozinkovaného plechu tl. 0,6 mm s nástřikem (PES), vč. příslušenství, barevný odstín - šedá
provedení dle ČSN 73 3610</t>
  </si>
  <si>
    <t>468714019</t>
  </si>
  <si>
    <t>315</t>
  </si>
  <si>
    <t>K198</t>
  </si>
  <si>
    <t>D+M prvku K5
Šířka: 300mm
Délka: 600mm
Oplechování venkovních parapetů oken RŠ=230mm z lakovaného pozinkovaného plechu tl. 0,6 mm s nástřikem (PES), vč. příslušenství, barevný odstín - šedá
provedení dle ČSN 73 3610</t>
  </si>
  <si>
    <t>-71125029</t>
  </si>
  <si>
    <t>316</t>
  </si>
  <si>
    <t>K199</t>
  </si>
  <si>
    <t>D+M prvku K6
Šířka: 250mm
Délka: 750mm
Oplechování venkovních parapetů oken RŠ=230mm z lakovaného pozinkovaného plechu tl. 0,6 mm s nástřikem (PES), vč. příslušenství, barevný odstín - šedá
provedení dle ČSN 73 3610</t>
  </si>
  <si>
    <t>-1325281433</t>
  </si>
  <si>
    <t>317</t>
  </si>
  <si>
    <t>K200</t>
  </si>
  <si>
    <t>D+M prvku K7
Šířka: 250mm
Délka: 2400mm
Oplechování venkovních parapetů oken RŠ=230mm z lakovaného pozinkovaného plechu tl. 0,6 mm s nástřikem (PES), vč. příslušenství, barevný odstín - šedá
provedení dle ČSN 73 3610</t>
  </si>
  <si>
    <t>501627945</t>
  </si>
  <si>
    <t>318</t>
  </si>
  <si>
    <t>K201</t>
  </si>
  <si>
    <t>D+M prvku K8
Šířka: 250mm
Délka: 1000mm
Oplechování venkovních parapetů oken RŠ=230mm z lakovaného pozinkovaného plechu tl. 0,6 mm s nástřikem (PES), vč. příslušenství, barevný odstín - šedá
provedení dle ČSN 73 3610</t>
  </si>
  <si>
    <t>1837380858</t>
  </si>
  <si>
    <t>319</t>
  </si>
  <si>
    <t>K202</t>
  </si>
  <si>
    <t>D+M prvku K9
Šířka: 300mm
Délka: 1500mm
Oplechování venkovních parapetů oken RŠ=230mm z lakovaného pozinkovaného plechu tl. 0,6 mm s nástřikem (PES), vč. příslušenství,barevný odstín - šedá
provedení dle ČSN 73 3610</t>
  </si>
  <si>
    <t>605243443</t>
  </si>
  <si>
    <t>320</t>
  </si>
  <si>
    <t>K203</t>
  </si>
  <si>
    <t>D+M prvku K10
Šířka: 300mm
Délka: 1800mm
Oplechování venkovních parapetů oken RŠ=230mm z lakovaného pozinkovaného plechu tl. 0,6 mm s nástřikem (PES), vč. příslušenství, barevný odstín - šedá
provedení dle ČSN 73 3610</t>
  </si>
  <si>
    <t>1049576299</t>
  </si>
  <si>
    <t>321</t>
  </si>
  <si>
    <t>K204</t>
  </si>
  <si>
    <t>D+M prvku K11
Šířka: 250mm
Délka: 1100mm
Oplechování venkovních parapetů oken RŠ=230mm z lakovaného pozinkovaného plechu tl. 0,6 mm s nástřikem (PES), vč. příslušenství, barevný odstín - šedá 
provedení dle ČSN 73 3610</t>
  </si>
  <si>
    <t>1965733298</t>
  </si>
  <si>
    <t>322</t>
  </si>
  <si>
    <t>K205</t>
  </si>
  <si>
    <t>D+M prvku K12
Šířka: 250mm
Délka: 2400mm
Oplechování venkovních parapetů oken RŠ=230mm z lakovaného pozinkovaného plechu tl. 0,6 mm s nástřikem (PES), vč. příslušenství, barevný odstín - šedá
provedení dle ČSN 73 3610</t>
  </si>
  <si>
    <t>825547232</t>
  </si>
  <si>
    <t>323</t>
  </si>
  <si>
    <t>K206</t>
  </si>
  <si>
    <t>D+M prvku K13
Šířka: 250mm
Délka: 2100mm
Oplechování venkovních parapetů oken RŠ=230mm z lakovaného pozinkovaného plechu tl. 0,6 mm s nástřikem (PES), vč. příslušenství, barevný odstín - šedá
provedení dle ČSN 73 3610</t>
  </si>
  <si>
    <t>726168200</t>
  </si>
  <si>
    <t>324</t>
  </si>
  <si>
    <t>K207</t>
  </si>
  <si>
    <t>D+M prvku K14
Rozměry: 500x900 mm, délka 2800mm
oplechování výlezového otvoru z lakovaného pozinkovaného plechu tl. 0,6 mm s nástřikem (PES), barevný odstín - šedá
provedení dle ČSN 73 3610</t>
  </si>
  <si>
    <t>1778932634</t>
  </si>
  <si>
    <t>325</t>
  </si>
  <si>
    <t>K208</t>
  </si>
  <si>
    <t>D+M prvku K15
R.Šířka: 250mm
Podokapní žlab půlkruhového tvaru DN 150 z lakovaného pozinkovaného plechu tl. 0,6 mm s nástřikem (PES), barevný odstín - šedá
provedení dle ČSN 73 3610</t>
  </si>
  <si>
    <t>-163016755</t>
  </si>
  <si>
    <t>326</t>
  </si>
  <si>
    <t>K209</t>
  </si>
  <si>
    <t>D+M prvku K16
R.Šířka: 250mm
Odpadní dešťové potrubí průměr 120 mm z lakovaného pozinkovaného plechu tl. 0,6 mm s nástřikem (PES), barevný odstín - šedá
provedení dle ČSN 73 3610</t>
  </si>
  <si>
    <t>649986817</t>
  </si>
  <si>
    <t>327</t>
  </si>
  <si>
    <t>K210</t>
  </si>
  <si>
    <t>D+M prvku K17
R.Šířka: 520 mm
oplechování atiky, sklon 3° z lakovaného pozinkovaného plechu tl. 0,6 mm s nástřikem (PES), barevný odstín - šedá
provedení dle ČSN 73 3610</t>
  </si>
  <si>
    <t>1481632819</t>
  </si>
  <si>
    <t>328</t>
  </si>
  <si>
    <t>K211</t>
  </si>
  <si>
    <t>D+M prvku K18
R.Šířka: 260mm
Žlabový kotlík konický z lakovaného pozinkovaného plechu tl. 0,6 mm s nástřikem (PES), barevný odstín - šedá
provedení dle ČSN 73 3610</t>
  </si>
  <si>
    <t>-1764881687</t>
  </si>
  <si>
    <t>329</t>
  </si>
  <si>
    <t>K212</t>
  </si>
  <si>
    <t>D+M prvku K19
rozměry: 700x2200mm
zastřešení vchodových dveří z lakovaného pozinkovaného plechu tl. 0,6mm s nástřikem (PES), barevný odstín- šedá
provedení dle ČSN 73 3610</t>
  </si>
  <si>
    <t>-1185684219</t>
  </si>
  <si>
    <t>330</t>
  </si>
  <si>
    <t>K213</t>
  </si>
  <si>
    <t>D+M prvku K20
rozměry: 700x1600mm
zastřešení vchodových dveří z lakovaného pozinkovaného plechu tl. 0,6mm s nástřikem (PES), barevný odstín- šedá
provedení dle ČSN 73 3610</t>
  </si>
  <si>
    <t>1238273922</t>
  </si>
  <si>
    <t>331</t>
  </si>
  <si>
    <t>998764202</t>
  </si>
  <si>
    <t>Přesun hmot pro konstrukce klempířské stanovený procentní sazbou (%) z ceny vodorovná dopravní vzdálenost do 50 m v objektech výšky přes 6 do 12 m</t>
  </si>
  <si>
    <t>%</t>
  </si>
  <si>
    <t>1854053095</t>
  </si>
  <si>
    <t>766</t>
  </si>
  <si>
    <t>Konstrukce truhlářské</t>
  </si>
  <si>
    <t>332</t>
  </si>
  <si>
    <t>766441811</t>
  </si>
  <si>
    <t>Demontáž parapetních desek dřevěných nebo plastových šířky do 300 mm délky do 1m</t>
  </si>
  <si>
    <t>-801201308</t>
  </si>
  <si>
    <t>333</t>
  </si>
  <si>
    <t>766441821</t>
  </si>
  <si>
    <t>Demontáž parapetních desek dřevěných nebo plastových šířky do 300 mm délky přes 1m</t>
  </si>
  <si>
    <t>159939948</t>
  </si>
  <si>
    <t>334</t>
  </si>
  <si>
    <t>K332</t>
  </si>
  <si>
    <t>Demontáž madla zábradlí</t>
  </si>
  <si>
    <t>-739498274</t>
  </si>
  <si>
    <t>4,5+2,6+2,6</t>
  </si>
  <si>
    <t>335</t>
  </si>
  <si>
    <t>K333</t>
  </si>
  <si>
    <t>D+M bukového madla zábradlí vč. nátěru</t>
  </si>
  <si>
    <t>-578837425</t>
  </si>
  <si>
    <t>336</t>
  </si>
  <si>
    <t>K214</t>
  </si>
  <si>
    <t>D+M prvku PL1
Šířka: 210mm
Délka: 900mm
Vnitřní parapety oken systémové komůrkové plastové, přesah přes líc zdi max. 20mm, čelní hrana desky zaoblena s radiusem 10mm, ukončení bez nosu, barevný odstín - bílý</t>
  </si>
  <si>
    <t>540014857</t>
  </si>
  <si>
    <t>337</t>
  </si>
  <si>
    <t>K215</t>
  </si>
  <si>
    <t>D+M prvku PL2
Šířka: 210mm
Délka: 1450mm
Vnitřní parapety oken systémové komůrkové plastové, přesah přes líc zdi max. 20mm, čelní hrana desky zaoblena s radiusem 10mm, ukončení bez nosu, barevný odstín - bílý</t>
  </si>
  <si>
    <t>-1188905055</t>
  </si>
  <si>
    <t>338</t>
  </si>
  <si>
    <t>K216</t>
  </si>
  <si>
    <t>D+M prvku PL3
Šířka: 210mm
Délka: 600mm
Vnitřní parapety oken systémové komůrkové plastové, přesah přes líc zdi max. 20mm, čelní hrana desky zaoblena s radiusem 10mm, ukončení bez nosu, barevný odstín - bílý</t>
  </si>
  <si>
    <t>-238158606</t>
  </si>
  <si>
    <t>339</t>
  </si>
  <si>
    <t>K217</t>
  </si>
  <si>
    <t>D+M prvku PL4
Šířka: 210mm
Délka: 750mm
Vnitřní parapety oken systémové komůrkové plastové, přesah přes líc zdi max. 20mm, čelní hrana desky zaoblena s radiusem 10mm, ukončení bez nosu, barevný odstín - bílý</t>
  </si>
  <si>
    <t>32790464</t>
  </si>
  <si>
    <t>340</t>
  </si>
  <si>
    <t>K218</t>
  </si>
  <si>
    <t>D+M prvku PL5
Šířka: 210mm
Délka: 2400mm
Vnitřní parapety oken systémové komůrkové plastové, přesah přes líc zdi max. 20mm, čelní hrana desky zaoblena s radiusem 10mm, ukončení bez nosu, barevný odstín - bílý</t>
  </si>
  <si>
    <t>-1934100613</t>
  </si>
  <si>
    <t>341</t>
  </si>
  <si>
    <t>K219</t>
  </si>
  <si>
    <t>D+M prvku PL6
Šířka: 210mm
Délka: 1000mm
Vnitřní parapety oken systémové komůrkové plastové, přesah přes líc zdi max. 20mm, čelní hrana desky zaoblena s radiusem 10mm, ukončení bez nosu, barevný odstín - bílý</t>
  </si>
  <si>
    <t>-1156658052</t>
  </si>
  <si>
    <t>342</t>
  </si>
  <si>
    <t>K220</t>
  </si>
  <si>
    <t>D+M prvku PL7
Šířka: 210mm
Délka: 1500mm
Vnitřní parapety oken systémové komůrkové plastové, přesah přes líc zdi max. 20mm, čelní hrana desky zaoblena s radiusem 10mm, ukončení bez nosu, barevný odstín - bílý</t>
  </si>
  <si>
    <t>-640461622</t>
  </si>
  <si>
    <t>343</t>
  </si>
  <si>
    <t>K221</t>
  </si>
  <si>
    <t>D+M prvku PL8
Šířka: 210mm
Délka: 2400mm
Vnitřní parapety oken systémové komůrkové plastové, přesah přes líc zdi max. 20mm, čelní hrana desky zaoblena s radiusem 10mm, ukončení bez nosu, barevný odstín - bílý</t>
  </si>
  <si>
    <t>86965856</t>
  </si>
  <si>
    <t>344</t>
  </si>
  <si>
    <t>K222</t>
  </si>
  <si>
    <t>D+M prvku PL9
Šířka: 210mm
Délka: 1200mm
Vnitřní parapety oken systémové komůrkové plastové, přesah přes líc zdi max. 20mm, čelní hrana desky zaoblena s radiusem 10mm, ukončení bez nosu, barevný odstín - bílý</t>
  </si>
  <si>
    <t>514001187</t>
  </si>
  <si>
    <t>345</t>
  </si>
  <si>
    <t>K223</t>
  </si>
  <si>
    <t>D+M prvku PL10
Šířka: 210mm
Délka: 1800mm
Vnitřní parapety oken systémové komůrkové plastové, přesah přes líc zdi max. 20mm, čelní hrana desky zaoblena s radiusem 10mm, ukončení bez nosu, barevný odstín - bílý</t>
  </si>
  <si>
    <t>-243728300</t>
  </si>
  <si>
    <t>346</t>
  </si>
  <si>
    <t>K224</t>
  </si>
  <si>
    <t>D+M prvku PL11
Šířka: 210mm
Délka: 1100mm
Vnitřní parapety oken systémové komůrkové plastové, přesah přes líc zdi max. 20mm, čelní hrana desky zaoblena s radiusem 10mm, ukončení bez nosu, barevný odstín - bílý</t>
  </si>
  <si>
    <t>-247788731</t>
  </si>
  <si>
    <t>347</t>
  </si>
  <si>
    <t>K225</t>
  </si>
  <si>
    <t>D+M prvku PL12
Šířka: 210mm
Délka: 2100mm
Vnitřní parapety oken systémové komůrkové plastové, přesah přes líc zdi max. 20mm, čelní hrana desky zaoblena s radiusem 10mm, ukončení bez nosu, barevný odstín - bílý</t>
  </si>
  <si>
    <t>-983459871</t>
  </si>
  <si>
    <t>348</t>
  </si>
  <si>
    <t>K229</t>
  </si>
  <si>
    <t>D+M prvku O1
Šířka: 2400mm
Výška: 900mm
Okno plastové (6ti komorový profil), tl. rámu 74 mm, dvoukřídlové, otevíravé a sklápěcí dovnitř, izolační dvojsklo, s čirým zasklením, součinitel prostupu tepla skla k=1,1 W/m2K s plastovým rámečkem, celoobvodové kování s bezpečnostními prvky a s možností mikroventilace, mezi křídlem a rámem min. 2 násobné gumové těsnění, barva - bílá
žaluzie horizontální - výběr dle investora
stavební vzduchová neprůzvučnost RW= 38dB
vč. parotěsných a paropropustných pásek</t>
  </si>
  <si>
    <t>-801286878</t>
  </si>
  <si>
    <t>349</t>
  </si>
  <si>
    <t>K230</t>
  </si>
  <si>
    <t>D+M prvku O2
Šířka: 750mm
Výška: 900mm
Okno plastové (6ti komorový profil), tl. rámu 74 mm, jednokřídlové, otevíravé a sklápěcí dovnitř, izolační dvojsklo, s čirým zasklením, součinitel prostupu tepla skla k=1,1 W/m2K s plastovým rámečkem, celoobvodové kování s bezpečnostními prvky a s možností mikroventilace, mezi křídlem a rámem min. 2 násobné gumové těsnění, barva - bílá
žaluzie horizontální - výběr dle investora
stavební vzduchová neprůzvučnost RW= 38dB
vč. parotěsných a paropropustných pásek</t>
  </si>
  <si>
    <t>-133471106</t>
  </si>
  <si>
    <t>350</t>
  </si>
  <si>
    <t>K231</t>
  </si>
  <si>
    <t>D+M prvku O3
Šířka: 1000mm
Výška: 1500mm
Okno plastové (6ti komorový profil), tl. rámu 74 mm, jednokřídlové, otevíravé a sklápěcí dovnitř, izolační dvojsklo, s čirým zasklením, součinitel prostupu tepla skla k=1,1 W/m2K s plastovým rámečkem, celoobvodové kování s bezpečnostními prvky a s možností mikroventilace, mezi křídlem a rámem min. 2 násobné gumové těsnění, barva - bílá
žaluzie horizontální - výběr dle investora
stavební vzduchová neprůzvučnost RW= 38dB
vč. parotěsných a paropropustných pásek</t>
  </si>
  <si>
    <t>-1616506146</t>
  </si>
  <si>
    <t>351</t>
  </si>
  <si>
    <t>K232</t>
  </si>
  <si>
    <t>D+M prvku O4
Šířka: 1800mm
Výška: 1500mm
Okno plastové (6ti komorový profil), tl. rámu 74 mm, dvoukřídlové, otevíravé a sklápěcí dovnitř, izolační dvojsklo, s čirým zasklením, součinitel prostupu tepla skla k=1,1 W/m2K s plastovým rámečkem, celoobvodové kování s bezpečnostními prvky a s možností mikroventilace, mezi křídlem a rámem min. 2 násobné gumové těsnění, barva - bílá
žaluzie horizontální - výběr dle investora
stavební vzduchová neprůzvučnost RW= 38dB
vč. parotěsných a paropropustných pásek</t>
  </si>
  <si>
    <t>1096898201</t>
  </si>
  <si>
    <t>352</t>
  </si>
  <si>
    <t>K233</t>
  </si>
  <si>
    <t>D+M prvku O5
Šířka: 1100mm
Výška: 1500mm
Okno plastové (6ti komorový profil), tl. rámu 74 mm, jednokřídlové, otevíravé a sklápěcí dovnitř, izolační dvojsklo, s čirým zasklením, součinitel prostupu tepla skla k=1,1 W/m2K s plastovým rámečkem, celoobvodové kování s bezpečnostními prvky a s možností mikroventilace, mezi křídlem a rámem min. 2 násobné gumové těsnění, barva - bílá
žaluzie horizontální - výběr dle investora
stavební vzduchová neprůzvučnost RW= 38dB
vč. parotěsných a paropropustných pásek</t>
  </si>
  <si>
    <t>185409526</t>
  </si>
  <si>
    <t>353</t>
  </si>
  <si>
    <t>K234</t>
  </si>
  <si>
    <t>D+M prvku O6
Šířka: 2100mm
Výška: 1500mm
Okno plastové (6ti komorový profil), tl. rámu 74 mm, dvoukřídlové, otevíravé a sklápěcí dovnitř, izolační dvojsklo, s čirým zasklením, součinitel prostupu tepla skla k=1,1 W/m2K s plastovým rámečkem, celoobvodové kování s bezpečnostními prvky a s možností mikroventilace, mezi křídlem a rámem min. 2 násobné gumové těsnění, barva - bílá
žaluzie horizontální - výběr dle investora
stavební vzduchová neprůzvučnost RW= 38dB
vč. parotěsných a paropropustných pásek</t>
  </si>
  <si>
    <t>1902632036</t>
  </si>
  <si>
    <t>354</t>
  </si>
  <si>
    <t>K235</t>
  </si>
  <si>
    <t>D+M prvku O7
Šířka: 2400mm
Výška: 1500mm
Okno plastové (6ti komorový profil), tl. rámu 74 mm, dvoukřídlové, otevíravé a sklápěcí dovnitř, izolační dvojsklo, s čirým zasklením, součinitel prostupu tepla skla k=1,1 W/m2K s plastovým rámečkem, celoobvodové kování s bezpečnostními prvky a s možností mikroventilace, mezi křídlem a rámem min. 2 násobné gumové těsnění, barva - bílá
žaluzie horizontální - výběr dle investora
stavební vzduchová neprůzvučnost RW= 38dB
vč. parotěsných a paropropustných pásek</t>
  </si>
  <si>
    <t>2048962859</t>
  </si>
  <si>
    <t>355</t>
  </si>
  <si>
    <t>K227</t>
  </si>
  <si>
    <t>D+M prvku D2
Šířka: 900+500mm
Výška: 2300mm
Vstupní vnější dveře dvoukřídlé otevíravé dovnitř,z hliníkových profilů s přerušeným tepelným mostem, tl. rámu min 77mm, tepelně vylep. tříkomorový systém, s PUR výplní, s úpravou bez prahu, oboustranné bezp. izolační dvojsklo s čirým zasklením, součinitel prostupu tepla Ug= 1,1 W/m2K s přechodovou lištou,kování ocelové s povrchovou úpravou broušený chrom, vložkový zámek, dveře doplněny stavěčem dveří, součinitel prostupu tepla celého prvku k=1,6 W/m2K
barva - bílá
zasklení třídy C- ESG bezpečnostní tepelně tvrzené sklo (kalené)
vč. parotěsných a paropropustných pásek</t>
  </si>
  <si>
    <t>1216572926</t>
  </si>
  <si>
    <t>356</t>
  </si>
  <si>
    <t>K236</t>
  </si>
  <si>
    <t>D+M prvku D3
Šířka: 800mm
Výška: 1970mm
Vnitřní dveře otočné, jednokřídlové, plné, s úpravou bez prahu, s přechodovou lištou, kování z kartáčované oceli- nikl, barevný odstín křídla- bílá</t>
  </si>
  <si>
    <t>-1315941146</t>
  </si>
  <si>
    <t>357</t>
  </si>
  <si>
    <t>K236a</t>
  </si>
  <si>
    <t>D+M prvku D3a
Šířka: 800mm
Výška: 1970mm
Vnitřní dveře otočné, jednokřídlové, plné, s úpravou bez prahu, s přechodovou lištou, kování z kartáčované oceli- nikl, barevný odstín křídla- bílá
s požární odolností EW- C30 MIN</t>
  </si>
  <si>
    <t>-379215453</t>
  </si>
  <si>
    <t>358</t>
  </si>
  <si>
    <t>K236b</t>
  </si>
  <si>
    <t>D+M prvku D3b
Šířka: 800mm
Výška: 1970mm
Vnitřní dveře otočné, jednokřídlové, plné, s úpravou bez prahu, s přechodovou lištou, kování z kartáčované oceli- nikl, barevný odstín křídla- bílá
s požární odolností EW- C15 MIN</t>
  </si>
  <si>
    <t>-264568182</t>
  </si>
  <si>
    <t>359</t>
  </si>
  <si>
    <t>K237</t>
  </si>
  <si>
    <t>D+M prvku D4
Šířka: 700mm
Výška: 1970mm
Vnitřní dveře otočné, jednokřídlové, plné, s úpravou bez prahu, s přechodovou lištou, kování z kartáčované oceli- nikl, barevný odstín křídla- bílá</t>
  </si>
  <si>
    <t>-2074262064</t>
  </si>
  <si>
    <t>360</t>
  </si>
  <si>
    <t>K237a</t>
  </si>
  <si>
    <t>D+M prvku D4a
Šířka: 700mm
Výška: 1970mm
Vnitřní dveře otočné, jednokřídlové, plné, s úpravou bez prahu, s přechodovou lištou, kování z kartáčované oceli- nikl, barevný odstín křídla- bílá
s požární odolností EW- C30 MIN</t>
  </si>
  <si>
    <t>-724367937</t>
  </si>
  <si>
    <t>361</t>
  </si>
  <si>
    <t>K237b</t>
  </si>
  <si>
    <t>D+M prvku D4b
Šířka: 700mm
Výška: 1970mm
Vnitřní dveře otočné, jednokřídlové, plné, s úpravou bez prahu, s přechodovou lištou, kování z kartáčované oceli- nikl, barevný odstín křídla- bílá
s požární odolností EW- C15 MIN</t>
  </si>
  <si>
    <t>199510264</t>
  </si>
  <si>
    <t>362</t>
  </si>
  <si>
    <t>K238</t>
  </si>
  <si>
    <t>D+M prvku D5
Šířka: 600mm
Výška: 1970mm
Vnitřní dveře otočné, jednokřídlové, plné, s úpravou bez prahu, s přechodovou lištou, kování z kartáčované oceli- nikl, barevný odstín křídla- bílá
s požární odolností EW- C15 MIN</t>
  </si>
  <si>
    <t>-2127596987</t>
  </si>
  <si>
    <t>363</t>
  </si>
  <si>
    <t>K228</t>
  </si>
  <si>
    <t>D+M prvku D6
Šířka: 1100mm
Výška: 2300mm
Vstupní vnější dveře jednokřídlové otevíravé ven, z hliníkových profilů s přerušeným tepelným mostem, tl. rámu min 77mm, tepelně vylep. tříkomorový systém s PUR výplní, s úpravou bez prahu, oboustranné bezp. izolační dvojsklo s čirým zasklením, součinitel prostupu tepla Ug=1,1 W/m2K s přechodovou lištou, kování ocelové s povrchovou úpravou broušený chrom, vložkový zámek, dveře doplněny stavěčem dveří, součinitel prostupu tepla celého prvku k=1,6 W/m2K
 barva -bílá
zasklení třídy C- ESG bezpečnostní tepelně tvrzené sklo (kalené)
vč. parotěsných a paropropustných pásek</t>
  </si>
  <si>
    <t>-988023500</t>
  </si>
  <si>
    <t>364</t>
  </si>
  <si>
    <t>K239</t>
  </si>
  <si>
    <t>D+M prvku D7
Vnitřní dveře otočné, jednokřídlové, prosklené ze 2/3, s úpravou bez prahu, s přechodovou lištou, kování z kartáčované oceli- nikl, barevný odstín křídla- bílá
s požární odolností EW- C30 MIN</t>
  </si>
  <si>
    <t>-1403408216</t>
  </si>
  <si>
    <t>365</t>
  </si>
  <si>
    <t>K240</t>
  </si>
  <si>
    <t>D+M prvku D8
Vnitřní dveře otočné, jednokřídlové, prosklené ze 2/3, s úpravou bez prahu, s přechodovou lištou, kování z kartáčované oceli- nikl, barevný odstín křídla- bílá
s požární odolností EW- C15 MIN</t>
  </si>
  <si>
    <t>-1420822106</t>
  </si>
  <si>
    <t>366</t>
  </si>
  <si>
    <t>K241</t>
  </si>
  <si>
    <t>D+M prvku D9
Vnitřní dveře otočné, jednokřídlové, plné, s úpravou bez prahu, s přechodovou lištou, kování z kartáčované oceli- nikl, barevný odstín křídla- bílá
s požární odolností EW- C15 MIN</t>
  </si>
  <si>
    <t>1458937077</t>
  </si>
  <si>
    <t>367</t>
  </si>
  <si>
    <t>K322</t>
  </si>
  <si>
    <t>Prvek D10- vstupní dveře 1700x2100- doplnění kování do stávajících dveří (vč. demontáže stávajícího kování)- certifikované kování dle ČSN EN 179, umožňující v případě ohrožení otevření uzávěru ručně bez jakýchkoliv nástrojů, ať je uzávěr uzamčený, zablokovaný, či jinak zajištění</t>
  </si>
  <si>
    <t>915603076</t>
  </si>
  <si>
    <t>368</t>
  </si>
  <si>
    <t>K318</t>
  </si>
  <si>
    <t>D+M prosklené stěny v m209, 2470x2200mm</t>
  </si>
  <si>
    <t>324241747</t>
  </si>
  <si>
    <t>369</t>
  </si>
  <si>
    <t>998766202</t>
  </si>
  <si>
    <t>Přesun hmot pro konstrukce truhlářské stanovený procentní sazbou (%) z ceny vodorovná dopravní vzdálenost do 50 m v objektech výšky přes 6 do 12 m</t>
  </si>
  <si>
    <t>613428215</t>
  </si>
  <si>
    <t>767</t>
  </si>
  <si>
    <t>Konstrukce zámečnické</t>
  </si>
  <si>
    <t>370</t>
  </si>
  <si>
    <t>K328</t>
  </si>
  <si>
    <t>Demontáž poklopů šachet</t>
  </si>
  <si>
    <t>897114688</t>
  </si>
  <si>
    <t>371</t>
  </si>
  <si>
    <t>K331</t>
  </si>
  <si>
    <t>Demontáž stávajícího zábradlí schodiště</t>
  </si>
  <si>
    <t>-502160700</t>
  </si>
  <si>
    <t>pozn. 12</t>
  </si>
  <si>
    <t>2,29</t>
  </si>
  <si>
    <t>372</t>
  </si>
  <si>
    <t>K242</t>
  </si>
  <si>
    <t>D+M prvku Z1
Šířka: 3200mm
Výška: 3500mm
Garážová sekční motorická vrata s tepelnou izolací z PUR pěny, barva šedá</t>
  </si>
  <si>
    <t>1004652603</t>
  </si>
  <si>
    <t>373</t>
  </si>
  <si>
    <t>K243</t>
  </si>
  <si>
    <t>D+M prvku Z2
rozměry: 910x1240 mm
šachtový poklop s volitelným povrchem, pochozí, pachotěsný a vodotěsný poklop do rámu</t>
  </si>
  <si>
    <t>-554156837</t>
  </si>
  <si>
    <t>374</t>
  </si>
  <si>
    <t>K244</t>
  </si>
  <si>
    <t>D+M prvku Z3
rozměry: 760x740 mm
šachtový poklop s volitelným povrchem, pochozí, pachotěsný a vodotěsný poklop do rámu</t>
  </si>
  <si>
    <t>-88808921</t>
  </si>
  <si>
    <t>375</t>
  </si>
  <si>
    <t>K245</t>
  </si>
  <si>
    <t>D+M prvku Z4
délka: 1610mm
zábradlí vnitřního jednoramenného schodiště</t>
  </si>
  <si>
    <t>-428228866</t>
  </si>
  <si>
    <t>376</t>
  </si>
  <si>
    <t>K246</t>
  </si>
  <si>
    <t>D+M prvku Z5
zábradlí- odstranění stávajícího nátěru, překrytováno a opatřeno nátěrem 1x základním a 2x krycím</t>
  </si>
  <si>
    <t>2094352192</t>
  </si>
  <si>
    <t>377</t>
  </si>
  <si>
    <t>K259</t>
  </si>
  <si>
    <t>D+M ocelového schodiště 6x160/280mm šířka 1200mm</t>
  </si>
  <si>
    <t>278211548</t>
  </si>
  <si>
    <t xml:space="preserve">pozn.5 </t>
  </si>
  <si>
    <t>378</t>
  </si>
  <si>
    <t>K261</t>
  </si>
  <si>
    <t>D+M ocelové konstrukce pozinkované pro uchycení antény s betonovými patkami, teleskop min 2m</t>
  </si>
  <si>
    <t>1948604113</t>
  </si>
  <si>
    <t>379</t>
  </si>
  <si>
    <t>K321</t>
  </si>
  <si>
    <t>Demontáž, posun a zpěná montáž stávající ocelové kce pro uchycení antény</t>
  </si>
  <si>
    <t>-1741411889</t>
  </si>
  <si>
    <t>380</t>
  </si>
  <si>
    <t>K325</t>
  </si>
  <si>
    <t>D+M čistící zóna rozdělená na vnější a vnitřní část, dodávka jako ucelený systém zapuštěný do konstrukce podlahy.</t>
  </si>
  <si>
    <t>-1325388004</t>
  </si>
  <si>
    <t>381</t>
  </si>
  <si>
    <t>998767202</t>
  </si>
  <si>
    <t>Přesun hmot pro zámečnické konstrukce stanovený procentní sazbou (%) z ceny vodorovná dopravní vzdálenost do 50 m v objektech výšky přes 6 do 12 m</t>
  </si>
  <si>
    <t>355609405</t>
  </si>
  <si>
    <t>771</t>
  </si>
  <si>
    <t>Podlahy z dlaždic</t>
  </si>
  <si>
    <t>382</t>
  </si>
  <si>
    <t>771551810</t>
  </si>
  <si>
    <t>Demontáž podlah z dlaždic teracových kladených do malty</t>
  </si>
  <si>
    <t>-595607724</t>
  </si>
  <si>
    <t>24,09+4,44</t>
  </si>
  <si>
    <t>383</t>
  </si>
  <si>
    <t>771571810</t>
  </si>
  <si>
    <t>Demontáž podlah z dlaždic keramických kladených do malty</t>
  </si>
  <si>
    <t>1942079534</t>
  </si>
  <si>
    <t>4,64+1,4+1,29+1,29+4,96+6,37+2,71</t>
  </si>
  <si>
    <t>2,1+0,71+2,83+1,33+1,33</t>
  </si>
  <si>
    <t>384</t>
  </si>
  <si>
    <t>771471810</t>
  </si>
  <si>
    <t>Demontáž soklíků z dlaždic keramických kladených do malty rovných</t>
  </si>
  <si>
    <t>-927929330</t>
  </si>
  <si>
    <t>m104+117</t>
  </si>
  <si>
    <t>35,0-(0,7+0,8*3+0,6+1,7)</t>
  </si>
  <si>
    <t>385</t>
  </si>
  <si>
    <t>771111012</t>
  </si>
  <si>
    <t>Příprava podkladu před provedením dlažby vysátí schodišť</t>
  </si>
  <si>
    <t>853383387</t>
  </si>
  <si>
    <t>viz. obklad schodiště</t>
  </si>
  <si>
    <t>25,2+28,8</t>
  </si>
  <si>
    <t>386</t>
  </si>
  <si>
    <t>771111011</t>
  </si>
  <si>
    <t>Příprava podkladu před provedením dlažby vysátí podlah</t>
  </si>
  <si>
    <t>-79664244</t>
  </si>
  <si>
    <t>viz. pokládka dlažby podlahy</t>
  </si>
  <si>
    <t>142,54</t>
  </si>
  <si>
    <t>387</t>
  </si>
  <si>
    <t>771121011</t>
  </si>
  <si>
    <t>Příprava podkladu před provedením dlažby nátěr penetrační na podlahu</t>
  </si>
  <si>
    <t>-505572548</t>
  </si>
  <si>
    <t>viz. pokládka dlažby podlahy+schodiště</t>
  </si>
  <si>
    <t>154,798</t>
  </si>
  <si>
    <t>388</t>
  </si>
  <si>
    <t>771474112</t>
  </si>
  <si>
    <t>Montáž soklů z dlaždic keramických lepených flexibilním lepidlem rovných, výšky přes 65 do 90 mm</t>
  </si>
  <si>
    <t>411877131</t>
  </si>
  <si>
    <t>13,5-(0,8*2)</t>
  </si>
  <si>
    <t>7,3-(0,7*2+0,8)</t>
  </si>
  <si>
    <t>6,8-(0,8)</t>
  </si>
  <si>
    <t>9,9-(0,8)</t>
  </si>
  <si>
    <t>19,2-(0,8*7)</t>
  </si>
  <si>
    <t>15,0-(0,6)</t>
  </si>
  <si>
    <t>24,8-(0,7+0,8*2+1,7-0,2*2+0,8+0,6)</t>
  </si>
  <si>
    <t>9,2-(1,1-0,2*2)</t>
  </si>
  <si>
    <t>m201</t>
  </si>
  <si>
    <t>3,3</t>
  </si>
  <si>
    <t>17,1-(0,8+0,7+0,6+0,9+0,8*3+1,2)</t>
  </si>
  <si>
    <t>13,2-(0,8)</t>
  </si>
  <si>
    <t>389</t>
  </si>
  <si>
    <t>771474132</t>
  </si>
  <si>
    <t>Montáž soklů z dlaždic keramických lepených flexibilním lepidlem schodišťových stupňovitých, výšky přes 65 do 90 mm</t>
  </si>
  <si>
    <t>517832682</t>
  </si>
  <si>
    <t>hlavní schodiště</t>
  </si>
  <si>
    <t>5,5+2,5</t>
  </si>
  <si>
    <t>vyrovnávací schodiště pozn.6</t>
  </si>
  <si>
    <t>1,4*2</t>
  </si>
  <si>
    <t>390</t>
  </si>
  <si>
    <t>597x5</t>
  </si>
  <si>
    <t>sokl- řezaný z dlažby</t>
  </si>
  <si>
    <t>-1759528596</t>
  </si>
  <si>
    <t>114,6+10,8</t>
  </si>
  <si>
    <t>125,4*1,1 'Přepočtené koeficientem množství</t>
  </si>
  <si>
    <t>391</t>
  </si>
  <si>
    <t>781494511</t>
  </si>
  <si>
    <t>Obklad - dokončující práce profily ukončovací lepené flexibilním lepidlem ukončovací</t>
  </si>
  <si>
    <t>903137315</t>
  </si>
  <si>
    <t>viz. sokl</t>
  </si>
  <si>
    <t>392</t>
  </si>
  <si>
    <t>771591115</t>
  </si>
  <si>
    <t>Podlahy - dokončovací práce spárování silikonem</t>
  </si>
  <si>
    <t>1606465331</t>
  </si>
  <si>
    <t>393</t>
  </si>
  <si>
    <t>771274113</t>
  </si>
  <si>
    <t>Montáž obkladů schodišť z dlaždic keramických lepených flexibilním lepidlem stupnic hladkých, šířky přes 250 do 300 mm</t>
  </si>
  <si>
    <t>1876981917</t>
  </si>
  <si>
    <t>1,2*(8+8)</t>
  </si>
  <si>
    <t>1,2*(5)</t>
  </si>
  <si>
    <t>394</t>
  </si>
  <si>
    <t>771274232</t>
  </si>
  <si>
    <t>Montáž obkladů schodišť z dlaždic keramických lepených flexibilním lepidlem podstupnic hladkých, výšky přes 150 do 200 mm</t>
  </si>
  <si>
    <t>-1196493404</t>
  </si>
  <si>
    <t>1,2*(9+9)</t>
  </si>
  <si>
    <t>1,2*(6)</t>
  </si>
  <si>
    <t>395</t>
  </si>
  <si>
    <t>771574154</t>
  </si>
  <si>
    <t>Montáž podlah z dlaždic keramických lepených flexibilním lepidlem velkoformátových hladkých přes 4 do 6 ks/m2</t>
  </si>
  <si>
    <t>-1497664069</t>
  </si>
  <si>
    <t>7,76+4,74+11,22+2,09+3,22+1,61+4,3+2,46+6,16+11,48+4,44+21,42+4,38</t>
  </si>
  <si>
    <t>17,81+6,82+7,2+3,81+4,03+1,48+2,27+1,75+9,21</t>
  </si>
  <si>
    <t>podesta schodiště</t>
  </si>
  <si>
    <t>2,4*1,2</t>
  </si>
  <si>
    <t>396</t>
  </si>
  <si>
    <t>597x1</t>
  </si>
  <si>
    <t>dlažba velkoformátová keramická- předpoklad 750 Kč/m2</t>
  </si>
  <si>
    <t>-1452797791</t>
  </si>
  <si>
    <t>podlahy</t>
  </si>
  <si>
    <t>schodiště</t>
  </si>
  <si>
    <t>25,2*0,283</t>
  </si>
  <si>
    <t>28,8*0,178</t>
  </si>
  <si>
    <t>154,798*1,15 'Přepočtené koeficientem množství</t>
  </si>
  <si>
    <t>397</t>
  </si>
  <si>
    <t>771161022</t>
  </si>
  <si>
    <t>Příprava podkladu před provedením dlažby montáž profilu ukončujícího profilu pro schodové hrany a ukončení dlažby</t>
  </si>
  <si>
    <t>1182492751</t>
  </si>
  <si>
    <t>398</t>
  </si>
  <si>
    <t>59054140</t>
  </si>
  <si>
    <t>profil schodový protiskluzový ušlechtilá ocel V2A R10 V6 2x1000mm</t>
  </si>
  <si>
    <t>-1555147488</t>
  </si>
  <si>
    <t>28,8*1,1 'Přepočtené koeficientem množství</t>
  </si>
  <si>
    <t>399</t>
  </si>
  <si>
    <t>771591112</t>
  </si>
  <si>
    <t>Izolace podlahy pod dlažbu nátěrem nebo stěrkou ve dvou vrstvách</t>
  </si>
  <si>
    <t>-1081707082</t>
  </si>
  <si>
    <t>ve sprchách</t>
  </si>
  <si>
    <t>3,22</t>
  </si>
  <si>
    <t>6,82+4,03</t>
  </si>
  <si>
    <t>WC</t>
  </si>
  <si>
    <t>1,61</t>
  </si>
  <si>
    <t>7,2+3,81+1,75</t>
  </si>
  <si>
    <t>400</t>
  </si>
  <si>
    <t>771592011</t>
  </si>
  <si>
    <t>Čištění vnitřních ploch po položení dlažby podlah nebo schodišť chemickými prostředky</t>
  </si>
  <si>
    <t>-2110717289</t>
  </si>
  <si>
    <t>viz. pokládka dlažby</t>
  </si>
  <si>
    <t>401</t>
  </si>
  <si>
    <t>998771102</t>
  </si>
  <si>
    <t>Přesun hmot pro podlahy z dlaždic stanovený z hmotnosti přesunovaného materiálu vodorovná dopravní vzdálenost do 50 m v objektech výšky přes 6 do 12 m</t>
  </si>
  <si>
    <t>1519449679</t>
  </si>
  <si>
    <t>776</t>
  </si>
  <si>
    <t>Podlahy povlakové</t>
  </si>
  <si>
    <t>402</t>
  </si>
  <si>
    <t>776201812</t>
  </si>
  <si>
    <t>Demontáž povlakových podlahovin lepených ručně s podložkou</t>
  </si>
  <si>
    <t>1920623689</t>
  </si>
  <si>
    <t>16,12+26,15</t>
  </si>
  <si>
    <t>13,61+17,36+16,18+9,04+11,29+17,36+12,79+6,6+15,76+9,88+9,4+12,25+11,93+7,64+7,54+15,32+9,41+2,6</t>
  </si>
  <si>
    <t>403</t>
  </si>
  <si>
    <t>776301812</t>
  </si>
  <si>
    <t>Demontáž povlakových podlahovin ze schodišťových stupňů s podložkou</t>
  </si>
  <si>
    <t>-978955985</t>
  </si>
  <si>
    <t>stupně</t>
  </si>
  <si>
    <t>podstupně</t>
  </si>
  <si>
    <t>404</t>
  </si>
  <si>
    <t>776410811</t>
  </si>
  <si>
    <t>Demontáž soklíků nebo lišt pryžových nebo plastových</t>
  </si>
  <si>
    <t>743441990</t>
  </si>
  <si>
    <t>17,3-(0,8)</t>
  </si>
  <si>
    <t>21,0-(0,8)</t>
  </si>
  <si>
    <t>14,8-(0,8)</t>
  </si>
  <si>
    <t>17,0-(0,8)</t>
  </si>
  <si>
    <t>16,2-(0,8)</t>
  </si>
  <si>
    <t>12,2-(0,8)</t>
  </si>
  <si>
    <t>12,5-(0,8*4)</t>
  </si>
  <si>
    <t>17,6-(1,25+0,9+0,8)</t>
  </si>
  <si>
    <t>15,2-(0,8+0,6)</t>
  </si>
  <si>
    <t>11,8-(0,8*2)</t>
  </si>
  <si>
    <t>18,6-(0,8*2)</t>
  </si>
  <si>
    <t>12,8-(0,8)</t>
  </si>
  <si>
    <t>m216</t>
  </si>
  <si>
    <t>12,5-(0,8)</t>
  </si>
  <si>
    <t>15,7-(0,8)</t>
  </si>
  <si>
    <t>14,3-(0,8*2)</t>
  </si>
  <si>
    <t>11,2-(0,8)</t>
  </si>
  <si>
    <t>25,5-(0,9+0,8*9)</t>
  </si>
  <si>
    <t>12,8-(0,8*2)</t>
  </si>
  <si>
    <t>7,0+2,5</t>
  </si>
  <si>
    <t>405</t>
  </si>
  <si>
    <t>776111112</t>
  </si>
  <si>
    <t>Příprava podkladu broušení podlah nového podkladu betonového</t>
  </si>
  <si>
    <t>1145941437</t>
  </si>
  <si>
    <t>15,2+10,77</t>
  </si>
  <si>
    <t>9,99+7,02+32,54+9,8+16,23+13,21+27,29+13,72+14,09+14,03+10,04+9,95+12,58+12,73+2,65</t>
  </si>
  <si>
    <t>406</t>
  </si>
  <si>
    <t>776111311</t>
  </si>
  <si>
    <t>Příprava podkladu vysátí podlah</t>
  </si>
  <si>
    <t>-908422460</t>
  </si>
  <si>
    <t>407</t>
  </si>
  <si>
    <t>776121111</t>
  </si>
  <si>
    <t>Příprava podkladu penetrace vodou ředitelná na savý podklad (válečkováním) ředěná v poměru 1:3 podlah</t>
  </si>
  <si>
    <t>-1115588319</t>
  </si>
  <si>
    <t>408</t>
  </si>
  <si>
    <t>776141122</t>
  </si>
  <si>
    <t>Příprava podkladu vyrovnání samonivelační stěrkou podlah min.pevnosti 30 MPa, tloušťky přes 3 do 5 mm</t>
  </si>
  <si>
    <t>-238058040</t>
  </si>
  <si>
    <t>409</t>
  </si>
  <si>
    <t>776231111</t>
  </si>
  <si>
    <t>Montáž podlahovin z vinylu lepením lamel nebo čtverců standardním lepidlem</t>
  </si>
  <si>
    <t>233734980</t>
  </si>
  <si>
    <t>-antistatické PVC</t>
  </si>
  <si>
    <t>-10,77+2,65</t>
  </si>
  <si>
    <t>410</t>
  </si>
  <si>
    <t>284x88</t>
  </si>
  <si>
    <t>vinyl akustický- předpoklad 750 Kč/m2
- heterogenní akustický vinyl s ionty stříbra bez obsahu ftalátů
- vyztužení dvojitou kompaktní vrstvou z netkaného skelného rouna
- ionty stříbra obsažené v povrchové úpravě a nášlapné vrstvě zajišťují permanentní bakteriostatický účinek po celou
dobu životnosti krytiny
- celková tloušťka materiálu 2,60 mm
- tloušťka nášlapné vrstvy 0,70 mm
- šířka role 2m
- třída zátěže 34/42
- kročejový útlum dle EN ISO 717-2 je 15 dB
- reakce na oheň dle EN 13 501-1 je Bfl – S1
- povrchová úprava PUR Plus zvýšená odolnost vůči dezinfekčním prostředkům
- odolnost vůči skvrnám od chemikálií dle EN 423 je vynikající
- hodnota zbytkového otlaku dle EN 433 je 0,05 mm
- odolnost proti opotřebení dle EN 660-2: třída T
- součinitel smykového tření dle ČSN hodnota µ ≥ 0,6
- součinitel smykového tření dle EN 13845 (Annex C) s hodnotou ESf
- rozměrová stálost (roztažnost) dle EN 434 je ≤ 0,10 %
- barevná stálost dle ISO 105-B02 je 7
- konstrukce materiálu neobsahuje žádné látky ze skupiny ftalátů</t>
  </si>
  <si>
    <t>-1088600433</t>
  </si>
  <si>
    <t>15,2+9,99+7,02+9,8+16,23+27,29+13,72+14,09+14,03+10,04+9,95+12,58+12,73</t>
  </si>
  <si>
    <t>172,67*1,1 'Přepočtené koeficientem množství</t>
  </si>
  <si>
    <t>411</t>
  </si>
  <si>
    <t>284x882</t>
  </si>
  <si>
    <t>vinyl  protiskluzný- předpoklad 750 Kč/m2
- heterogenní protiskluzný vinyl vyztužený kompaktní vrstvou z netkaného skelného rouna bez obsahu ftalátů
- celková tloušťka 2,00 mm
- tloušťka nášlapné vrstvy 0,70 mm
- nášlapná vrstva obsahuje částečky křemene a karborunda pro trvalé zajištění protiskluzných vlastností
- povrchová úprava PUR
- šířka role 2,00 m
- třídy zátěže 34/43
- hodnota zbytkového otlaku dle EN 433 je ≤ 0,05 mm
- protiskluznost dle DIN 51130 je R10
- součinitel smykového tření dle ČSN 744505 je µ ≥ 0,6
- reakce na oheň dle EN 13 501-1 je Bfl – S1
- rozměrová stálost dle EN 434 je &lt;0,1%
- odolnost vůči opotřebení dle EN 660-1 je třída T
- stálobarevnost dle ISO 105-B02 je ≥ 6
- pružnost dle EN ISO 24344 - min. ohyb ø10mm</t>
  </si>
  <si>
    <t>-282799928</t>
  </si>
  <si>
    <t>32,54+13,21</t>
  </si>
  <si>
    <t>45,75*1,1 'Přepočtené koeficientem množství</t>
  </si>
  <si>
    <t>412</t>
  </si>
  <si>
    <t>776221121</t>
  </si>
  <si>
    <t>Montáž podlahovin z PVC lepením standardním lepidlem z pásů elektrostaticky vodivých</t>
  </si>
  <si>
    <t>230944933</t>
  </si>
  <si>
    <t>10,77+2,65</t>
  </si>
  <si>
    <t>413</t>
  </si>
  <si>
    <t>284x8821</t>
  </si>
  <si>
    <t>vinyl homogenní antistatický- předpoklad 750 Kč/m2
- homogenní antistatické neválcované PVC bez obsahu ftalátů
- hodnota el. odporu je 106 ≤ R ≤ 108 Ω
- rozměry čtverců 615mm x 615mm
- celková tloušťka 2 mm
- třídy zátěže 34/43
- roztažnost (rozměrová stálost) dle EN 434 je ≤ 0,05%
- zbytkový otlak dle EN 433 je 0,035mm
- součinitel smykového tření dle ČSN je µ ≥ 0,6
- reakce na oheň dle EN13501-1: třída Bƒl S1
- biologická odolnost dle ISO 846 intenzita růstu 0
- adheze mikroorganismů dle ISO 14698-1 třída A-B
- třída čistitelnosti dle ISO 14644-9 úspěšnost čištění více než 99 %
- ve složení materiálu nejsou obsaženy žádné látky ze skupiny ftalátů
- vynikající chemická odolnost dle ISO 26787/ EN423 bez nutnosti nanášení dalších povrchových úprav
- možnost oprav stejným materiálem bez nutnosti výměny čtverců
- instalace na vodivé lepidlo a vodivou síť z Cu pásky, připojenou na uzemňovací svorky</t>
  </si>
  <si>
    <t>-1062552748</t>
  </si>
  <si>
    <t>13,42*1,1 'Přepočtené koeficientem množství</t>
  </si>
  <si>
    <t>414</t>
  </si>
  <si>
    <t>776321111</t>
  </si>
  <si>
    <t>Montáž podlahovin z PVC na schodišťové stupně stupnic, šířky do 300 mm</t>
  </si>
  <si>
    <t>-1059514083</t>
  </si>
  <si>
    <t>vyrovnávací schodiště pozn.5</t>
  </si>
  <si>
    <t>1,2*5</t>
  </si>
  <si>
    <t>415</t>
  </si>
  <si>
    <t>776321211</t>
  </si>
  <si>
    <t>Montáž podlahovin z PVC na schodišťové stupně podstupnic, výšky do 200 mm</t>
  </si>
  <si>
    <t>-636109775</t>
  </si>
  <si>
    <t>1,2*6</t>
  </si>
  <si>
    <t>416</t>
  </si>
  <si>
    <t>M002</t>
  </si>
  <si>
    <t>PVC- předpoklad 750 Kč/m2</t>
  </si>
  <si>
    <t>-66872262</t>
  </si>
  <si>
    <t>1,2*6*0,16</t>
  </si>
  <si>
    <t>1,2*5*0,28</t>
  </si>
  <si>
    <t>2,832*1,1 'Přepočtené koeficientem množství</t>
  </si>
  <si>
    <t>417</t>
  </si>
  <si>
    <t>77642x</t>
  </si>
  <si>
    <t>Montáž lišt obvodových lepených</t>
  </si>
  <si>
    <t>1340980027</t>
  </si>
  <si>
    <t>15,5-(0,8*2)</t>
  </si>
  <si>
    <t>10,7-(0,8)</t>
  </si>
  <si>
    <t>27,5-(0,8+0,7)</t>
  </si>
  <si>
    <t>12,5-(0,8-0,2*2)</t>
  </si>
  <si>
    <t>16,3-(0,7+0,7+0,8+1,2+2,47-0,2*2)</t>
  </si>
  <si>
    <t>14,6-(0,7+0,8)</t>
  </si>
  <si>
    <t>21,8-(1,2)</t>
  </si>
  <si>
    <t>25,2-(1,2+0,8*5)</t>
  </si>
  <si>
    <t>15,5-(0,8)</t>
  </si>
  <si>
    <t>15,3-(0,8)</t>
  </si>
  <si>
    <t>12,7-(0,8)</t>
  </si>
  <si>
    <t>15,0-(0,8)</t>
  </si>
  <si>
    <t>7,0-(0,9)</t>
  </si>
  <si>
    <t>418</t>
  </si>
  <si>
    <t>614x9</t>
  </si>
  <si>
    <t>vytahovaný sokl s náběhem ze stejného materiálu, vytažený v typovém plastovém soklovém profilu</t>
  </si>
  <si>
    <t>702158558</t>
  </si>
  <si>
    <t>240,63*1,02 'Přepočtené koeficientem množství</t>
  </si>
  <si>
    <t>419</t>
  </si>
  <si>
    <t>776991121</t>
  </si>
  <si>
    <t>Ostatní práce údržba nových podlahovin po pokládce čištění základní</t>
  </si>
  <si>
    <t>461109469</t>
  </si>
  <si>
    <t>223,72+13,42</t>
  </si>
  <si>
    <t>420</t>
  </si>
  <si>
    <t>998776102</t>
  </si>
  <si>
    <t>Přesun hmot pro podlahy povlakové stanovený z hmotnosti přesunovaného materiálu vodorovná dopravní vzdálenost do 50 m v objektech výšky přes 6 do 12 m</t>
  </si>
  <si>
    <t>-808833757</t>
  </si>
  <si>
    <t>777</t>
  </si>
  <si>
    <t>Podlahy lité</t>
  </si>
  <si>
    <t>421</t>
  </si>
  <si>
    <t>777111111</t>
  </si>
  <si>
    <t>Příprava podkladu před provedením litých podlah vysátí</t>
  </si>
  <si>
    <t>563950527</t>
  </si>
  <si>
    <t>422</t>
  </si>
  <si>
    <t>777121105</t>
  </si>
  <si>
    <t>Vyrovnání podkladu epoxidovou stěrkou plněnou pískem, tloušťky do 3 mm, plochy přes 1,0 m2</t>
  </si>
  <si>
    <t>-408699779</t>
  </si>
  <si>
    <t>423</t>
  </si>
  <si>
    <t>777131101</t>
  </si>
  <si>
    <t>Penetrační nátěr podlahy epoxidový na podklad suchý a vyzrálý</t>
  </si>
  <si>
    <t>659095167</t>
  </si>
  <si>
    <t>424</t>
  </si>
  <si>
    <t>777511123</t>
  </si>
  <si>
    <t>Krycí stěrka průmyslová epoxidová, tloušťky přes 1 do 2 mm</t>
  </si>
  <si>
    <t>336993713</t>
  </si>
  <si>
    <t>425</t>
  </si>
  <si>
    <t>998777102</t>
  </si>
  <si>
    <t>Přesun hmot pro podlahy lité stanovený z hmotnosti přesunovaného materiálu vodorovná dopravní vzdálenost do 50 m v objektech výšky přes 6 do 12 m</t>
  </si>
  <si>
    <t>559649776</t>
  </si>
  <si>
    <t>781</t>
  </si>
  <si>
    <t>Dokončovací práce - obklady</t>
  </si>
  <si>
    <t>426</t>
  </si>
  <si>
    <t>781471810</t>
  </si>
  <si>
    <t>Demontáž obkladů z dlaždic keramických kladených do malty</t>
  </si>
  <si>
    <t>-771668323</t>
  </si>
  <si>
    <t>9,0*2,0</t>
  </si>
  <si>
    <t>4,9*2,0</t>
  </si>
  <si>
    <t>4,7*2,0</t>
  </si>
  <si>
    <t>-0,6*2,0</t>
  </si>
  <si>
    <t>9,2*2,0</t>
  </si>
  <si>
    <t>-(0,6*2,0*2+0,7*2,0*3)</t>
  </si>
  <si>
    <t>10,3*2,0</t>
  </si>
  <si>
    <t>7,1*2,0</t>
  </si>
  <si>
    <t>-(0,8*2,0*2)</t>
  </si>
  <si>
    <t>5,8*2,0</t>
  </si>
  <si>
    <t>-(0,6*2,0)</t>
  </si>
  <si>
    <t>3,5*2,0</t>
  </si>
  <si>
    <t>7,6*2,0</t>
  </si>
  <si>
    <t>-0,6*2,0*5</t>
  </si>
  <si>
    <t>4,8*2,0</t>
  </si>
  <si>
    <t>427</t>
  </si>
  <si>
    <t>781121011</t>
  </si>
  <si>
    <t>Příprava podkladu před provedením obkladu nátěr penetrační na stěnu</t>
  </si>
  <si>
    <t>-541050497</t>
  </si>
  <si>
    <t>viz. obklad</t>
  </si>
  <si>
    <t>170,07</t>
  </si>
  <si>
    <t>428</t>
  </si>
  <si>
    <t>781131112</t>
  </si>
  <si>
    <t>Izolace stěny pod obklad izolace nátěrem nebo stěrkou ve dvou vrstvách</t>
  </si>
  <si>
    <t>1673771984</t>
  </si>
  <si>
    <t>8,0*0,15+(1,2+1,2+1,0)*1,85</t>
  </si>
  <si>
    <t>-(0,7*0,15)</t>
  </si>
  <si>
    <t>10,9*0,15+(1,0+2,0+1,0)*1,85</t>
  </si>
  <si>
    <t>-0,7*0,15*2</t>
  </si>
  <si>
    <t>9,5*0,15+(1,0+1,0+1,0)*1,85</t>
  </si>
  <si>
    <t>5,0*0,15</t>
  </si>
  <si>
    <t>11,6*0,15</t>
  </si>
  <si>
    <t>-0,7*0,15</t>
  </si>
  <si>
    <t>9,5*0,15</t>
  </si>
  <si>
    <t>6,0*0,15</t>
  </si>
  <si>
    <t>429</t>
  </si>
  <si>
    <t>781131241</t>
  </si>
  <si>
    <t>Izolace stěny pod obklad izolace těsnícími izolačními pásy vnitřní kout</t>
  </si>
  <si>
    <t>-630360199</t>
  </si>
  <si>
    <t>430</t>
  </si>
  <si>
    <t>781131264</t>
  </si>
  <si>
    <t>Izolace stěny pod obklad izolace těsnícími izolačními pásy mezi podlahou a stěnu</t>
  </si>
  <si>
    <t>-1768956250</t>
  </si>
  <si>
    <t>8,0+1,85*2</t>
  </si>
  <si>
    <t>-(0,7)</t>
  </si>
  <si>
    <t>10,9+1,85*2</t>
  </si>
  <si>
    <t>-0,7*2</t>
  </si>
  <si>
    <t>9,5+1,85*2</t>
  </si>
  <si>
    <t>11,6</t>
  </si>
  <si>
    <t>-0,7</t>
  </si>
  <si>
    <t>431</t>
  </si>
  <si>
    <t>781474154</t>
  </si>
  <si>
    <t>Montáž obkladů vnitřních stěn z dlaždic keramických lepených flexibilním lepidlem velkoformátových hladkých přes 4 do 6 ks/m2</t>
  </si>
  <si>
    <t>1863093631</t>
  </si>
  <si>
    <t>m103</t>
  </si>
  <si>
    <t>8,8*2,0</t>
  </si>
  <si>
    <t>-(0,8*2,0+0,75*0,6)</t>
  </si>
  <si>
    <t>6,3*2,0</t>
  </si>
  <si>
    <t>8,0*2,0</t>
  </si>
  <si>
    <t>-(0,7*2,0+0,6*0,6)</t>
  </si>
  <si>
    <t>5,0*2,0</t>
  </si>
  <si>
    <t>2,6*2,0</t>
  </si>
  <si>
    <t>10,9*2,0</t>
  </si>
  <si>
    <t>11,6*2,0</t>
  </si>
  <si>
    <t>9,5*2,0</t>
  </si>
  <si>
    <t>5,6*2,0</t>
  </si>
  <si>
    <t>6,2*2,0</t>
  </si>
  <si>
    <t>6,0*2,0</t>
  </si>
  <si>
    <t>kuchyňka</t>
  </si>
  <si>
    <t>3,4*0,6</t>
  </si>
  <si>
    <t>432</t>
  </si>
  <si>
    <t>59761001</t>
  </si>
  <si>
    <t>obklad velkoformátový keramický- předpoklad 750 Kč/m2</t>
  </si>
  <si>
    <t>33839010</t>
  </si>
  <si>
    <t>170,07*1,15 'Přepočtené koeficientem množství</t>
  </si>
  <si>
    <t>433</t>
  </si>
  <si>
    <t>781491022</t>
  </si>
  <si>
    <t>Montáž zrcadel lepených silikonovým tmelem na keramický obklad, plochy přes 1 m2</t>
  </si>
  <si>
    <t>-1349182565</t>
  </si>
  <si>
    <t xml:space="preserve">předpoklad </t>
  </si>
  <si>
    <t>1,5*8</t>
  </si>
  <si>
    <t>434</t>
  </si>
  <si>
    <t>634x1</t>
  </si>
  <si>
    <t xml:space="preserve">zrcadlo </t>
  </si>
  <si>
    <t>1958867428</t>
  </si>
  <si>
    <t>435</t>
  </si>
  <si>
    <t>781494111</t>
  </si>
  <si>
    <t>Obklad - dokončující práce profily ukončovací lepené flexibilním lepidlem rohové</t>
  </si>
  <si>
    <t>1402749621</t>
  </si>
  <si>
    <t>0,95</t>
  </si>
  <si>
    <t>1,05</t>
  </si>
  <si>
    <t>1,95+0,75+2,0</t>
  </si>
  <si>
    <t>1,2+0,75</t>
  </si>
  <si>
    <t>0,85+2,0*2</t>
  </si>
  <si>
    <t>2,0*2</t>
  </si>
  <si>
    <t>1,41</t>
  </si>
  <si>
    <t>436</t>
  </si>
  <si>
    <t>418570552</t>
  </si>
  <si>
    <t>5,8+0,6+0,6</t>
  </si>
  <si>
    <t>-(0,8+0,6*2)</t>
  </si>
  <si>
    <t>-(0,7+0,6*2)</t>
  </si>
  <si>
    <t>2,6+2,0*2</t>
  </si>
  <si>
    <t>10,9</t>
  </si>
  <si>
    <t>5,6</t>
  </si>
  <si>
    <t>-0,6</t>
  </si>
  <si>
    <t>6,2</t>
  </si>
  <si>
    <t>3,4+0,6*2</t>
  </si>
  <si>
    <t>437</t>
  </si>
  <si>
    <t>781495115</t>
  </si>
  <si>
    <t>Obklad - dokončující práce ostatní práce spárování silikonem</t>
  </si>
  <si>
    <t>870410619</t>
  </si>
  <si>
    <t>styk obklad dlažba</t>
  </si>
  <si>
    <t>5,8</t>
  </si>
  <si>
    <t>-(0,8)</t>
  </si>
  <si>
    <t>2,6</t>
  </si>
  <si>
    <t>3,4</t>
  </si>
  <si>
    <t>kouty</t>
  </si>
  <si>
    <t>2,0*(1+4+4+4+4+2)</t>
  </si>
  <si>
    <t>2,0*(4+4+4+4+4+6+4)</t>
  </si>
  <si>
    <t>0,85</t>
  </si>
  <si>
    <t>0,75</t>
  </si>
  <si>
    <t>1,4</t>
  </si>
  <si>
    <t>u zařizovacích předmětů</t>
  </si>
  <si>
    <t>7,0+18,0</t>
  </si>
  <si>
    <t>438</t>
  </si>
  <si>
    <t>781495211</t>
  </si>
  <si>
    <t>Čištění vnitřních ploch po provedení obkladu stěn chemickými prostředky</t>
  </si>
  <si>
    <t>-781754879</t>
  </si>
  <si>
    <t>439</t>
  </si>
  <si>
    <t>998781102</t>
  </si>
  <si>
    <t>Přesun hmot pro obklady keramické stanovený z hmotnosti přesunovaného materiálu vodorovná dopravní vzdálenost do 50 m v objektech výšky přes 6 do 12 m</t>
  </si>
  <si>
    <t>-1752552594</t>
  </si>
  <si>
    <t>783</t>
  </si>
  <si>
    <t>Dokončovací práce - nátěry</t>
  </si>
  <si>
    <t>440</t>
  </si>
  <si>
    <t>783213121</t>
  </si>
  <si>
    <t>Napouštěcí nátěr tesařských konstrukcí zabudovaných do konstrukce proti dřevokazným houbám, hmyzu a plísním dvojnásobný syntetický</t>
  </si>
  <si>
    <t>-744202925</t>
  </si>
  <si>
    <t>ponechané pozednice</t>
  </si>
  <si>
    <t>14,0*(0,16+0,2+0,16)*2</t>
  </si>
  <si>
    <t>441</t>
  </si>
  <si>
    <t>K262</t>
  </si>
  <si>
    <t>Očištění stávajících prvků krovu</t>
  </si>
  <si>
    <t>-544714547</t>
  </si>
  <si>
    <t>442</t>
  </si>
  <si>
    <t>783306811</t>
  </si>
  <si>
    <t>Odstranění nátěrů ze zámečnických konstrukcí oškrábáním</t>
  </si>
  <si>
    <t>739826794</t>
  </si>
  <si>
    <t>pozn. 7</t>
  </si>
  <si>
    <t>výlezový otvor</t>
  </si>
  <si>
    <t>0,5*0,9</t>
  </si>
  <si>
    <t>žebřík na střechu- odhad</t>
  </si>
  <si>
    <t>443</t>
  </si>
  <si>
    <t>783314101</t>
  </si>
  <si>
    <t>Základní nátěr zámečnických konstrukcí jednonásobný syntetický</t>
  </si>
  <si>
    <t>-39733801</t>
  </si>
  <si>
    <t>444</t>
  </si>
  <si>
    <t>783317101</t>
  </si>
  <si>
    <t>Krycí nátěr (email) zámečnických konstrukcí jednonásobný syntetický standardní</t>
  </si>
  <si>
    <t>-316999322</t>
  </si>
  <si>
    <t>784</t>
  </si>
  <si>
    <t>Dokončovací práce - malby a tapety</t>
  </si>
  <si>
    <t>445</t>
  </si>
  <si>
    <t>784121001</t>
  </si>
  <si>
    <t>Oškrabání malby v místnostech výšky do 3,80 m</t>
  </si>
  <si>
    <t>1896169851</t>
  </si>
  <si>
    <t>původní stropy 50%</t>
  </si>
  <si>
    <t>původní stěny 50%</t>
  </si>
  <si>
    <t>446</t>
  </si>
  <si>
    <t>784181111</t>
  </si>
  <si>
    <t>Penetrace podkladu jednonásobná základní silikátová v místnostech výšky do 3,80 m</t>
  </si>
  <si>
    <t>-1723146294</t>
  </si>
  <si>
    <t>SDK</t>
  </si>
  <si>
    <t>15,37*2</t>
  </si>
  <si>
    <t>6,0*2</t>
  </si>
  <si>
    <t>38,58</t>
  </si>
  <si>
    <t>omítka štuková</t>
  </si>
  <si>
    <t>strop</t>
  </si>
  <si>
    <t>369,4+78,0</t>
  </si>
  <si>
    <t>stěny</t>
  </si>
  <si>
    <t>812,295+594,611</t>
  </si>
  <si>
    <t>447</t>
  </si>
  <si>
    <t>784321031</t>
  </si>
  <si>
    <t>Malby silikátové dvojnásobné, bílé v místnostech výšky do 3,80 m</t>
  </si>
  <si>
    <t>-797994298</t>
  </si>
  <si>
    <t>2 - Vytápění</t>
  </si>
  <si>
    <t>991 - Hodinové zúčtovací sazby</t>
  </si>
  <si>
    <t>713 - Izolace tepelné</t>
  </si>
  <si>
    <t>732 - Strojovny</t>
  </si>
  <si>
    <t>733 - Rozvod potrubí</t>
  </si>
  <si>
    <t>734 - Armatury</t>
  </si>
  <si>
    <t>735 - Otopná tělesa</t>
  </si>
  <si>
    <t>767 - Konstrukce zámečnické</t>
  </si>
  <si>
    <t>783 - Nátěry</t>
  </si>
  <si>
    <t>799 - Ostatní</t>
  </si>
  <si>
    <t>991</t>
  </si>
  <si>
    <t>Hodinové zúčtovací sazby</t>
  </si>
  <si>
    <t>R01991000MAT</t>
  </si>
  <si>
    <t>HZS-zkoušky v rámci montáž.prací Topná a tlaková zkouška</t>
  </si>
  <si>
    <t>R01991001MAT</t>
  </si>
  <si>
    <t>Dilatační zkouška a vyregul.soustavy</t>
  </si>
  <si>
    <t>Nh</t>
  </si>
  <si>
    <t>713001003MAT</t>
  </si>
  <si>
    <t>Návl.izolace polyethylenová typu DG -DN 15/5 mm</t>
  </si>
  <si>
    <t>713002010MAT</t>
  </si>
  <si>
    <t>-DN 15/13 mm</t>
  </si>
  <si>
    <t>713002012MAT</t>
  </si>
  <si>
    <t>-DN 18/13 mm</t>
  </si>
  <si>
    <t>713002014MAT</t>
  </si>
  <si>
    <t>-DN 22/13 mm</t>
  </si>
  <si>
    <t>713002115MAT</t>
  </si>
  <si>
    <t>-DN 28x20 mm</t>
  </si>
  <si>
    <t>713002116MAT</t>
  </si>
  <si>
    <t>-DN 35/20 mm</t>
  </si>
  <si>
    <t>713008011T00</t>
  </si>
  <si>
    <t>Montáž návlekové izolace</t>
  </si>
  <si>
    <t>713521152R00</t>
  </si>
  <si>
    <t>AL páska samolepící 50mm</t>
  </si>
  <si>
    <t>998713201ROO</t>
  </si>
  <si>
    <t>Přesun hmot - izolace tepelné, H do 6 m</t>
  </si>
  <si>
    <t>732</t>
  </si>
  <si>
    <t>Strojovny</t>
  </si>
  <si>
    <t>732111314R00</t>
  </si>
  <si>
    <t>Trub.hrdla rozděl. a sběr., DN 25 (na stávaj.rozdělovače)</t>
  </si>
  <si>
    <t>732421423MAT</t>
  </si>
  <si>
    <t>Čerpadlo oběh.s plyn.reg., typ 25-60 Mv=1000kg/h, H=5m, 230V</t>
  </si>
  <si>
    <t>732421430MAT</t>
  </si>
  <si>
    <t>Tepelný kryt čerpadla</t>
  </si>
  <si>
    <t>732429112R00</t>
  </si>
  <si>
    <t>Montáž čerpadel oběh. do DN 32</t>
  </si>
  <si>
    <t>998732201R00</t>
  </si>
  <si>
    <t>Přesun hmot - strojovny, H do 6 m</t>
  </si>
  <si>
    <t>733</t>
  </si>
  <si>
    <t>Rozvod potrubí</t>
  </si>
  <si>
    <t>733110806R00</t>
  </si>
  <si>
    <t>Demontáž potrubí ocel DN 15-40</t>
  </si>
  <si>
    <t>733222303U00</t>
  </si>
  <si>
    <t>Potr.Cu polotvrdé-lisování DN 15x1</t>
  </si>
  <si>
    <t>733222304U00</t>
  </si>
  <si>
    <t>Potr.Cu polotvrdé-lisování DN 18x1</t>
  </si>
  <si>
    <t>733222305U00</t>
  </si>
  <si>
    <t>Potr.Cu polotvrdé-lisování DN 22x1</t>
  </si>
  <si>
    <t>733222306U00</t>
  </si>
  <si>
    <t>Potr. Cu polotvrdé-lisování DN 28x1,5</t>
  </si>
  <si>
    <t>733223305U00</t>
  </si>
  <si>
    <t>Potr.Cu tvrdé-lisování DN 35x1,5</t>
  </si>
  <si>
    <t>733231126MAT</t>
  </si>
  <si>
    <t>Přímé šroubení, D 35-5/4´´</t>
  </si>
  <si>
    <t>733291101U00</t>
  </si>
  <si>
    <t>Tlak.zkouška potrubí Cu do D 35</t>
  </si>
  <si>
    <t>733890801T00</t>
  </si>
  <si>
    <t>Přesun vyb.hmot-potrubí, H do 6m</t>
  </si>
  <si>
    <t>998733201R00</t>
  </si>
  <si>
    <t>Přesun hmot rozvodů potrubí,H 6 m</t>
  </si>
  <si>
    <t>734</t>
  </si>
  <si>
    <t>Armatury</t>
  </si>
  <si>
    <t>734200821R00</t>
  </si>
  <si>
    <t>Demon.armatur se 2záv., do G 1/2´´</t>
  </si>
  <si>
    <t>734209113R00</t>
  </si>
  <si>
    <t>Montáž armatur závit.,se 2záv., G 1/2´´</t>
  </si>
  <si>
    <t>734209114R00</t>
  </si>
  <si>
    <t>Montáž armatur závit.,se 2záv., G 3/4´´</t>
  </si>
  <si>
    <t>734209115R00</t>
  </si>
  <si>
    <t>Montáž armatur závit.,se 2záv., G 1´´ (1 kus dodá M+R)</t>
  </si>
  <si>
    <t>734211127R00</t>
  </si>
  <si>
    <t>Autom.odvzd.ventil G 1/2´´ se zpět.klapkou</t>
  </si>
  <si>
    <t>734221545MAT</t>
  </si>
  <si>
    <t>Ventil term.,radiator., G 1/2´´ přímý s přednast.1-6</t>
  </si>
  <si>
    <t>734242414R00</t>
  </si>
  <si>
    <t>Ventil zpětný závitový G 1´´</t>
  </si>
  <si>
    <t>734261223MAT</t>
  </si>
  <si>
    <t>Šroubení pro tělesa přímé, G 1/2´´</t>
  </si>
  <si>
    <t>734261224MAT</t>
  </si>
  <si>
    <t>Šroub.svěrné, G 3/4´´-15x1</t>
  </si>
  <si>
    <t>734261314MAT</t>
  </si>
  <si>
    <t>Šroubení roh.pro tělesa VK, G 1/2"</t>
  </si>
  <si>
    <t>734261317MAT</t>
  </si>
  <si>
    <t>Adapter ke šroubení G 1/2´´</t>
  </si>
  <si>
    <t>734271200MAT</t>
  </si>
  <si>
    <t>Hlavice termostatická</t>
  </si>
  <si>
    <t>734271203T00</t>
  </si>
  <si>
    <t>Montáž termostatických hlavic</t>
  </si>
  <si>
    <t>734272774MAT</t>
  </si>
  <si>
    <t>Kulový uzavírací kohout, G 1"</t>
  </si>
  <si>
    <t>734291123R00</t>
  </si>
  <si>
    <t>Kohouty plnící a vypouštěcí G 1/2´´</t>
  </si>
  <si>
    <t>734291244MAT</t>
  </si>
  <si>
    <t>Kul.kohout s filtrem, G 1´´</t>
  </si>
  <si>
    <t>734411127R00</t>
  </si>
  <si>
    <t>Teploměr DTR, D 100 mm (0-120st.C)</t>
  </si>
  <si>
    <t>734494122R00</t>
  </si>
  <si>
    <t>Návarky M 27x1,5 délka do 220 mm</t>
  </si>
  <si>
    <t>734494213R00</t>
  </si>
  <si>
    <t>Návarky s trubk.závitem G 1/2´´</t>
  </si>
  <si>
    <t>734890801R00</t>
  </si>
  <si>
    <t>Přesun demont. hmot armatur, H do 6 m</t>
  </si>
  <si>
    <t>998734201R00</t>
  </si>
  <si>
    <t>Přesun hmot armatur, H do 6 m</t>
  </si>
  <si>
    <t>735</t>
  </si>
  <si>
    <t>Otopná tělesa</t>
  </si>
  <si>
    <t>735149110U00</t>
  </si>
  <si>
    <t>Montáž tělesa panel. do 1500 mm</t>
  </si>
  <si>
    <t>735151251MAT</t>
  </si>
  <si>
    <t>Těleso s bočním připoj.,11-5040</t>
  </si>
  <si>
    <t>735151271MAT</t>
  </si>
  <si>
    <t>Těleso s bočním připoj.,11-6040</t>
  </si>
  <si>
    <t>735151291MAT</t>
  </si>
  <si>
    <t>Těleso s bočním připoj.,11-9040</t>
  </si>
  <si>
    <t>735151451MAT</t>
  </si>
  <si>
    <t>Těleso s bočním připoj.,21-5040</t>
  </si>
  <si>
    <t>735151474MAT</t>
  </si>
  <si>
    <t>Těleso s bočním připoj.,21-6070</t>
  </si>
  <si>
    <t>735151475MAT</t>
  </si>
  <si>
    <t>Těleso s bočním připoj.,21-6080</t>
  </si>
  <si>
    <t>735151477MAT</t>
  </si>
  <si>
    <t>Těleso s bočním připoj.,21-6100</t>
  </si>
  <si>
    <t>735151480MAT</t>
  </si>
  <si>
    <t>Těleso s bočním připoj.,21-6140</t>
  </si>
  <si>
    <t>735151491MAT</t>
  </si>
  <si>
    <t>Těleso s bočním připoj.,21-9040</t>
  </si>
  <si>
    <t>735151595MAT</t>
  </si>
  <si>
    <t>Těleso s bočním připoj.,22-9080</t>
  </si>
  <si>
    <t>735151596MAT</t>
  </si>
  <si>
    <t>Těleso s bočním připoj.,22-9090</t>
  </si>
  <si>
    <t>735151821R00</t>
  </si>
  <si>
    <t>Demont.těles panel. 2řad.do1500 mm</t>
  </si>
  <si>
    <t>735152251MAT</t>
  </si>
  <si>
    <t>Otopná tělesa panelová VK ,11VK-5040</t>
  </si>
  <si>
    <t>735152471MAT</t>
  </si>
  <si>
    <t>Otopná tělesa panelová VK ,21VK-6040</t>
  </si>
  <si>
    <t>735152473MAT</t>
  </si>
  <si>
    <t>Otopná tělesa panelová VK,21VK-6060</t>
  </si>
  <si>
    <t>735152474MAT</t>
  </si>
  <si>
    <t>Otopná tělesa panelová VK,21VK-6070</t>
  </si>
  <si>
    <t>735152475MAT</t>
  </si>
  <si>
    <t>Otopná tělesa panelová VK,21VK-6080</t>
  </si>
  <si>
    <t>735152477MAT</t>
  </si>
  <si>
    <t>Otopná tělesa panelová VK,21VK-6100</t>
  </si>
  <si>
    <t>735152480MAT</t>
  </si>
  <si>
    <t>Otopná tělesa panelová VK,21VK-6140</t>
  </si>
  <si>
    <t>735152492MAT</t>
  </si>
  <si>
    <t>Otopná tělesa panelová VK,21VK-9050</t>
  </si>
  <si>
    <t>735152591MAT</t>
  </si>
  <si>
    <t>Otopná tělesa panelová VK,22VK-9040</t>
  </si>
  <si>
    <t>735152592MAT</t>
  </si>
  <si>
    <t>Otopná tělesa panelová VK,22VK-9050</t>
  </si>
  <si>
    <t>735152676MAT</t>
  </si>
  <si>
    <t>Otopná tělesa panelová VK,33VK-6090</t>
  </si>
  <si>
    <t>735291800R00</t>
  </si>
  <si>
    <t>Demontáž držáků těles</t>
  </si>
  <si>
    <t>735890801R00</t>
  </si>
  <si>
    <t>Přesun demont.hmot těles,H do 6 m</t>
  </si>
  <si>
    <t>998735201R00</t>
  </si>
  <si>
    <t>Přesun hmot otop.těles,H do 6m</t>
  </si>
  <si>
    <t>767995400MAT</t>
  </si>
  <si>
    <t>Drobný montážní a spoj.material</t>
  </si>
  <si>
    <t>998767201T00</t>
  </si>
  <si>
    <t>Přesun hmot KDK, H do 6 m</t>
  </si>
  <si>
    <t>Nátěry</t>
  </si>
  <si>
    <t>783424140T00</t>
  </si>
  <si>
    <t>Nátěry syntet. potrubí do DN 50 Z+2</t>
  </si>
  <si>
    <t>799</t>
  </si>
  <si>
    <t>Ostatní</t>
  </si>
  <si>
    <t>799104107MAT</t>
  </si>
  <si>
    <t>Stavební přípomoce (9% z dod.potrubí)</t>
  </si>
  <si>
    <t>799104108MAT</t>
  </si>
  <si>
    <t>Protipož.utěsnění prost.stěnami</t>
  </si>
  <si>
    <t>3 - Vzduchotechnika a chlazení</t>
  </si>
  <si>
    <t xml:space="preserve">    751 - zařízení č. 1
- chlazení serveru v 1.NP a 2.NP</t>
  </si>
  <si>
    <t xml:space="preserve">    752 - zařízení č. 2
- větrání sociálních zařízení v 1.NP a  2.NP</t>
  </si>
  <si>
    <t xml:space="preserve">    753 - zařízení č. 3
- větrání sociálních zařízení a skladů v 1.NP a 2.NP</t>
  </si>
  <si>
    <t xml:space="preserve">    754 - zařízení č. 4
- odvětrání digestoře v kuchyňce ve 2.NP</t>
  </si>
  <si>
    <t xml:space="preserve">    755 - zařízení č. 5
- mřížky v zázemí v 1.NP</t>
  </si>
  <si>
    <t xml:space="preserve">    756 - zařízení společné</t>
  </si>
  <si>
    <t>751</t>
  </si>
  <si>
    <t>zařízení č. 1
- chlazení serveru v 1.NP a 2.NP</t>
  </si>
  <si>
    <t>K152</t>
  </si>
  <si>
    <t>venkovní kondenzační jednotka SPLIT systém
vč. automatický restart
suchý kontakt pro střídavý chod
celoroční provoz
konzol - 2 ks
dlaždice 500x500 mm - 4 ks
inverter
Qch = 0,9/3,5/4,0 kW, 1,6 kW, 7,0 A, 230 V/50 Hz
R410A</t>
  </si>
  <si>
    <t>-414509320</t>
  </si>
  <si>
    <t>K153</t>
  </si>
  <si>
    <t>vnitřní nástěnná jednotka (m.č. 223)
vč. infra ovladač
Qch = 3,5 kW, 1,5 l/h</t>
  </si>
  <si>
    <t>-780164203</t>
  </si>
  <si>
    <t>K154</t>
  </si>
  <si>
    <t>venkovní kondenzační jednotka SPLIT systém
vč. automatický restart
celoroční provoz
konzol - 2 ks
inverter
Qch = 0,9/2,5/3,7 kW, 1,6 kW, 7,0 A, 230 V/50 Hz
R410A</t>
  </si>
  <si>
    <t>1814168806</t>
  </si>
  <si>
    <t>K155</t>
  </si>
  <si>
    <t>vnitřní nástěnná jednotka (m.č. 113)
vč. infra ovladač
Qch = 2,5 kW, 1,5 l/h</t>
  </si>
  <si>
    <t>-334283690</t>
  </si>
  <si>
    <t>K156</t>
  </si>
  <si>
    <t>chladovody 6,35/9,52 mm (6m + 4m + 5m + 5m)
vč. lišt, izolace a montážního materiálu a kabelového žlabu</t>
  </si>
  <si>
    <t>-1174346997</t>
  </si>
  <si>
    <t>K157</t>
  </si>
  <si>
    <t>napojení a zprovoznění zařízení č. 2.1, 2.3</t>
  </si>
  <si>
    <t>-337393619</t>
  </si>
  <si>
    <t>752</t>
  </si>
  <si>
    <t>zařízení č. 2
- větrání sociálních zařízení v 1.NP a  2.NP</t>
  </si>
  <si>
    <t>K158</t>
  </si>
  <si>
    <t>odsávací střešní ventilátor s tlumící hlavicí
vč. zpětná klapka
tlumící sokl
pružný nástavec
Vod = 500 m3/h, Pext = 140 Pa
0,120 kW, 0,6 A, 230 V/50 Hz</t>
  </si>
  <si>
    <t>-676662040</t>
  </si>
  <si>
    <t>K159</t>
  </si>
  <si>
    <t>odsávací střešní ventilátor s tlumící hlavicí
vč. zpětná klapka
tlumící sokl
pružný nástavec
Vod = 490 m3/h, Pext = 140 Pa
0,120 kW, 0,6 A, 230 V/50 Hz</t>
  </si>
  <si>
    <t>457661082</t>
  </si>
  <si>
    <t>K160</t>
  </si>
  <si>
    <t>potrubní odsávací zvukově izolovaný ventilátor pr. 160 mm
vč. tl. manžeta
časový doběh
Vod = 280 m3/h, Pext = 180 Pa
0,059 kW, 0,25 A, 230 V/50 Hz</t>
  </si>
  <si>
    <t>2132116829</t>
  </si>
  <si>
    <t>K161</t>
  </si>
  <si>
    <t>tlumič hluku pr. 160 mm, dl. 0,6 m</t>
  </si>
  <si>
    <t>-97672930</t>
  </si>
  <si>
    <t>K162</t>
  </si>
  <si>
    <t>zpětná klapka pr. 160 mm</t>
  </si>
  <si>
    <t>-1313305427</t>
  </si>
  <si>
    <t>K163</t>
  </si>
  <si>
    <t>odsávací kovový talířový ventil KO 16
vč. rámeček</t>
  </si>
  <si>
    <t>-1479207314</t>
  </si>
  <si>
    <t>K164</t>
  </si>
  <si>
    <t>odsávací kovový talířový ventil KO 12
vč. rámeček</t>
  </si>
  <si>
    <t>1658266977</t>
  </si>
  <si>
    <t>K165</t>
  </si>
  <si>
    <t>odsávací kovový talířový ventil KO 10
vč. rámeček</t>
  </si>
  <si>
    <t>1553432541</t>
  </si>
  <si>
    <t>K166</t>
  </si>
  <si>
    <t>stěnová mřížka 600x200 mm
ve standardu např. L - 1 - 600x200 - R1 - UR - H - 20 - 0</t>
  </si>
  <si>
    <t>-1516222707</t>
  </si>
  <si>
    <t>K167</t>
  </si>
  <si>
    <t>stěnová mřížka 600x100 mm
ve standardu např. L - 1 - 600x100 - R1 - UR - H - 20 - 0</t>
  </si>
  <si>
    <t>1460267372</t>
  </si>
  <si>
    <t>K168</t>
  </si>
  <si>
    <t>požární stěnová mřížka 500x300 mm</t>
  </si>
  <si>
    <t>189514936</t>
  </si>
  <si>
    <t>K169</t>
  </si>
  <si>
    <t>výfuková hlavice pr. 200 mm</t>
  </si>
  <si>
    <t>826274674</t>
  </si>
  <si>
    <t>K170</t>
  </si>
  <si>
    <t>ohebná hliníková hadice tepelně izolovaná
pr. 160 mm (4x 1,5m)</t>
  </si>
  <si>
    <t>-640514158</t>
  </si>
  <si>
    <t>K171</t>
  </si>
  <si>
    <t>ohebná hliníková hadice tepelně izolovaná
pr. 125 mm (5x 1,5m)</t>
  </si>
  <si>
    <t>-1591265769</t>
  </si>
  <si>
    <t>K172</t>
  </si>
  <si>
    <t>ohebná hliníková hadice tepelně izolovaná
pr. 100 mm (3x 1,5m)</t>
  </si>
  <si>
    <t>144242325</t>
  </si>
  <si>
    <t>K173</t>
  </si>
  <si>
    <t>potrubí kruhové těsné - s gumovým těsněním z pozinkovaného plechu, vč. mont. mater.
do pr. 160 mm / 30% (5m + 4m + 6m + 5m + 5m + 5m)</t>
  </si>
  <si>
    <t>-84529925</t>
  </si>
  <si>
    <t>K174</t>
  </si>
  <si>
    <t>potrubí čtyřhranné sk.I, vč. mont. mater.
do obvodu 1 600 mm / 0% (1m + 1m)</t>
  </si>
  <si>
    <t>-1600324436</t>
  </si>
  <si>
    <t>K175</t>
  </si>
  <si>
    <t>tepelná izolace tl. 60 mm do plechu
(0,2π x (1m))</t>
  </si>
  <si>
    <t>-1062026075</t>
  </si>
  <si>
    <t>753</t>
  </si>
  <si>
    <t>zařízení č. 3
- větrání sociálních zařízení a skladů v 1.NP a 2.NP</t>
  </si>
  <si>
    <t>K176</t>
  </si>
  <si>
    <t>stěnový radiální ventilátor
vč. časový doběh
zpětná klapka
Vod = 100 m3/h, Pext = 80 Pa
0,029 kW, 230 V/50 Hz</t>
  </si>
  <si>
    <t>1827831773</t>
  </si>
  <si>
    <t>K177</t>
  </si>
  <si>
    <t>stěnový radiální ventilátor
vč. časový doběh
zpětná klapka
Vod = 50 m3/h, Pext = 70 Pa
0,029 kW, 230 V/50 Hz</t>
  </si>
  <si>
    <t>50626601</t>
  </si>
  <si>
    <t>K178</t>
  </si>
  <si>
    <t>venkovní krycí mřížka pr. 100 mm</t>
  </si>
  <si>
    <t>1265700122</t>
  </si>
  <si>
    <t>K179</t>
  </si>
  <si>
    <t>1902334213</t>
  </si>
  <si>
    <t>K180</t>
  </si>
  <si>
    <t>výfuková hlavice pr. 180 mm</t>
  </si>
  <si>
    <t>2022276967</t>
  </si>
  <si>
    <t>K181</t>
  </si>
  <si>
    <t>potrubí kruhové těsné - s gumovým těsněním z pozinkovaného plechu, vč. mont. mater.
do pr. 125 mm / 30% (5m + 1m + 5m + 8m + 2m + 4m)</t>
  </si>
  <si>
    <t>595487886</t>
  </si>
  <si>
    <t>K182</t>
  </si>
  <si>
    <t>tepelná izolace tl. 60 mm do plechu
(0,2π x (1m + 1m))</t>
  </si>
  <si>
    <t>1463470526</t>
  </si>
  <si>
    <t>754</t>
  </si>
  <si>
    <t>zařízení č. 4
- odvětrání digestoře v kuchyňce ve 2.NP</t>
  </si>
  <si>
    <t>K183</t>
  </si>
  <si>
    <t>zpětná klapka pr. 125 mm</t>
  </si>
  <si>
    <t>1086298417</t>
  </si>
  <si>
    <t>K184</t>
  </si>
  <si>
    <t>2030265226</t>
  </si>
  <si>
    <t>K185</t>
  </si>
  <si>
    <t>potrubí kruhové těsné - s gumovým těsněním z pozinkovaného plechu, vč. mont. mater.
do pr. 125 mm / 30% (2m)</t>
  </si>
  <si>
    <t>-691557873</t>
  </si>
  <si>
    <t>K186</t>
  </si>
  <si>
    <t>tepelná izolace tl. 40 mm do plechu
(0,2π x (1m))</t>
  </si>
  <si>
    <t>-1871788676</t>
  </si>
  <si>
    <t>755</t>
  </si>
  <si>
    <t>zařízení č. 5
- mřížky v zázemí v 1.NP</t>
  </si>
  <si>
    <t>K187</t>
  </si>
  <si>
    <t>stěnová mřížka 200x100 mm</t>
  </si>
  <si>
    <t>-440755482</t>
  </si>
  <si>
    <t>K188</t>
  </si>
  <si>
    <t>požární stěnová mřížka 200x300 mm</t>
  </si>
  <si>
    <t>-1204388307</t>
  </si>
  <si>
    <t>K189</t>
  </si>
  <si>
    <t>potrubí čtyřhranné sk.I, vč. mont. mater.
do obvodu 600 mm / 0% (1m)</t>
  </si>
  <si>
    <t>-551198029</t>
  </si>
  <si>
    <t>756</t>
  </si>
  <si>
    <t>zařízení společné</t>
  </si>
  <si>
    <t>K190</t>
  </si>
  <si>
    <t>montáž</t>
  </si>
  <si>
    <t>-323986475</t>
  </si>
  <si>
    <t>K191</t>
  </si>
  <si>
    <t>mechanické zaregulování a zprovoznění VZT zařízení</t>
  </si>
  <si>
    <t>387304553</t>
  </si>
  <si>
    <t>K192</t>
  </si>
  <si>
    <t>mechanismy</t>
  </si>
  <si>
    <t>-2053357121</t>
  </si>
  <si>
    <t>K193</t>
  </si>
  <si>
    <t>doprava</t>
  </si>
  <si>
    <t>km</t>
  </si>
  <si>
    <t>-1382011911</t>
  </si>
  <si>
    <t>K335</t>
  </si>
  <si>
    <t>demontáže</t>
  </si>
  <si>
    <t>1782515678</t>
  </si>
  <si>
    <t>K336</t>
  </si>
  <si>
    <t>likvidace odpadu</t>
  </si>
  <si>
    <t>726939406</t>
  </si>
  <si>
    <t>4 - Zdravotní instalace</t>
  </si>
  <si>
    <t xml:space="preserve">Tyto dodávky neobsahuje VV: stavební ani zemní práce, klempířské prvky, konzole pro vodovod-dodávka stavby, elektroinstalace a MaR, požární ucpávky pouze v rozsahu stanoveném ve výkazu vým.tj. u pož. vodovodu a dále nádrž TUV vč. el. patrony.  </t>
  </si>
  <si>
    <t xml:space="preserve">    008 - Trubní vedení</t>
  </si>
  <si>
    <t xml:space="preserve">    721 - Zdravotechnika - vnitřní kanalizace</t>
  </si>
  <si>
    <t xml:space="preserve">    721.1 - Vnitř.kanalizace - odvod konden.</t>
  </si>
  <si>
    <t xml:space="preserve">    722 - Vnitřní vodovod</t>
  </si>
  <si>
    <t xml:space="preserve">    722.1 - Požární vodovod</t>
  </si>
  <si>
    <t xml:space="preserve">    722.2 - Tepelná izolace</t>
  </si>
  <si>
    <t xml:space="preserve">    724 - Strojní vybavení</t>
  </si>
  <si>
    <t xml:space="preserve">    725 - Zařizovací předměty</t>
  </si>
  <si>
    <t xml:space="preserve">    725.1 - Zařizovací předměty - doplňky</t>
  </si>
  <si>
    <t xml:space="preserve">    740 - Demontáže</t>
  </si>
  <si>
    <t>984277390</t>
  </si>
  <si>
    <t>17,0*0,6*1,0</t>
  </si>
  <si>
    <t>12,0*0,6*1,0</t>
  </si>
  <si>
    <t>18,0*0,6*1,0</t>
  </si>
  <si>
    <t>2048121810</t>
  </si>
  <si>
    <t>-1099217609</t>
  </si>
  <si>
    <t>17,0*0,6*0,3</t>
  </si>
  <si>
    <t>12,0*0,6*0,3</t>
  </si>
  <si>
    <t>18,0*0,6*0,3</t>
  </si>
  <si>
    <t>-1846841504</t>
  </si>
  <si>
    <t>1093665044</t>
  </si>
  <si>
    <t>8,46</t>
  </si>
  <si>
    <t>2084157498</t>
  </si>
  <si>
    <t>8,46*25 'Přepočtené koeficientem množství</t>
  </si>
  <si>
    <t>167101101</t>
  </si>
  <si>
    <t>Nakládání, skládání a překládání neulehlého výkopku nebo sypaniny nakládání, množství do 100 m3, z hornin tř. 1 až 4</t>
  </si>
  <si>
    <t>-399890776</t>
  </si>
  <si>
    <t>-2062598210</t>
  </si>
  <si>
    <t>-1304478719</t>
  </si>
  <si>
    <t>8,46*2 'Přepočtené koeficientem množství</t>
  </si>
  <si>
    <t>174101101</t>
  </si>
  <si>
    <t>Zásyp sypaninou z jakékoliv horniny s uložením výkopku ve vrstvách se zhutněním jam, šachet, rýh nebo kolem objektů v těchto vykopávkách</t>
  </si>
  <si>
    <t>1695181834</t>
  </si>
  <si>
    <t>17,0*0,6*(1,0-0,3)</t>
  </si>
  <si>
    <t>12,0*0,6*(1,0-0,3)</t>
  </si>
  <si>
    <t>18,0*0,6*(1,0-0,3)</t>
  </si>
  <si>
    <t>451573111</t>
  </si>
  <si>
    <t>Lože pod potrubí, stoky a drobné objekty v otevřeném výkopu z písku a štěrkopísku do 63 mm</t>
  </si>
  <si>
    <t>1150161860</t>
  </si>
  <si>
    <t>17,0*0,6*0,1</t>
  </si>
  <si>
    <t>12,0*0,6*0,1</t>
  </si>
  <si>
    <t>18,0*0,6*0,1</t>
  </si>
  <si>
    <t>175111101</t>
  </si>
  <si>
    <t>Obsypání potrubí ručně sypaninou z vhodných hornin tř. 1 až 4 nebo materiálem připraveným podél výkopu ve vzdálenosti do 3 m od jeho kraje, pro jakoukoliv hloubku výkopu a míru zhutnění bez prohození sypaniny sítem</t>
  </si>
  <si>
    <t>1497759038</t>
  </si>
  <si>
    <t>17,0*0,6*0,2</t>
  </si>
  <si>
    <t>12,0*0,6*0,2</t>
  </si>
  <si>
    <t>18,0*0,6*0,2</t>
  </si>
  <si>
    <t>58331200</t>
  </si>
  <si>
    <t>štěrkopísek netříděný zásypový</t>
  </si>
  <si>
    <t>881017202</t>
  </si>
  <si>
    <t>5,64*2 'Přepočtené koeficientem množství</t>
  </si>
  <si>
    <t>008</t>
  </si>
  <si>
    <t>Trubní vedení</t>
  </si>
  <si>
    <t>871265211</t>
  </si>
  <si>
    <t>Kanalizační potrubí z tvrdého PVC jednovrstvé tuhost třídy SN4 DN 110</t>
  </si>
  <si>
    <t>871263121</t>
  </si>
  <si>
    <t>Montáž kanalizačního potrubí z PVC těsněné gumovým kroužkem otevřený výkop sklon do 20 % DN 110</t>
  </si>
  <si>
    <t>871275211</t>
  </si>
  <si>
    <t>Kanalizační potrubí z tvrdého PVC jednovrstvé tuhost třídy SN4 DN 125</t>
  </si>
  <si>
    <t>871273121</t>
  </si>
  <si>
    <t>Montáž kanalizačního potrubí z PVC těsněné gumovým kroužkem otevřený výkop sklon do 20 % DN 125</t>
  </si>
  <si>
    <t>871315211</t>
  </si>
  <si>
    <t>Kanalizační potrubí z tvrdého PVC jednovrstvé tuhost třídy SN4 DN 160</t>
  </si>
  <si>
    <t>871313121</t>
  </si>
  <si>
    <t>Montáž kanalizačního potrubí z PVC těsněné gumovým kroužkem otevřený výkop sklon do 20 % DN 160</t>
  </si>
  <si>
    <t>28615627x</t>
  </si>
  <si>
    <t>odbočka HTEA úhel 45° DN 160/160</t>
  </si>
  <si>
    <t>1994319152</t>
  </si>
  <si>
    <t>28615626x</t>
  </si>
  <si>
    <t>odbočka HTEA úhel 45° DN 125/125</t>
  </si>
  <si>
    <t>523764910</t>
  </si>
  <si>
    <t>28611506</t>
  </si>
  <si>
    <t>redukce kanalizační PVC 160/125</t>
  </si>
  <si>
    <t>2068657267</t>
  </si>
  <si>
    <t>28611351x</t>
  </si>
  <si>
    <t>koleno kanalizační PVC KG 110x30°</t>
  </si>
  <si>
    <t>327187547</t>
  </si>
  <si>
    <t>28611351</t>
  </si>
  <si>
    <t>koleno kanalizační PVC KG 110x45°</t>
  </si>
  <si>
    <t>1260371323</t>
  </si>
  <si>
    <t>28611361</t>
  </si>
  <si>
    <t>koleno kanalizační PVC KG 150x45°</t>
  </si>
  <si>
    <t>-775959197</t>
  </si>
  <si>
    <t>28611546</t>
  </si>
  <si>
    <t>přechod kanalizační PVC na kameninové hrdlo DN 160</t>
  </si>
  <si>
    <t>997298896</t>
  </si>
  <si>
    <t>286116ckzk</t>
  </si>
  <si>
    <t>čistící kus kanalizační PVC DN 150 - se zpětnou klapkou do lež. kanalizace - do bet. šachty spl. kanal. přípojky - FK100G0</t>
  </si>
  <si>
    <t>-1995595918</t>
  </si>
  <si>
    <t>891315321</t>
  </si>
  <si>
    <t>Montáž zpětných klapek DN 150</t>
  </si>
  <si>
    <t>998721201</t>
  </si>
  <si>
    <t>Přesun hmot procentní pro vnitřní kanalizace v objektech v do 6 m</t>
  </si>
  <si>
    <t>631312141</t>
  </si>
  <si>
    <t>Doplnění dosavadních mazanin prostým betonem s dodáním hmot, bez potěru, plochy jednotlivě rýh v dosavadních mazaninách</t>
  </si>
  <si>
    <t>1200289502</t>
  </si>
  <si>
    <t>doplnění stávající základové desky</t>
  </si>
  <si>
    <t>17,0*0,6*0,15</t>
  </si>
  <si>
    <t>12,0*0,6*0,15</t>
  </si>
  <si>
    <t>18,0*0,6*0,15</t>
  </si>
  <si>
    <t>-9,0*0,6*0,15</t>
  </si>
  <si>
    <t>-1516792006</t>
  </si>
  <si>
    <t>17,0*0,6*0,00444*1,2</t>
  </si>
  <si>
    <t>12,0*0,6*0,00444*1,2</t>
  </si>
  <si>
    <t>18,0*0,6*0,00444*1,2</t>
  </si>
  <si>
    <t>-9,0*0,6*0,00444*1,2</t>
  </si>
  <si>
    <t>-2031577786</t>
  </si>
  <si>
    <t>bourání stávající základové desky</t>
  </si>
  <si>
    <t>1270870389</t>
  </si>
  <si>
    <t>977312113</t>
  </si>
  <si>
    <t>Řezání stávajících betonových mazanin s vyztužením hloubky přes 100 do 150 mm</t>
  </si>
  <si>
    <t>-2050006277</t>
  </si>
  <si>
    <t>17,0*2</t>
  </si>
  <si>
    <t>12,0*2</t>
  </si>
  <si>
    <t>18,0*2</t>
  </si>
  <si>
    <t>-9,0*2</t>
  </si>
  <si>
    <t>-1804564454</t>
  </si>
  <si>
    <t>1239545588</t>
  </si>
  <si>
    <t>2018754624</t>
  </si>
  <si>
    <t>7,623*35 'Přepočtené koeficientem množství</t>
  </si>
  <si>
    <t>-1457115533</t>
  </si>
  <si>
    <t>-283448734</t>
  </si>
  <si>
    <t>721</t>
  </si>
  <si>
    <t>Zdravotechnika - vnitřní kanalizace</t>
  </si>
  <si>
    <t>721174042</t>
  </si>
  <si>
    <t>Potrubí kanalizační z PP připojovací DN 40</t>
  </si>
  <si>
    <t>721174043</t>
  </si>
  <si>
    <t>Potrubí kanalizační z PP připojovací DN 50</t>
  </si>
  <si>
    <t>721174024</t>
  </si>
  <si>
    <t>Potrubí kanalizační z PP odpadní DN 70</t>
  </si>
  <si>
    <t>721174025</t>
  </si>
  <si>
    <t>Potrubí kanalizační z PP odpadní DN 100</t>
  </si>
  <si>
    <t>721175021</t>
  </si>
  <si>
    <t>Potrubí kanalizační plastové svodné zvuk tlumící vícevrstvé DN 100</t>
  </si>
  <si>
    <t>Z55072</t>
  </si>
  <si>
    <t>Podomít. zápach. uzávěrka s integrovaným přivzduš. ventilem - myčku/pračku</t>
  </si>
  <si>
    <t>Z55073</t>
  </si>
  <si>
    <t>Ventilační hlavice 100 - střešní</t>
  </si>
  <si>
    <t>Z55075</t>
  </si>
  <si>
    <t>Podlahová vpust se ZU vč přísl. pro uchycení izolace</t>
  </si>
  <si>
    <t>89420426n</t>
  </si>
  <si>
    <t>Celonerezový odvodňovací žlab s děrovaným krytem, dl. 800 mm, vč.zápach.uzáv. - sprchový</t>
  </si>
  <si>
    <t>721219114</t>
  </si>
  <si>
    <t>Montáž odtokového sprchového žlabu délky do 1000 mm</t>
  </si>
  <si>
    <t>89420427n</t>
  </si>
  <si>
    <t>Celonerezový odvodňovací žlab s děrovaným krytem, dl. 1000 mm, vč.zápach.uzáv. - sprchový</t>
  </si>
  <si>
    <t>721219114.1</t>
  </si>
  <si>
    <t>998721202</t>
  </si>
  <si>
    <t>Přesun hmot pro vnitřní kanalizace stanovený procentní sazbou (%) z ceny vodorovná dopravní vzdálenost do 50 m v objektech výšky přes 6 do 12 m</t>
  </si>
  <si>
    <t>852991972</t>
  </si>
  <si>
    <t>721.1</t>
  </si>
  <si>
    <t>Vnitř.kanalizace - odvod konden.</t>
  </si>
  <si>
    <t>722174024</t>
  </si>
  <si>
    <t>Potrubí vodovodní plastové PPR svar polyfuze PN 20 D 32 x5,4 mm</t>
  </si>
  <si>
    <t>722182013</t>
  </si>
  <si>
    <t>Podpůrný žlab pro potrubí D 32</t>
  </si>
  <si>
    <t>Z55077</t>
  </si>
  <si>
    <t>Vodní zápachová uzávěrka transparentní s přidanou mechan. zápach. uz.DN 40 pro VZT</t>
  </si>
  <si>
    <t>42390135</t>
  </si>
  <si>
    <t>objímka potrubí jednošroubová M8 31–38 1“</t>
  </si>
  <si>
    <t>-69601882</t>
  </si>
  <si>
    <t>31197002</t>
  </si>
  <si>
    <t>tyč závitová Pz 4.6 M8</t>
  </si>
  <si>
    <t>963942612</t>
  </si>
  <si>
    <t>5904000x</t>
  </si>
  <si>
    <t>hmoždinka natloukací s rovným lemem M8x30mm</t>
  </si>
  <si>
    <t>-1521215683</t>
  </si>
  <si>
    <t>722</t>
  </si>
  <si>
    <t>Vnitřní vodovod</t>
  </si>
  <si>
    <t>722174022</t>
  </si>
  <si>
    <t>Potrubí vodovodní plastové PPR svar polyfuze PN 20 D 20 x 3,4 mm</t>
  </si>
  <si>
    <t>722174023</t>
  </si>
  <si>
    <t>Potrubí vodovodní plastové PPR svar polyfuze PN 20 D 25 x 4,2 mm</t>
  </si>
  <si>
    <t>722174025</t>
  </si>
  <si>
    <t>Potrubí vodovodní plastové PPR svar polyfuze PN 20 D 40 x 6,7 mm</t>
  </si>
  <si>
    <t>722174087</t>
  </si>
  <si>
    <t>Potrubí vodovodní plastové PE svařované na tupo do D 50 mm</t>
  </si>
  <si>
    <t>722232044</t>
  </si>
  <si>
    <t>Kohout kulový přímý G 3/4 PN 42 do 185°C vnitřní závit</t>
  </si>
  <si>
    <t>722232045</t>
  </si>
  <si>
    <t>Kohout kulový přímý G 1 PN 42 do 185°C vnitřní závit</t>
  </si>
  <si>
    <t>722232046</t>
  </si>
  <si>
    <t>Kohout kulový přímý G 5/4 PN 42 do 185°C vnitřní závit</t>
  </si>
  <si>
    <t>722232047</t>
  </si>
  <si>
    <t>Kohout kulový přímý G 6/4 PN 42 do 185°C vnitřní závit</t>
  </si>
  <si>
    <t>722232065</t>
  </si>
  <si>
    <t>Kohout kulový přímý G 6/4 PN 42 do 185°C vnitřní závit s vypouštěním</t>
  </si>
  <si>
    <t>722232066</t>
  </si>
  <si>
    <t>Kohout kulový přímý G 2 PN 42 do 185°C vnitřní závit s vypouštěním - na přípojce</t>
  </si>
  <si>
    <t>722231076</t>
  </si>
  <si>
    <t>Ventil zpětný mosazný G 6/4 PN 10 do 110°C se dvěma závity</t>
  </si>
  <si>
    <t>722231077</t>
  </si>
  <si>
    <t>Ventil zpětný mosazný G 2 PN 10 do 110°C se dvěma závity - na přípojce</t>
  </si>
  <si>
    <t>722182011</t>
  </si>
  <si>
    <t>Podpůrný žlab pro potrubí D 20</t>
  </si>
  <si>
    <t>722182012</t>
  </si>
  <si>
    <t>Podpůrný žlab pro potrubí D 25</t>
  </si>
  <si>
    <t>722182014</t>
  </si>
  <si>
    <t>Podpůrný žlab pro potrubí D 40</t>
  </si>
  <si>
    <t>42390133</t>
  </si>
  <si>
    <t>objímka potrubí jednošroubová M8 20–23 1/2“</t>
  </si>
  <si>
    <t>-1053430311</t>
  </si>
  <si>
    <t>42390134</t>
  </si>
  <si>
    <t>objímka potrubí jednošroubová M8 25–30 3/4“</t>
  </si>
  <si>
    <t>-32421689</t>
  </si>
  <si>
    <t>1496402696</t>
  </si>
  <si>
    <t>42390136</t>
  </si>
  <si>
    <t>objímka potrubí jednošroubová M8 40–46 5/4“</t>
  </si>
  <si>
    <t>209180727</t>
  </si>
  <si>
    <t>207578352</t>
  </si>
  <si>
    <t>-482642479</t>
  </si>
  <si>
    <t>998722201</t>
  </si>
  <si>
    <t>Přesun hmot procentní pro vnitřní vodovod v objektech v do 6 m</t>
  </si>
  <si>
    <t>722.1</t>
  </si>
  <si>
    <t>Požární vodovod</t>
  </si>
  <si>
    <t>722130233</t>
  </si>
  <si>
    <t>Potrubí vodovodní ocelové závitové pozinkované svařované běžné DN 25</t>
  </si>
  <si>
    <t>722130234</t>
  </si>
  <si>
    <t>Potrubí vodovodní ocelové závitové pozinkované svařované běžné DN 32</t>
  </si>
  <si>
    <t>722250132</t>
  </si>
  <si>
    <t>Hydrantový systém s tvarově stálou hadicí D 25 x 20 m celoplechový - 650 x 650 x 285 mm</t>
  </si>
  <si>
    <t>soubor</t>
  </si>
  <si>
    <t>722232503</t>
  </si>
  <si>
    <t>Potrubní oddělovač G 1 PN 10 do 65°C vnější závit - BA - 1" - na přípojce pož. vody</t>
  </si>
  <si>
    <t>990 2009 003</t>
  </si>
  <si>
    <t>Protipožární utěsnění HILTI ocelového potrubí DN 25</t>
  </si>
  <si>
    <t>722.2</t>
  </si>
  <si>
    <t>Tepelná izolace</t>
  </si>
  <si>
    <t>7132011335</t>
  </si>
  <si>
    <t>Izolace tepelné potrubí potrubními pouzdry bez úpravy slepenými 1x - 28/9</t>
  </si>
  <si>
    <t>-841404195</t>
  </si>
  <si>
    <t>7132011337</t>
  </si>
  <si>
    <t>Izolace tepelné potrubí potrubními pouzdry bez úpravy slepenými 1x - 35/9</t>
  </si>
  <si>
    <t>1035800974</t>
  </si>
  <si>
    <t>7132011339</t>
  </si>
  <si>
    <t>Izolace tepelné potrubí potrubními pouzdry bez úpravy slepenými 1x - 42/9</t>
  </si>
  <si>
    <t>88617704</t>
  </si>
  <si>
    <t>7132011371</t>
  </si>
  <si>
    <t>Izolace tepelné potrubí potrubními pouzdry bez úpravy slepenými 1x - 22/20</t>
  </si>
  <si>
    <t>-1602053799</t>
  </si>
  <si>
    <t>7132011372</t>
  </si>
  <si>
    <t>Izolace tepelné potrubí potrubními pouzdry bez úpravy slepenými 1x - 28/20</t>
  </si>
  <si>
    <t>-1125026411</t>
  </si>
  <si>
    <t>7132011373</t>
  </si>
  <si>
    <t>Izolace tepelné potrubí potrubními pouzdry bez úpravy slepenými 1x - 35/20</t>
  </si>
  <si>
    <t>1821300424</t>
  </si>
  <si>
    <t>7132011374</t>
  </si>
  <si>
    <t>Izolace tepelné potrubí potrubními pouzdry bez úpravy slepenými 1x - 42/20</t>
  </si>
  <si>
    <t>-64911020</t>
  </si>
  <si>
    <t>7132011383</t>
  </si>
  <si>
    <t>Izolace tepelné potrubí potrubními pouzdry bez úpravy slepenými 1x - 22/25</t>
  </si>
  <si>
    <t>343191149</t>
  </si>
  <si>
    <t>7132011384</t>
  </si>
  <si>
    <t>Izolace tepelné potrubí potrubními pouzdry bez úpravy slepenými 1x - 28/25</t>
  </si>
  <si>
    <t>1724347834</t>
  </si>
  <si>
    <t>7132011385</t>
  </si>
  <si>
    <t>Izolace tepelné potrubí potrubními pouzdry bez úpravy slepenými 1x - 35/25</t>
  </si>
  <si>
    <t>-67481167</t>
  </si>
  <si>
    <t>7132011386</t>
  </si>
  <si>
    <t>Izolace tepelné potrubí potrubními pouzdry bez úpravy slepenými 1x - 42/25</t>
  </si>
  <si>
    <t>-1709678811</t>
  </si>
  <si>
    <t>998713201</t>
  </si>
  <si>
    <t>Přesun hmot procentní pro izolace tepelné v objektech v do 6 m</t>
  </si>
  <si>
    <t>724</t>
  </si>
  <si>
    <t>Strojní vybavení</t>
  </si>
  <si>
    <t>REF7308400</t>
  </si>
  <si>
    <t>Expanzní nádoba s vakem průtočná DD 25/10, 25 l, 10 bar, zelená / pro pitnou vodu /</t>
  </si>
  <si>
    <t>24969255</t>
  </si>
  <si>
    <t>REF9116799</t>
  </si>
  <si>
    <t>Průtočná uzavírací armatura s vypouštěním Flowjet 3/4"</t>
  </si>
  <si>
    <t>2122582464</t>
  </si>
  <si>
    <t>732421213</t>
  </si>
  <si>
    <t>Čerpadlo teplovodní mokroběžné závitové cirkulační DN 25 výtlak do 6,0 m průtok 3,0 m3/h pro TUV</t>
  </si>
  <si>
    <t>722231142</t>
  </si>
  <si>
    <t>Ventil závitový pojistný rohový G 3/4</t>
  </si>
  <si>
    <t>734421102</t>
  </si>
  <si>
    <t>Tlakoměr s pevným stonkem a zpětnou klapkou tlak 0-16 bar průměr 63 mm spodní připojení</t>
  </si>
  <si>
    <t>734424912</t>
  </si>
  <si>
    <t>Příslušenství tlakoměrů kohout čepový PN 25 do 50°C s nátrubkovou přípojkou M 20x1,5 mm</t>
  </si>
  <si>
    <t>734424933</t>
  </si>
  <si>
    <t>Přípojka závitová tlakoměrů DN 15 s trubkovým závitem vnějším a metrickým závitem vnitřním</t>
  </si>
  <si>
    <t>Z55071</t>
  </si>
  <si>
    <t>Ohřívač TUV vč. elektrické patrony - Dodávka profese UT</t>
  </si>
  <si>
    <t>734261237</t>
  </si>
  <si>
    <t>Šroubení topenářské přímé G 6/4 PN 16 do 120°C</t>
  </si>
  <si>
    <t>734261235</t>
  </si>
  <si>
    <t>Šroubení topenářské přímé G 1 PN 16 do 120°C</t>
  </si>
  <si>
    <t>998732202</t>
  </si>
  <si>
    <t>Přesun hmot pro strojovny stanovený procentní sazbou (%) z ceny vodorovná dopravní vzdálenost do 50 m v objektech výšky přes 6 do 12 m</t>
  </si>
  <si>
    <t>-377048379</t>
  </si>
  <si>
    <t>725</t>
  </si>
  <si>
    <t>Zařizovací předměty</t>
  </si>
  <si>
    <t>Z540610</t>
  </si>
  <si>
    <t>Závěsný keramický klozet 530x360mm - dodávka</t>
  </si>
  <si>
    <t>72502DIM</t>
  </si>
  <si>
    <t>Montáž klozetových mís závěsných na nosné stěny</t>
  </si>
  <si>
    <t>Z540611</t>
  </si>
  <si>
    <t>Modul pro závěsný klozet se samostatným ocel. rámem určen do SDK + vládací tlačítko, bílé</t>
  </si>
  <si>
    <t>72601DIM</t>
  </si>
  <si>
    <t>Instalační předstěna - montáž klozetu do lehkých stěn s kovovou kcí</t>
  </si>
  <si>
    <t>Z540612</t>
  </si>
  <si>
    <t>Souprava pro tlumení hluku pro závěsné WC</t>
  </si>
  <si>
    <t>Z540613</t>
  </si>
  <si>
    <t xml:space="preserve">Duroplastové sedátko s poklopem pro kombiklozety, úchyty z nerezi </t>
  </si>
  <si>
    <t>Z540619</t>
  </si>
  <si>
    <t>Umyvadlo na stěnu 55 x 45 cm bez otvoru - dodávka</t>
  </si>
  <si>
    <t>72504DIM</t>
  </si>
  <si>
    <t>Montáž umyvadla připevněného na šrouby do zdiva</t>
  </si>
  <si>
    <t>55161322n</t>
  </si>
  <si>
    <t>uzávěrka zápachová umyvadlová s krycí růžicí odtoku DN 40 - chrom.</t>
  </si>
  <si>
    <t>-1226957297</t>
  </si>
  <si>
    <t>725214114.d</t>
  </si>
  <si>
    <t>Nerezový velkokapacitní dřez na nohou oplaštěný</t>
  </si>
  <si>
    <t>725040DIM</t>
  </si>
  <si>
    <t>Instalace velkokapacitních dřezů</t>
  </si>
  <si>
    <t>Z5406101</t>
  </si>
  <si>
    <t>Závěsná keramická výlevka - dodávka</t>
  </si>
  <si>
    <t>Z54061102</t>
  </si>
  <si>
    <t>Modul pro závěsnou výlevku se samostatným ocel. rámem určen do SDK - pro závěsné výl.+ vládací tlačítko, bílé</t>
  </si>
  <si>
    <t>72601DIM2</t>
  </si>
  <si>
    <t>Instalační předstěna - montáž výlevky do lehkých stěn s kovovou kcí</t>
  </si>
  <si>
    <t>Z540666</t>
  </si>
  <si>
    <t>Sprchové dveře posuvné 900 mm - bílý lesklý profil, 6 mm transparentní sklo, v=1880mm - dodávka</t>
  </si>
  <si>
    <t>725249103</t>
  </si>
  <si>
    <t>Montáž koutu sprchového - zástěn</t>
  </si>
  <si>
    <t>Z5406661</t>
  </si>
  <si>
    <t>Sprchové kout 900 mm - bílý lesklý profil, 6 mm transparentní sklo, v=1880mm - dodávka - pevná stěna</t>
  </si>
  <si>
    <t>725113DIM</t>
  </si>
  <si>
    <t>Montáž sprchové zástěny - třídílné</t>
  </si>
  <si>
    <t>Z54066610</t>
  </si>
  <si>
    <t>Sprchová vanička čtvercová 900x900 mm - ocel/smalt pro zazdění</t>
  </si>
  <si>
    <t>725311121</t>
  </si>
  <si>
    <t>Dřez jednoduchý nerezový se zápachovou uzávěrkou s odkapávací plochou 560x480 mm a miskou</t>
  </si>
  <si>
    <t>Z5406289</t>
  </si>
  <si>
    <t>Baterie dřezová-umyvadlová stoján. - vč. otevírání odpadu</t>
  </si>
  <si>
    <t>Z5406289b</t>
  </si>
  <si>
    <t xml:space="preserve">Baterie dřezová-dlouhé výtokové raménko </t>
  </si>
  <si>
    <t>72514DIM</t>
  </si>
  <si>
    <t>Montáž baterie stojánkové dřezové G 1/2</t>
  </si>
  <si>
    <t>725845111R00</t>
  </si>
  <si>
    <t>Baterie sprchová nástěnná ruční, bez příslušenství - vč. hadice 1,7m +spršky pr. 100 mm- 3pol.+držáček</t>
  </si>
  <si>
    <t>725841001R00</t>
  </si>
  <si>
    <t>Příslušenství ke sprchové baterii, ruční sprcha, držák sprchy - v ceně baterie</t>
  </si>
  <si>
    <t>72515DIM</t>
  </si>
  <si>
    <t>Montáž baterie sprchová nástěnná s nastavitelnou výškou sprchy</t>
  </si>
  <si>
    <t>Z5406281</t>
  </si>
  <si>
    <t>Nástěnná umyvadlová baterie páková a ramínkem 300mm pro výlevku, rozteč 150mm chrom</t>
  </si>
  <si>
    <t>725813111</t>
  </si>
  <si>
    <t>Ventil rohový bez připojovací trubičky nebo flexi hadičky G 1/2</t>
  </si>
  <si>
    <t>998725201</t>
  </si>
  <si>
    <t>Přesun hmot procentní pro zařizovací předměty v objektech v do 6 m</t>
  </si>
  <si>
    <t>725.1</t>
  </si>
  <si>
    <t>Zařizovací předměty - doplňky</t>
  </si>
  <si>
    <t>Z540636</t>
  </si>
  <si>
    <t xml:space="preserve">WC souprava včetně kartáče, nástěnná, chrom </t>
  </si>
  <si>
    <t>Z5406370</t>
  </si>
  <si>
    <t xml:space="preserve">Držák toaletního papíru, chrom </t>
  </si>
  <si>
    <t>Z5406380</t>
  </si>
  <si>
    <t xml:space="preserve">Zásobník hygienických sáčků, chrom </t>
  </si>
  <si>
    <t>Z5406390</t>
  </si>
  <si>
    <t xml:space="preserve">Drátěný koš stojatý, objem 50 L </t>
  </si>
  <si>
    <t>Z5406371</t>
  </si>
  <si>
    <t xml:space="preserve">Držák ručníků 3-dílný, chrom </t>
  </si>
  <si>
    <t>Z5406410</t>
  </si>
  <si>
    <t xml:space="preserve">Zásobník na papírové ubrousky, leštěná nerez </t>
  </si>
  <si>
    <t>Z5406420</t>
  </si>
  <si>
    <t xml:space="preserve">Dávkovač tekutého mýdla nástěnný, chrom </t>
  </si>
  <si>
    <t>Z5406430</t>
  </si>
  <si>
    <t xml:space="preserve">Zrcadlo bez rámu 400 x 500mm, lepené, bez úchytu </t>
  </si>
  <si>
    <t>Z54061080</t>
  </si>
  <si>
    <t>Montáž sanitárních doplňků</t>
  </si>
  <si>
    <t>740</t>
  </si>
  <si>
    <t>Demontáže</t>
  </si>
  <si>
    <t>K312</t>
  </si>
  <si>
    <t>Demontáž a likvidace stávajících zařizovacích předmětů</t>
  </si>
  <si>
    <t>-870294049</t>
  </si>
  <si>
    <t>K313</t>
  </si>
  <si>
    <t>Demontáž a likvidace stávající kanalizace v potřebném rozsahu</t>
  </si>
  <si>
    <t>1870640936</t>
  </si>
  <si>
    <t>K314</t>
  </si>
  <si>
    <t>Demontáž a likvidace stávajícího vodovodu v potřebném rozsahu</t>
  </si>
  <si>
    <t>1662784740</t>
  </si>
  <si>
    <t>5 - Silnoproudá elektrotechnika, hromosvody, Slaboproudá elektrotechnika</t>
  </si>
  <si>
    <t xml:space="preserve">Součástí nabídkové ceny musí být veškeré náklady, aby cena byla konečná a zahrnovala celou dodávku a montáž. Dodávky a montáže uvedené v nabídce musí být, včetně veškerého souvisejícího doplňkového, podružného a montážního materiálu, tak aby celé zařízení bylo funkční a splňovalo všechny předpisy,  které se na ně vztahují. Nedílnou součástí výkazu je projektová dokumentace, která je v případě rozporu s VV určující pro rozsah PD. </t>
  </si>
  <si>
    <t>D1 - 1. Elektroinstalace</t>
  </si>
  <si>
    <t>D2 - 2. Hromosvod, uzemnění</t>
  </si>
  <si>
    <t>D3 - 3. Svítidla</t>
  </si>
  <si>
    <t xml:space="preserve">D4 - 5. Zemní práce </t>
  </si>
  <si>
    <t>D5 - 6. Domácí telefon</t>
  </si>
  <si>
    <t>D6 - 7. Datové rozvody</t>
  </si>
  <si>
    <t>D7 - 9. Anténní systém STA</t>
  </si>
  <si>
    <t>D8 - 13. HZS</t>
  </si>
  <si>
    <t>D1</t>
  </si>
  <si>
    <t>1. Elektroinstalace</t>
  </si>
  <si>
    <t>K007</t>
  </si>
  <si>
    <t>Vodič CY4 žl.zel.</t>
  </si>
  <si>
    <t>-1267400575</t>
  </si>
  <si>
    <t>K008</t>
  </si>
  <si>
    <t>Vodič CY6 žl.zel.</t>
  </si>
  <si>
    <t>-569533916</t>
  </si>
  <si>
    <t>K009</t>
  </si>
  <si>
    <t>Vodič CY10 žl.zel.</t>
  </si>
  <si>
    <t>-637163647</t>
  </si>
  <si>
    <t>K010</t>
  </si>
  <si>
    <t>Vodič CY16 žl.zel.</t>
  </si>
  <si>
    <t>-1305726064</t>
  </si>
  <si>
    <t>K011</t>
  </si>
  <si>
    <t>Vodič CYA25 žl.zel.</t>
  </si>
  <si>
    <t>1629435223</t>
  </si>
  <si>
    <t>K012</t>
  </si>
  <si>
    <t>Kabel CYKY 3Ox1,5</t>
  </si>
  <si>
    <t>-108498453</t>
  </si>
  <si>
    <t>K013</t>
  </si>
  <si>
    <t>Kabel CYKY 3Jx1,5</t>
  </si>
  <si>
    <t>-1072693780</t>
  </si>
  <si>
    <t>K014</t>
  </si>
  <si>
    <t>Kabel CYKY 3Jx2,5</t>
  </si>
  <si>
    <t>1570389666</t>
  </si>
  <si>
    <t>K015</t>
  </si>
  <si>
    <t>Kabel CYKY 4Jx25</t>
  </si>
  <si>
    <t>-94193948</t>
  </si>
  <si>
    <t>K016</t>
  </si>
  <si>
    <t>Kabel CYKY 5Jx1,5</t>
  </si>
  <si>
    <t>-668701071</t>
  </si>
  <si>
    <t>K017</t>
  </si>
  <si>
    <t>Kabel CYKY 5Jx2,5</t>
  </si>
  <si>
    <t>-986067043</t>
  </si>
  <si>
    <t>K018</t>
  </si>
  <si>
    <t>Kabel CYKY 5Jx4</t>
  </si>
  <si>
    <t>2101734719</t>
  </si>
  <si>
    <t>K019</t>
  </si>
  <si>
    <t>Kabel CYKY 5Jx6</t>
  </si>
  <si>
    <t>1612431742</t>
  </si>
  <si>
    <t>K020</t>
  </si>
  <si>
    <t>Kabel CYKY 5Jx10</t>
  </si>
  <si>
    <t>-1192341695</t>
  </si>
  <si>
    <t>K021</t>
  </si>
  <si>
    <t>CSKH-V180 P30-R 3Jx1,5 B2ca s1 d1</t>
  </si>
  <si>
    <t>331605310</t>
  </si>
  <si>
    <t>K022</t>
  </si>
  <si>
    <t>Trubka tuhá PVC o20 včetně příchytek</t>
  </si>
  <si>
    <t>1315584851</t>
  </si>
  <si>
    <t>K023</t>
  </si>
  <si>
    <t>Trubka tuhá PVC o25 včetně příchytek</t>
  </si>
  <si>
    <t>1092775797</t>
  </si>
  <si>
    <t>K024</t>
  </si>
  <si>
    <t>Trubka tuhá PVC o40 včetně příchytek</t>
  </si>
  <si>
    <t>1334034704</t>
  </si>
  <si>
    <t>K025</t>
  </si>
  <si>
    <t>Trubka ohebná PVC o20, vysoká pevnost</t>
  </si>
  <si>
    <t>-1515380629</t>
  </si>
  <si>
    <t>K026</t>
  </si>
  <si>
    <t>Trubka ohebná PVC o25, vysoká pevnost</t>
  </si>
  <si>
    <t>-1638128208</t>
  </si>
  <si>
    <t>K027</t>
  </si>
  <si>
    <t>Trubka ohebná PVC o40, vysoká pevnost</t>
  </si>
  <si>
    <t>1021134048</t>
  </si>
  <si>
    <t>K028</t>
  </si>
  <si>
    <t>Žlab LV 20x20 včetně víka</t>
  </si>
  <si>
    <t>1028480183</t>
  </si>
  <si>
    <t>K029</t>
  </si>
  <si>
    <t>Žlab LV 40x40 včetně víka</t>
  </si>
  <si>
    <t>741507762</t>
  </si>
  <si>
    <t>K030</t>
  </si>
  <si>
    <t>Žlab LV 40x70 včetně víka</t>
  </si>
  <si>
    <t>2106770890</t>
  </si>
  <si>
    <t>K031</t>
  </si>
  <si>
    <t>MARS žlab 62/50, včetně podpěr, držáků, výložníků, víka a příslušenství</t>
  </si>
  <si>
    <t>-509942537</t>
  </si>
  <si>
    <t>K032</t>
  </si>
  <si>
    <t>MARS žlab 125/100 včetně podpěr, držáků, výložníků, víka a příslušenství</t>
  </si>
  <si>
    <t>-1881730686</t>
  </si>
  <si>
    <t>K033</t>
  </si>
  <si>
    <t>Zákryt ocelový, kabelového žlabu stávajícího pro SLP, umístění venku</t>
  </si>
  <si>
    <t>-687584225</t>
  </si>
  <si>
    <t>K034</t>
  </si>
  <si>
    <t>Krabice přístrojová KP68</t>
  </si>
  <si>
    <t>ks</t>
  </si>
  <si>
    <t>4534866</t>
  </si>
  <si>
    <t>K035</t>
  </si>
  <si>
    <t>Krabice rozvodná KR 68</t>
  </si>
  <si>
    <t>-620105405</t>
  </si>
  <si>
    <t>K036</t>
  </si>
  <si>
    <t>Krabice rozvodná KR 97</t>
  </si>
  <si>
    <t>-113894040</t>
  </si>
  <si>
    <t>K037</t>
  </si>
  <si>
    <t>Krabice do vlhka ACIDUR</t>
  </si>
  <si>
    <t>1757849014</t>
  </si>
  <si>
    <t>K038</t>
  </si>
  <si>
    <t>Krabice KO 68</t>
  </si>
  <si>
    <t>-319791109</t>
  </si>
  <si>
    <t>K039</t>
  </si>
  <si>
    <t>spínač č.1, bílý, IP20</t>
  </si>
  <si>
    <t>2124732315</t>
  </si>
  <si>
    <t>K040</t>
  </si>
  <si>
    <t>spínač č.1, bílý, IP44</t>
  </si>
  <si>
    <t>1799640869</t>
  </si>
  <si>
    <t>K041</t>
  </si>
  <si>
    <t>spínač č.5, bílý, IP20</t>
  </si>
  <si>
    <t>347493810</t>
  </si>
  <si>
    <t>K042</t>
  </si>
  <si>
    <t>spínač č.6, bílý, IP20</t>
  </si>
  <si>
    <t>-659113528</t>
  </si>
  <si>
    <t>K043</t>
  </si>
  <si>
    <t>spínač č.6, bílý, IP44</t>
  </si>
  <si>
    <t>-1503182485</t>
  </si>
  <si>
    <t>K044</t>
  </si>
  <si>
    <t>spínač č.7, IP20</t>
  </si>
  <si>
    <t>-1203575005</t>
  </si>
  <si>
    <t>K045</t>
  </si>
  <si>
    <t>tlačítko se signálkou, bílé, IP20</t>
  </si>
  <si>
    <t>-513257647</t>
  </si>
  <si>
    <t>K046</t>
  </si>
  <si>
    <t>zásuvka 230V/16A bílá, IP20</t>
  </si>
  <si>
    <t>-1441361261</t>
  </si>
  <si>
    <t>K047</t>
  </si>
  <si>
    <t>zásuvka 230V/16A bílá, IP44</t>
  </si>
  <si>
    <t>1883841888</t>
  </si>
  <si>
    <t>K048</t>
  </si>
  <si>
    <t>zásuvka dvojitá 230V/16A bílá, IP20</t>
  </si>
  <si>
    <t>373395003</t>
  </si>
  <si>
    <t>K049</t>
  </si>
  <si>
    <t>zásuvka 230V/16A bílá s přep.ochranou, IP20</t>
  </si>
  <si>
    <t>326470187</t>
  </si>
  <si>
    <t>K050</t>
  </si>
  <si>
    <t>Parapetní žlab 3 komorový 170x70 s kovovou přepážkou</t>
  </si>
  <si>
    <t>552122964</t>
  </si>
  <si>
    <t>K051</t>
  </si>
  <si>
    <t>Infrapasivní čidlo IP44</t>
  </si>
  <si>
    <t>1922716443</t>
  </si>
  <si>
    <t>K052</t>
  </si>
  <si>
    <t>Infrapasivní čidlo IP20</t>
  </si>
  <si>
    <t>599880501</t>
  </si>
  <si>
    <t>K053</t>
  </si>
  <si>
    <t>Zásuvka 400V/16A 5. pól.</t>
  </si>
  <si>
    <t>-210959008</t>
  </si>
  <si>
    <t>K054</t>
  </si>
  <si>
    <t>Tlačítko CENTRAL STOP v zasklené skřínce</t>
  </si>
  <si>
    <t>-587189156</t>
  </si>
  <si>
    <t>K055</t>
  </si>
  <si>
    <t>Svorka hl. pospojování</t>
  </si>
  <si>
    <t>-485321600</t>
  </si>
  <si>
    <t>K056</t>
  </si>
  <si>
    <t>Kabelová spojka do 4x35, IP65</t>
  </si>
  <si>
    <t>42628719</t>
  </si>
  <si>
    <t>K057</t>
  </si>
  <si>
    <t>Rozvaděč RH dle schéma</t>
  </si>
  <si>
    <t>-1614864770</t>
  </si>
  <si>
    <t>K058</t>
  </si>
  <si>
    <t>Kabelová skříň SS100, zapuštěná, včetně pojistek</t>
  </si>
  <si>
    <t>1159527353</t>
  </si>
  <si>
    <t>K059</t>
  </si>
  <si>
    <t>Rozvaděč R1 dle schéma</t>
  </si>
  <si>
    <t>1824498308</t>
  </si>
  <si>
    <t>K061</t>
  </si>
  <si>
    <t>Rozvaděč R2 dle schéma</t>
  </si>
  <si>
    <t>-1246785902</t>
  </si>
  <si>
    <t>K062</t>
  </si>
  <si>
    <t>Rozvaděč RS dle schéma</t>
  </si>
  <si>
    <t>1561862897</t>
  </si>
  <si>
    <t>K063</t>
  </si>
  <si>
    <t>Rozvaděč RG dle schéma</t>
  </si>
  <si>
    <t>1155373795</t>
  </si>
  <si>
    <t>K064</t>
  </si>
  <si>
    <t>Krycí dvířka pro stávající MIS skříně</t>
  </si>
  <si>
    <t>773696119</t>
  </si>
  <si>
    <t>K065</t>
  </si>
  <si>
    <t>Požární ucpávka, utěsnění kompletní s odolností dle PBŘS</t>
  </si>
  <si>
    <t>331639442</t>
  </si>
  <si>
    <t>K066</t>
  </si>
  <si>
    <t>6x Baterie EPS – 230/12V, 3x2 baterie, propojení na ústřednu EPS LITES, před objednáním konzultovat se správci sítě EPS Lišov6</t>
  </si>
  <si>
    <t>-724026132</t>
  </si>
  <si>
    <t>K067</t>
  </si>
  <si>
    <t>Podružný materiál, PPV</t>
  </si>
  <si>
    <t>-563495942</t>
  </si>
  <si>
    <t>D2</t>
  </si>
  <si>
    <t>2. Hromosvod, uzemnění</t>
  </si>
  <si>
    <t>K068</t>
  </si>
  <si>
    <t>Pásek FeZn 30/4</t>
  </si>
  <si>
    <t>-386743982</t>
  </si>
  <si>
    <t>K069</t>
  </si>
  <si>
    <t>Vodič FeZn 10 včetně svorek</t>
  </si>
  <si>
    <t>-1774506505</t>
  </si>
  <si>
    <t>K070</t>
  </si>
  <si>
    <t>Vodič AlMgSi o8 včetně podpěr</t>
  </si>
  <si>
    <t>-1134007916</t>
  </si>
  <si>
    <t>K071</t>
  </si>
  <si>
    <t>Vodič AlMgSi o8 / PVC včetně podpěr</t>
  </si>
  <si>
    <t>1050107142</t>
  </si>
  <si>
    <t>K072</t>
  </si>
  <si>
    <t>Drátový Jímač vč.svorek</t>
  </si>
  <si>
    <t>1557769696</t>
  </si>
  <si>
    <t>K073</t>
  </si>
  <si>
    <t>Izolovaný jímač k anténám včetně svorek</t>
  </si>
  <si>
    <t>-1870560490</t>
  </si>
  <si>
    <t>K074</t>
  </si>
  <si>
    <t>Vodič CUI o8 včetně svorek, držáků, délka = 3m</t>
  </si>
  <si>
    <t>-1595762159</t>
  </si>
  <si>
    <t>K075</t>
  </si>
  <si>
    <t>ZT 2 Zemnící tyč - 2000mm</t>
  </si>
  <si>
    <t>-487402184</t>
  </si>
  <si>
    <t>K076</t>
  </si>
  <si>
    <t>Jímací tyč dl.2,5m vč.podstavce</t>
  </si>
  <si>
    <t>2122786002</t>
  </si>
  <si>
    <t>K077</t>
  </si>
  <si>
    <t>Označovací štítek</t>
  </si>
  <si>
    <t>1394408000</t>
  </si>
  <si>
    <t>K078</t>
  </si>
  <si>
    <t>Ochranný úhelník OÚ vč. držáků</t>
  </si>
  <si>
    <t>542083184</t>
  </si>
  <si>
    <t>K079</t>
  </si>
  <si>
    <t>Svorka SS</t>
  </si>
  <si>
    <t>-1292065933</t>
  </si>
  <si>
    <t>K080</t>
  </si>
  <si>
    <t>Svorka SO</t>
  </si>
  <si>
    <t>-2126436390</t>
  </si>
  <si>
    <t>K081</t>
  </si>
  <si>
    <t>Svorka SZ</t>
  </si>
  <si>
    <t>-969027364</t>
  </si>
  <si>
    <t>K082</t>
  </si>
  <si>
    <t>Svorka SR 02</t>
  </si>
  <si>
    <t>-1160097541</t>
  </si>
  <si>
    <t>K083</t>
  </si>
  <si>
    <t>Svorka SR 03</t>
  </si>
  <si>
    <t>736942903</t>
  </si>
  <si>
    <t>K084</t>
  </si>
  <si>
    <t>-1586416764</t>
  </si>
  <si>
    <t>D3</t>
  </si>
  <si>
    <t>3. Svítidla</t>
  </si>
  <si>
    <t>K085</t>
  </si>
  <si>
    <t>Svítidlo LED přisazené, 37W, 3500lm, 4000K, IP20</t>
  </si>
  <si>
    <t>-93962764</t>
  </si>
  <si>
    <t>K086</t>
  </si>
  <si>
    <t>Svítidlo LED přisazené, 30W, 3500lm, 4000K, IP20(šatny, kanceláře)</t>
  </si>
  <si>
    <t>795954218</t>
  </si>
  <si>
    <t>K087</t>
  </si>
  <si>
    <t>Svítidlo LED přisazené, 40W, 5500lm, 4000K, IP65</t>
  </si>
  <si>
    <t>1190513746</t>
  </si>
  <si>
    <t>K088</t>
  </si>
  <si>
    <t>Svítidlo LED přisazené, 26W, 3300lm, 4000K, IP20 (spol.prostory, chodby, tech prostory, pokoje)</t>
  </si>
  <si>
    <t>1500425148</t>
  </si>
  <si>
    <t>K089</t>
  </si>
  <si>
    <t>Svítidlo LED nástěnné, 20W, IP44 (osv.vstupy)</t>
  </si>
  <si>
    <t>1038063200</t>
  </si>
  <si>
    <t>K090</t>
  </si>
  <si>
    <t>Svítidlo LED nástěnné, 20W, IP65, výložník (VO nástěnné)</t>
  </si>
  <si>
    <t>1470316810</t>
  </si>
  <si>
    <t>K091</t>
  </si>
  <si>
    <t>Svítidlo LED stropní, 20-40W, IP65, EX provedení</t>
  </si>
  <si>
    <t>-84454842</t>
  </si>
  <si>
    <t>K092</t>
  </si>
  <si>
    <t>Svítidlo LED stropní, přisazené, 40W, IP20</t>
  </si>
  <si>
    <t>495171667</t>
  </si>
  <si>
    <t>K093</t>
  </si>
  <si>
    <t>Svítidlo LED 40x40, stropní, přisazené, 30W, IP20 (svítidlo noc)</t>
  </si>
  <si>
    <t>1461552747</t>
  </si>
  <si>
    <t>K094</t>
  </si>
  <si>
    <t>NO – svítidlo nouzového osvětlení 6W/1hod, IP20, přisazené</t>
  </si>
  <si>
    <t>-219318499</t>
  </si>
  <si>
    <t>K095</t>
  </si>
  <si>
    <t>135180650</t>
  </si>
  <si>
    <t>D4</t>
  </si>
  <si>
    <t xml:space="preserve">5. Zemní práce </t>
  </si>
  <si>
    <t>K096</t>
  </si>
  <si>
    <t>Výkop pro zemnící tyče 0,5m3</t>
  </si>
  <si>
    <t>714872630</t>
  </si>
  <si>
    <t>K097</t>
  </si>
  <si>
    <t>Výkop rýhy vč. záhozu a suvisejících prací 35/80 včetně úpravy povrchu</t>
  </si>
  <si>
    <t>-1633891984</t>
  </si>
  <si>
    <t>K098</t>
  </si>
  <si>
    <t>Folie výstražná PVC š = 33</t>
  </si>
  <si>
    <t>2094012176</t>
  </si>
  <si>
    <t>D5</t>
  </si>
  <si>
    <t>6. Domácí telefon</t>
  </si>
  <si>
    <t>K099</t>
  </si>
  <si>
    <t>Kabel SYKFY 5x2x0,5</t>
  </si>
  <si>
    <t>95374454</t>
  </si>
  <si>
    <t>K100</t>
  </si>
  <si>
    <t>Trubka ohebná PVC FX 20</t>
  </si>
  <si>
    <t>2130454591</t>
  </si>
  <si>
    <t>283630942</t>
  </si>
  <si>
    <t>K101</t>
  </si>
  <si>
    <t>Krabice KU 68</t>
  </si>
  <si>
    <t>-34100408</t>
  </si>
  <si>
    <t>K102</t>
  </si>
  <si>
    <t>Svorkovnice do krabice</t>
  </si>
  <si>
    <t>-2039324745</t>
  </si>
  <si>
    <t>K103</t>
  </si>
  <si>
    <t>Elektrický zámek</t>
  </si>
  <si>
    <t>-1906880070</t>
  </si>
  <si>
    <t>K104</t>
  </si>
  <si>
    <t>Vstupní tablo včetně zvonkového tlačítka 3x a kamery</t>
  </si>
  <si>
    <t>1281186059</t>
  </si>
  <si>
    <t>K105</t>
  </si>
  <si>
    <t>Zvonkové tlačítko</t>
  </si>
  <si>
    <t>763062516</t>
  </si>
  <si>
    <t>K106</t>
  </si>
  <si>
    <t>Domácí videotelefon</t>
  </si>
  <si>
    <t>-333591736</t>
  </si>
  <si>
    <t>K107</t>
  </si>
  <si>
    <t>-429365678</t>
  </si>
  <si>
    <t>D6</t>
  </si>
  <si>
    <t>7. Datové rozvody</t>
  </si>
  <si>
    <t>K108</t>
  </si>
  <si>
    <t>Vodič AY 2,5 protahovací</t>
  </si>
  <si>
    <t>-1187660962</t>
  </si>
  <si>
    <t>K109</t>
  </si>
  <si>
    <t>Kabel FTP drát CAT 6</t>
  </si>
  <si>
    <t>-1394469260</t>
  </si>
  <si>
    <t>K110</t>
  </si>
  <si>
    <t>Trubka ohebná PVC FX 16</t>
  </si>
  <si>
    <t>-154253993</t>
  </si>
  <si>
    <t>K111</t>
  </si>
  <si>
    <t>Trubka ohebná PVC FX 25</t>
  </si>
  <si>
    <t>-562288748</t>
  </si>
  <si>
    <t>K112</t>
  </si>
  <si>
    <t>Trubka ohebná PVC FX 32</t>
  </si>
  <si>
    <t>1289216938</t>
  </si>
  <si>
    <t>K113</t>
  </si>
  <si>
    <t>Prostup střechou</t>
  </si>
  <si>
    <t>27771584</t>
  </si>
  <si>
    <t>K114</t>
  </si>
  <si>
    <t>Teleskopická stožár na trojnožce 2m, včetně příslušentví</t>
  </si>
  <si>
    <t>95389338</t>
  </si>
  <si>
    <t>K115</t>
  </si>
  <si>
    <t>Stožár pro antény, na trojnožce, 2m včetně příslušenství</t>
  </si>
  <si>
    <t>1567547184</t>
  </si>
  <si>
    <t>K116</t>
  </si>
  <si>
    <t>Kabel SYKFY 5xN0,6</t>
  </si>
  <si>
    <t>1172384214</t>
  </si>
  <si>
    <t>K117</t>
  </si>
  <si>
    <t>Trubka tuhá PVC VRM 20</t>
  </si>
  <si>
    <t>665817012</t>
  </si>
  <si>
    <t>K118</t>
  </si>
  <si>
    <t>Krabice přístrojová KU 68</t>
  </si>
  <si>
    <t>1577197823</t>
  </si>
  <si>
    <t>-1853999549</t>
  </si>
  <si>
    <t>K119</t>
  </si>
  <si>
    <t>Zásuvka 1x RJ45</t>
  </si>
  <si>
    <t>-998886516</t>
  </si>
  <si>
    <t>K120</t>
  </si>
  <si>
    <t>Zásuvka 2x RJ45</t>
  </si>
  <si>
    <t>-2129456318</t>
  </si>
  <si>
    <t>K121</t>
  </si>
  <si>
    <t>Ukončení kabelů</t>
  </si>
  <si>
    <t>-192617308</t>
  </si>
  <si>
    <t>K122</t>
  </si>
  <si>
    <t>Měření přípojného bodu včetně tisku protokolu (účastnické zásuvky)</t>
  </si>
  <si>
    <t>-648436694</t>
  </si>
  <si>
    <t>K123</t>
  </si>
  <si>
    <t>RACK včetně patch panelů a příslušenství</t>
  </si>
  <si>
    <t>100492456</t>
  </si>
  <si>
    <t>K124</t>
  </si>
  <si>
    <t>1039034801</t>
  </si>
  <si>
    <t>D7</t>
  </si>
  <si>
    <t>9. Anténní systém STA</t>
  </si>
  <si>
    <t>1898784708</t>
  </si>
  <si>
    <t>K125</t>
  </si>
  <si>
    <t>TV koaxiál</t>
  </si>
  <si>
    <t>-671060066</t>
  </si>
  <si>
    <t>868984865</t>
  </si>
  <si>
    <t>K126</t>
  </si>
  <si>
    <t>Trubka ohebná PVC FX 40</t>
  </si>
  <si>
    <t>2110140429</t>
  </si>
  <si>
    <t>K127</t>
  </si>
  <si>
    <t>Krabice KU68</t>
  </si>
  <si>
    <t>-1675652926</t>
  </si>
  <si>
    <t>-1703527766</t>
  </si>
  <si>
    <t>K128</t>
  </si>
  <si>
    <t>Zásuvka TV-R</t>
  </si>
  <si>
    <t>-983721516</t>
  </si>
  <si>
    <t>K129</t>
  </si>
  <si>
    <t>Anténní zesilovač STA-Z vč. rozvaděče a vybavení</t>
  </si>
  <si>
    <t>-2010535496</t>
  </si>
  <si>
    <t>K130</t>
  </si>
  <si>
    <t>Anténní systém</t>
  </si>
  <si>
    <t>-959457929</t>
  </si>
  <si>
    <t>K131</t>
  </si>
  <si>
    <t>1566314360</t>
  </si>
  <si>
    <t>D8</t>
  </si>
  <si>
    <t>13. HZS</t>
  </si>
  <si>
    <t>K132</t>
  </si>
  <si>
    <t>Úprava stáv.rozvodů SLP a NN na fasádě (CCTV, kabel.skříně, vývody EI)</t>
  </si>
  <si>
    <t>1395295762</t>
  </si>
  <si>
    <t>K133</t>
  </si>
  <si>
    <t>Úprava kabel.žlabu vedením po zadní fasádě, uzemnění, křižování hromosvodu dle ČSN</t>
  </si>
  <si>
    <t>-976902528</t>
  </si>
  <si>
    <t>K134</t>
  </si>
  <si>
    <t>Úprava stávající el.instalace trvalé služby a vrátnice – povrchová montáž</t>
  </si>
  <si>
    <t>241755386</t>
  </si>
  <si>
    <t>K135</t>
  </si>
  <si>
    <t>Koordinace řešené silnoproud-slaboproud (koordinace kabel.tras, souběhy atd)</t>
  </si>
  <si>
    <t>1204781674</t>
  </si>
  <si>
    <t>K136</t>
  </si>
  <si>
    <t>Koordinace napojení stáv.RACK Nemoceni</t>
  </si>
  <si>
    <t>321015915</t>
  </si>
  <si>
    <t>K137</t>
  </si>
  <si>
    <t>Koordinace zachované rozvodů tel.sítí a stávajícího telefonního rozvaděče</t>
  </si>
  <si>
    <t>2091793162</t>
  </si>
  <si>
    <t>K138</t>
  </si>
  <si>
    <t>Demontáže stávajících el.instalací 2NP</t>
  </si>
  <si>
    <t>-217026304</t>
  </si>
  <si>
    <t>K139</t>
  </si>
  <si>
    <t>Demontáže stávajících el.instalací 1NP vč.zachování nepřetržitého provozu vrátnice a dispečinku</t>
  </si>
  <si>
    <t>750153110</t>
  </si>
  <si>
    <t>K334</t>
  </si>
  <si>
    <t>Demontáž hromosvodu</t>
  </si>
  <si>
    <t>-1729110566</t>
  </si>
  <si>
    <t>K140</t>
  </si>
  <si>
    <t>Propojení přívodu tel.linek CETIN do nového RACKu – ZZS – napojení v rozvaděči nemocnice</t>
  </si>
  <si>
    <t>1021960928</t>
  </si>
  <si>
    <t>K141</t>
  </si>
  <si>
    <t>Výrobní dokumentace silnoproud-slaboproud</t>
  </si>
  <si>
    <t>-504616676</t>
  </si>
  <si>
    <t>K142</t>
  </si>
  <si>
    <t>Koordinace osazení prvků el.instalace s interiery (kuchyně, pracovní stoly)</t>
  </si>
  <si>
    <t>395104662</t>
  </si>
  <si>
    <t>K143</t>
  </si>
  <si>
    <t>Úprava napojení stáv.přívodu NN do nové kabel.skříně</t>
  </si>
  <si>
    <t>1427211233</t>
  </si>
  <si>
    <t>K144</t>
  </si>
  <si>
    <t>Stavení přípomoci – dílčí sekáíní, vrtání, prostupy</t>
  </si>
  <si>
    <t>-1161577601</t>
  </si>
  <si>
    <t>K145</t>
  </si>
  <si>
    <t>Koordinace propojení stávající a nové uzemňovací soustavy, propojení hromosvodu</t>
  </si>
  <si>
    <t>-1165339642</t>
  </si>
  <si>
    <t>K146</t>
  </si>
  <si>
    <t>Úprava systému STA (demontáže, propojení STA ZZS a nemocnice)</t>
  </si>
  <si>
    <t>1557634817</t>
  </si>
  <si>
    <t>K147</t>
  </si>
  <si>
    <t>Úprava připravenosti pro napojení ant.systému RDS a WIFI</t>
  </si>
  <si>
    <t>-903246898</t>
  </si>
  <si>
    <t>K148</t>
  </si>
  <si>
    <t>Měření umělého osvětlení autorizované</t>
  </si>
  <si>
    <t>2027990883</t>
  </si>
  <si>
    <t>K149</t>
  </si>
  <si>
    <t>Zakreslení skutečného provedení el.instalace</t>
  </si>
  <si>
    <t>-373278790</t>
  </si>
  <si>
    <t>K150</t>
  </si>
  <si>
    <t>Revize elektroinstalace dle ČSN 33 1500, ČSN 33 2000-6</t>
  </si>
  <si>
    <t>1966565760</t>
  </si>
  <si>
    <t>K151</t>
  </si>
  <si>
    <t>Revize zařízení pro ochranu před bleskem dle ČSN 33 1500 a ČSN EN 62305</t>
  </si>
  <si>
    <t>800300199</t>
  </si>
  <si>
    <t>K309</t>
  </si>
  <si>
    <t>Likvidace odpadu</t>
  </si>
  <si>
    <t>577661056</t>
  </si>
  <si>
    <t>6 - Měření a regulace</t>
  </si>
  <si>
    <t xml:space="preserve">    740 - 1. Přístroje a zařízení v provozu</t>
  </si>
  <si>
    <t xml:space="preserve">    741 - 2. Řídící systém</t>
  </si>
  <si>
    <t xml:space="preserve">    742 - 3. Rozšíření stávající nadřazené řídící centrály</t>
  </si>
  <si>
    <t xml:space="preserve">    743 - 4. Rozvaděč</t>
  </si>
  <si>
    <t xml:space="preserve">    744 - 5. Montážní materiál, montážní práce</t>
  </si>
  <si>
    <t xml:space="preserve">    745 - 6. Ostatní</t>
  </si>
  <si>
    <t>1. Přístroje a zařízení v provozu</t>
  </si>
  <si>
    <t>K263</t>
  </si>
  <si>
    <t>ODPOROVÝ SNĺMAČ TEPLOTY DO POTRUBÍ; DÉLKA 120 mm; TŘĺDA PŘESNOSTI 'B'; NI 891; KRYTĺ IP 65; TEPLOTA OKOLÍ -30/+70°C</t>
  </si>
  <si>
    <t>-725433732</t>
  </si>
  <si>
    <t>K264</t>
  </si>
  <si>
    <t>JĺMKA SE ZÁVITEM G 1/2''; DÉLKA JĺMKY 100 mm</t>
  </si>
  <si>
    <t>-923775821</t>
  </si>
  <si>
    <t>K265</t>
  </si>
  <si>
    <t>TERMOSTAT KAPILÁROVÝ; ROZSAH 30-90 °C; DÉLKA KAPILÁRY 2m</t>
  </si>
  <si>
    <t>325612236</t>
  </si>
  <si>
    <t>K266</t>
  </si>
  <si>
    <t>KRYT IP55 PRO PRESOSTATY A TERMOSTATY KP</t>
  </si>
  <si>
    <t>-359851606</t>
  </si>
  <si>
    <t>K267</t>
  </si>
  <si>
    <t>JÍMKA PRO TERMOSTAT KP, VNITŘNÍ PRŮMĚR 9,6 mm; VNĚJŠÍ PŘIPOJENÍ G1/2; DÉLKA 112 mm; MATERIÁL MOSAZ</t>
  </si>
  <si>
    <t>-47373096</t>
  </si>
  <si>
    <t>K268</t>
  </si>
  <si>
    <t>Regulační ventil dvoucestný DN25, PN16
materiál mosaz  připojení závitové
průtokový součinitel Kv=10 m3/h</t>
  </si>
  <si>
    <t>843912217</t>
  </si>
  <si>
    <t>K269</t>
  </si>
  <si>
    <t>Elektrický servopohon táhlový
napájení 230 VAC
řízení 3-bodové</t>
  </si>
  <si>
    <t>2051738228</t>
  </si>
  <si>
    <t>K270</t>
  </si>
  <si>
    <t>El. připojení čerpadla do cca 1 kW / 230 VAC</t>
  </si>
  <si>
    <t>1347655012</t>
  </si>
  <si>
    <t>K271</t>
  </si>
  <si>
    <t>El. připojení topného tělesa boileru; 6 kW / 400 VAC</t>
  </si>
  <si>
    <t>-1715865870</t>
  </si>
  <si>
    <t>741</t>
  </si>
  <si>
    <t>2. Řídící systém</t>
  </si>
  <si>
    <t>K272</t>
  </si>
  <si>
    <t>Řídící systém musí být plně kompatibilní se systémem použitým v předchozích etapách výstavby a rekonstrukce Nemocnice Český Krumlov.</t>
  </si>
  <si>
    <t>476948928</t>
  </si>
  <si>
    <t>K273</t>
  </si>
  <si>
    <t>Síťová jednotka, 33IO + 128 IO po SA BUS, 1xRS-232, 1xRS-485SA, 1xUSB, 1xEthernet, WEBserver</t>
  </si>
  <si>
    <t>13422075</t>
  </si>
  <si>
    <t>K274</t>
  </si>
  <si>
    <t>Industrial Ethernet Switch 5*10/100 MBIT/ RJ45; napájení 24 VAC/VDC; -40 až +70 °C</t>
  </si>
  <si>
    <t>-1353395628</t>
  </si>
  <si>
    <t>K275</t>
  </si>
  <si>
    <t>Přepěťová ochrana pro Ethernet Cat.5e; na rozhraní zón LPZ2 a LPZ3, ST3</t>
  </si>
  <si>
    <t>991816992</t>
  </si>
  <si>
    <t>K276</t>
  </si>
  <si>
    <t>SW vybavení pro řídící systém</t>
  </si>
  <si>
    <t>-1195599736</t>
  </si>
  <si>
    <t>742</t>
  </si>
  <si>
    <t>3. Rozšíření stávající nadřazené řídící centrály</t>
  </si>
  <si>
    <t>K277</t>
  </si>
  <si>
    <t>Uživatelský SW pro nadřazenou řídící centrálu.
Rozšíření stávající aplikace na centrálním velínu Nemocnice Český Krumlov.</t>
  </si>
  <si>
    <t>-1702649021</t>
  </si>
  <si>
    <t>743</t>
  </si>
  <si>
    <t>4. Rozvaděč</t>
  </si>
  <si>
    <t>K278</t>
  </si>
  <si>
    <t>ocelová rozvodnice, š.600, v.800, hl.250/mm/, odnímatelný horní díl,
odnímatelná zadní stěna, dveře: 2mm lakovaný plech,
úprava RAL 7032, montážní deska: 3 mm pozinkovaný plech,
nastavitelná hloubka po 25 mm, bočnice 1,5 mm lakovaný plech,
vč.přístroj</t>
  </si>
  <si>
    <t>-2115740449</t>
  </si>
  <si>
    <t>K279</t>
  </si>
  <si>
    <t>Projektová dokumentace - svorkové zapojení nástěnného rozváděče</t>
  </si>
  <si>
    <t>-1958740679</t>
  </si>
  <si>
    <t>744</t>
  </si>
  <si>
    <t>5. Montážní materiál, montážní práce</t>
  </si>
  <si>
    <t>K280</t>
  </si>
  <si>
    <t>Bezhalogenové sdělovací kabely splňující vyhlášku 23/2008Sb. Bez funkční schopnosti při požáru</t>
  </si>
  <si>
    <t>376187625</t>
  </si>
  <si>
    <t>K281</t>
  </si>
  <si>
    <t>Kabel 1-CXKE-R B2ca,s1d0, a1 UV; 7Jx1,5</t>
  </si>
  <si>
    <t>-2140040595</t>
  </si>
  <si>
    <t>K282</t>
  </si>
  <si>
    <t>Kabel Solarix - kategorie_7_SXKD-7-SSTP-LSOH-CPD 4*2*0,56; B2ca,s1d0</t>
  </si>
  <si>
    <t>-1629798704</t>
  </si>
  <si>
    <t>K283</t>
  </si>
  <si>
    <t>Kabel JYTY 2O*1</t>
  </si>
  <si>
    <t>-2004083394</t>
  </si>
  <si>
    <t>K284</t>
  </si>
  <si>
    <t>Kabel CYKY 3J*1,5</t>
  </si>
  <si>
    <t>-1045126543</t>
  </si>
  <si>
    <t>K285</t>
  </si>
  <si>
    <t>Kabel CYKY 5J*1,5</t>
  </si>
  <si>
    <t>-1889308194</t>
  </si>
  <si>
    <t>K286</t>
  </si>
  <si>
    <t>Kabel CYKY 5J*4</t>
  </si>
  <si>
    <t>-1172792652</t>
  </si>
  <si>
    <t>K287</t>
  </si>
  <si>
    <t>Vodič CY 6 mm2 - BARVA ZELENOŽLUTÁ</t>
  </si>
  <si>
    <t>-653537944</t>
  </si>
  <si>
    <t>K288</t>
  </si>
  <si>
    <t>DOPLŇUJÍCÍ POSPOJOVÁNÍ V SOULADU S ČSN 33 2000-4-41 ed.2; VODIČEM CY - BARVA ZELENOŽLUTÁ</t>
  </si>
  <si>
    <t>1694132735</t>
  </si>
  <si>
    <t>K289</t>
  </si>
  <si>
    <t>DRÁTĚNÝ KABELOVY ŽLAB POZINKOVANÝ 50/50 mm; 
VČETNĚ NOSNÝCH KONSTRUKCÍ</t>
  </si>
  <si>
    <t>312758315</t>
  </si>
  <si>
    <t>K290</t>
  </si>
  <si>
    <t>DRÁTĚNÝ KABELOVY ŽLAB POZINKOVANÝ 100/50 mm; 
VČETNĚ NOSNÝCH KONSTRUKCÍ</t>
  </si>
  <si>
    <t>-1730900040</t>
  </si>
  <si>
    <t>K291</t>
  </si>
  <si>
    <t>Elektroinstalační trubka průměr 32 mm, Bezhalogenová;včetně kolen vývodek a úchytného materiálu</t>
  </si>
  <si>
    <t>-952925434</t>
  </si>
  <si>
    <t>K292</t>
  </si>
  <si>
    <t>Ohebná elektroinstalační trubka pr. 16 mm, vč. úchytného materiálu</t>
  </si>
  <si>
    <t>1137380933</t>
  </si>
  <si>
    <t>K293</t>
  </si>
  <si>
    <t>Elektroinstalační trubka průměr 16mm, včetně kolen vývodek a úchytného materiálu</t>
  </si>
  <si>
    <t>126656393</t>
  </si>
  <si>
    <t>K294</t>
  </si>
  <si>
    <t>Ohebná elektroinstalační trubka pr. 25 mm, vč. úchytného materiálu</t>
  </si>
  <si>
    <t>2054378878</t>
  </si>
  <si>
    <t>K295</t>
  </si>
  <si>
    <t>Elektroinstalační trubka průměr 25 mm, včetně kolen vývodek a úchytného materiálu</t>
  </si>
  <si>
    <t>-1458184388</t>
  </si>
  <si>
    <t>K296</t>
  </si>
  <si>
    <t>Kabelová krabicová rozvodka; včetně 10 ks připojovacích svorek 1,5-2,5 mm²</t>
  </si>
  <si>
    <t>877177657</t>
  </si>
  <si>
    <t>K297</t>
  </si>
  <si>
    <t>Krabici opatřit nápisem "POD NAPĚTÍM Z ROZVADĚČE V SOUSEDNÍM OBJEKTU ZZS".</t>
  </si>
  <si>
    <t>-1464854042</t>
  </si>
  <si>
    <t>K298</t>
  </si>
  <si>
    <t>Protipožární ucpávka kabelové trasy do průměru 100 mm</t>
  </si>
  <si>
    <t>-824161372</t>
  </si>
  <si>
    <t>K299</t>
  </si>
  <si>
    <t>Požárně ochranná stěrková hmota 12,5kg / bal</t>
  </si>
  <si>
    <t>bal</t>
  </si>
  <si>
    <t>-1806410906</t>
  </si>
  <si>
    <t>K300</t>
  </si>
  <si>
    <t>Pomocný montážní materiál (kotvy, šrouby, hmožděnky, apod…)</t>
  </si>
  <si>
    <t>-1426582719</t>
  </si>
  <si>
    <t>K301</t>
  </si>
  <si>
    <t>Drobné stavební práce spojené s instalací kabelových tras a prostupů</t>
  </si>
  <si>
    <t>92171002</t>
  </si>
  <si>
    <t>745</t>
  </si>
  <si>
    <t>6. Ostatní</t>
  </si>
  <si>
    <t>K302</t>
  </si>
  <si>
    <t>Zařízení staveniště</t>
  </si>
  <si>
    <t>786234757</t>
  </si>
  <si>
    <t>K303</t>
  </si>
  <si>
    <t>Montáž zařízení M+R</t>
  </si>
  <si>
    <t>-1331011095</t>
  </si>
  <si>
    <t>K304</t>
  </si>
  <si>
    <t>Oživení, uvedení do provozu vč. testu 1:1, protokolární předání díla</t>
  </si>
  <si>
    <t>1372484593</t>
  </si>
  <si>
    <t>K305</t>
  </si>
  <si>
    <t>Likvidace odpadů dle příslušného zákona včetně úklidu staveniště.</t>
  </si>
  <si>
    <t>-2105032401</t>
  </si>
  <si>
    <t>K306</t>
  </si>
  <si>
    <t>Výchozí revize el.zařízení</t>
  </si>
  <si>
    <t>-1240956330</t>
  </si>
  <si>
    <t>K307</t>
  </si>
  <si>
    <t>Zaškolení personálu obsluhy a údržby</t>
  </si>
  <si>
    <t>-472678847</t>
  </si>
  <si>
    <t>K308</t>
  </si>
  <si>
    <t>Projektová dokumentace skutečného provedení stavby</t>
  </si>
  <si>
    <t>-467451404</t>
  </si>
  <si>
    <t>7 - Záchytný systém objektu</t>
  </si>
  <si>
    <t>M001</t>
  </si>
  <si>
    <t>D+M certifikovaný záchytný a zádržný systémý proti pádu z výšky a do hloubky
-počet záchytných bodů: 12 ks
-montážní lano 23m
-set pro údržbu střechy, obsahuje zachycovací postroj, spojovací lano 15m a vak
-skříňka pro uložení OOPP
-revize a předání do užívání
-školení obsluhy</t>
  </si>
  <si>
    <t>-1160319377</t>
  </si>
  <si>
    <t>8 - Vybavení</t>
  </si>
  <si>
    <t>1485368157</t>
  </si>
  <si>
    <t>K326</t>
  </si>
  <si>
    <t>D+M samostatné, uzamykatelné šatní skříně, plechové konstrukce 1800x300x500 mm</t>
  </si>
  <si>
    <t>-1189529342</t>
  </si>
  <si>
    <t>VRN - Ostatní a vedlejší náklady</t>
  </si>
  <si>
    <t>VRN - Vedlejší rozpočtové náklady</t>
  </si>
  <si>
    <t>Vedlejší rozpočtové náklady</t>
  </si>
  <si>
    <t>K003</t>
  </si>
  <si>
    <t>Provedení výtažných zkoušek, ověření soudržnosti podkladu a přídržnost lepící hmoty</t>
  </si>
  <si>
    <t>-932213747</t>
  </si>
  <si>
    <t>Dílenská a výrobní dokumentace (kotevní plány střechy, spádové klíny, výztuže věnců, výztuž montovaných stropů, zámečnické výrobky atd.)</t>
  </si>
  <si>
    <t>968145358</t>
  </si>
  <si>
    <t>x1</t>
  </si>
  <si>
    <t>Geodetické práce
geodetické zaměření skutečného provedení, zhotovení geometrického plánu, vytýčení sítí, vytýčení stavby atd.</t>
  </si>
  <si>
    <t>-62189869</t>
  </si>
  <si>
    <t>x2111</t>
  </si>
  <si>
    <t>Zařízení staveniště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staveniště,náklady na likvidaci odpadu (prořez, obalový materiál atd.) náklady na znovuuvedení prostoru zařízení staveniště do původního stavu atd.</t>
  </si>
  <si>
    <t>-542127908</t>
  </si>
  <si>
    <t>x3</t>
  </si>
  <si>
    <t>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mzdové náklady s dopravou souvisejícími,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staveništi. Také obsahuje náklady na dopravu pracovníků. Obsahuje dopravu pronajatého lešení, bednění atd.</t>
  </si>
  <si>
    <t>1567823019</t>
  </si>
  <si>
    <t>x5</t>
  </si>
  <si>
    <t xml:space="preserve">Opatření BOZP v rozsahu NV 591/2006 Sb. a další platné legislativy
Náklady na veškerá opatření na úseku BOZP v rozsahu NV 591/2006Sb, NV 262/2005 Sb., zák. 309/2006 Sb., zák. 183/2006 Sb., další platné legislativy, Plánu BOZP, zejména: oplocení a likvidace oplocení staveniště, označení staveniště, koordinátor BOZP, zabezpečení vjezdu a výjezdu na staveniště, zpracování technologických postupů bouracích, montážních, betonářských a dalších prací, opatření při práci ve výškách a nad volnou hloubkou, opatření při zemních pracích, opatření kolektivní ochrany, opatření individuální ochrany, opatření při bouracích pracích, opatření při betonářských a montážních pracích, platná revizní oprávnění, opatření při užívání stavební mechanizace, protipožární opatření, vybavení prostředky první pomoci, protipožárními prostředky, opatření při přenosu elektrické energie apod.         
</t>
  </si>
  <si>
    <t>1398539247</t>
  </si>
  <si>
    <t>x7</t>
  </si>
  <si>
    <t xml:space="preserve">Vypracování dokumentace skutečného provedení Obsahuje vypracování dokumentace skutečného provedení stavby autorizovanou osobou v 3 tištěných paré + 1x na digitálním nosiči - VE FORMÁTECH PDF a V OTEVŘENÉM FORMÁTU dwg A doc, dále soupis a zdůvodnění změn oproti původní dokumentaci, projednání změn oproti původní dokumentaci, vyžadujících povolení Změny stavby před dokončením, pokud tato změna nebyla vědomě vyvolána zadavatelem stavby, včetně vypracování všech podkladů a podání na příslušném úřadě veřejné správy.  
</t>
  </si>
  <si>
    <t>1021487996</t>
  </si>
  <si>
    <t>x8</t>
  </si>
  <si>
    <t>Revize a zkoušky</t>
  </si>
  <si>
    <t>-97559338</t>
  </si>
  <si>
    <t>K337</t>
  </si>
  <si>
    <t>Před započetím bouracích prací bude provedena podrobná prohlídka objektu s provedení jejich pasportizace
(zdokumentování stavu objektu z interiéru i exteriéru, rozsahu stávajících poruch, atd. nejlépe za pomoci fotodokumentace nebo videozáznamu).</t>
  </si>
  <si>
    <t>1235136272</t>
  </si>
  <si>
    <t>K338</t>
  </si>
  <si>
    <t>Převzetí základové spáry statikem nebo geologem</t>
  </si>
  <si>
    <t>-463622573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</si>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</sst>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4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9"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3" fillId="4" borderId="13" xfId="0" applyFont="1" applyFill="1" applyBorder="1" applyAlignment="1">
      <alignment horizontal="center" vertical="center"/>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0" fillId="0" borderId="17"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18" xfId="0" applyNumberFormat="1" applyFont="1" applyBorder="1" applyAlignment="1">
      <alignment vertical="center"/>
    </xf>
    <xf numFmtId="4" fontId="21" fillId="0" borderId="0" xfId="0" applyNumberFormat="1" applyFont="1" applyBorder="1" applyAlignment="1">
      <alignment vertical="center"/>
    </xf>
    <xf numFmtId="166" fontId="21" fillId="0" borderId="0" xfId="0" applyNumberFormat="1" applyFont="1" applyBorder="1" applyAlignment="1">
      <alignment vertical="center"/>
    </xf>
    <xf numFmtId="4" fontId="21" fillId="0" borderId="12"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4" fillId="0" borderId="0" xfId="0" applyFont="1" applyAlignment="1">
      <alignment horizontal="center" vertical="center"/>
    </xf>
    <xf numFmtId="4" fontId="30" fillId="0" borderId="18"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2" xfId="0" applyNumberFormat="1" applyFont="1" applyBorder="1" applyAlignment="1">
      <alignment vertical="center"/>
    </xf>
    <xf numFmtId="0" fontId="6" fillId="0" borderId="0" xfId="0" applyFont="1" applyAlignment="1">
      <alignment horizontal="left" vertical="center"/>
    </xf>
    <xf numFmtId="4" fontId="30" fillId="0" borderId="19" xfId="0" applyNumberFormat="1" applyFont="1" applyBorder="1" applyAlignment="1">
      <alignment vertical="center"/>
    </xf>
    <xf numFmtId="4" fontId="30" fillId="0" borderId="20" xfId="0" applyNumberFormat="1" applyFont="1" applyBorder="1" applyAlignment="1">
      <alignment vertical="center"/>
    </xf>
    <xf numFmtId="166" fontId="30" fillId="0" borderId="20" xfId="0" applyNumberFormat="1" applyFont="1" applyBorder="1" applyAlignment="1">
      <alignment vertical="center"/>
    </xf>
    <xf numFmtId="4" fontId="30" fillId="0" borderId="21"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31"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2" fillId="0" borderId="0" xfId="0" applyFont="1" applyAlignment="1" applyProtection="1">
      <alignment horizontal="left" vertical="center"/>
      <protection locked="0"/>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pplyProtection="1">
      <alignment vertical="center"/>
      <protection locked="0"/>
    </xf>
    <xf numFmtId="0" fontId="19" fillId="0" borderId="0" xfId="0" applyFont="1" applyAlignment="1">
      <alignment horizontal="lef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9"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3" fillId="4" borderId="0" xfId="0" applyFont="1" applyFill="1" applyAlignment="1">
      <alignment horizontal="left" vertical="center"/>
    </xf>
    <xf numFmtId="0" fontId="0" fillId="4" borderId="0" xfId="0" applyFont="1" applyFill="1" applyAlignment="1" applyProtection="1">
      <alignment vertical="center"/>
      <protection locked="0"/>
    </xf>
    <xf numFmtId="0" fontId="23" fillId="4" borderId="0" xfId="0" applyFont="1" applyFill="1" applyAlignment="1">
      <alignment horizontal="right" vertical="center"/>
    </xf>
    <xf numFmtId="0" fontId="32"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0" fontId="8" fillId="0" borderId="20" xfId="0" applyFont="1" applyBorder="1" applyAlignment="1" applyProtection="1">
      <alignment vertical="center"/>
      <protection locked="0"/>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5" xfId="0" applyFont="1" applyFill="1" applyBorder="1" applyAlignment="1" applyProtection="1">
      <alignment horizontal="center" vertical="center" wrapText="1"/>
      <protection locked="0"/>
    </xf>
    <xf numFmtId="0" fontId="23" fillId="4" borderId="16" xfId="0" applyFont="1" applyFill="1" applyBorder="1" applyAlignment="1">
      <alignment horizontal="center" vertical="center" wrapText="1"/>
    </xf>
    <xf numFmtId="0" fontId="0" fillId="0" borderId="3" xfId="0" applyBorder="1" applyAlignment="1">
      <alignment horizontal="center" vertical="center" wrapText="1"/>
    </xf>
    <xf numFmtId="4" fontId="25" fillId="0" borderId="0" xfId="0" applyNumberFormat="1" applyFont="1" applyAlignment="1">
      <alignment/>
    </xf>
    <xf numFmtId="166" fontId="33" fillId="0" borderId="10" xfId="0" applyNumberFormat="1" applyFont="1" applyBorder="1" applyAlignment="1">
      <alignment/>
    </xf>
    <xf numFmtId="166" fontId="33" fillId="0" borderId="11" xfId="0" applyNumberFormat="1" applyFont="1" applyBorder="1" applyAlignment="1">
      <alignment/>
    </xf>
    <xf numFmtId="4" fontId="34"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8"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3" fillId="0" borderId="22" xfId="0" applyFont="1" applyBorder="1" applyAlignment="1" applyProtection="1">
      <alignment horizontal="center" vertical="center"/>
      <protection locked="0"/>
    </xf>
    <xf numFmtId="49" fontId="23" fillId="0" borderId="22" xfId="0" applyNumberFormat="1"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23" fillId="0" borderId="22" xfId="0" applyFont="1" applyBorder="1" applyAlignment="1" applyProtection="1">
      <alignment horizontal="center" vertical="center" wrapText="1"/>
      <protection locked="0"/>
    </xf>
    <xf numFmtId="167" fontId="23" fillId="0" borderId="22" xfId="0" applyNumberFormat="1" applyFont="1" applyBorder="1" applyAlignment="1" applyProtection="1">
      <alignment vertical="center"/>
      <protection locked="0"/>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locked="0"/>
    </xf>
    <xf numFmtId="0" fontId="24" fillId="2" borderId="18" xfId="0" applyFont="1" applyFill="1" applyBorder="1" applyAlignment="1" applyProtection="1">
      <alignment horizontal="left" vertical="center"/>
      <protection locked="0"/>
    </xf>
    <xf numFmtId="0" fontId="24" fillId="0" borderId="0" xfId="0" applyFont="1" applyBorder="1" applyAlignment="1">
      <alignment horizontal="center" vertical="center"/>
    </xf>
    <xf numFmtId="166" fontId="24" fillId="0" borderId="0" xfId="0" applyNumberFormat="1" applyFont="1" applyBorder="1" applyAlignment="1">
      <alignment vertical="center"/>
    </xf>
    <xf numFmtId="166" fontId="24" fillId="0" borderId="12" xfId="0" applyNumberFormat="1" applyFont="1" applyBorder="1" applyAlignment="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lignment vertical="center"/>
    </xf>
    <xf numFmtId="0" fontId="35"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36" fillId="0" borderId="22" xfId="0" applyFont="1" applyBorder="1" applyAlignment="1" applyProtection="1">
      <alignment horizontal="center" vertical="center"/>
      <protection locked="0"/>
    </xf>
    <xf numFmtId="49" fontId="36" fillId="0" borderId="22" xfId="0" applyNumberFormat="1" applyFont="1" applyBorder="1" applyAlignment="1" applyProtection="1">
      <alignment horizontal="left" vertical="center" wrapText="1"/>
      <protection locked="0"/>
    </xf>
    <xf numFmtId="0" fontId="36" fillId="0" borderId="22" xfId="0" applyFont="1" applyBorder="1" applyAlignment="1" applyProtection="1">
      <alignment horizontal="left" vertical="center" wrapText="1"/>
      <protection locked="0"/>
    </xf>
    <xf numFmtId="0" fontId="36" fillId="0" borderId="22" xfId="0" applyFont="1" applyBorder="1" applyAlignment="1" applyProtection="1">
      <alignment horizontal="center" vertical="center" wrapText="1"/>
      <protection locked="0"/>
    </xf>
    <xf numFmtId="167" fontId="36" fillId="0" borderId="22" xfId="0" applyNumberFormat="1" applyFont="1" applyBorder="1" applyAlignment="1" applyProtection="1">
      <alignment vertical="center"/>
      <protection locked="0"/>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locked="0"/>
    </xf>
    <xf numFmtId="0" fontId="37" fillId="0" borderId="3" xfId="0" applyFont="1" applyBorder="1" applyAlignment="1">
      <alignment vertical="center"/>
    </xf>
    <xf numFmtId="0" fontId="36" fillId="2" borderId="18" xfId="0" applyFont="1" applyFill="1" applyBorder="1" applyAlignment="1" applyProtection="1">
      <alignment horizontal="left" vertical="center"/>
      <protection locked="0"/>
    </xf>
    <xf numFmtId="0" fontId="36" fillId="0" borderId="0" xfId="0" applyFont="1" applyBorder="1" applyAlignment="1">
      <alignment horizontal="center"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8" xfId="0" applyFont="1" applyBorder="1" applyAlignment="1">
      <alignment vertical="center"/>
    </xf>
    <xf numFmtId="0" fontId="13" fillId="0" borderId="0" xfId="0" applyFont="1" applyBorder="1" applyAlignment="1">
      <alignment vertical="center"/>
    </xf>
    <xf numFmtId="0" fontId="13" fillId="0" borderId="12" xfId="0" applyFont="1" applyBorder="1" applyAlignment="1">
      <alignment vertical="center"/>
    </xf>
    <xf numFmtId="167" fontId="23" fillId="2" borderId="22" xfId="0" applyNumberFormat="1" applyFont="1" applyFill="1" applyBorder="1" applyAlignment="1" applyProtection="1">
      <alignment vertical="center"/>
      <protection locked="0"/>
    </xf>
    <xf numFmtId="0" fontId="24" fillId="2" borderId="19" xfId="0" applyFont="1" applyFill="1" applyBorder="1" applyAlignment="1" applyProtection="1">
      <alignment horizontal="left" vertical="center"/>
      <protection locked="0"/>
    </xf>
    <xf numFmtId="0" fontId="24" fillId="0" borderId="20" xfId="0" applyFont="1" applyBorder="1" applyAlignment="1">
      <alignment horizontal="center" vertical="center"/>
    </xf>
    <xf numFmtId="0" fontId="0" fillId="0" borderId="20" xfId="0" applyFont="1" applyBorder="1" applyAlignment="1">
      <alignment vertical="center"/>
    </xf>
    <xf numFmtId="166" fontId="24" fillId="0" borderId="20" xfId="0" applyNumberFormat="1" applyFont="1" applyBorder="1" applyAlignment="1">
      <alignment vertical="center"/>
    </xf>
    <xf numFmtId="166" fontId="24" fillId="0" borderId="21" xfId="0" applyNumberFormat="1" applyFont="1" applyBorder="1" applyAlignment="1">
      <alignment vertical="center"/>
    </xf>
    <xf numFmtId="0" fontId="0" fillId="0" borderId="0" xfId="0" applyAlignment="1">
      <alignment vertical="top"/>
    </xf>
    <xf numFmtId="0" fontId="38" fillId="0" borderId="23" xfId="0" applyFont="1" applyBorder="1" applyAlignment="1">
      <alignment vertical="center" wrapText="1"/>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6" xfId="0" applyFont="1" applyBorder="1" applyAlignment="1">
      <alignment vertical="center" wrapText="1"/>
    </xf>
    <xf numFmtId="0" fontId="38"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vertical="center" wrapText="1"/>
    </xf>
    <xf numFmtId="0" fontId="38" fillId="0" borderId="28" xfId="0" applyFont="1" applyBorder="1" applyAlignment="1">
      <alignment vertical="center" wrapText="1"/>
    </xf>
    <xf numFmtId="0" fontId="42" fillId="0" borderId="29" xfId="0" applyFont="1" applyBorder="1" applyAlignment="1">
      <alignment vertical="center" wrapText="1"/>
    </xf>
    <xf numFmtId="0" fontId="38" fillId="0" borderId="30" xfId="0" applyFont="1" applyBorder="1" applyAlignment="1">
      <alignment vertical="center" wrapText="1"/>
    </xf>
    <xf numFmtId="0" fontId="38" fillId="0" borderId="0" xfId="0" applyFont="1" applyBorder="1" applyAlignment="1">
      <alignment vertical="top"/>
    </xf>
    <xf numFmtId="0" fontId="38" fillId="0" borderId="0" xfId="0" applyFont="1" applyAlignment="1">
      <alignment vertical="top"/>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3" fillId="0" borderId="29"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38" fillId="0" borderId="28" xfId="0" applyFont="1" applyBorder="1" applyAlignment="1">
      <alignment horizontal="left" vertical="center"/>
    </xf>
    <xf numFmtId="0" fontId="42" fillId="0" borderId="29" xfId="0" applyFont="1" applyBorder="1" applyAlignment="1">
      <alignment horizontal="left" vertical="center"/>
    </xf>
    <xf numFmtId="0" fontId="38" fillId="0" borderId="30" xfId="0" applyFont="1" applyBorder="1" applyAlignment="1">
      <alignment horizontal="left" vertical="center"/>
    </xf>
    <xf numFmtId="0" fontId="38"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9" xfId="0" applyFont="1" applyBorder="1" applyAlignment="1">
      <alignment horizontal="left" vertical="center"/>
    </xf>
    <xf numFmtId="0" fontId="38" fillId="0" borderId="0" xfId="0" applyFont="1" applyBorder="1" applyAlignment="1">
      <alignment horizontal="left" vertical="center" wrapText="1"/>
    </xf>
    <xf numFmtId="0" fontId="41" fillId="0" borderId="0" xfId="0" applyFont="1" applyBorder="1" applyAlignment="1">
      <alignment horizontal="center"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8" xfId="0" applyFont="1" applyBorder="1" applyAlignment="1">
      <alignment horizontal="left" vertical="center" wrapText="1"/>
    </xf>
    <xf numFmtId="0" fontId="41" fillId="0" borderId="29"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8"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9" xfId="0" applyFont="1" applyBorder="1" applyAlignment="1">
      <alignment vertical="center"/>
    </xf>
    <xf numFmtId="0" fontId="40" fillId="0" borderId="29"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3" fillId="0" borderId="29" xfId="0" applyFont="1" applyBorder="1" applyAlignment="1">
      <alignment/>
    </xf>
    <xf numFmtId="0" fontId="38" fillId="0" borderId="26" xfId="0" applyFont="1" applyBorder="1" applyAlignment="1">
      <alignment vertical="top"/>
    </xf>
    <xf numFmtId="0" fontId="38" fillId="0" borderId="27" xfId="0" applyFont="1" applyBorder="1" applyAlignment="1">
      <alignment vertical="top"/>
    </xf>
    <xf numFmtId="0" fontId="38" fillId="0" borderId="0" xfId="0" applyFont="1" applyBorder="1" applyAlignment="1">
      <alignment horizontal="center" vertical="center"/>
    </xf>
    <xf numFmtId="0" fontId="38" fillId="0" borderId="0" xfId="0" applyFont="1" applyBorder="1" applyAlignment="1">
      <alignment horizontal="left" vertical="top"/>
    </xf>
    <xf numFmtId="0" fontId="38" fillId="0" borderId="28" xfId="0" applyFont="1" applyBorder="1" applyAlignment="1">
      <alignment vertical="top"/>
    </xf>
    <xf numFmtId="0" fontId="38" fillId="0" borderId="29" xfId="0" applyFont="1" applyBorder="1" applyAlignment="1">
      <alignment vertical="top"/>
    </xf>
    <xf numFmtId="0" fontId="38" fillId="0" borderId="30" xfId="0" applyFont="1" applyBorder="1" applyAlignment="1">
      <alignment vertical="top"/>
    </xf>
    <xf numFmtId="4" fontId="20" fillId="0" borderId="0" xfId="0" applyNumberFormat="1" applyFont="1" applyAlignment="1">
      <alignment vertical="center"/>
    </xf>
    <xf numFmtId="0" fontId="2" fillId="0" borderId="0" xfId="0" applyFont="1" applyAlignment="1">
      <alignment vertical="center"/>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4" fontId="19" fillId="0" borderId="5" xfId="0" applyNumberFormat="1" applyFont="1" applyBorder="1" applyAlignment="1">
      <alignment vertical="center"/>
    </xf>
    <xf numFmtId="0" fontId="0" fillId="0" borderId="5" xfId="0" applyFont="1" applyBorder="1" applyAlignment="1">
      <alignment vertical="center"/>
    </xf>
    <xf numFmtId="0" fontId="5" fillId="3" borderId="7" xfId="0" applyFont="1" applyFill="1" applyBorder="1" applyAlignment="1">
      <alignment horizontal="left" vertical="center"/>
    </xf>
    <xf numFmtId="0" fontId="0" fillId="3" borderId="7" xfId="0" applyFont="1" applyFill="1" applyBorder="1" applyAlignment="1">
      <alignment vertical="center"/>
    </xf>
    <xf numFmtId="4" fontId="5" fillId="3" borderId="7" xfId="0" applyNumberFormat="1" applyFont="1" applyFill="1" applyBorder="1" applyAlignment="1">
      <alignment vertical="center"/>
    </xf>
    <xf numFmtId="0" fontId="0" fillId="3" borderId="13" xfId="0" applyFont="1" applyFill="1" applyBorder="1" applyAlignment="1">
      <alignment vertical="center"/>
    </xf>
    <xf numFmtId="0" fontId="15" fillId="5" borderId="0" xfId="0" applyFont="1" applyFill="1" applyAlignment="1">
      <alignment horizontal="center" vertical="center"/>
    </xf>
    <xf numFmtId="0" fontId="0" fillId="0" borderId="0" xfId="0"/>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2" fillId="0" borderId="0" xfId="0" applyFont="1" applyAlignment="1">
      <alignment horizontal="right" vertical="center"/>
    </xf>
    <xf numFmtId="164" fontId="2" fillId="0" borderId="0" xfId="0" applyNumberFormat="1" applyFont="1" applyAlignment="1">
      <alignment horizontal="left" vertical="center"/>
    </xf>
    <xf numFmtId="4" fontId="29" fillId="0" borderId="0" xfId="0" applyNumberFormat="1" applyFont="1" applyAlignment="1">
      <alignment vertical="center"/>
    </xf>
    <xf numFmtId="0" fontId="29" fillId="0" borderId="0" xfId="0" applyFont="1" applyAlignment="1">
      <alignment vertical="center"/>
    </xf>
    <xf numFmtId="0" fontId="28" fillId="0" borderId="0" xfId="0" applyFont="1" applyAlignment="1">
      <alignment horizontal="left" vertical="center" wrapText="1"/>
    </xf>
    <xf numFmtId="0" fontId="23" fillId="4" borderId="7" xfId="0" applyFont="1" applyFill="1" applyBorder="1" applyAlignment="1">
      <alignment horizontal="center" vertical="center"/>
    </xf>
    <xf numFmtId="0" fontId="23" fillId="4" borderId="7" xfId="0" applyFont="1" applyFill="1" applyBorder="1" applyAlignment="1">
      <alignment horizontal="left" vertical="center"/>
    </xf>
    <xf numFmtId="0" fontId="23" fillId="4" borderId="7" xfId="0" applyFont="1" applyFill="1" applyBorder="1" applyAlignment="1">
      <alignment horizontal="righ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0" fontId="23" fillId="4" borderId="6"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41" fillId="0" borderId="0" xfId="0" applyFont="1" applyBorder="1" applyAlignment="1">
      <alignment horizontal="left" vertical="top"/>
    </xf>
    <xf numFmtId="0" fontId="41" fillId="0" borderId="0" xfId="0" applyFont="1" applyBorder="1" applyAlignment="1">
      <alignment horizontal="left" vertical="center"/>
    </xf>
    <xf numFmtId="0" fontId="40" fillId="0" borderId="29" xfId="0" applyFont="1" applyBorder="1" applyAlignment="1">
      <alignment horizontal="left"/>
    </xf>
    <xf numFmtId="0" fontId="39" fillId="0" borderId="0" xfId="0" applyFont="1" applyBorder="1" applyAlignment="1">
      <alignment horizontal="center" vertical="center" wrapText="1"/>
    </xf>
    <xf numFmtId="0" fontId="39" fillId="0" borderId="0" xfId="0" applyFont="1" applyBorder="1" applyAlignment="1">
      <alignment horizontal="center" vertical="center"/>
    </xf>
    <xf numFmtId="0" fontId="41" fillId="0" borderId="0" xfId="0" applyFont="1" applyBorder="1" applyAlignment="1">
      <alignment horizontal="left" vertical="center" wrapText="1"/>
    </xf>
    <xf numFmtId="49" fontId="41" fillId="0" borderId="0" xfId="0" applyNumberFormat="1" applyFont="1" applyBorder="1" applyAlignment="1">
      <alignment horizontal="left" vertical="center" wrapText="1"/>
    </xf>
    <xf numFmtId="0" fontId="40" fillId="0" borderId="29" xfId="0" applyFont="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5"/>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304" t="s">
        <v>6</v>
      </c>
      <c r="AS2" s="305"/>
      <c r="AT2" s="305"/>
      <c r="AU2" s="305"/>
      <c r="AV2" s="305"/>
      <c r="AW2" s="305"/>
      <c r="AX2" s="305"/>
      <c r="AY2" s="305"/>
      <c r="AZ2" s="305"/>
      <c r="BA2" s="305"/>
      <c r="BB2" s="305"/>
      <c r="BC2" s="305"/>
      <c r="BD2" s="305"/>
      <c r="BE2" s="305"/>
      <c r="BS2" s="19" t="s">
        <v>7</v>
      </c>
      <c r="BT2" s="19" t="s">
        <v>8</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7</v>
      </c>
      <c r="BT3" s="19" t="s">
        <v>9</v>
      </c>
    </row>
    <row r="4" spans="2:71" s="1" customFormat="1" ht="24.95" customHeight="1">
      <c r="B4" s="22"/>
      <c r="D4" s="23" t="s">
        <v>10</v>
      </c>
      <c r="AR4" s="22"/>
      <c r="AS4" s="24" t="s">
        <v>11</v>
      </c>
      <c r="BE4" s="25" t="s">
        <v>12</v>
      </c>
      <c r="BS4" s="19" t="s">
        <v>13</v>
      </c>
    </row>
    <row r="5" spans="2:71" s="1" customFormat="1" ht="12" customHeight="1">
      <c r="B5" s="22"/>
      <c r="D5" s="26" t="s">
        <v>14</v>
      </c>
      <c r="K5" s="315" t="s">
        <v>15</v>
      </c>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c r="AR5" s="22"/>
      <c r="BE5" s="295" t="s">
        <v>16</v>
      </c>
      <c r="BS5" s="19" t="s">
        <v>7</v>
      </c>
    </row>
    <row r="6" spans="2:71" s="1" customFormat="1" ht="36.95" customHeight="1">
      <c r="B6" s="22"/>
      <c r="D6" s="28" t="s">
        <v>17</v>
      </c>
      <c r="K6" s="316" t="s">
        <v>18</v>
      </c>
      <c r="L6" s="305"/>
      <c r="M6" s="305"/>
      <c r="N6" s="305"/>
      <c r="O6" s="305"/>
      <c r="P6" s="305"/>
      <c r="Q6" s="305"/>
      <c r="R6" s="305"/>
      <c r="S6" s="305"/>
      <c r="T6" s="305"/>
      <c r="U6" s="305"/>
      <c r="V6" s="305"/>
      <c r="W6" s="305"/>
      <c r="X6" s="305"/>
      <c r="Y6" s="305"/>
      <c r="Z6" s="305"/>
      <c r="AA6" s="305"/>
      <c r="AB6" s="305"/>
      <c r="AC6" s="305"/>
      <c r="AD6" s="305"/>
      <c r="AE6" s="305"/>
      <c r="AF6" s="305"/>
      <c r="AG6" s="305"/>
      <c r="AH6" s="305"/>
      <c r="AI6" s="305"/>
      <c r="AJ6" s="305"/>
      <c r="AK6" s="305"/>
      <c r="AL6" s="305"/>
      <c r="AM6" s="305"/>
      <c r="AN6" s="305"/>
      <c r="AO6" s="305"/>
      <c r="AR6" s="22"/>
      <c r="BE6" s="296"/>
      <c r="BS6" s="19" t="s">
        <v>7</v>
      </c>
    </row>
    <row r="7" spans="2:71" s="1" customFormat="1" ht="12" customHeight="1">
      <c r="B7" s="22"/>
      <c r="D7" s="29" t="s">
        <v>19</v>
      </c>
      <c r="K7" s="27" t="s">
        <v>3</v>
      </c>
      <c r="AK7" s="29" t="s">
        <v>20</v>
      </c>
      <c r="AN7" s="27" t="s">
        <v>3</v>
      </c>
      <c r="AR7" s="22"/>
      <c r="BE7" s="296"/>
      <c r="BS7" s="19" t="s">
        <v>7</v>
      </c>
    </row>
    <row r="8" spans="2:71" s="1" customFormat="1" ht="12" customHeight="1">
      <c r="B8" s="22"/>
      <c r="D8" s="29" t="s">
        <v>21</v>
      </c>
      <c r="K8" s="27" t="s">
        <v>22</v>
      </c>
      <c r="AK8" s="29" t="s">
        <v>23</v>
      </c>
      <c r="AN8" s="30" t="s">
        <v>24</v>
      </c>
      <c r="AR8" s="22"/>
      <c r="BE8" s="296"/>
      <c r="BS8" s="19" t="s">
        <v>7</v>
      </c>
    </row>
    <row r="9" spans="2:71" s="1" customFormat="1" ht="14.45" customHeight="1">
      <c r="B9" s="22"/>
      <c r="AR9" s="22"/>
      <c r="BE9" s="296"/>
      <c r="BS9" s="19" t="s">
        <v>7</v>
      </c>
    </row>
    <row r="10" spans="2:71" s="1" customFormat="1" ht="12" customHeight="1">
      <c r="B10" s="22"/>
      <c r="D10" s="29" t="s">
        <v>25</v>
      </c>
      <c r="AK10" s="29" t="s">
        <v>26</v>
      </c>
      <c r="AN10" s="27" t="s">
        <v>3</v>
      </c>
      <c r="AR10" s="22"/>
      <c r="BE10" s="296"/>
      <c r="BS10" s="19" t="s">
        <v>7</v>
      </c>
    </row>
    <row r="11" spans="2:71" s="1" customFormat="1" ht="18.4" customHeight="1">
      <c r="B11" s="22"/>
      <c r="E11" s="27" t="s">
        <v>27</v>
      </c>
      <c r="AK11" s="29" t="s">
        <v>28</v>
      </c>
      <c r="AN11" s="27" t="s">
        <v>3</v>
      </c>
      <c r="AR11" s="22"/>
      <c r="BE11" s="296"/>
      <c r="BS11" s="19" t="s">
        <v>7</v>
      </c>
    </row>
    <row r="12" spans="2:71" s="1" customFormat="1" ht="6.95" customHeight="1">
      <c r="B12" s="22"/>
      <c r="AR12" s="22"/>
      <c r="BE12" s="296"/>
      <c r="BS12" s="19" t="s">
        <v>7</v>
      </c>
    </row>
    <row r="13" spans="2:71" s="1" customFormat="1" ht="12" customHeight="1">
      <c r="B13" s="22"/>
      <c r="D13" s="29" t="s">
        <v>29</v>
      </c>
      <c r="AK13" s="29" t="s">
        <v>26</v>
      </c>
      <c r="AN13" s="31" t="s">
        <v>30</v>
      </c>
      <c r="AR13" s="22"/>
      <c r="BE13" s="296"/>
      <c r="BS13" s="19" t="s">
        <v>7</v>
      </c>
    </row>
    <row r="14" spans="2:71" ht="12.75">
      <c r="B14" s="22"/>
      <c r="E14" s="317" t="s">
        <v>30</v>
      </c>
      <c r="F14" s="318"/>
      <c r="G14" s="318"/>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29" t="s">
        <v>28</v>
      </c>
      <c r="AN14" s="31" t="s">
        <v>30</v>
      </c>
      <c r="AR14" s="22"/>
      <c r="BE14" s="296"/>
      <c r="BS14" s="19" t="s">
        <v>7</v>
      </c>
    </row>
    <row r="15" spans="2:71" s="1" customFormat="1" ht="6.95" customHeight="1">
      <c r="B15" s="22"/>
      <c r="AR15" s="22"/>
      <c r="BE15" s="296"/>
      <c r="BS15" s="19" t="s">
        <v>4</v>
      </c>
    </row>
    <row r="16" spans="2:71" s="1" customFormat="1" ht="12" customHeight="1">
      <c r="B16" s="22"/>
      <c r="D16" s="29" t="s">
        <v>31</v>
      </c>
      <c r="AK16" s="29" t="s">
        <v>26</v>
      </c>
      <c r="AN16" s="27" t="s">
        <v>3</v>
      </c>
      <c r="AR16" s="22"/>
      <c r="BE16" s="296"/>
      <c r="BS16" s="19" t="s">
        <v>4</v>
      </c>
    </row>
    <row r="17" spans="2:71" s="1" customFormat="1" ht="18.4" customHeight="1">
      <c r="B17" s="22"/>
      <c r="E17" s="27" t="s">
        <v>32</v>
      </c>
      <c r="AK17" s="29" t="s">
        <v>28</v>
      </c>
      <c r="AN17" s="27" t="s">
        <v>3</v>
      </c>
      <c r="AR17" s="22"/>
      <c r="BE17" s="296"/>
      <c r="BS17" s="19" t="s">
        <v>33</v>
      </c>
    </row>
    <row r="18" spans="2:71" s="1" customFormat="1" ht="6.95" customHeight="1">
      <c r="B18" s="22"/>
      <c r="AR18" s="22"/>
      <c r="BE18" s="296"/>
      <c r="BS18" s="19" t="s">
        <v>7</v>
      </c>
    </row>
    <row r="19" spans="2:71" s="1" customFormat="1" ht="12" customHeight="1">
      <c r="B19" s="22"/>
      <c r="D19" s="29" t="s">
        <v>34</v>
      </c>
      <c r="AK19" s="29" t="s">
        <v>26</v>
      </c>
      <c r="AN19" s="27" t="s">
        <v>3</v>
      </c>
      <c r="AR19" s="22"/>
      <c r="BE19" s="296"/>
      <c r="BS19" s="19" t="s">
        <v>7</v>
      </c>
    </row>
    <row r="20" spans="2:71" s="1" customFormat="1" ht="18.4" customHeight="1">
      <c r="B20" s="22"/>
      <c r="E20" s="27" t="s">
        <v>22</v>
      </c>
      <c r="AK20" s="29" t="s">
        <v>28</v>
      </c>
      <c r="AN20" s="27" t="s">
        <v>3</v>
      </c>
      <c r="AR20" s="22"/>
      <c r="BE20" s="296"/>
      <c r="BS20" s="19" t="s">
        <v>4</v>
      </c>
    </row>
    <row r="21" spans="2:57" s="1" customFormat="1" ht="6.95" customHeight="1">
      <c r="B21" s="22"/>
      <c r="AR21" s="22"/>
      <c r="BE21" s="296"/>
    </row>
    <row r="22" spans="2:57" s="1" customFormat="1" ht="12" customHeight="1">
      <c r="B22" s="22"/>
      <c r="D22" s="29" t="s">
        <v>35</v>
      </c>
      <c r="AR22" s="22"/>
      <c r="BE22" s="296"/>
    </row>
    <row r="23" spans="2:57" s="1" customFormat="1" ht="51" customHeight="1">
      <c r="B23" s="22"/>
      <c r="E23" s="319" t="s">
        <v>36</v>
      </c>
      <c r="F23" s="319"/>
      <c r="G23" s="319"/>
      <c r="H23" s="319"/>
      <c r="I23" s="319"/>
      <c r="J23" s="319"/>
      <c r="K23" s="319"/>
      <c r="L23" s="319"/>
      <c r="M23" s="319"/>
      <c r="N23" s="319"/>
      <c r="O23" s="319"/>
      <c r="P23" s="319"/>
      <c r="Q23" s="319"/>
      <c r="R23" s="319"/>
      <c r="S23" s="319"/>
      <c r="T23" s="319"/>
      <c r="U23" s="319"/>
      <c r="V23" s="319"/>
      <c r="W23" s="319"/>
      <c r="X23" s="319"/>
      <c r="Y23" s="319"/>
      <c r="Z23" s="319"/>
      <c r="AA23" s="319"/>
      <c r="AB23" s="319"/>
      <c r="AC23" s="319"/>
      <c r="AD23" s="319"/>
      <c r="AE23" s="319"/>
      <c r="AF23" s="319"/>
      <c r="AG23" s="319"/>
      <c r="AH23" s="319"/>
      <c r="AI23" s="319"/>
      <c r="AJ23" s="319"/>
      <c r="AK23" s="319"/>
      <c r="AL23" s="319"/>
      <c r="AM23" s="319"/>
      <c r="AN23" s="319"/>
      <c r="AR23" s="22"/>
      <c r="BE23" s="296"/>
    </row>
    <row r="24" spans="2:57" s="1" customFormat="1" ht="6.95" customHeight="1">
      <c r="B24" s="22"/>
      <c r="AR24" s="22"/>
      <c r="BE24" s="296"/>
    </row>
    <row r="25" spans="2:57" s="1" customFormat="1" ht="6.95" customHeight="1">
      <c r="B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R25" s="22"/>
      <c r="BE25" s="296"/>
    </row>
    <row r="26" spans="1:57" s="2" customFormat="1" ht="25.9" customHeight="1">
      <c r="A26" s="34"/>
      <c r="B26" s="35"/>
      <c r="C26" s="34"/>
      <c r="D26" s="36" t="s">
        <v>37</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298">
        <f>ROUND(AG54,2)</f>
        <v>0</v>
      </c>
      <c r="AL26" s="299"/>
      <c r="AM26" s="299"/>
      <c r="AN26" s="299"/>
      <c r="AO26" s="299"/>
      <c r="AP26" s="34"/>
      <c r="AQ26" s="34"/>
      <c r="AR26" s="35"/>
      <c r="BE26" s="296"/>
    </row>
    <row r="27" spans="1:57" s="2" customFormat="1" ht="6.95" customHeight="1">
      <c r="A27" s="34"/>
      <c r="B27" s="35"/>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5"/>
      <c r="BE27" s="296"/>
    </row>
    <row r="28" spans="1:57" s="2" customFormat="1" ht="12.75">
      <c r="A28" s="34"/>
      <c r="B28" s="35"/>
      <c r="C28" s="34"/>
      <c r="D28" s="34"/>
      <c r="E28" s="34"/>
      <c r="F28" s="34"/>
      <c r="G28" s="34"/>
      <c r="H28" s="34"/>
      <c r="I28" s="34"/>
      <c r="J28" s="34"/>
      <c r="K28" s="34"/>
      <c r="L28" s="320" t="s">
        <v>38</v>
      </c>
      <c r="M28" s="320"/>
      <c r="N28" s="320"/>
      <c r="O28" s="320"/>
      <c r="P28" s="320"/>
      <c r="Q28" s="34"/>
      <c r="R28" s="34"/>
      <c r="S28" s="34"/>
      <c r="T28" s="34"/>
      <c r="U28" s="34"/>
      <c r="V28" s="34"/>
      <c r="W28" s="320" t="s">
        <v>39</v>
      </c>
      <c r="X28" s="320"/>
      <c r="Y28" s="320"/>
      <c r="Z28" s="320"/>
      <c r="AA28" s="320"/>
      <c r="AB28" s="320"/>
      <c r="AC28" s="320"/>
      <c r="AD28" s="320"/>
      <c r="AE28" s="320"/>
      <c r="AF28" s="34"/>
      <c r="AG28" s="34"/>
      <c r="AH28" s="34"/>
      <c r="AI28" s="34"/>
      <c r="AJ28" s="34"/>
      <c r="AK28" s="320" t="s">
        <v>40</v>
      </c>
      <c r="AL28" s="320"/>
      <c r="AM28" s="320"/>
      <c r="AN28" s="320"/>
      <c r="AO28" s="320"/>
      <c r="AP28" s="34"/>
      <c r="AQ28" s="34"/>
      <c r="AR28" s="35"/>
      <c r="BE28" s="296"/>
    </row>
    <row r="29" spans="2:57" s="3" customFormat="1" ht="14.45" customHeight="1">
      <c r="B29" s="39"/>
      <c r="D29" s="29" t="s">
        <v>41</v>
      </c>
      <c r="F29" s="29" t="s">
        <v>42</v>
      </c>
      <c r="L29" s="321">
        <v>0.21</v>
      </c>
      <c r="M29" s="294"/>
      <c r="N29" s="294"/>
      <c r="O29" s="294"/>
      <c r="P29" s="294"/>
      <c r="W29" s="293">
        <f>ROUND(AZ54,2)</f>
        <v>0</v>
      </c>
      <c r="X29" s="294"/>
      <c r="Y29" s="294"/>
      <c r="Z29" s="294"/>
      <c r="AA29" s="294"/>
      <c r="AB29" s="294"/>
      <c r="AC29" s="294"/>
      <c r="AD29" s="294"/>
      <c r="AE29" s="294"/>
      <c r="AK29" s="293">
        <f>ROUND(AV54,2)</f>
        <v>0</v>
      </c>
      <c r="AL29" s="294"/>
      <c r="AM29" s="294"/>
      <c r="AN29" s="294"/>
      <c r="AO29" s="294"/>
      <c r="AR29" s="39"/>
      <c r="BE29" s="297"/>
    </row>
    <row r="30" spans="2:57" s="3" customFormat="1" ht="14.45" customHeight="1">
      <c r="B30" s="39"/>
      <c r="F30" s="29" t="s">
        <v>43</v>
      </c>
      <c r="L30" s="321">
        <v>0.15</v>
      </c>
      <c r="M30" s="294"/>
      <c r="N30" s="294"/>
      <c r="O30" s="294"/>
      <c r="P30" s="294"/>
      <c r="W30" s="293">
        <f>ROUND(BA54,2)</f>
        <v>0</v>
      </c>
      <c r="X30" s="294"/>
      <c r="Y30" s="294"/>
      <c r="Z30" s="294"/>
      <c r="AA30" s="294"/>
      <c r="AB30" s="294"/>
      <c r="AC30" s="294"/>
      <c r="AD30" s="294"/>
      <c r="AE30" s="294"/>
      <c r="AK30" s="293">
        <f>ROUND(AW54,2)</f>
        <v>0</v>
      </c>
      <c r="AL30" s="294"/>
      <c r="AM30" s="294"/>
      <c r="AN30" s="294"/>
      <c r="AO30" s="294"/>
      <c r="AR30" s="39"/>
      <c r="BE30" s="297"/>
    </row>
    <row r="31" spans="2:57" s="3" customFormat="1" ht="14.45" customHeight="1" hidden="1">
      <c r="B31" s="39"/>
      <c r="F31" s="29" t="s">
        <v>44</v>
      </c>
      <c r="L31" s="321">
        <v>0.21</v>
      </c>
      <c r="M31" s="294"/>
      <c r="N31" s="294"/>
      <c r="O31" s="294"/>
      <c r="P31" s="294"/>
      <c r="W31" s="293">
        <f>ROUND(BB54,2)</f>
        <v>0</v>
      </c>
      <c r="X31" s="294"/>
      <c r="Y31" s="294"/>
      <c r="Z31" s="294"/>
      <c r="AA31" s="294"/>
      <c r="AB31" s="294"/>
      <c r="AC31" s="294"/>
      <c r="AD31" s="294"/>
      <c r="AE31" s="294"/>
      <c r="AK31" s="293">
        <v>0</v>
      </c>
      <c r="AL31" s="294"/>
      <c r="AM31" s="294"/>
      <c r="AN31" s="294"/>
      <c r="AO31" s="294"/>
      <c r="AR31" s="39"/>
      <c r="BE31" s="297"/>
    </row>
    <row r="32" spans="2:57" s="3" customFormat="1" ht="14.45" customHeight="1" hidden="1">
      <c r="B32" s="39"/>
      <c r="F32" s="29" t="s">
        <v>45</v>
      </c>
      <c r="L32" s="321">
        <v>0.15</v>
      </c>
      <c r="M32" s="294"/>
      <c r="N32" s="294"/>
      <c r="O32" s="294"/>
      <c r="P32" s="294"/>
      <c r="W32" s="293">
        <f>ROUND(BC54,2)</f>
        <v>0</v>
      </c>
      <c r="X32" s="294"/>
      <c r="Y32" s="294"/>
      <c r="Z32" s="294"/>
      <c r="AA32" s="294"/>
      <c r="AB32" s="294"/>
      <c r="AC32" s="294"/>
      <c r="AD32" s="294"/>
      <c r="AE32" s="294"/>
      <c r="AK32" s="293">
        <v>0</v>
      </c>
      <c r="AL32" s="294"/>
      <c r="AM32" s="294"/>
      <c r="AN32" s="294"/>
      <c r="AO32" s="294"/>
      <c r="AR32" s="39"/>
      <c r="BE32" s="297"/>
    </row>
    <row r="33" spans="2:44" s="3" customFormat="1" ht="14.45" customHeight="1" hidden="1">
      <c r="B33" s="39"/>
      <c r="F33" s="29" t="s">
        <v>46</v>
      </c>
      <c r="L33" s="321">
        <v>0</v>
      </c>
      <c r="M33" s="294"/>
      <c r="N33" s="294"/>
      <c r="O33" s="294"/>
      <c r="P33" s="294"/>
      <c r="W33" s="293">
        <f>ROUND(BD54,2)</f>
        <v>0</v>
      </c>
      <c r="X33" s="294"/>
      <c r="Y33" s="294"/>
      <c r="Z33" s="294"/>
      <c r="AA33" s="294"/>
      <c r="AB33" s="294"/>
      <c r="AC33" s="294"/>
      <c r="AD33" s="294"/>
      <c r="AE33" s="294"/>
      <c r="AK33" s="293">
        <v>0</v>
      </c>
      <c r="AL33" s="294"/>
      <c r="AM33" s="294"/>
      <c r="AN33" s="294"/>
      <c r="AO33" s="294"/>
      <c r="AR33" s="39"/>
    </row>
    <row r="34" spans="1:57" s="2" customFormat="1" ht="6.95" customHeight="1">
      <c r="A34" s="34"/>
      <c r="B34" s="35"/>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5"/>
      <c r="BE34" s="34"/>
    </row>
    <row r="35" spans="1:57" s="2" customFormat="1" ht="25.9" customHeight="1">
      <c r="A35" s="34"/>
      <c r="B35" s="35"/>
      <c r="C35" s="40"/>
      <c r="D35" s="41" t="s">
        <v>47</v>
      </c>
      <c r="E35" s="42"/>
      <c r="F35" s="42"/>
      <c r="G35" s="42"/>
      <c r="H35" s="42"/>
      <c r="I35" s="42"/>
      <c r="J35" s="42"/>
      <c r="K35" s="42"/>
      <c r="L35" s="42"/>
      <c r="M35" s="42"/>
      <c r="N35" s="42"/>
      <c r="O35" s="42"/>
      <c r="P35" s="42"/>
      <c r="Q35" s="42"/>
      <c r="R35" s="42"/>
      <c r="S35" s="42"/>
      <c r="T35" s="43" t="s">
        <v>48</v>
      </c>
      <c r="U35" s="42"/>
      <c r="V35" s="42"/>
      <c r="W35" s="42"/>
      <c r="X35" s="300" t="s">
        <v>49</v>
      </c>
      <c r="Y35" s="301"/>
      <c r="Z35" s="301"/>
      <c r="AA35" s="301"/>
      <c r="AB35" s="301"/>
      <c r="AC35" s="42"/>
      <c r="AD35" s="42"/>
      <c r="AE35" s="42"/>
      <c r="AF35" s="42"/>
      <c r="AG35" s="42"/>
      <c r="AH35" s="42"/>
      <c r="AI35" s="42"/>
      <c r="AJ35" s="42"/>
      <c r="AK35" s="302">
        <f>SUM(AK26:AK33)</f>
        <v>0</v>
      </c>
      <c r="AL35" s="301"/>
      <c r="AM35" s="301"/>
      <c r="AN35" s="301"/>
      <c r="AO35" s="303"/>
      <c r="AP35" s="40"/>
      <c r="AQ35" s="40"/>
      <c r="AR35" s="35"/>
      <c r="BE35" s="34"/>
    </row>
    <row r="36" spans="1:57" s="2" customFormat="1" ht="6.95" customHeight="1">
      <c r="A36" s="34"/>
      <c r="B36" s="35"/>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5"/>
      <c r="BE36" s="34"/>
    </row>
    <row r="37" spans="1:57" s="2" customFormat="1" ht="6.95" customHeight="1">
      <c r="A37" s="34"/>
      <c r="B37" s="44"/>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35"/>
      <c r="BE37" s="34"/>
    </row>
    <row r="41" spans="1:57" s="2" customFormat="1" ht="6.95" customHeight="1">
      <c r="A41" s="34"/>
      <c r="B41" s="46"/>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35"/>
      <c r="BE41" s="34"/>
    </row>
    <row r="42" spans="1:57" s="2" customFormat="1" ht="24.95" customHeight="1">
      <c r="A42" s="34"/>
      <c r="B42" s="35"/>
      <c r="C42" s="23" t="s">
        <v>50</v>
      </c>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5"/>
      <c r="BE42" s="34"/>
    </row>
    <row r="43" spans="1:57" s="2" customFormat="1" ht="6.95" customHeight="1">
      <c r="A43" s="34"/>
      <c r="B43" s="35"/>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5"/>
      <c r="BE43" s="34"/>
    </row>
    <row r="44" spans="2:44" s="4" customFormat="1" ht="12" customHeight="1">
      <c r="B44" s="48"/>
      <c r="C44" s="29" t="s">
        <v>14</v>
      </c>
      <c r="L44" s="4" t="str">
        <f>K5</f>
        <v>1</v>
      </c>
      <c r="AR44" s="48"/>
    </row>
    <row r="45" spans="2:44" s="5" customFormat="1" ht="36.95" customHeight="1">
      <c r="B45" s="49"/>
      <c r="C45" s="50" t="s">
        <v>17</v>
      </c>
      <c r="L45" s="312" t="str">
        <f>K6</f>
        <v>Stavební úpravy a přístavba výjezdové základny ZZS JčK- Český Krumlov</v>
      </c>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R45" s="49"/>
    </row>
    <row r="46" spans="1:57" s="2" customFormat="1" ht="6.95" customHeight="1">
      <c r="A46" s="34"/>
      <c r="B46" s="35"/>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5"/>
      <c r="BE46" s="34"/>
    </row>
    <row r="47" spans="1:57" s="2" customFormat="1" ht="12" customHeight="1">
      <c r="A47" s="34"/>
      <c r="B47" s="35"/>
      <c r="C47" s="29" t="s">
        <v>21</v>
      </c>
      <c r="D47" s="34"/>
      <c r="E47" s="34"/>
      <c r="F47" s="34"/>
      <c r="G47" s="34"/>
      <c r="H47" s="34"/>
      <c r="I47" s="34"/>
      <c r="J47" s="34"/>
      <c r="K47" s="34"/>
      <c r="L47" s="51" t="str">
        <f>IF(K8="","",K8)</f>
        <v xml:space="preserve"> </v>
      </c>
      <c r="M47" s="34"/>
      <c r="N47" s="34"/>
      <c r="O47" s="34"/>
      <c r="P47" s="34"/>
      <c r="Q47" s="34"/>
      <c r="R47" s="34"/>
      <c r="S47" s="34"/>
      <c r="T47" s="34"/>
      <c r="U47" s="34"/>
      <c r="V47" s="34"/>
      <c r="W47" s="34"/>
      <c r="X47" s="34"/>
      <c r="Y47" s="34"/>
      <c r="Z47" s="34"/>
      <c r="AA47" s="34"/>
      <c r="AB47" s="34"/>
      <c r="AC47" s="34"/>
      <c r="AD47" s="34"/>
      <c r="AE47" s="34"/>
      <c r="AF47" s="34"/>
      <c r="AG47" s="34"/>
      <c r="AH47" s="34"/>
      <c r="AI47" s="29" t="s">
        <v>23</v>
      </c>
      <c r="AJ47" s="34"/>
      <c r="AK47" s="34"/>
      <c r="AL47" s="34"/>
      <c r="AM47" s="314" t="str">
        <f>IF(AN8="","",AN8)</f>
        <v>8.7.2019</v>
      </c>
      <c r="AN47" s="314"/>
      <c r="AO47" s="34"/>
      <c r="AP47" s="34"/>
      <c r="AQ47" s="34"/>
      <c r="AR47" s="35"/>
      <c r="BE47" s="34"/>
    </row>
    <row r="48" spans="1:57" s="2" customFormat="1" ht="6.95" customHeight="1">
      <c r="A48" s="34"/>
      <c r="B48" s="35"/>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5"/>
      <c r="BE48" s="34"/>
    </row>
    <row r="49" spans="1:57" s="2" customFormat="1" ht="15.2" customHeight="1">
      <c r="A49" s="34"/>
      <c r="B49" s="35"/>
      <c r="C49" s="29" t="s">
        <v>25</v>
      </c>
      <c r="D49" s="34"/>
      <c r="E49" s="34"/>
      <c r="F49" s="34"/>
      <c r="G49" s="34"/>
      <c r="H49" s="34"/>
      <c r="I49" s="34"/>
      <c r="J49" s="34"/>
      <c r="K49" s="34"/>
      <c r="L49" s="4" t="str">
        <f>IF(E11="","",E11)</f>
        <v>NEMOCNICE ČESKÝ KRUMLOV, a.s.</v>
      </c>
      <c r="M49" s="34"/>
      <c r="N49" s="34"/>
      <c r="O49" s="34"/>
      <c r="P49" s="34"/>
      <c r="Q49" s="34"/>
      <c r="R49" s="34"/>
      <c r="S49" s="34"/>
      <c r="T49" s="34"/>
      <c r="U49" s="34"/>
      <c r="V49" s="34"/>
      <c r="W49" s="34"/>
      <c r="X49" s="34"/>
      <c r="Y49" s="34"/>
      <c r="Z49" s="34"/>
      <c r="AA49" s="34"/>
      <c r="AB49" s="34"/>
      <c r="AC49" s="34"/>
      <c r="AD49" s="34"/>
      <c r="AE49" s="34"/>
      <c r="AF49" s="34"/>
      <c r="AG49" s="34"/>
      <c r="AH49" s="34"/>
      <c r="AI49" s="29" t="s">
        <v>31</v>
      </c>
      <c r="AJ49" s="34"/>
      <c r="AK49" s="34"/>
      <c r="AL49" s="34"/>
      <c r="AM49" s="310" t="str">
        <f>IF(E17="","",E17)</f>
        <v>ALFAPLAN s.r.o.</v>
      </c>
      <c r="AN49" s="311"/>
      <c r="AO49" s="311"/>
      <c r="AP49" s="311"/>
      <c r="AQ49" s="34"/>
      <c r="AR49" s="35"/>
      <c r="AS49" s="306" t="s">
        <v>51</v>
      </c>
      <c r="AT49" s="307"/>
      <c r="AU49" s="53"/>
      <c r="AV49" s="53"/>
      <c r="AW49" s="53"/>
      <c r="AX49" s="53"/>
      <c r="AY49" s="53"/>
      <c r="AZ49" s="53"/>
      <c r="BA49" s="53"/>
      <c r="BB49" s="53"/>
      <c r="BC49" s="53"/>
      <c r="BD49" s="54"/>
      <c r="BE49" s="34"/>
    </row>
    <row r="50" spans="1:57" s="2" customFormat="1" ht="15.2" customHeight="1">
      <c r="A50" s="34"/>
      <c r="B50" s="35"/>
      <c r="C50" s="29" t="s">
        <v>29</v>
      </c>
      <c r="D50" s="34"/>
      <c r="E50" s="34"/>
      <c r="F50" s="34"/>
      <c r="G50" s="34"/>
      <c r="H50" s="34"/>
      <c r="I50" s="34"/>
      <c r="J50" s="34"/>
      <c r="K50" s="34"/>
      <c r="L50" s="4" t="str">
        <f>IF(E14="Vyplň údaj","",E14)</f>
        <v/>
      </c>
      <c r="M50" s="34"/>
      <c r="N50" s="34"/>
      <c r="O50" s="34"/>
      <c r="P50" s="34"/>
      <c r="Q50" s="34"/>
      <c r="R50" s="34"/>
      <c r="S50" s="34"/>
      <c r="T50" s="34"/>
      <c r="U50" s="34"/>
      <c r="V50" s="34"/>
      <c r="W50" s="34"/>
      <c r="X50" s="34"/>
      <c r="Y50" s="34"/>
      <c r="Z50" s="34"/>
      <c r="AA50" s="34"/>
      <c r="AB50" s="34"/>
      <c r="AC50" s="34"/>
      <c r="AD50" s="34"/>
      <c r="AE50" s="34"/>
      <c r="AF50" s="34"/>
      <c r="AG50" s="34"/>
      <c r="AH50" s="34"/>
      <c r="AI50" s="29" t="s">
        <v>34</v>
      </c>
      <c r="AJ50" s="34"/>
      <c r="AK50" s="34"/>
      <c r="AL50" s="34"/>
      <c r="AM50" s="310" t="str">
        <f>IF(E20="","",E20)</f>
        <v xml:space="preserve"> </v>
      </c>
      <c r="AN50" s="311"/>
      <c r="AO50" s="311"/>
      <c r="AP50" s="311"/>
      <c r="AQ50" s="34"/>
      <c r="AR50" s="35"/>
      <c r="AS50" s="308"/>
      <c r="AT50" s="309"/>
      <c r="AU50" s="55"/>
      <c r="AV50" s="55"/>
      <c r="AW50" s="55"/>
      <c r="AX50" s="55"/>
      <c r="AY50" s="55"/>
      <c r="AZ50" s="55"/>
      <c r="BA50" s="55"/>
      <c r="BB50" s="55"/>
      <c r="BC50" s="55"/>
      <c r="BD50" s="56"/>
      <c r="BE50" s="34"/>
    </row>
    <row r="51" spans="1:57" s="2" customFormat="1" ht="10.9" customHeight="1">
      <c r="A51" s="34"/>
      <c r="B51" s="35"/>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5"/>
      <c r="AS51" s="308"/>
      <c r="AT51" s="309"/>
      <c r="AU51" s="55"/>
      <c r="AV51" s="55"/>
      <c r="AW51" s="55"/>
      <c r="AX51" s="55"/>
      <c r="AY51" s="55"/>
      <c r="AZ51" s="55"/>
      <c r="BA51" s="55"/>
      <c r="BB51" s="55"/>
      <c r="BC51" s="55"/>
      <c r="BD51" s="56"/>
      <c r="BE51" s="34"/>
    </row>
    <row r="52" spans="1:57" s="2" customFormat="1" ht="29.25" customHeight="1">
      <c r="A52" s="34"/>
      <c r="B52" s="35"/>
      <c r="C52" s="330" t="s">
        <v>52</v>
      </c>
      <c r="D52" s="326"/>
      <c r="E52" s="326"/>
      <c r="F52" s="326"/>
      <c r="G52" s="326"/>
      <c r="H52" s="57"/>
      <c r="I52" s="325" t="s">
        <v>53</v>
      </c>
      <c r="J52" s="326"/>
      <c r="K52" s="326"/>
      <c r="L52" s="326"/>
      <c r="M52" s="326"/>
      <c r="N52" s="326"/>
      <c r="O52" s="326"/>
      <c r="P52" s="326"/>
      <c r="Q52" s="326"/>
      <c r="R52" s="326"/>
      <c r="S52" s="326"/>
      <c r="T52" s="326"/>
      <c r="U52" s="326"/>
      <c r="V52" s="326"/>
      <c r="W52" s="326"/>
      <c r="X52" s="326"/>
      <c r="Y52" s="326"/>
      <c r="Z52" s="326"/>
      <c r="AA52" s="326"/>
      <c r="AB52" s="326"/>
      <c r="AC52" s="326"/>
      <c r="AD52" s="326"/>
      <c r="AE52" s="326"/>
      <c r="AF52" s="326"/>
      <c r="AG52" s="327" t="s">
        <v>54</v>
      </c>
      <c r="AH52" s="326"/>
      <c r="AI52" s="326"/>
      <c r="AJ52" s="326"/>
      <c r="AK52" s="326"/>
      <c r="AL52" s="326"/>
      <c r="AM52" s="326"/>
      <c r="AN52" s="325" t="s">
        <v>55</v>
      </c>
      <c r="AO52" s="326"/>
      <c r="AP52" s="326"/>
      <c r="AQ52" s="58" t="s">
        <v>56</v>
      </c>
      <c r="AR52" s="35"/>
      <c r="AS52" s="59" t="s">
        <v>57</v>
      </c>
      <c r="AT52" s="60" t="s">
        <v>58</v>
      </c>
      <c r="AU52" s="60" t="s">
        <v>59</v>
      </c>
      <c r="AV52" s="60" t="s">
        <v>60</v>
      </c>
      <c r="AW52" s="60" t="s">
        <v>61</v>
      </c>
      <c r="AX52" s="60" t="s">
        <v>62</v>
      </c>
      <c r="AY52" s="60" t="s">
        <v>63</v>
      </c>
      <c r="AZ52" s="60" t="s">
        <v>64</v>
      </c>
      <c r="BA52" s="60" t="s">
        <v>65</v>
      </c>
      <c r="BB52" s="60" t="s">
        <v>66</v>
      </c>
      <c r="BC52" s="60" t="s">
        <v>67</v>
      </c>
      <c r="BD52" s="61" t="s">
        <v>68</v>
      </c>
      <c r="BE52" s="34"/>
    </row>
    <row r="53" spans="1:57" s="2" customFormat="1" ht="10.9" customHeight="1">
      <c r="A53" s="34"/>
      <c r="B53" s="35"/>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5"/>
      <c r="AS53" s="62"/>
      <c r="AT53" s="63"/>
      <c r="AU53" s="63"/>
      <c r="AV53" s="63"/>
      <c r="AW53" s="63"/>
      <c r="AX53" s="63"/>
      <c r="AY53" s="63"/>
      <c r="AZ53" s="63"/>
      <c r="BA53" s="63"/>
      <c r="BB53" s="63"/>
      <c r="BC53" s="63"/>
      <c r="BD53" s="64"/>
      <c r="BE53" s="34"/>
    </row>
    <row r="54" spans="2:90" s="6" customFormat="1" ht="32.45" customHeight="1">
      <c r="B54" s="65"/>
      <c r="C54" s="66" t="s">
        <v>69</v>
      </c>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328">
        <f>ROUND(SUM(AG55:AG63),2)</f>
        <v>0</v>
      </c>
      <c r="AH54" s="328"/>
      <c r="AI54" s="328"/>
      <c r="AJ54" s="328"/>
      <c r="AK54" s="328"/>
      <c r="AL54" s="328"/>
      <c r="AM54" s="328"/>
      <c r="AN54" s="329">
        <f aca="true" t="shared" si="0" ref="AN54:AN63">SUM(AG54,AT54)</f>
        <v>0</v>
      </c>
      <c r="AO54" s="329"/>
      <c r="AP54" s="329"/>
      <c r="AQ54" s="69" t="s">
        <v>3</v>
      </c>
      <c r="AR54" s="65"/>
      <c r="AS54" s="70">
        <f>ROUND(SUM(AS55:AS63),2)</f>
        <v>0</v>
      </c>
      <c r="AT54" s="71">
        <f aca="true" t="shared" si="1" ref="AT54:AT63">ROUND(SUM(AV54:AW54),2)</f>
        <v>0</v>
      </c>
      <c r="AU54" s="72">
        <f>ROUND(SUM(AU55:AU63),5)</f>
        <v>0</v>
      </c>
      <c r="AV54" s="71">
        <f>ROUND(AZ54*L29,2)</f>
        <v>0</v>
      </c>
      <c r="AW54" s="71">
        <f>ROUND(BA54*L30,2)</f>
        <v>0</v>
      </c>
      <c r="AX54" s="71">
        <f>ROUND(BB54*L29,2)</f>
        <v>0</v>
      </c>
      <c r="AY54" s="71">
        <f>ROUND(BC54*L30,2)</f>
        <v>0</v>
      </c>
      <c r="AZ54" s="71">
        <f>ROUND(SUM(AZ55:AZ63),2)</f>
        <v>0</v>
      </c>
      <c r="BA54" s="71">
        <f>ROUND(SUM(BA55:BA63),2)</f>
        <v>0</v>
      </c>
      <c r="BB54" s="71">
        <f>ROUND(SUM(BB55:BB63),2)</f>
        <v>0</v>
      </c>
      <c r="BC54" s="71">
        <f>ROUND(SUM(BC55:BC63),2)</f>
        <v>0</v>
      </c>
      <c r="BD54" s="73">
        <f>ROUND(SUM(BD55:BD63),2)</f>
        <v>0</v>
      </c>
      <c r="BS54" s="74" t="s">
        <v>70</v>
      </c>
      <c r="BT54" s="74" t="s">
        <v>71</v>
      </c>
      <c r="BU54" s="75" t="s">
        <v>72</v>
      </c>
      <c r="BV54" s="74" t="s">
        <v>73</v>
      </c>
      <c r="BW54" s="74" t="s">
        <v>5</v>
      </c>
      <c r="BX54" s="74" t="s">
        <v>74</v>
      </c>
      <c r="CL54" s="74" t="s">
        <v>3</v>
      </c>
    </row>
    <row r="55" spans="1:91" s="7" customFormat="1" ht="16.5" customHeight="1">
      <c r="A55" s="76" t="s">
        <v>75</v>
      </c>
      <c r="B55" s="77"/>
      <c r="C55" s="78"/>
      <c r="D55" s="324" t="s">
        <v>15</v>
      </c>
      <c r="E55" s="324"/>
      <c r="F55" s="324"/>
      <c r="G55" s="324"/>
      <c r="H55" s="324"/>
      <c r="I55" s="79"/>
      <c r="J55" s="324" t="s">
        <v>76</v>
      </c>
      <c r="K55" s="324"/>
      <c r="L55" s="324"/>
      <c r="M55" s="324"/>
      <c r="N55" s="324"/>
      <c r="O55" s="324"/>
      <c r="P55" s="324"/>
      <c r="Q55" s="324"/>
      <c r="R55" s="324"/>
      <c r="S55" s="324"/>
      <c r="T55" s="324"/>
      <c r="U55" s="324"/>
      <c r="V55" s="324"/>
      <c r="W55" s="324"/>
      <c r="X55" s="324"/>
      <c r="Y55" s="324"/>
      <c r="Z55" s="324"/>
      <c r="AA55" s="324"/>
      <c r="AB55" s="324"/>
      <c r="AC55" s="324"/>
      <c r="AD55" s="324"/>
      <c r="AE55" s="324"/>
      <c r="AF55" s="324"/>
      <c r="AG55" s="322">
        <f>'1 - Stavební část'!J30</f>
        <v>0</v>
      </c>
      <c r="AH55" s="323"/>
      <c r="AI55" s="323"/>
      <c r="AJ55" s="323"/>
      <c r="AK55" s="323"/>
      <c r="AL55" s="323"/>
      <c r="AM55" s="323"/>
      <c r="AN55" s="322">
        <f t="shared" si="0"/>
        <v>0</v>
      </c>
      <c r="AO55" s="323"/>
      <c r="AP55" s="323"/>
      <c r="AQ55" s="80" t="s">
        <v>77</v>
      </c>
      <c r="AR55" s="77"/>
      <c r="AS55" s="81">
        <v>0</v>
      </c>
      <c r="AT55" s="82">
        <f t="shared" si="1"/>
        <v>0</v>
      </c>
      <c r="AU55" s="83">
        <f>'1 - Stavební část'!P113</f>
        <v>0</v>
      </c>
      <c r="AV55" s="82">
        <f>'1 - Stavební část'!J33</f>
        <v>0</v>
      </c>
      <c r="AW55" s="82">
        <f>'1 - Stavební část'!J34</f>
        <v>0</v>
      </c>
      <c r="AX55" s="82">
        <f>'1 - Stavební část'!J35</f>
        <v>0</v>
      </c>
      <c r="AY55" s="82">
        <f>'1 - Stavební část'!J36</f>
        <v>0</v>
      </c>
      <c r="AZ55" s="82">
        <f>'1 - Stavební část'!F33</f>
        <v>0</v>
      </c>
      <c r="BA55" s="82">
        <f>'1 - Stavební část'!F34</f>
        <v>0</v>
      </c>
      <c r="BB55" s="82">
        <f>'1 - Stavební část'!F35</f>
        <v>0</v>
      </c>
      <c r="BC55" s="82">
        <f>'1 - Stavební část'!F36</f>
        <v>0</v>
      </c>
      <c r="BD55" s="84">
        <f>'1 - Stavební část'!F37</f>
        <v>0</v>
      </c>
      <c r="BT55" s="85" t="s">
        <v>15</v>
      </c>
      <c r="BV55" s="85" t="s">
        <v>73</v>
      </c>
      <c r="BW55" s="85" t="s">
        <v>78</v>
      </c>
      <c r="BX55" s="85" t="s">
        <v>5</v>
      </c>
      <c r="CL55" s="85" t="s">
        <v>3</v>
      </c>
      <c r="CM55" s="85" t="s">
        <v>79</v>
      </c>
    </row>
    <row r="56" spans="1:91" s="7" customFormat="1" ht="16.5" customHeight="1">
      <c r="A56" s="76" t="s">
        <v>75</v>
      </c>
      <c r="B56" s="77"/>
      <c r="C56" s="78"/>
      <c r="D56" s="324" t="s">
        <v>79</v>
      </c>
      <c r="E56" s="324"/>
      <c r="F56" s="324"/>
      <c r="G56" s="324"/>
      <c r="H56" s="324"/>
      <c r="I56" s="79"/>
      <c r="J56" s="324" t="s">
        <v>80</v>
      </c>
      <c r="K56" s="324"/>
      <c r="L56" s="324"/>
      <c r="M56" s="324"/>
      <c r="N56" s="324"/>
      <c r="O56" s="324"/>
      <c r="P56" s="324"/>
      <c r="Q56" s="324"/>
      <c r="R56" s="324"/>
      <c r="S56" s="324"/>
      <c r="T56" s="324"/>
      <c r="U56" s="324"/>
      <c r="V56" s="324"/>
      <c r="W56" s="324"/>
      <c r="X56" s="324"/>
      <c r="Y56" s="324"/>
      <c r="Z56" s="324"/>
      <c r="AA56" s="324"/>
      <c r="AB56" s="324"/>
      <c r="AC56" s="324"/>
      <c r="AD56" s="324"/>
      <c r="AE56" s="324"/>
      <c r="AF56" s="324"/>
      <c r="AG56" s="322">
        <f>'2 - Vytápění'!J30</f>
        <v>0</v>
      </c>
      <c r="AH56" s="323"/>
      <c r="AI56" s="323"/>
      <c r="AJ56" s="323"/>
      <c r="AK56" s="323"/>
      <c r="AL56" s="323"/>
      <c r="AM56" s="323"/>
      <c r="AN56" s="322">
        <f t="shared" si="0"/>
        <v>0</v>
      </c>
      <c r="AO56" s="323"/>
      <c r="AP56" s="323"/>
      <c r="AQ56" s="80" t="s">
        <v>77</v>
      </c>
      <c r="AR56" s="77"/>
      <c r="AS56" s="81">
        <v>0</v>
      </c>
      <c r="AT56" s="82">
        <f t="shared" si="1"/>
        <v>0</v>
      </c>
      <c r="AU56" s="83">
        <f>'2 - Vytápění'!P88</f>
        <v>0</v>
      </c>
      <c r="AV56" s="82">
        <f>'2 - Vytápění'!J33</f>
        <v>0</v>
      </c>
      <c r="AW56" s="82">
        <f>'2 - Vytápění'!J34</f>
        <v>0</v>
      </c>
      <c r="AX56" s="82">
        <f>'2 - Vytápění'!J35</f>
        <v>0</v>
      </c>
      <c r="AY56" s="82">
        <f>'2 - Vytápění'!J36</f>
        <v>0</v>
      </c>
      <c r="AZ56" s="82">
        <f>'2 - Vytápění'!F33</f>
        <v>0</v>
      </c>
      <c r="BA56" s="82">
        <f>'2 - Vytápění'!F34</f>
        <v>0</v>
      </c>
      <c r="BB56" s="82">
        <f>'2 - Vytápění'!F35</f>
        <v>0</v>
      </c>
      <c r="BC56" s="82">
        <f>'2 - Vytápění'!F36</f>
        <v>0</v>
      </c>
      <c r="BD56" s="84">
        <f>'2 - Vytápění'!F37</f>
        <v>0</v>
      </c>
      <c r="BT56" s="85" t="s">
        <v>15</v>
      </c>
      <c r="BV56" s="85" t="s">
        <v>73</v>
      </c>
      <c r="BW56" s="85" t="s">
        <v>81</v>
      </c>
      <c r="BX56" s="85" t="s">
        <v>5</v>
      </c>
      <c r="CL56" s="85" t="s">
        <v>3</v>
      </c>
      <c r="CM56" s="85" t="s">
        <v>79</v>
      </c>
    </row>
    <row r="57" spans="1:91" s="7" customFormat="1" ht="16.5" customHeight="1">
      <c r="A57" s="76" t="s">
        <v>75</v>
      </c>
      <c r="B57" s="77"/>
      <c r="C57" s="78"/>
      <c r="D57" s="324" t="s">
        <v>82</v>
      </c>
      <c r="E57" s="324"/>
      <c r="F57" s="324"/>
      <c r="G57" s="324"/>
      <c r="H57" s="324"/>
      <c r="I57" s="79"/>
      <c r="J57" s="324" t="s">
        <v>83</v>
      </c>
      <c r="K57" s="324"/>
      <c r="L57" s="324"/>
      <c r="M57" s="324"/>
      <c r="N57" s="324"/>
      <c r="O57" s="324"/>
      <c r="P57" s="324"/>
      <c r="Q57" s="324"/>
      <c r="R57" s="324"/>
      <c r="S57" s="324"/>
      <c r="T57" s="324"/>
      <c r="U57" s="324"/>
      <c r="V57" s="324"/>
      <c r="W57" s="324"/>
      <c r="X57" s="324"/>
      <c r="Y57" s="324"/>
      <c r="Z57" s="324"/>
      <c r="AA57" s="324"/>
      <c r="AB57" s="324"/>
      <c r="AC57" s="324"/>
      <c r="AD57" s="324"/>
      <c r="AE57" s="324"/>
      <c r="AF57" s="324"/>
      <c r="AG57" s="322">
        <f>'3 - Vzduchotechnika a chl...'!J30</f>
        <v>0</v>
      </c>
      <c r="AH57" s="323"/>
      <c r="AI57" s="323"/>
      <c r="AJ57" s="323"/>
      <c r="AK57" s="323"/>
      <c r="AL57" s="323"/>
      <c r="AM57" s="323"/>
      <c r="AN57" s="322">
        <f t="shared" si="0"/>
        <v>0</v>
      </c>
      <c r="AO57" s="323"/>
      <c r="AP57" s="323"/>
      <c r="AQ57" s="80" t="s">
        <v>77</v>
      </c>
      <c r="AR57" s="77"/>
      <c r="AS57" s="81">
        <v>0</v>
      </c>
      <c r="AT57" s="82">
        <f t="shared" si="1"/>
        <v>0</v>
      </c>
      <c r="AU57" s="83">
        <f>'3 - Vzduchotechnika a chl...'!P86</f>
        <v>0</v>
      </c>
      <c r="AV57" s="82">
        <f>'3 - Vzduchotechnika a chl...'!J33</f>
        <v>0</v>
      </c>
      <c r="AW57" s="82">
        <f>'3 - Vzduchotechnika a chl...'!J34</f>
        <v>0</v>
      </c>
      <c r="AX57" s="82">
        <f>'3 - Vzduchotechnika a chl...'!J35</f>
        <v>0</v>
      </c>
      <c r="AY57" s="82">
        <f>'3 - Vzduchotechnika a chl...'!J36</f>
        <v>0</v>
      </c>
      <c r="AZ57" s="82">
        <f>'3 - Vzduchotechnika a chl...'!F33</f>
        <v>0</v>
      </c>
      <c r="BA57" s="82">
        <f>'3 - Vzduchotechnika a chl...'!F34</f>
        <v>0</v>
      </c>
      <c r="BB57" s="82">
        <f>'3 - Vzduchotechnika a chl...'!F35</f>
        <v>0</v>
      </c>
      <c r="BC57" s="82">
        <f>'3 - Vzduchotechnika a chl...'!F36</f>
        <v>0</v>
      </c>
      <c r="BD57" s="84">
        <f>'3 - Vzduchotechnika a chl...'!F37</f>
        <v>0</v>
      </c>
      <c r="BT57" s="85" t="s">
        <v>15</v>
      </c>
      <c r="BV57" s="85" t="s">
        <v>73</v>
      </c>
      <c r="BW57" s="85" t="s">
        <v>84</v>
      </c>
      <c r="BX57" s="85" t="s">
        <v>5</v>
      </c>
      <c r="CL57" s="85" t="s">
        <v>3</v>
      </c>
      <c r="CM57" s="85" t="s">
        <v>79</v>
      </c>
    </row>
    <row r="58" spans="1:91" s="7" customFormat="1" ht="16.5" customHeight="1">
      <c r="A58" s="76" t="s">
        <v>75</v>
      </c>
      <c r="B58" s="77"/>
      <c r="C58" s="78"/>
      <c r="D58" s="324" t="s">
        <v>85</v>
      </c>
      <c r="E58" s="324"/>
      <c r="F58" s="324"/>
      <c r="G58" s="324"/>
      <c r="H58" s="324"/>
      <c r="I58" s="79"/>
      <c r="J58" s="324" t="s">
        <v>86</v>
      </c>
      <c r="K58" s="324"/>
      <c r="L58" s="324"/>
      <c r="M58" s="324"/>
      <c r="N58" s="324"/>
      <c r="O58" s="324"/>
      <c r="P58" s="324"/>
      <c r="Q58" s="324"/>
      <c r="R58" s="324"/>
      <c r="S58" s="324"/>
      <c r="T58" s="324"/>
      <c r="U58" s="324"/>
      <c r="V58" s="324"/>
      <c r="W58" s="324"/>
      <c r="X58" s="324"/>
      <c r="Y58" s="324"/>
      <c r="Z58" s="324"/>
      <c r="AA58" s="324"/>
      <c r="AB58" s="324"/>
      <c r="AC58" s="324"/>
      <c r="AD58" s="324"/>
      <c r="AE58" s="324"/>
      <c r="AF58" s="324"/>
      <c r="AG58" s="322">
        <f>'4 - Zdravotní instalace'!J30</f>
        <v>0</v>
      </c>
      <c r="AH58" s="323"/>
      <c r="AI58" s="323"/>
      <c r="AJ58" s="323"/>
      <c r="AK58" s="323"/>
      <c r="AL58" s="323"/>
      <c r="AM58" s="323"/>
      <c r="AN58" s="322">
        <f t="shared" si="0"/>
        <v>0</v>
      </c>
      <c r="AO58" s="323"/>
      <c r="AP58" s="323"/>
      <c r="AQ58" s="80" t="s">
        <v>77</v>
      </c>
      <c r="AR58" s="77"/>
      <c r="AS58" s="81">
        <v>0</v>
      </c>
      <c r="AT58" s="82">
        <f t="shared" si="1"/>
        <v>0</v>
      </c>
      <c r="AU58" s="83">
        <f>'4 - Zdravotní instalace'!P96</f>
        <v>0</v>
      </c>
      <c r="AV58" s="82">
        <f>'4 - Zdravotní instalace'!J33</f>
        <v>0</v>
      </c>
      <c r="AW58" s="82">
        <f>'4 - Zdravotní instalace'!J34</f>
        <v>0</v>
      </c>
      <c r="AX58" s="82">
        <f>'4 - Zdravotní instalace'!J35</f>
        <v>0</v>
      </c>
      <c r="AY58" s="82">
        <f>'4 - Zdravotní instalace'!J36</f>
        <v>0</v>
      </c>
      <c r="AZ58" s="82">
        <f>'4 - Zdravotní instalace'!F33</f>
        <v>0</v>
      </c>
      <c r="BA58" s="82">
        <f>'4 - Zdravotní instalace'!F34</f>
        <v>0</v>
      </c>
      <c r="BB58" s="82">
        <f>'4 - Zdravotní instalace'!F35</f>
        <v>0</v>
      </c>
      <c r="BC58" s="82">
        <f>'4 - Zdravotní instalace'!F36</f>
        <v>0</v>
      </c>
      <c r="BD58" s="84">
        <f>'4 - Zdravotní instalace'!F37</f>
        <v>0</v>
      </c>
      <c r="BT58" s="85" t="s">
        <v>15</v>
      </c>
      <c r="BV58" s="85" t="s">
        <v>73</v>
      </c>
      <c r="BW58" s="85" t="s">
        <v>87</v>
      </c>
      <c r="BX58" s="85" t="s">
        <v>5</v>
      </c>
      <c r="CL58" s="85" t="s">
        <v>3</v>
      </c>
      <c r="CM58" s="85" t="s">
        <v>79</v>
      </c>
    </row>
    <row r="59" spans="1:91" s="7" customFormat="1" ht="27" customHeight="1">
      <c r="A59" s="76" t="s">
        <v>75</v>
      </c>
      <c r="B59" s="77"/>
      <c r="C59" s="78"/>
      <c r="D59" s="324" t="s">
        <v>88</v>
      </c>
      <c r="E59" s="324"/>
      <c r="F59" s="324"/>
      <c r="G59" s="324"/>
      <c r="H59" s="324"/>
      <c r="I59" s="79"/>
      <c r="J59" s="324" t="s">
        <v>89</v>
      </c>
      <c r="K59" s="324"/>
      <c r="L59" s="324"/>
      <c r="M59" s="324"/>
      <c r="N59" s="324"/>
      <c r="O59" s="324"/>
      <c r="P59" s="324"/>
      <c r="Q59" s="324"/>
      <c r="R59" s="324"/>
      <c r="S59" s="324"/>
      <c r="T59" s="324"/>
      <c r="U59" s="324"/>
      <c r="V59" s="324"/>
      <c r="W59" s="324"/>
      <c r="X59" s="324"/>
      <c r="Y59" s="324"/>
      <c r="Z59" s="324"/>
      <c r="AA59" s="324"/>
      <c r="AB59" s="324"/>
      <c r="AC59" s="324"/>
      <c r="AD59" s="324"/>
      <c r="AE59" s="324"/>
      <c r="AF59" s="324"/>
      <c r="AG59" s="322">
        <f>'5 - Silnoproudá elektrote...'!J30</f>
        <v>0</v>
      </c>
      <c r="AH59" s="323"/>
      <c r="AI59" s="323"/>
      <c r="AJ59" s="323"/>
      <c r="AK59" s="323"/>
      <c r="AL59" s="323"/>
      <c r="AM59" s="323"/>
      <c r="AN59" s="322">
        <f t="shared" si="0"/>
        <v>0</v>
      </c>
      <c r="AO59" s="323"/>
      <c r="AP59" s="323"/>
      <c r="AQ59" s="80" t="s">
        <v>77</v>
      </c>
      <c r="AR59" s="77"/>
      <c r="AS59" s="81">
        <v>0</v>
      </c>
      <c r="AT59" s="82">
        <f t="shared" si="1"/>
        <v>0</v>
      </c>
      <c r="AU59" s="83">
        <f>'5 - Silnoproudá elektrote...'!P87</f>
        <v>0</v>
      </c>
      <c r="AV59" s="82">
        <f>'5 - Silnoproudá elektrote...'!J33</f>
        <v>0</v>
      </c>
      <c r="AW59" s="82">
        <f>'5 - Silnoproudá elektrote...'!J34</f>
        <v>0</v>
      </c>
      <c r="AX59" s="82">
        <f>'5 - Silnoproudá elektrote...'!J35</f>
        <v>0</v>
      </c>
      <c r="AY59" s="82">
        <f>'5 - Silnoproudá elektrote...'!J36</f>
        <v>0</v>
      </c>
      <c r="AZ59" s="82">
        <f>'5 - Silnoproudá elektrote...'!F33</f>
        <v>0</v>
      </c>
      <c r="BA59" s="82">
        <f>'5 - Silnoproudá elektrote...'!F34</f>
        <v>0</v>
      </c>
      <c r="BB59" s="82">
        <f>'5 - Silnoproudá elektrote...'!F35</f>
        <v>0</v>
      </c>
      <c r="BC59" s="82">
        <f>'5 - Silnoproudá elektrote...'!F36</f>
        <v>0</v>
      </c>
      <c r="BD59" s="84">
        <f>'5 - Silnoproudá elektrote...'!F37</f>
        <v>0</v>
      </c>
      <c r="BT59" s="85" t="s">
        <v>15</v>
      </c>
      <c r="BV59" s="85" t="s">
        <v>73</v>
      </c>
      <c r="BW59" s="85" t="s">
        <v>90</v>
      </c>
      <c r="BX59" s="85" t="s">
        <v>5</v>
      </c>
      <c r="CL59" s="85" t="s">
        <v>3</v>
      </c>
      <c r="CM59" s="85" t="s">
        <v>79</v>
      </c>
    </row>
    <row r="60" spans="1:91" s="7" customFormat="1" ht="16.5" customHeight="1">
      <c r="A60" s="76" t="s">
        <v>75</v>
      </c>
      <c r="B60" s="77"/>
      <c r="C60" s="78"/>
      <c r="D60" s="324" t="s">
        <v>91</v>
      </c>
      <c r="E60" s="324"/>
      <c r="F60" s="324"/>
      <c r="G60" s="324"/>
      <c r="H60" s="324"/>
      <c r="I60" s="79"/>
      <c r="J60" s="324" t="s">
        <v>92</v>
      </c>
      <c r="K60" s="324"/>
      <c r="L60" s="324"/>
      <c r="M60" s="324"/>
      <c r="N60" s="324"/>
      <c r="O60" s="324"/>
      <c r="P60" s="324"/>
      <c r="Q60" s="324"/>
      <c r="R60" s="324"/>
      <c r="S60" s="324"/>
      <c r="T60" s="324"/>
      <c r="U60" s="324"/>
      <c r="V60" s="324"/>
      <c r="W60" s="324"/>
      <c r="X60" s="324"/>
      <c r="Y60" s="324"/>
      <c r="Z60" s="324"/>
      <c r="AA60" s="324"/>
      <c r="AB60" s="324"/>
      <c r="AC60" s="324"/>
      <c r="AD60" s="324"/>
      <c r="AE60" s="324"/>
      <c r="AF60" s="324"/>
      <c r="AG60" s="322">
        <f>'6 - Měření a regulace'!J30</f>
        <v>0</v>
      </c>
      <c r="AH60" s="323"/>
      <c r="AI60" s="323"/>
      <c r="AJ60" s="323"/>
      <c r="AK60" s="323"/>
      <c r="AL60" s="323"/>
      <c r="AM60" s="323"/>
      <c r="AN60" s="322">
        <f t="shared" si="0"/>
        <v>0</v>
      </c>
      <c r="AO60" s="323"/>
      <c r="AP60" s="323"/>
      <c r="AQ60" s="80" t="s">
        <v>77</v>
      </c>
      <c r="AR60" s="77"/>
      <c r="AS60" s="81">
        <v>0</v>
      </c>
      <c r="AT60" s="82">
        <f t="shared" si="1"/>
        <v>0</v>
      </c>
      <c r="AU60" s="83">
        <f>'6 - Měření a regulace'!P86</f>
        <v>0</v>
      </c>
      <c r="AV60" s="82">
        <f>'6 - Měření a regulace'!J33</f>
        <v>0</v>
      </c>
      <c r="AW60" s="82">
        <f>'6 - Měření a regulace'!J34</f>
        <v>0</v>
      </c>
      <c r="AX60" s="82">
        <f>'6 - Měření a regulace'!J35</f>
        <v>0</v>
      </c>
      <c r="AY60" s="82">
        <f>'6 - Měření a regulace'!J36</f>
        <v>0</v>
      </c>
      <c r="AZ60" s="82">
        <f>'6 - Měření a regulace'!F33</f>
        <v>0</v>
      </c>
      <c r="BA60" s="82">
        <f>'6 - Měření a regulace'!F34</f>
        <v>0</v>
      </c>
      <c r="BB60" s="82">
        <f>'6 - Měření a regulace'!F35</f>
        <v>0</v>
      </c>
      <c r="BC60" s="82">
        <f>'6 - Měření a regulace'!F36</f>
        <v>0</v>
      </c>
      <c r="BD60" s="84">
        <f>'6 - Měření a regulace'!F37</f>
        <v>0</v>
      </c>
      <c r="BT60" s="85" t="s">
        <v>15</v>
      </c>
      <c r="BV60" s="85" t="s">
        <v>73</v>
      </c>
      <c r="BW60" s="85" t="s">
        <v>93</v>
      </c>
      <c r="BX60" s="85" t="s">
        <v>5</v>
      </c>
      <c r="CL60" s="85" t="s">
        <v>3</v>
      </c>
      <c r="CM60" s="85" t="s">
        <v>79</v>
      </c>
    </row>
    <row r="61" spans="1:91" s="7" customFormat="1" ht="16.5" customHeight="1">
      <c r="A61" s="76" t="s">
        <v>75</v>
      </c>
      <c r="B61" s="77"/>
      <c r="C61" s="78"/>
      <c r="D61" s="324" t="s">
        <v>94</v>
      </c>
      <c r="E61" s="324"/>
      <c r="F61" s="324"/>
      <c r="G61" s="324"/>
      <c r="H61" s="324"/>
      <c r="I61" s="79"/>
      <c r="J61" s="324" t="s">
        <v>95</v>
      </c>
      <c r="K61" s="324"/>
      <c r="L61" s="324"/>
      <c r="M61" s="324"/>
      <c r="N61" s="324"/>
      <c r="O61" s="324"/>
      <c r="P61" s="324"/>
      <c r="Q61" s="324"/>
      <c r="R61" s="324"/>
      <c r="S61" s="324"/>
      <c r="T61" s="324"/>
      <c r="U61" s="324"/>
      <c r="V61" s="324"/>
      <c r="W61" s="324"/>
      <c r="X61" s="324"/>
      <c r="Y61" s="324"/>
      <c r="Z61" s="324"/>
      <c r="AA61" s="324"/>
      <c r="AB61" s="324"/>
      <c r="AC61" s="324"/>
      <c r="AD61" s="324"/>
      <c r="AE61" s="324"/>
      <c r="AF61" s="324"/>
      <c r="AG61" s="322">
        <f>'7 - Záchytný systém objektu'!J30</f>
        <v>0</v>
      </c>
      <c r="AH61" s="323"/>
      <c r="AI61" s="323"/>
      <c r="AJ61" s="323"/>
      <c r="AK61" s="323"/>
      <c r="AL61" s="323"/>
      <c r="AM61" s="323"/>
      <c r="AN61" s="322">
        <f t="shared" si="0"/>
        <v>0</v>
      </c>
      <c r="AO61" s="323"/>
      <c r="AP61" s="323"/>
      <c r="AQ61" s="80" t="s">
        <v>77</v>
      </c>
      <c r="AR61" s="77"/>
      <c r="AS61" s="81">
        <v>0</v>
      </c>
      <c r="AT61" s="82">
        <f t="shared" si="1"/>
        <v>0</v>
      </c>
      <c r="AU61" s="83">
        <f>'7 - Záchytný systém objektu'!P82</f>
        <v>0</v>
      </c>
      <c r="AV61" s="82">
        <f>'7 - Záchytný systém objektu'!J33</f>
        <v>0</v>
      </c>
      <c r="AW61" s="82">
        <f>'7 - Záchytný systém objektu'!J34</f>
        <v>0</v>
      </c>
      <c r="AX61" s="82">
        <f>'7 - Záchytný systém objektu'!J35</f>
        <v>0</v>
      </c>
      <c r="AY61" s="82">
        <f>'7 - Záchytný systém objektu'!J36</f>
        <v>0</v>
      </c>
      <c r="AZ61" s="82">
        <f>'7 - Záchytný systém objektu'!F33</f>
        <v>0</v>
      </c>
      <c r="BA61" s="82">
        <f>'7 - Záchytný systém objektu'!F34</f>
        <v>0</v>
      </c>
      <c r="BB61" s="82">
        <f>'7 - Záchytný systém objektu'!F35</f>
        <v>0</v>
      </c>
      <c r="BC61" s="82">
        <f>'7 - Záchytný systém objektu'!F36</f>
        <v>0</v>
      </c>
      <c r="BD61" s="84">
        <f>'7 - Záchytný systém objektu'!F37</f>
        <v>0</v>
      </c>
      <c r="BT61" s="85" t="s">
        <v>15</v>
      </c>
      <c r="BV61" s="85" t="s">
        <v>73</v>
      </c>
      <c r="BW61" s="85" t="s">
        <v>96</v>
      </c>
      <c r="BX61" s="85" t="s">
        <v>5</v>
      </c>
      <c r="CL61" s="85" t="s">
        <v>3</v>
      </c>
      <c r="CM61" s="85" t="s">
        <v>79</v>
      </c>
    </row>
    <row r="62" spans="1:91" s="7" customFormat="1" ht="16.5" customHeight="1">
      <c r="A62" s="76" t="s">
        <v>75</v>
      </c>
      <c r="B62" s="77"/>
      <c r="C62" s="78"/>
      <c r="D62" s="324" t="s">
        <v>97</v>
      </c>
      <c r="E62" s="324"/>
      <c r="F62" s="324"/>
      <c r="G62" s="324"/>
      <c r="H62" s="324"/>
      <c r="I62" s="79"/>
      <c r="J62" s="324" t="s">
        <v>98</v>
      </c>
      <c r="K62" s="324"/>
      <c r="L62" s="324"/>
      <c r="M62" s="324"/>
      <c r="N62" s="324"/>
      <c r="O62" s="324"/>
      <c r="P62" s="324"/>
      <c r="Q62" s="324"/>
      <c r="R62" s="324"/>
      <c r="S62" s="324"/>
      <c r="T62" s="324"/>
      <c r="U62" s="324"/>
      <c r="V62" s="324"/>
      <c r="W62" s="324"/>
      <c r="X62" s="324"/>
      <c r="Y62" s="324"/>
      <c r="Z62" s="324"/>
      <c r="AA62" s="324"/>
      <c r="AB62" s="324"/>
      <c r="AC62" s="324"/>
      <c r="AD62" s="324"/>
      <c r="AE62" s="324"/>
      <c r="AF62" s="324"/>
      <c r="AG62" s="322">
        <f>'8 - Vybavení'!J30</f>
        <v>0</v>
      </c>
      <c r="AH62" s="323"/>
      <c r="AI62" s="323"/>
      <c r="AJ62" s="323"/>
      <c r="AK62" s="323"/>
      <c r="AL62" s="323"/>
      <c r="AM62" s="323"/>
      <c r="AN62" s="322">
        <f t="shared" si="0"/>
        <v>0</v>
      </c>
      <c r="AO62" s="323"/>
      <c r="AP62" s="323"/>
      <c r="AQ62" s="80" t="s">
        <v>77</v>
      </c>
      <c r="AR62" s="77"/>
      <c r="AS62" s="81">
        <v>0</v>
      </c>
      <c r="AT62" s="82">
        <f t="shared" si="1"/>
        <v>0</v>
      </c>
      <c r="AU62" s="83">
        <f>'8 - Vybavení'!P81</f>
        <v>0</v>
      </c>
      <c r="AV62" s="82">
        <f>'8 - Vybavení'!J33</f>
        <v>0</v>
      </c>
      <c r="AW62" s="82">
        <f>'8 - Vybavení'!J34</f>
        <v>0</v>
      </c>
      <c r="AX62" s="82">
        <f>'8 - Vybavení'!J35</f>
        <v>0</v>
      </c>
      <c r="AY62" s="82">
        <f>'8 - Vybavení'!J36</f>
        <v>0</v>
      </c>
      <c r="AZ62" s="82">
        <f>'8 - Vybavení'!F33</f>
        <v>0</v>
      </c>
      <c r="BA62" s="82">
        <f>'8 - Vybavení'!F34</f>
        <v>0</v>
      </c>
      <c r="BB62" s="82">
        <f>'8 - Vybavení'!F35</f>
        <v>0</v>
      </c>
      <c r="BC62" s="82">
        <f>'8 - Vybavení'!F36</f>
        <v>0</v>
      </c>
      <c r="BD62" s="84">
        <f>'8 - Vybavení'!F37</f>
        <v>0</v>
      </c>
      <c r="BT62" s="85" t="s">
        <v>15</v>
      </c>
      <c r="BV62" s="85" t="s">
        <v>73</v>
      </c>
      <c r="BW62" s="85" t="s">
        <v>99</v>
      </c>
      <c r="BX62" s="85" t="s">
        <v>5</v>
      </c>
      <c r="CL62" s="85" t="s">
        <v>3</v>
      </c>
      <c r="CM62" s="85" t="s">
        <v>79</v>
      </c>
    </row>
    <row r="63" spans="1:91" s="7" customFormat="1" ht="16.5" customHeight="1">
      <c r="A63" s="76" t="s">
        <v>75</v>
      </c>
      <c r="B63" s="77"/>
      <c r="C63" s="78"/>
      <c r="D63" s="324" t="s">
        <v>100</v>
      </c>
      <c r="E63" s="324"/>
      <c r="F63" s="324"/>
      <c r="G63" s="324"/>
      <c r="H63" s="324"/>
      <c r="I63" s="79"/>
      <c r="J63" s="324" t="s">
        <v>101</v>
      </c>
      <c r="K63" s="324"/>
      <c r="L63" s="324"/>
      <c r="M63" s="324"/>
      <c r="N63" s="324"/>
      <c r="O63" s="324"/>
      <c r="P63" s="324"/>
      <c r="Q63" s="324"/>
      <c r="R63" s="324"/>
      <c r="S63" s="324"/>
      <c r="T63" s="324"/>
      <c r="U63" s="324"/>
      <c r="V63" s="324"/>
      <c r="W63" s="324"/>
      <c r="X63" s="324"/>
      <c r="Y63" s="324"/>
      <c r="Z63" s="324"/>
      <c r="AA63" s="324"/>
      <c r="AB63" s="324"/>
      <c r="AC63" s="324"/>
      <c r="AD63" s="324"/>
      <c r="AE63" s="324"/>
      <c r="AF63" s="324"/>
      <c r="AG63" s="322">
        <f>'VRN - Ostatní a vedlejší ...'!J30</f>
        <v>0</v>
      </c>
      <c r="AH63" s="323"/>
      <c r="AI63" s="323"/>
      <c r="AJ63" s="323"/>
      <c r="AK63" s="323"/>
      <c r="AL63" s="323"/>
      <c r="AM63" s="323"/>
      <c r="AN63" s="322">
        <f t="shared" si="0"/>
        <v>0</v>
      </c>
      <c r="AO63" s="323"/>
      <c r="AP63" s="323"/>
      <c r="AQ63" s="80" t="s">
        <v>77</v>
      </c>
      <c r="AR63" s="77"/>
      <c r="AS63" s="86">
        <v>0</v>
      </c>
      <c r="AT63" s="87">
        <f t="shared" si="1"/>
        <v>0</v>
      </c>
      <c r="AU63" s="88">
        <f>'VRN - Ostatní a vedlejší ...'!P80</f>
        <v>0</v>
      </c>
      <c r="AV63" s="87">
        <f>'VRN - Ostatní a vedlejší ...'!J33</f>
        <v>0</v>
      </c>
      <c r="AW63" s="87">
        <f>'VRN - Ostatní a vedlejší ...'!J34</f>
        <v>0</v>
      </c>
      <c r="AX63" s="87">
        <f>'VRN - Ostatní a vedlejší ...'!J35</f>
        <v>0</v>
      </c>
      <c r="AY63" s="87">
        <f>'VRN - Ostatní a vedlejší ...'!J36</f>
        <v>0</v>
      </c>
      <c r="AZ63" s="87">
        <f>'VRN - Ostatní a vedlejší ...'!F33</f>
        <v>0</v>
      </c>
      <c r="BA63" s="87">
        <f>'VRN - Ostatní a vedlejší ...'!F34</f>
        <v>0</v>
      </c>
      <c r="BB63" s="87">
        <f>'VRN - Ostatní a vedlejší ...'!F35</f>
        <v>0</v>
      </c>
      <c r="BC63" s="87">
        <f>'VRN - Ostatní a vedlejší ...'!F36</f>
        <v>0</v>
      </c>
      <c r="BD63" s="89">
        <f>'VRN - Ostatní a vedlejší ...'!F37</f>
        <v>0</v>
      </c>
      <c r="BT63" s="85" t="s">
        <v>15</v>
      </c>
      <c r="BV63" s="85" t="s">
        <v>73</v>
      </c>
      <c r="BW63" s="85" t="s">
        <v>102</v>
      </c>
      <c r="BX63" s="85" t="s">
        <v>5</v>
      </c>
      <c r="CL63" s="85" t="s">
        <v>3</v>
      </c>
      <c r="CM63" s="85" t="s">
        <v>79</v>
      </c>
    </row>
    <row r="64" spans="1:57" s="2" customFormat="1" ht="30" customHeight="1">
      <c r="A64" s="34"/>
      <c r="B64" s="35"/>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5"/>
      <c r="AS64" s="34"/>
      <c r="AT64" s="34"/>
      <c r="AU64" s="34"/>
      <c r="AV64" s="34"/>
      <c r="AW64" s="34"/>
      <c r="AX64" s="34"/>
      <c r="AY64" s="34"/>
      <c r="AZ64" s="34"/>
      <c r="BA64" s="34"/>
      <c r="BB64" s="34"/>
      <c r="BC64" s="34"/>
      <c r="BD64" s="34"/>
      <c r="BE64" s="34"/>
    </row>
    <row r="65" spans="1:57" s="2" customFormat="1" ht="6.95" customHeight="1">
      <c r="A65" s="34"/>
      <c r="B65" s="44"/>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35"/>
      <c r="AS65" s="34"/>
      <c r="AT65" s="34"/>
      <c r="AU65" s="34"/>
      <c r="AV65" s="34"/>
      <c r="AW65" s="34"/>
      <c r="AX65" s="34"/>
      <c r="AY65" s="34"/>
      <c r="AZ65" s="34"/>
      <c r="BA65" s="34"/>
      <c r="BB65" s="34"/>
      <c r="BC65" s="34"/>
      <c r="BD65" s="34"/>
      <c r="BE65" s="34"/>
    </row>
  </sheetData>
  <mergeCells count="74">
    <mergeCell ref="AG62:AM62"/>
    <mergeCell ref="AG63:AM63"/>
    <mergeCell ref="AG54:AM54"/>
    <mergeCell ref="AN54:AP54"/>
    <mergeCell ref="C52:G52"/>
    <mergeCell ref="I52:AF52"/>
    <mergeCell ref="J55:AF55"/>
    <mergeCell ref="J56:AF56"/>
    <mergeCell ref="J57:AF57"/>
    <mergeCell ref="J58:AF58"/>
    <mergeCell ref="J59:AF59"/>
    <mergeCell ref="J60:AF60"/>
    <mergeCell ref="J61:AF61"/>
    <mergeCell ref="J62:AF62"/>
    <mergeCell ref="J63:AF63"/>
    <mergeCell ref="AN62:AP62"/>
    <mergeCell ref="AN63:AP63"/>
    <mergeCell ref="D62:H62"/>
    <mergeCell ref="D55:H55"/>
    <mergeCell ref="D56:H56"/>
    <mergeCell ref="D57:H57"/>
    <mergeCell ref="D58:H58"/>
    <mergeCell ref="D59:H59"/>
    <mergeCell ref="D60:H60"/>
    <mergeCell ref="D61:H61"/>
    <mergeCell ref="D63:H63"/>
    <mergeCell ref="AN55:AP55"/>
    <mergeCell ref="AG55:AM55"/>
    <mergeCell ref="AN56:AP56"/>
    <mergeCell ref="AG56:AM56"/>
    <mergeCell ref="AN57:AP57"/>
    <mergeCell ref="L33:P33"/>
    <mergeCell ref="AN61:AP61"/>
    <mergeCell ref="AN58:AP58"/>
    <mergeCell ref="AN59:AP59"/>
    <mergeCell ref="AN60:AP60"/>
    <mergeCell ref="AN52:AP52"/>
    <mergeCell ref="AG52:AM52"/>
    <mergeCell ref="AG57:AM57"/>
    <mergeCell ref="AG58:AM58"/>
    <mergeCell ref="AG59:AM59"/>
    <mergeCell ref="AG60:AM60"/>
    <mergeCell ref="AG61:AM61"/>
    <mergeCell ref="AS49:AT51"/>
    <mergeCell ref="AM50:AP50"/>
    <mergeCell ref="L45:AO45"/>
    <mergeCell ref="AM47:AN47"/>
    <mergeCell ref="AM49:AP49"/>
    <mergeCell ref="W33:AE33"/>
    <mergeCell ref="AK33:AO33"/>
    <mergeCell ref="X35:AB35"/>
    <mergeCell ref="AK35:AO35"/>
    <mergeCell ref="AR2:BE2"/>
    <mergeCell ref="K5:AO5"/>
    <mergeCell ref="K6:AO6"/>
    <mergeCell ref="E14:AJ14"/>
    <mergeCell ref="E23:AN23"/>
    <mergeCell ref="L28:P28"/>
    <mergeCell ref="W28:AE28"/>
    <mergeCell ref="AK28:AO28"/>
    <mergeCell ref="L29:P29"/>
    <mergeCell ref="L30:P30"/>
    <mergeCell ref="L31:P31"/>
    <mergeCell ref="L32:P32"/>
    <mergeCell ref="W31:AE31"/>
    <mergeCell ref="BE5:BE32"/>
    <mergeCell ref="AK26:AO26"/>
    <mergeCell ref="W29:AE29"/>
    <mergeCell ref="AK29:AO29"/>
    <mergeCell ref="W30:AE30"/>
    <mergeCell ref="AK30:AO30"/>
    <mergeCell ref="AK31:AO31"/>
    <mergeCell ref="W32:AE32"/>
    <mergeCell ref="AK32:AO32"/>
  </mergeCells>
  <hyperlinks>
    <hyperlink ref="A55" location="'1 - Stavební část'!C2" display="/"/>
    <hyperlink ref="A56" location="'2 - Vytápění'!C2" display="/"/>
    <hyperlink ref="A57" location="'3 - Vzduchotechnika a chl...'!C2" display="/"/>
    <hyperlink ref="A58" location="'4 - Zdravotní instalace'!C2" display="/"/>
    <hyperlink ref="A59" location="'5 - Silnoproudá elektrote...'!C2" display="/"/>
    <hyperlink ref="A60" location="'6 - Měření a regulace'!C2" display="/"/>
    <hyperlink ref="A61" location="'7 - Záchytný systém objektu'!C2" display="/"/>
    <hyperlink ref="A62" location="'8 - Vybavení'!C2" display="/"/>
    <hyperlink ref="A63" location="'VRN - Ostatní a vedlejš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9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0"/>
      <c r="L2" s="304" t="s">
        <v>6</v>
      </c>
      <c r="M2" s="305"/>
      <c r="N2" s="305"/>
      <c r="O2" s="305"/>
      <c r="P2" s="305"/>
      <c r="Q2" s="305"/>
      <c r="R2" s="305"/>
      <c r="S2" s="305"/>
      <c r="T2" s="305"/>
      <c r="U2" s="305"/>
      <c r="V2" s="305"/>
      <c r="AT2" s="19" t="s">
        <v>102</v>
      </c>
    </row>
    <row r="3" spans="2:46" s="1" customFormat="1" ht="6.95" customHeight="1">
      <c r="B3" s="20"/>
      <c r="C3" s="21"/>
      <c r="D3" s="21"/>
      <c r="E3" s="21"/>
      <c r="F3" s="21"/>
      <c r="G3" s="21"/>
      <c r="H3" s="21"/>
      <c r="I3" s="91"/>
      <c r="J3" s="21"/>
      <c r="K3" s="21"/>
      <c r="L3" s="22"/>
      <c r="AT3" s="19" t="s">
        <v>79</v>
      </c>
    </row>
    <row r="4" spans="2:46" s="1" customFormat="1" ht="24.95" customHeight="1">
      <c r="B4" s="22"/>
      <c r="D4" s="23" t="s">
        <v>103</v>
      </c>
      <c r="I4" s="90"/>
      <c r="L4" s="22"/>
      <c r="M4" s="92" t="s">
        <v>11</v>
      </c>
      <c r="AT4" s="19" t="s">
        <v>4</v>
      </c>
    </row>
    <row r="5" spans="2:12" s="1" customFormat="1" ht="6.95" customHeight="1">
      <c r="B5" s="22"/>
      <c r="I5" s="90"/>
      <c r="L5" s="22"/>
    </row>
    <row r="6" spans="2:12" s="1" customFormat="1" ht="12" customHeight="1">
      <c r="B6" s="22"/>
      <c r="D6" s="29" t="s">
        <v>17</v>
      </c>
      <c r="I6" s="90"/>
      <c r="L6" s="22"/>
    </row>
    <row r="7" spans="2:12" s="1" customFormat="1" ht="16.5" customHeight="1">
      <c r="B7" s="22"/>
      <c r="E7" s="331" t="str">
        <f>'Rekapitulace stavby'!K6</f>
        <v>Stavební úpravy a přístavba výjezdové základny ZZS JčK- Český Krumlov</v>
      </c>
      <c r="F7" s="332"/>
      <c r="G7" s="332"/>
      <c r="H7" s="332"/>
      <c r="I7" s="90"/>
      <c r="L7" s="22"/>
    </row>
    <row r="8" spans="1:31" s="2" customFormat="1" ht="12" customHeight="1">
      <c r="A8" s="34"/>
      <c r="B8" s="35"/>
      <c r="C8" s="34"/>
      <c r="D8" s="29" t="s">
        <v>104</v>
      </c>
      <c r="E8" s="34"/>
      <c r="F8" s="34"/>
      <c r="G8" s="34"/>
      <c r="H8" s="34"/>
      <c r="I8" s="93"/>
      <c r="J8" s="34"/>
      <c r="K8" s="34"/>
      <c r="L8" s="94"/>
      <c r="S8" s="34"/>
      <c r="T8" s="34"/>
      <c r="U8" s="34"/>
      <c r="V8" s="34"/>
      <c r="W8" s="34"/>
      <c r="X8" s="34"/>
      <c r="Y8" s="34"/>
      <c r="Z8" s="34"/>
      <c r="AA8" s="34"/>
      <c r="AB8" s="34"/>
      <c r="AC8" s="34"/>
      <c r="AD8" s="34"/>
      <c r="AE8" s="34"/>
    </row>
    <row r="9" spans="1:31" s="2" customFormat="1" ht="16.5" customHeight="1">
      <c r="A9" s="34"/>
      <c r="B9" s="35"/>
      <c r="C9" s="34"/>
      <c r="D9" s="34"/>
      <c r="E9" s="312" t="s">
        <v>4209</v>
      </c>
      <c r="F9" s="333"/>
      <c r="G9" s="333"/>
      <c r="H9" s="333"/>
      <c r="I9" s="93"/>
      <c r="J9" s="34"/>
      <c r="K9" s="34"/>
      <c r="L9" s="94"/>
      <c r="S9" s="34"/>
      <c r="T9" s="34"/>
      <c r="U9" s="34"/>
      <c r="V9" s="34"/>
      <c r="W9" s="34"/>
      <c r="X9" s="34"/>
      <c r="Y9" s="34"/>
      <c r="Z9" s="34"/>
      <c r="AA9" s="34"/>
      <c r="AB9" s="34"/>
      <c r="AC9" s="34"/>
      <c r="AD9" s="34"/>
      <c r="AE9" s="34"/>
    </row>
    <row r="10" spans="1:31" s="2" customFormat="1" ht="11.25">
      <c r="A10" s="34"/>
      <c r="B10" s="35"/>
      <c r="C10" s="34"/>
      <c r="D10" s="34"/>
      <c r="E10" s="34"/>
      <c r="F10" s="34"/>
      <c r="G10" s="34"/>
      <c r="H10" s="34"/>
      <c r="I10" s="93"/>
      <c r="J10" s="34"/>
      <c r="K10" s="34"/>
      <c r="L10" s="94"/>
      <c r="S10" s="34"/>
      <c r="T10" s="34"/>
      <c r="U10" s="34"/>
      <c r="V10" s="34"/>
      <c r="W10" s="34"/>
      <c r="X10" s="34"/>
      <c r="Y10" s="34"/>
      <c r="Z10" s="34"/>
      <c r="AA10" s="34"/>
      <c r="AB10" s="34"/>
      <c r="AC10" s="34"/>
      <c r="AD10" s="34"/>
      <c r="AE10" s="34"/>
    </row>
    <row r="11" spans="1:31" s="2" customFormat="1" ht="12" customHeight="1">
      <c r="A11" s="34"/>
      <c r="B11" s="35"/>
      <c r="C11" s="34"/>
      <c r="D11" s="29" t="s">
        <v>19</v>
      </c>
      <c r="E11" s="34"/>
      <c r="F11" s="27" t="s">
        <v>3</v>
      </c>
      <c r="G11" s="34"/>
      <c r="H11" s="34"/>
      <c r="I11" s="95" t="s">
        <v>20</v>
      </c>
      <c r="J11" s="27" t="s">
        <v>3</v>
      </c>
      <c r="K11" s="34"/>
      <c r="L11" s="94"/>
      <c r="S11" s="34"/>
      <c r="T11" s="34"/>
      <c r="U11" s="34"/>
      <c r="V11" s="34"/>
      <c r="W11" s="34"/>
      <c r="X11" s="34"/>
      <c r="Y11" s="34"/>
      <c r="Z11" s="34"/>
      <c r="AA11" s="34"/>
      <c r="AB11" s="34"/>
      <c r="AC11" s="34"/>
      <c r="AD11" s="34"/>
      <c r="AE11" s="34"/>
    </row>
    <row r="12" spans="1:31" s="2" customFormat="1" ht="12" customHeight="1">
      <c r="A12" s="34"/>
      <c r="B12" s="35"/>
      <c r="C12" s="34"/>
      <c r="D12" s="29" t="s">
        <v>21</v>
      </c>
      <c r="E12" s="34"/>
      <c r="F12" s="27" t="s">
        <v>22</v>
      </c>
      <c r="G12" s="34"/>
      <c r="H12" s="34"/>
      <c r="I12" s="95" t="s">
        <v>23</v>
      </c>
      <c r="J12" s="52" t="str">
        <f>'Rekapitulace stavby'!AN8</f>
        <v>8.7.2019</v>
      </c>
      <c r="K12" s="34"/>
      <c r="L12" s="94"/>
      <c r="S12" s="34"/>
      <c r="T12" s="34"/>
      <c r="U12" s="34"/>
      <c r="V12" s="34"/>
      <c r="W12" s="34"/>
      <c r="X12" s="34"/>
      <c r="Y12" s="34"/>
      <c r="Z12" s="34"/>
      <c r="AA12" s="34"/>
      <c r="AB12" s="34"/>
      <c r="AC12" s="34"/>
      <c r="AD12" s="34"/>
      <c r="AE12" s="34"/>
    </row>
    <row r="13" spans="1:31" s="2" customFormat="1" ht="10.9" customHeight="1">
      <c r="A13" s="34"/>
      <c r="B13" s="35"/>
      <c r="C13" s="34"/>
      <c r="D13" s="34"/>
      <c r="E13" s="34"/>
      <c r="F13" s="34"/>
      <c r="G13" s="34"/>
      <c r="H13" s="34"/>
      <c r="I13" s="93"/>
      <c r="J13" s="34"/>
      <c r="K13" s="34"/>
      <c r="L13" s="94"/>
      <c r="S13" s="34"/>
      <c r="T13" s="34"/>
      <c r="U13" s="34"/>
      <c r="V13" s="34"/>
      <c r="W13" s="34"/>
      <c r="X13" s="34"/>
      <c r="Y13" s="34"/>
      <c r="Z13" s="34"/>
      <c r="AA13" s="34"/>
      <c r="AB13" s="34"/>
      <c r="AC13" s="34"/>
      <c r="AD13" s="34"/>
      <c r="AE13" s="34"/>
    </row>
    <row r="14" spans="1:31" s="2" customFormat="1" ht="12" customHeight="1">
      <c r="A14" s="34"/>
      <c r="B14" s="35"/>
      <c r="C14" s="34"/>
      <c r="D14" s="29" t="s">
        <v>25</v>
      </c>
      <c r="E14" s="34"/>
      <c r="F14" s="34"/>
      <c r="G14" s="34"/>
      <c r="H14" s="34"/>
      <c r="I14" s="95" t="s">
        <v>26</v>
      </c>
      <c r="J14" s="27" t="s">
        <v>3</v>
      </c>
      <c r="K14" s="34"/>
      <c r="L14" s="94"/>
      <c r="S14" s="34"/>
      <c r="T14" s="34"/>
      <c r="U14" s="34"/>
      <c r="V14" s="34"/>
      <c r="W14" s="34"/>
      <c r="X14" s="34"/>
      <c r="Y14" s="34"/>
      <c r="Z14" s="34"/>
      <c r="AA14" s="34"/>
      <c r="AB14" s="34"/>
      <c r="AC14" s="34"/>
      <c r="AD14" s="34"/>
      <c r="AE14" s="34"/>
    </row>
    <row r="15" spans="1:31" s="2" customFormat="1" ht="18" customHeight="1">
      <c r="A15" s="34"/>
      <c r="B15" s="35"/>
      <c r="C15" s="34"/>
      <c r="D15" s="34"/>
      <c r="E15" s="27" t="s">
        <v>27</v>
      </c>
      <c r="F15" s="34"/>
      <c r="G15" s="34"/>
      <c r="H15" s="34"/>
      <c r="I15" s="95" t="s">
        <v>28</v>
      </c>
      <c r="J15" s="27" t="s">
        <v>3</v>
      </c>
      <c r="K15" s="34"/>
      <c r="L15" s="94"/>
      <c r="S15" s="34"/>
      <c r="T15" s="34"/>
      <c r="U15" s="34"/>
      <c r="V15" s="34"/>
      <c r="W15" s="34"/>
      <c r="X15" s="34"/>
      <c r="Y15" s="34"/>
      <c r="Z15" s="34"/>
      <c r="AA15" s="34"/>
      <c r="AB15" s="34"/>
      <c r="AC15" s="34"/>
      <c r="AD15" s="34"/>
      <c r="AE15" s="34"/>
    </row>
    <row r="16" spans="1:31" s="2" customFormat="1" ht="6.95" customHeight="1">
      <c r="A16" s="34"/>
      <c r="B16" s="35"/>
      <c r="C16" s="34"/>
      <c r="D16" s="34"/>
      <c r="E16" s="34"/>
      <c r="F16" s="34"/>
      <c r="G16" s="34"/>
      <c r="H16" s="34"/>
      <c r="I16" s="93"/>
      <c r="J16" s="34"/>
      <c r="K16" s="34"/>
      <c r="L16" s="94"/>
      <c r="S16" s="34"/>
      <c r="T16" s="34"/>
      <c r="U16" s="34"/>
      <c r="V16" s="34"/>
      <c r="W16" s="34"/>
      <c r="X16" s="34"/>
      <c r="Y16" s="34"/>
      <c r="Z16" s="34"/>
      <c r="AA16" s="34"/>
      <c r="AB16" s="34"/>
      <c r="AC16" s="34"/>
      <c r="AD16" s="34"/>
      <c r="AE16" s="34"/>
    </row>
    <row r="17" spans="1:31" s="2" customFormat="1" ht="12" customHeight="1">
      <c r="A17" s="34"/>
      <c r="B17" s="35"/>
      <c r="C17" s="34"/>
      <c r="D17" s="29" t="s">
        <v>29</v>
      </c>
      <c r="E17" s="34"/>
      <c r="F17" s="34"/>
      <c r="G17" s="34"/>
      <c r="H17" s="34"/>
      <c r="I17" s="95" t="s">
        <v>26</v>
      </c>
      <c r="J17" s="30" t="str">
        <f>'Rekapitulace stavby'!AN13</f>
        <v>Vyplň údaj</v>
      </c>
      <c r="K17" s="34"/>
      <c r="L17" s="94"/>
      <c r="S17" s="34"/>
      <c r="T17" s="34"/>
      <c r="U17" s="34"/>
      <c r="V17" s="34"/>
      <c r="W17" s="34"/>
      <c r="X17" s="34"/>
      <c r="Y17" s="34"/>
      <c r="Z17" s="34"/>
      <c r="AA17" s="34"/>
      <c r="AB17" s="34"/>
      <c r="AC17" s="34"/>
      <c r="AD17" s="34"/>
      <c r="AE17" s="34"/>
    </row>
    <row r="18" spans="1:31" s="2" customFormat="1" ht="18" customHeight="1">
      <c r="A18" s="34"/>
      <c r="B18" s="35"/>
      <c r="C18" s="34"/>
      <c r="D18" s="34"/>
      <c r="E18" s="334" t="str">
        <f>'Rekapitulace stavby'!E14</f>
        <v>Vyplň údaj</v>
      </c>
      <c r="F18" s="315"/>
      <c r="G18" s="315"/>
      <c r="H18" s="315"/>
      <c r="I18" s="95" t="s">
        <v>28</v>
      </c>
      <c r="J18" s="30" t="str">
        <f>'Rekapitulace stavby'!AN14</f>
        <v>Vyplň údaj</v>
      </c>
      <c r="K18" s="34"/>
      <c r="L18" s="94"/>
      <c r="S18" s="34"/>
      <c r="T18" s="34"/>
      <c r="U18" s="34"/>
      <c r="V18" s="34"/>
      <c r="W18" s="34"/>
      <c r="X18" s="34"/>
      <c r="Y18" s="34"/>
      <c r="Z18" s="34"/>
      <c r="AA18" s="34"/>
      <c r="AB18" s="34"/>
      <c r="AC18" s="34"/>
      <c r="AD18" s="34"/>
      <c r="AE18" s="34"/>
    </row>
    <row r="19" spans="1:31" s="2" customFormat="1" ht="6.95" customHeight="1">
      <c r="A19" s="34"/>
      <c r="B19" s="35"/>
      <c r="C19" s="34"/>
      <c r="D19" s="34"/>
      <c r="E19" s="34"/>
      <c r="F19" s="34"/>
      <c r="G19" s="34"/>
      <c r="H19" s="34"/>
      <c r="I19" s="93"/>
      <c r="J19" s="34"/>
      <c r="K19" s="34"/>
      <c r="L19" s="94"/>
      <c r="S19" s="34"/>
      <c r="T19" s="34"/>
      <c r="U19" s="34"/>
      <c r="V19" s="34"/>
      <c r="W19" s="34"/>
      <c r="X19" s="34"/>
      <c r="Y19" s="34"/>
      <c r="Z19" s="34"/>
      <c r="AA19" s="34"/>
      <c r="AB19" s="34"/>
      <c r="AC19" s="34"/>
      <c r="AD19" s="34"/>
      <c r="AE19" s="34"/>
    </row>
    <row r="20" spans="1:31" s="2" customFormat="1" ht="12" customHeight="1">
      <c r="A20" s="34"/>
      <c r="B20" s="35"/>
      <c r="C20" s="34"/>
      <c r="D20" s="29" t="s">
        <v>31</v>
      </c>
      <c r="E20" s="34"/>
      <c r="F20" s="34"/>
      <c r="G20" s="34"/>
      <c r="H20" s="34"/>
      <c r="I20" s="95" t="s">
        <v>26</v>
      </c>
      <c r="J20" s="27" t="s">
        <v>3</v>
      </c>
      <c r="K20" s="34"/>
      <c r="L20" s="94"/>
      <c r="S20" s="34"/>
      <c r="T20" s="34"/>
      <c r="U20" s="34"/>
      <c r="V20" s="34"/>
      <c r="W20" s="34"/>
      <c r="X20" s="34"/>
      <c r="Y20" s="34"/>
      <c r="Z20" s="34"/>
      <c r="AA20" s="34"/>
      <c r="AB20" s="34"/>
      <c r="AC20" s="34"/>
      <c r="AD20" s="34"/>
      <c r="AE20" s="34"/>
    </row>
    <row r="21" spans="1:31" s="2" customFormat="1" ht="18" customHeight="1">
      <c r="A21" s="34"/>
      <c r="B21" s="35"/>
      <c r="C21" s="34"/>
      <c r="D21" s="34"/>
      <c r="E21" s="27" t="s">
        <v>32</v>
      </c>
      <c r="F21" s="34"/>
      <c r="G21" s="34"/>
      <c r="H21" s="34"/>
      <c r="I21" s="95" t="s">
        <v>28</v>
      </c>
      <c r="J21" s="27" t="s">
        <v>3</v>
      </c>
      <c r="K21" s="34"/>
      <c r="L21" s="94"/>
      <c r="S21" s="34"/>
      <c r="T21" s="34"/>
      <c r="U21" s="34"/>
      <c r="V21" s="34"/>
      <c r="W21" s="34"/>
      <c r="X21" s="34"/>
      <c r="Y21" s="34"/>
      <c r="Z21" s="34"/>
      <c r="AA21" s="34"/>
      <c r="AB21" s="34"/>
      <c r="AC21" s="34"/>
      <c r="AD21" s="34"/>
      <c r="AE21" s="34"/>
    </row>
    <row r="22" spans="1:31" s="2" customFormat="1" ht="6.95" customHeight="1">
      <c r="A22" s="34"/>
      <c r="B22" s="35"/>
      <c r="C22" s="34"/>
      <c r="D22" s="34"/>
      <c r="E22" s="34"/>
      <c r="F22" s="34"/>
      <c r="G22" s="34"/>
      <c r="H22" s="34"/>
      <c r="I22" s="93"/>
      <c r="J22" s="34"/>
      <c r="K22" s="34"/>
      <c r="L22" s="94"/>
      <c r="S22" s="34"/>
      <c r="T22" s="34"/>
      <c r="U22" s="34"/>
      <c r="V22" s="34"/>
      <c r="W22" s="34"/>
      <c r="X22" s="34"/>
      <c r="Y22" s="34"/>
      <c r="Z22" s="34"/>
      <c r="AA22" s="34"/>
      <c r="AB22" s="34"/>
      <c r="AC22" s="34"/>
      <c r="AD22" s="34"/>
      <c r="AE22" s="34"/>
    </row>
    <row r="23" spans="1:31" s="2" customFormat="1" ht="12" customHeight="1">
      <c r="A23" s="34"/>
      <c r="B23" s="35"/>
      <c r="C23" s="34"/>
      <c r="D23" s="29" t="s">
        <v>34</v>
      </c>
      <c r="E23" s="34"/>
      <c r="F23" s="34"/>
      <c r="G23" s="34"/>
      <c r="H23" s="34"/>
      <c r="I23" s="95" t="s">
        <v>26</v>
      </c>
      <c r="J23" s="27" t="str">
        <f>IF('Rekapitulace stavby'!AN19="","",'Rekapitulace stavby'!AN19)</f>
        <v/>
      </c>
      <c r="K23" s="34"/>
      <c r="L23" s="94"/>
      <c r="S23" s="34"/>
      <c r="T23" s="34"/>
      <c r="U23" s="34"/>
      <c r="V23" s="34"/>
      <c r="W23" s="34"/>
      <c r="X23" s="34"/>
      <c r="Y23" s="34"/>
      <c r="Z23" s="34"/>
      <c r="AA23" s="34"/>
      <c r="AB23" s="34"/>
      <c r="AC23" s="34"/>
      <c r="AD23" s="34"/>
      <c r="AE23" s="34"/>
    </row>
    <row r="24" spans="1:31" s="2" customFormat="1" ht="18" customHeight="1">
      <c r="A24" s="34"/>
      <c r="B24" s="35"/>
      <c r="C24" s="34"/>
      <c r="D24" s="34"/>
      <c r="E24" s="27" t="str">
        <f>IF('Rekapitulace stavby'!E20="","",'Rekapitulace stavby'!E20)</f>
        <v xml:space="preserve"> </v>
      </c>
      <c r="F24" s="34"/>
      <c r="G24" s="34"/>
      <c r="H24" s="34"/>
      <c r="I24" s="95" t="s">
        <v>28</v>
      </c>
      <c r="J24" s="27" t="str">
        <f>IF('Rekapitulace stavby'!AN20="","",'Rekapitulace stavby'!AN20)</f>
        <v/>
      </c>
      <c r="K24" s="34"/>
      <c r="L24" s="94"/>
      <c r="S24" s="34"/>
      <c r="T24" s="34"/>
      <c r="U24" s="34"/>
      <c r="V24" s="34"/>
      <c r="W24" s="34"/>
      <c r="X24" s="34"/>
      <c r="Y24" s="34"/>
      <c r="Z24" s="34"/>
      <c r="AA24" s="34"/>
      <c r="AB24" s="34"/>
      <c r="AC24" s="34"/>
      <c r="AD24" s="34"/>
      <c r="AE24" s="34"/>
    </row>
    <row r="25" spans="1:31" s="2" customFormat="1" ht="6.95" customHeight="1">
      <c r="A25" s="34"/>
      <c r="B25" s="35"/>
      <c r="C25" s="34"/>
      <c r="D25" s="34"/>
      <c r="E25" s="34"/>
      <c r="F25" s="34"/>
      <c r="G25" s="34"/>
      <c r="H25" s="34"/>
      <c r="I25" s="93"/>
      <c r="J25" s="34"/>
      <c r="K25" s="34"/>
      <c r="L25" s="94"/>
      <c r="S25" s="34"/>
      <c r="T25" s="34"/>
      <c r="U25" s="34"/>
      <c r="V25" s="34"/>
      <c r="W25" s="34"/>
      <c r="X25" s="34"/>
      <c r="Y25" s="34"/>
      <c r="Z25" s="34"/>
      <c r="AA25" s="34"/>
      <c r="AB25" s="34"/>
      <c r="AC25" s="34"/>
      <c r="AD25" s="34"/>
      <c r="AE25" s="34"/>
    </row>
    <row r="26" spans="1:31" s="2" customFormat="1" ht="12" customHeight="1">
      <c r="A26" s="34"/>
      <c r="B26" s="35"/>
      <c r="C26" s="34"/>
      <c r="D26" s="29" t="s">
        <v>35</v>
      </c>
      <c r="E26" s="34"/>
      <c r="F26" s="34"/>
      <c r="G26" s="34"/>
      <c r="H26" s="34"/>
      <c r="I26" s="93"/>
      <c r="J26" s="34"/>
      <c r="K26" s="34"/>
      <c r="L26" s="94"/>
      <c r="S26" s="34"/>
      <c r="T26" s="34"/>
      <c r="U26" s="34"/>
      <c r="V26" s="34"/>
      <c r="W26" s="34"/>
      <c r="X26" s="34"/>
      <c r="Y26" s="34"/>
      <c r="Z26" s="34"/>
      <c r="AA26" s="34"/>
      <c r="AB26" s="34"/>
      <c r="AC26" s="34"/>
      <c r="AD26" s="34"/>
      <c r="AE26" s="34"/>
    </row>
    <row r="27" spans="1:31" s="8" customFormat="1" ht="16.5" customHeight="1">
      <c r="A27" s="96"/>
      <c r="B27" s="97"/>
      <c r="C27" s="96"/>
      <c r="D27" s="96"/>
      <c r="E27" s="319" t="s">
        <v>3</v>
      </c>
      <c r="F27" s="319"/>
      <c r="G27" s="319"/>
      <c r="H27" s="319"/>
      <c r="I27" s="98"/>
      <c r="J27" s="96"/>
      <c r="K27" s="96"/>
      <c r="L27" s="99"/>
      <c r="S27" s="96"/>
      <c r="T27" s="96"/>
      <c r="U27" s="96"/>
      <c r="V27" s="96"/>
      <c r="W27" s="96"/>
      <c r="X27" s="96"/>
      <c r="Y27" s="96"/>
      <c r="Z27" s="96"/>
      <c r="AA27" s="96"/>
      <c r="AB27" s="96"/>
      <c r="AC27" s="96"/>
      <c r="AD27" s="96"/>
      <c r="AE27" s="96"/>
    </row>
    <row r="28" spans="1:31" s="2" customFormat="1" ht="6.95" customHeight="1">
      <c r="A28" s="34"/>
      <c r="B28" s="35"/>
      <c r="C28" s="34"/>
      <c r="D28" s="34"/>
      <c r="E28" s="34"/>
      <c r="F28" s="34"/>
      <c r="G28" s="34"/>
      <c r="H28" s="34"/>
      <c r="I28" s="93"/>
      <c r="J28" s="34"/>
      <c r="K28" s="34"/>
      <c r="L28" s="94"/>
      <c r="S28" s="34"/>
      <c r="T28" s="34"/>
      <c r="U28" s="34"/>
      <c r="V28" s="34"/>
      <c r="W28" s="34"/>
      <c r="X28" s="34"/>
      <c r="Y28" s="34"/>
      <c r="Z28" s="34"/>
      <c r="AA28" s="34"/>
      <c r="AB28" s="34"/>
      <c r="AC28" s="34"/>
      <c r="AD28" s="34"/>
      <c r="AE28" s="34"/>
    </row>
    <row r="29" spans="1:31" s="2" customFormat="1" ht="6.95" customHeight="1">
      <c r="A29" s="34"/>
      <c r="B29" s="35"/>
      <c r="C29" s="34"/>
      <c r="D29" s="63"/>
      <c r="E29" s="63"/>
      <c r="F29" s="63"/>
      <c r="G29" s="63"/>
      <c r="H29" s="63"/>
      <c r="I29" s="100"/>
      <c r="J29" s="63"/>
      <c r="K29" s="63"/>
      <c r="L29" s="94"/>
      <c r="S29" s="34"/>
      <c r="T29" s="34"/>
      <c r="U29" s="34"/>
      <c r="V29" s="34"/>
      <c r="W29" s="34"/>
      <c r="X29" s="34"/>
      <c r="Y29" s="34"/>
      <c r="Z29" s="34"/>
      <c r="AA29" s="34"/>
      <c r="AB29" s="34"/>
      <c r="AC29" s="34"/>
      <c r="AD29" s="34"/>
      <c r="AE29" s="34"/>
    </row>
    <row r="30" spans="1:31" s="2" customFormat="1" ht="25.35" customHeight="1">
      <c r="A30" s="34"/>
      <c r="B30" s="35"/>
      <c r="C30" s="34"/>
      <c r="D30" s="101" t="s">
        <v>37</v>
      </c>
      <c r="E30" s="34"/>
      <c r="F30" s="34"/>
      <c r="G30" s="34"/>
      <c r="H30" s="34"/>
      <c r="I30" s="93"/>
      <c r="J30" s="68">
        <f>ROUND(J80,2)</f>
        <v>0</v>
      </c>
      <c r="K30" s="34"/>
      <c r="L30" s="94"/>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100"/>
      <c r="J31" s="63"/>
      <c r="K31" s="63"/>
      <c r="L31" s="94"/>
      <c r="S31" s="34"/>
      <c r="T31" s="34"/>
      <c r="U31" s="34"/>
      <c r="V31" s="34"/>
      <c r="W31" s="34"/>
      <c r="X31" s="34"/>
      <c r="Y31" s="34"/>
      <c r="Z31" s="34"/>
      <c r="AA31" s="34"/>
      <c r="AB31" s="34"/>
      <c r="AC31" s="34"/>
      <c r="AD31" s="34"/>
      <c r="AE31" s="34"/>
    </row>
    <row r="32" spans="1:31" s="2" customFormat="1" ht="14.45" customHeight="1">
      <c r="A32" s="34"/>
      <c r="B32" s="35"/>
      <c r="C32" s="34"/>
      <c r="D32" s="34"/>
      <c r="E32" s="34"/>
      <c r="F32" s="38" t="s">
        <v>39</v>
      </c>
      <c r="G32" s="34"/>
      <c r="H32" s="34"/>
      <c r="I32" s="102" t="s">
        <v>38</v>
      </c>
      <c r="J32" s="38" t="s">
        <v>40</v>
      </c>
      <c r="K32" s="34"/>
      <c r="L32" s="94"/>
      <c r="S32" s="34"/>
      <c r="T32" s="34"/>
      <c r="U32" s="34"/>
      <c r="V32" s="34"/>
      <c r="W32" s="34"/>
      <c r="X32" s="34"/>
      <c r="Y32" s="34"/>
      <c r="Z32" s="34"/>
      <c r="AA32" s="34"/>
      <c r="AB32" s="34"/>
      <c r="AC32" s="34"/>
      <c r="AD32" s="34"/>
      <c r="AE32" s="34"/>
    </row>
    <row r="33" spans="1:31" s="2" customFormat="1" ht="14.45" customHeight="1">
      <c r="A33" s="34"/>
      <c r="B33" s="35"/>
      <c r="C33" s="34"/>
      <c r="D33" s="103" t="s">
        <v>41</v>
      </c>
      <c r="E33" s="29" t="s">
        <v>42</v>
      </c>
      <c r="F33" s="104">
        <f>ROUND((SUM(BE80:BE91)),2)</f>
        <v>0</v>
      </c>
      <c r="G33" s="34"/>
      <c r="H33" s="34"/>
      <c r="I33" s="105">
        <v>0.21</v>
      </c>
      <c r="J33" s="104">
        <f>ROUND(((SUM(BE80:BE91))*I33),2)</f>
        <v>0</v>
      </c>
      <c r="K33" s="34"/>
      <c r="L33" s="94"/>
      <c r="S33" s="34"/>
      <c r="T33" s="34"/>
      <c r="U33" s="34"/>
      <c r="V33" s="34"/>
      <c r="W33" s="34"/>
      <c r="X33" s="34"/>
      <c r="Y33" s="34"/>
      <c r="Z33" s="34"/>
      <c r="AA33" s="34"/>
      <c r="AB33" s="34"/>
      <c r="AC33" s="34"/>
      <c r="AD33" s="34"/>
      <c r="AE33" s="34"/>
    </row>
    <row r="34" spans="1:31" s="2" customFormat="1" ht="14.45" customHeight="1">
      <c r="A34" s="34"/>
      <c r="B34" s="35"/>
      <c r="C34" s="34"/>
      <c r="D34" s="34"/>
      <c r="E34" s="29" t="s">
        <v>43</v>
      </c>
      <c r="F34" s="104">
        <f>ROUND((SUM(BF80:BF91)),2)</f>
        <v>0</v>
      </c>
      <c r="G34" s="34"/>
      <c r="H34" s="34"/>
      <c r="I34" s="105">
        <v>0.15</v>
      </c>
      <c r="J34" s="104">
        <f>ROUND(((SUM(BF80:BF91))*I34),2)</f>
        <v>0</v>
      </c>
      <c r="K34" s="34"/>
      <c r="L34" s="94"/>
      <c r="S34" s="34"/>
      <c r="T34" s="34"/>
      <c r="U34" s="34"/>
      <c r="V34" s="34"/>
      <c r="W34" s="34"/>
      <c r="X34" s="34"/>
      <c r="Y34" s="34"/>
      <c r="Z34" s="34"/>
      <c r="AA34" s="34"/>
      <c r="AB34" s="34"/>
      <c r="AC34" s="34"/>
      <c r="AD34" s="34"/>
      <c r="AE34" s="34"/>
    </row>
    <row r="35" spans="1:31" s="2" customFormat="1" ht="14.45" customHeight="1" hidden="1">
      <c r="A35" s="34"/>
      <c r="B35" s="35"/>
      <c r="C35" s="34"/>
      <c r="D35" s="34"/>
      <c r="E35" s="29" t="s">
        <v>44</v>
      </c>
      <c r="F35" s="104">
        <f>ROUND((SUM(BG80:BG91)),2)</f>
        <v>0</v>
      </c>
      <c r="G35" s="34"/>
      <c r="H35" s="34"/>
      <c r="I35" s="105">
        <v>0.21</v>
      </c>
      <c r="J35" s="104">
        <f>0</f>
        <v>0</v>
      </c>
      <c r="K35" s="34"/>
      <c r="L35" s="94"/>
      <c r="S35" s="34"/>
      <c r="T35" s="34"/>
      <c r="U35" s="34"/>
      <c r="V35" s="34"/>
      <c r="W35" s="34"/>
      <c r="X35" s="34"/>
      <c r="Y35" s="34"/>
      <c r="Z35" s="34"/>
      <c r="AA35" s="34"/>
      <c r="AB35" s="34"/>
      <c r="AC35" s="34"/>
      <c r="AD35" s="34"/>
      <c r="AE35" s="34"/>
    </row>
    <row r="36" spans="1:31" s="2" customFormat="1" ht="14.45" customHeight="1" hidden="1">
      <c r="A36" s="34"/>
      <c r="B36" s="35"/>
      <c r="C36" s="34"/>
      <c r="D36" s="34"/>
      <c r="E36" s="29" t="s">
        <v>45</v>
      </c>
      <c r="F36" s="104">
        <f>ROUND((SUM(BH80:BH91)),2)</f>
        <v>0</v>
      </c>
      <c r="G36" s="34"/>
      <c r="H36" s="34"/>
      <c r="I36" s="105">
        <v>0.15</v>
      </c>
      <c r="J36" s="104">
        <f>0</f>
        <v>0</v>
      </c>
      <c r="K36" s="34"/>
      <c r="L36" s="94"/>
      <c r="S36" s="34"/>
      <c r="T36" s="34"/>
      <c r="U36" s="34"/>
      <c r="V36" s="34"/>
      <c r="W36" s="34"/>
      <c r="X36" s="34"/>
      <c r="Y36" s="34"/>
      <c r="Z36" s="34"/>
      <c r="AA36" s="34"/>
      <c r="AB36" s="34"/>
      <c r="AC36" s="34"/>
      <c r="AD36" s="34"/>
      <c r="AE36" s="34"/>
    </row>
    <row r="37" spans="1:31" s="2" customFormat="1" ht="14.45" customHeight="1" hidden="1">
      <c r="A37" s="34"/>
      <c r="B37" s="35"/>
      <c r="C37" s="34"/>
      <c r="D37" s="34"/>
      <c r="E37" s="29" t="s">
        <v>46</v>
      </c>
      <c r="F37" s="104">
        <f>ROUND((SUM(BI80:BI91)),2)</f>
        <v>0</v>
      </c>
      <c r="G37" s="34"/>
      <c r="H37" s="34"/>
      <c r="I37" s="105">
        <v>0</v>
      </c>
      <c r="J37" s="104">
        <f>0</f>
        <v>0</v>
      </c>
      <c r="K37" s="34"/>
      <c r="L37" s="94"/>
      <c r="S37" s="34"/>
      <c r="T37" s="34"/>
      <c r="U37" s="34"/>
      <c r="V37" s="34"/>
      <c r="W37" s="34"/>
      <c r="X37" s="34"/>
      <c r="Y37" s="34"/>
      <c r="Z37" s="34"/>
      <c r="AA37" s="34"/>
      <c r="AB37" s="34"/>
      <c r="AC37" s="34"/>
      <c r="AD37" s="34"/>
      <c r="AE37" s="34"/>
    </row>
    <row r="38" spans="1:31" s="2" customFormat="1" ht="6.95" customHeight="1">
      <c r="A38" s="34"/>
      <c r="B38" s="35"/>
      <c r="C38" s="34"/>
      <c r="D38" s="34"/>
      <c r="E38" s="34"/>
      <c r="F38" s="34"/>
      <c r="G38" s="34"/>
      <c r="H38" s="34"/>
      <c r="I38" s="93"/>
      <c r="J38" s="34"/>
      <c r="K38" s="34"/>
      <c r="L38" s="94"/>
      <c r="S38" s="34"/>
      <c r="T38" s="34"/>
      <c r="U38" s="34"/>
      <c r="V38" s="34"/>
      <c r="W38" s="34"/>
      <c r="X38" s="34"/>
      <c r="Y38" s="34"/>
      <c r="Z38" s="34"/>
      <c r="AA38" s="34"/>
      <c r="AB38" s="34"/>
      <c r="AC38" s="34"/>
      <c r="AD38" s="34"/>
      <c r="AE38" s="34"/>
    </row>
    <row r="39" spans="1:31" s="2" customFormat="1" ht="25.35" customHeight="1">
      <c r="A39" s="34"/>
      <c r="B39" s="35"/>
      <c r="C39" s="106"/>
      <c r="D39" s="107" t="s">
        <v>47</v>
      </c>
      <c r="E39" s="57"/>
      <c r="F39" s="57"/>
      <c r="G39" s="108" t="s">
        <v>48</v>
      </c>
      <c r="H39" s="109" t="s">
        <v>49</v>
      </c>
      <c r="I39" s="110"/>
      <c r="J39" s="111">
        <f>SUM(J30:J37)</f>
        <v>0</v>
      </c>
      <c r="K39" s="112"/>
      <c r="L39" s="94"/>
      <c r="S39" s="34"/>
      <c r="T39" s="34"/>
      <c r="U39" s="34"/>
      <c r="V39" s="34"/>
      <c r="W39" s="34"/>
      <c r="X39" s="34"/>
      <c r="Y39" s="34"/>
      <c r="Z39" s="34"/>
      <c r="AA39" s="34"/>
      <c r="AB39" s="34"/>
      <c r="AC39" s="34"/>
      <c r="AD39" s="34"/>
      <c r="AE39" s="34"/>
    </row>
    <row r="40" spans="1:31" s="2" customFormat="1" ht="14.45" customHeight="1">
      <c r="A40" s="34"/>
      <c r="B40" s="44"/>
      <c r="C40" s="45"/>
      <c r="D40" s="45"/>
      <c r="E40" s="45"/>
      <c r="F40" s="45"/>
      <c r="G40" s="45"/>
      <c r="H40" s="45"/>
      <c r="I40" s="113"/>
      <c r="J40" s="45"/>
      <c r="K40" s="45"/>
      <c r="L40" s="94"/>
      <c r="S40" s="34"/>
      <c r="T40" s="34"/>
      <c r="U40" s="34"/>
      <c r="V40" s="34"/>
      <c r="W40" s="34"/>
      <c r="X40" s="34"/>
      <c r="Y40" s="34"/>
      <c r="Z40" s="34"/>
      <c r="AA40" s="34"/>
      <c r="AB40" s="34"/>
      <c r="AC40" s="34"/>
      <c r="AD40" s="34"/>
      <c r="AE40" s="34"/>
    </row>
    <row r="44" spans="1:31" s="2" customFormat="1" ht="6.95" customHeight="1">
      <c r="A44" s="34"/>
      <c r="B44" s="46"/>
      <c r="C44" s="47"/>
      <c r="D44" s="47"/>
      <c r="E44" s="47"/>
      <c r="F44" s="47"/>
      <c r="G44" s="47"/>
      <c r="H44" s="47"/>
      <c r="I44" s="114"/>
      <c r="J44" s="47"/>
      <c r="K44" s="47"/>
      <c r="L44" s="94"/>
      <c r="S44" s="34"/>
      <c r="T44" s="34"/>
      <c r="U44" s="34"/>
      <c r="V44" s="34"/>
      <c r="W44" s="34"/>
      <c r="X44" s="34"/>
      <c r="Y44" s="34"/>
      <c r="Z44" s="34"/>
      <c r="AA44" s="34"/>
      <c r="AB44" s="34"/>
      <c r="AC44" s="34"/>
      <c r="AD44" s="34"/>
      <c r="AE44" s="34"/>
    </row>
    <row r="45" spans="1:31" s="2" customFormat="1" ht="24.95" customHeight="1">
      <c r="A45" s="34"/>
      <c r="B45" s="35"/>
      <c r="C45" s="23" t="s">
        <v>106</v>
      </c>
      <c r="D45" s="34"/>
      <c r="E45" s="34"/>
      <c r="F45" s="34"/>
      <c r="G45" s="34"/>
      <c r="H45" s="34"/>
      <c r="I45" s="93"/>
      <c r="J45" s="34"/>
      <c r="K45" s="34"/>
      <c r="L45" s="94"/>
      <c r="S45" s="34"/>
      <c r="T45" s="34"/>
      <c r="U45" s="34"/>
      <c r="V45" s="34"/>
      <c r="W45" s="34"/>
      <c r="X45" s="34"/>
      <c r="Y45" s="34"/>
      <c r="Z45" s="34"/>
      <c r="AA45" s="34"/>
      <c r="AB45" s="34"/>
      <c r="AC45" s="34"/>
      <c r="AD45" s="34"/>
      <c r="AE45" s="34"/>
    </row>
    <row r="46" spans="1:31" s="2" customFormat="1" ht="6.95" customHeight="1">
      <c r="A46" s="34"/>
      <c r="B46" s="35"/>
      <c r="C46" s="34"/>
      <c r="D46" s="34"/>
      <c r="E46" s="34"/>
      <c r="F46" s="34"/>
      <c r="G46" s="34"/>
      <c r="H46" s="34"/>
      <c r="I46" s="93"/>
      <c r="J46" s="34"/>
      <c r="K46" s="34"/>
      <c r="L46" s="94"/>
      <c r="S46" s="34"/>
      <c r="T46" s="34"/>
      <c r="U46" s="34"/>
      <c r="V46" s="34"/>
      <c r="W46" s="34"/>
      <c r="X46" s="34"/>
      <c r="Y46" s="34"/>
      <c r="Z46" s="34"/>
      <c r="AA46" s="34"/>
      <c r="AB46" s="34"/>
      <c r="AC46" s="34"/>
      <c r="AD46" s="34"/>
      <c r="AE46" s="34"/>
    </row>
    <row r="47" spans="1:31" s="2" customFormat="1" ht="12" customHeight="1">
      <c r="A47" s="34"/>
      <c r="B47" s="35"/>
      <c r="C47" s="29" t="s">
        <v>17</v>
      </c>
      <c r="D47" s="34"/>
      <c r="E47" s="34"/>
      <c r="F47" s="34"/>
      <c r="G47" s="34"/>
      <c r="H47" s="34"/>
      <c r="I47" s="93"/>
      <c r="J47" s="34"/>
      <c r="K47" s="34"/>
      <c r="L47" s="94"/>
      <c r="S47" s="34"/>
      <c r="T47" s="34"/>
      <c r="U47" s="34"/>
      <c r="V47" s="34"/>
      <c r="W47" s="34"/>
      <c r="X47" s="34"/>
      <c r="Y47" s="34"/>
      <c r="Z47" s="34"/>
      <c r="AA47" s="34"/>
      <c r="AB47" s="34"/>
      <c r="AC47" s="34"/>
      <c r="AD47" s="34"/>
      <c r="AE47" s="34"/>
    </row>
    <row r="48" spans="1:31" s="2" customFormat="1" ht="16.5" customHeight="1">
      <c r="A48" s="34"/>
      <c r="B48" s="35"/>
      <c r="C48" s="34"/>
      <c r="D48" s="34"/>
      <c r="E48" s="331" t="str">
        <f>E7</f>
        <v>Stavební úpravy a přístavba výjezdové základny ZZS JčK- Český Krumlov</v>
      </c>
      <c r="F48" s="332"/>
      <c r="G48" s="332"/>
      <c r="H48" s="332"/>
      <c r="I48" s="93"/>
      <c r="J48" s="34"/>
      <c r="K48" s="34"/>
      <c r="L48" s="94"/>
      <c r="S48" s="34"/>
      <c r="T48" s="34"/>
      <c r="U48" s="34"/>
      <c r="V48" s="34"/>
      <c r="W48" s="34"/>
      <c r="X48" s="34"/>
      <c r="Y48" s="34"/>
      <c r="Z48" s="34"/>
      <c r="AA48" s="34"/>
      <c r="AB48" s="34"/>
      <c r="AC48" s="34"/>
      <c r="AD48" s="34"/>
      <c r="AE48" s="34"/>
    </row>
    <row r="49" spans="1:31" s="2" customFormat="1" ht="12" customHeight="1">
      <c r="A49" s="34"/>
      <c r="B49" s="35"/>
      <c r="C49" s="29" t="s">
        <v>104</v>
      </c>
      <c r="D49" s="34"/>
      <c r="E49" s="34"/>
      <c r="F49" s="34"/>
      <c r="G49" s="34"/>
      <c r="H49" s="34"/>
      <c r="I49" s="93"/>
      <c r="J49" s="34"/>
      <c r="K49" s="34"/>
      <c r="L49" s="94"/>
      <c r="S49" s="34"/>
      <c r="T49" s="34"/>
      <c r="U49" s="34"/>
      <c r="V49" s="34"/>
      <c r="W49" s="34"/>
      <c r="X49" s="34"/>
      <c r="Y49" s="34"/>
      <c r="Z49" s="34"/>
      <c r="AA49" s="34"/>
      <c r="AB49" s="34"/>
      <c r="AC49" s="34"/>
      <c r="AD49" s="34"/>
      <c r="AE49" s="34"/>
    </row>
    <row r="50" spans="1:31" s="2" customFormat="1" ht="16.5" customHeight="1">
      <c r="A50" s="34"/>
      <c r="B50" s="35"/>
      <c r="C50" s="34"/>
      <c r="D50" s="34"/>
      <c r="E50" s="312" t="str">
        <f>E9</f>
        <v>VRN - Ostatní a vedlejší náklady</v>
      </c>
      <c r="F50" s="333"/>
      <c r="G50" s="333"/>
      <c r="H50" s="333"/>
      <c r="I50" s="93"/>
      <c r="J50" s="34"/>
      <c r="K50" s="34"/>
      <c r="L50" s="94"/>
      <c r="S50" s="34"/>
      <c r="T50" s="34"/>
      <c r="U50" s="34"/>
      <c r="V50" s="34"/>
      <c r="W50" s="34"/>
      <c r="X50" s="34"/>
      <c r="Y50" s="34"/>
      <c r="Z50" s="34"/>
      <c r="AA50" s="34"/>
      <c r="AB50" s="34"/>
      <c r="AC50" s="34"/>
      <c r="AD50" s="34"/>
      <c r="AE50" s="34"/>
    </row>
    <row r="51" spans="1:31" s="2" customFormat="1" ht="6.95" customHeight="1">
      <c r="A51" s="34"/>
      <c r="B51" s="35"/>
      <c r="C51" s="34"/>
      <c r="D51" s="34"/>
      <c r="E51" s="34"/>
      <c r="F51" s="34"/>
      <c r="G51" s="34"/>
      <c r="H51" s="34"/>
      <c r="I51" s="93"/>
      <c r="J51" s="34"/>
      <c r="K51" s="34"/>
      <c r="L51" s="94"/>
      <c r="S51" s="34"/>
      <c r="T51" s="34"/>
      <c r="U51" s="34"/>
      <c r="V51" s="34"/>
      <c r="W51" s="34"/>
      <c r="X51" s="34"/>
      <c r="Y51" s="34"/>
      <c r="Z51" s="34"/>
      <c r="AA51" s="34"/>
      <c r="AB51" s="34"/>
      <c r="AC51" s="34"/>
      <c r="AD51" s="34"/>
      <c r="AE51" s="34"/>
    </row>
    <row r="52" spans="1:31" s="2" customFormat="1" ht="12" customHeight="1">
      <c r="A52" s="34"/>
      <c r="B52" s="35"/>
      <c r="C52" s="29" t="s">
        <v>21</v>
      </c>
      <c r="D52" s="34"/>
      <c r="E52" s="34"/>
      <c r="F52" s="27" t="str">
        <f>F12</f>
        <v xml:space="preserve"> </v>
      </c>
      <c r="G52" s="34"/>
      <c r="H52" s="34"/>
      <c r="I52" s="95" t="s">
        <v>23</v>
      </c>
      <c r="J52" s="52" t="str">
        <f>IF(J12="","",J12)</f>
        <v>8.7.2019</v>
      </c>
      <c r="K52" s="34"/>
      <c r="L52" s="94"/>
      <c r="S52" s="34"/>
      <c r="T52" s="34"/>
      <c r="U52" s="34"/>
      <c r="V52" s="34"/>
      <c r="W52" s="34"/>
      <c r="X52" s="34"/>
      <c r="Y52" s="34"/>
      <c r="Z52" s="34"/>
      <c r="AA52" s="34"/>
      <c r="AB52" s="34"/>
      <c r="AC52" s="34"/>
      <c r="AD52" s="34"/>
      <c r="AE52" s="34"/>
    </row>
    <row r="53" spans="1:31" s="2" customFormat="1" ht="6.95" customHeight="1">
      <c r="A53" s="34"/>
      <c r="B53" s="35"/>
      <c r="C53" s="34"/>
      <c r="D53" s="34"/>
      <c r="E53" s="34"/>
      <c r="F53" s="34"/>
      <c r="G53" s="34"/>
      <c r="H53" s="34"/>
      <c r="I53" s="93"/>
      <c r="J53" s="34"/>
      <c r="K53" s="34"/>
      <c r="L53" s="94"/>
      <c r="S53" s="34"/>
      <c r="T53" s="34"/>
      <c r="U53" s="34"/>
      <c r="V53" s="34"/>
      <c r="W53" s="34"/>
      <c r="X53" s="34"/>
      <c r="Y53" s="34"/>
      <c r="Z53" s="34"/>
      <c r="AA53" s="34"/>
      <c r="AB53" s="34"/>
      <c r="AC53" s="34"/>
      <c r="AD53" s="34"/>
      <c r="AE53" s="34"/>
    </row>
    <row r="54" spans="1:31" s="2" customFormat="1" ht="15.2" customHeight="1">
      <c r="A54" s="34"/>
      <c r="B54" s="35"/>
      <c r="C54" s="29" t="s">
        <v>25</v>
      </c>
      <c r="D54" s="34"/>
      <c r="E54" s="34"/>
      <c r="F54" s="27" t="str">
        <f>E15</f>
        <v>NEMOCNICE ČESKÝ KRUMLOV, a.s.</v>
      </c>
      <c r="G54" s="34"/>
      <c r="H54" s="34"/>
      <c r="I54" s="95" t="s">
        <v>31</v>
      </c>
      <c r="J54" s="32" t="str">
        <f>E21</f>
        <v>ALFAPLAN s.r.o.</v>
      </c>
      <c r="K54" s="34"/>
      <c r="L54" s="94"/>
      <c r="S54" s="34"/>
      <c r="T54" s="34"/>
      <c r="U54" s="34"/>
      <c r="V54" s="34"/>
      <c r="W54" s="34"/>
      <c r="X54" s="34"/>
      <c r="Y54" s="34"/>
      <c r="Z54" s="34"/>
      <c r="AA54" s="34"/>
      <c r="AB54" s="34"/>
      <c r="AC54" s="34"/>
      <c r="AD54" s="34"/>
      <c r="AE54" s="34"/>
    </row>
    <row r="55" spans="1:31" s="2" customFormat="1" ht="15.2" customHeight="1">
      <c r="A55" s="34"/>
      <c r="B55" s="35"/>
      <c r="C55" s="29" t="s">
        <v>29</v>
      </c>
      <c r="D55" s="34"/>
      <c r="E55" s="34"/>
      <c r="F55" s="27" t="str">
        <f>IF(E18="","",E18)</f>
        <v>Vyplň údaj</v>
      </c>
      <c r="G55" s="34"/>
      <c r="H55" s="34"/>
      <c r="I55" s="95" t="s">
        <v>34</v>
      </c>
      <c r="J55" s="32" t="str">
        <f>E24</f>
        <v xml:space="preserve"> </v>
      </c>
      <c r="K55" s="34"/>
      <c r="L55" s="94"/>
      <c r="S55" s="34"/>
      <c r="T55" s="34"/>
      <c r="U55" s="34"/>
      <c r="V55" s="34"/>
      <c r="W55" s="34"/>
      <c r="X55" s="34"/>
      <c r="Y55" s="34"/>
      <c r="Z55" s="34"/>
      <c r="AA55" s="34"/>
      <c r="AB55" s="34"/>
      <c r="AC55" s="34"/>
      <c r="AD55" s="34"/>
      <c r="AE55" s="34"/>
    </row>
    <row r="56" spans="1:31" s="2" customFormat="1" ht="10.35" customHeight="1">
      <c r="A56" s="34"/>
      <c r="B56" s="35"/>
      <c r="C56" s="34"/>
      <c r="D56" s="34"/>
      <c r="E56" s="34"/>
      <c r="F56" s="34"/>
      <c r="G56" s="34"/>
      <c r="H56" s="34"/>
      <c r="I56" s="93"/>
      <c r="J56" s="34"/>
      <c r="K56" s="34"/>
      <c r="L56" s="94"/>
      <c r="S56" s="34"/>
      <c r="T56" s="34"/>
      <c r="U56" s="34"/>
      <c r="V56" s="34"/>
      <c r="W56" s="34"/>
      <c r="X56" s="34"/>
      <c r="Y56" s="34"/>
      <c r="Z56" s="34"/>
      <c r="AA56" s="34"/>
      <c r="AB56" s="34"/>
      <c r="AC56" s="34"/>
      <c r="AD56" s="34"/>
      <c r="AE56" s="34"/>
    </row>
    <row r="57" spans="1:31" s="2" customFormat="1" ht="29.25" customHeight="1">
      <c r="A57" s="34"/>
      <c r="B57" s="35"/>
      <c r="C57" s="115" t="s">
        <v>107</v>
      </c>
      <c r="D57" s="106"/>
      <c r="E57" s="106"/>
      <c r="F57" s="106"/>
      <c r="G57" s="106"/>
      <c r="H57" s="106"/>
      <c r="I57" s="116"/>
      <c r="J57" s="117" t="s">
        <v>108</v>
      </c>
      <c r="K57" s="106"/>
      <c r="L57" s="94"/>
      <c r="S57" s="34"/>
      <c r="T57" s="34"/>
      <c r="U57" s="34"/>
      <c r="V57" s="34"/>
      <c r="W57" s="34"/>
      <c r="X57" s="34"/>
      <c r="Y57" s="34"/>
      <c r="Z57" s="34"/>
      <c r="AA57" s="34"/>
      <c r="AB57" s="34"/>
      <c r="AC57" s="34"/>
      <c r="AD57" s="34"/>
      <c r="AE57" s="34"/>
    </row>
    <row r="58" spans="1:31" s="2" customFormat="1" ht="10.35" customHeight="1">
      <c r="A58" s="34"/>
      <c r="B58" s="35"/>
      <c r="C58" s="34"/>
      <c r="D58" s="34"/>
      <c r="E58" s="34"/>
      <c r="F58" s="34"/>
      <c r="G58" s="34"/>
      <c r="H58" s="34"/>
      <c r="I58" s="93"/>
      <c r="J58" s="34"/>
      <c r="K58" s="34"/>
      <c r="L58" s="94"/>
      <c r="S58" s="34"/>
      <c r="T58" s="34"/>
      <c r="U58" s="34"/>
      <c r="V58" s="34"/>
      <c r="W58" s="34"/>
      <c r="X58" s="34"/>
      <c r="Y58" s="34"/>
      <c r="Z58" s="34"/>
      <c r="AA58" s="34"/>
      <c r="AB58" s="34"/>
      <c r="AC58" s="34"/>
      <c r="AD58" s="34"/>
      <c r="AE58" s="34"/>
    </row>
    <row r="59" spans="1:47" s="2" customFormat="1" ht="22.9" customHeight="1">
      <c r="A59" s="34"/>
      <c r="B59" s="35"/>
      <c r="C59" s="118" t="s">
        <v>69</v>
      </c>
      <c r="D59" s="34"/>
      <c r="E59" s="34"/>
      <c r="F59" s="34"/>
      <c r="G59" s="34"/>
      <c r="H59" s="34"/>
      <c r="I59" s="93"/>
      <c r="J59" s="68">
        <f>J80</f>
        <v>0</v>
      </c>
      <c r="K59" s="34"/>
      <c r="L59" s="94"/>
      <c r="S59" s="34"/>
      <c r="T59" s="34"/>
      <c r="U59" s="34"/>
      <c r="V59" s="34"/>
      <c r="W59" s="34"/>
      <c r="X59" s="34"/>
      <c r="Y59" s="34"/>
      <c r="Z59" s="34"/>
      <c r="AA59" s="34"/>
      <c r="AB59" s="34"/>
      <c r="AC59" s="34"/>
      <c r="AD59" s="34"/>
      <c r="AE59" s="34"/>
      <c r="AU59" s="19" t="s">
        <v>109</v>
      </c>
    </row>
    <row r="60" spans="2:12" s="9" customFormat="1" ht="24.95" customHeight="1">
      <c r="B60" s="119"/>
      <c r="D60" s="120" t="s">
        <v>4210</v>
      </c>
      <c r="E60" s="121"/>
      <c r="F60" s="121"/>
      <c r="G60" s="121"/>
      <c r="H60" s="121"/>
      <c r="I60" s="122"/>
      <c r="J60" s="123">
        <f>J81</f>
        <v>0</v>
      </c>
      <c r="L60" s="119"/>
    </row>
    <row r="61" spans="1:31" s="2" customFormat="1" ht="21.75" customHeight="1">
      <c r="A61" s="34"/>
      <c r="B61" s="35"/>
      <c r="C61" s="34"/>
      <c r="D61" s="34"/>
      <c r="E61" s="34"/>
      <c r="F61" s="34"/>
      <c r="G61" s="34"/>
      <c r="H61" s="34"/>
      <c r="I61" s="93"/>
      <c r="J61" s="34"/>
      <c r="K61" s="34"/>
      <c r="L61" s="94"/>
      <c r="S61" s="34"/>
      <c r="T61" s="34"/>
      <c r="U61" s="34"/>
      <c r="V61" s="34"/>
      <c r="W61" s="34"/>
      <c r="X61" s="34"/>
      <c r="Y61" s="34"/>
      <c r="Z61" s="34"/>
      <c r="AA61" s="34"/>
      <c r="AB61" s="34"/>
      <c r="AC61" s="34"/>
      <c r="AD61" s="34"/>
      <c r="AE61" s="34"/>
    </row>
    <row r="62" spans="1:31" s="2" customFormat="1" ht="6.95" customHeight="1">
      <c r="A62" s="34"/>
      <c r="B62" s="44"/>
      <c r="C62" s="45"/>
      <c r="D62" s="45"/>
      <c r="E62" s="45"/>
      <c r="F62" s="45"/>
      <c r="G62" s="45"/>
      <c r="H62" s="45"/>
      <c r="I62" s="113"/>
      <c r="J62" s="45"/>
      <c r="K62" s="45"/>
      <c r="L62" s="94"/>
      <c r="S62" s="34"/>
      <c r="T62" s="34"/>
      <c r="U62" s="34"/>
      <c r="V62" s="34"/>
      <c r="W62" s="34"/>
      <c r="X62" s="34"/>
      <c r="Y62" s="34"/>
      <c r="Z62" s="34"/>
      <c r="AA62" s="34"/>
      <c r="AB62" s="34"/>
      <c r="AC62" s="34"/>
      <c r="AD62" s="34"/>
      <c r="AE62" s="34"/>
    </row>
    <row r="66" spans="1:31" s="2" customFormat="1" ht="6.95" customHeight="1">
      <c r="A66" s="34"/>
      <c r="B66" s="46"/>
      <c r="C66" s="47"/>
      <c r="D66" s="47"/>
      <c r="E66" s="47"/>
      <c r="F66" s="47"/>
      <c r="G66" s="47"/>
      <c r="H66" s="47"/>
      <c r="I66" s="114"/>
      <c r="J66" s="47"/>
      <c r="K66" s="47"/>
      <c r="L66" s="94"/>
      <c r="S66" s="34"/>
      <c r="T66" s="34"/>
      <c r="U66" s="34"/>
      <c r="V66" s="34"/>
      <c r="W66" s="34"/>
      <c r="X66" s="34"/>
      <c r="Y66" s="34"/>
      <c r="Z66" s="34"/>
      <c r="AA66" s="34"/>
      <c r="AB66" s="34"/>
      <c r="AC66" s="34"/>
      <c r="AD66" s="34"/>
      <c r="AE66" s="34"/>
    </row>
    <row r="67" spans="1:31" s="2" customFormat="1" ht="24.95" customHeight="1">
      <c r="A67" s="34"/>
      <c r="B67" s="35"/>
      <c r="C67" s="23" t="s">
        <v>144</v>
      </c>
      <c r="D67" s="34"/>
      <c r="E67" s="34"/>
      <c r="F67" s="34"/>
      <c r="G67" s="34"/>
      <c r="H67" s="34"/>
      <c r="I67" s="93"/>
      <c r="J67" s="34"/>
      <c r="K67" s="34"/>
      <c r="L67" s="94"/>
      <c r="S67" s="34"/>
      <c r="T67" s="34"/>
      <c r="U67" s="34"/>
      <c r="V67" s="34"/>
      <c r="W67" s="34"/>
      <c r="X67" s="34"/>
      <c r="Y67" s="34"/>
      <c r="Z67" s="34"/>
      <c r="AA67" s="34"/>
      <c r="AB67" s="34"/>
      <c r="AC67" s="34"/>
      <c r="AD67" s="34"/>
      <c r="AE67" s="34"/>
    </row>
    <row r="68" spans="1:31" s="2" customFormat="1" ht="6.95" customHeight="1">
      <c r="A68" s="34"/>
      <c r="B68" s="35"/>
      <c r="C68" s="34"/>
      <c r="D68" s="34"/>
      <c r="E68" s="34"/>
      <c r="F68" s="34"/>
      <c r="G68" s="34"/>
      <c r="H68" s="34"/>
      <c r="I68" s="93"/>
      <c r="J68" s="34"/>
      <c r="K68" s="34"/>
      <c r="L68" s="94"/>
      <c r="S68" s="34"/>
      <c r="T68" s="34"/>
      <c r="U68" s="34"/>
      <c r="V68" s="34"/>
      <c r="W68" s="34"/>
      <c r="X68" s="34"/>
      <c r="Y68" s="34"/>
      <c r="Z68" s="34"/>
      <c r="AA68" s="34"/>
      <c r="AB68" s="34"/>
      <c r="AC68" s="34"/>
      <c r="AD68" s="34"/>
      <c r="AE68" s="34"/>
    </row>
    <row r="69" spans="1:31" s="2" customFormat="1" ht="12" customHeight="1">
      <c r="A69" s="34"/>
      <c r="B69" s="35"/>
      <c r="C69" s="29" t="s">
        <v>17</v>
      </c>
      <c r="D69" s="34"/>
      <c r="E69" s="34"/>
      <c r="F69" s="34"/>
      <c r="G69" s="34"/>
      <c r="H69" s="34"/>
      <c r="I69" s="93"/>
      <c r="J69" s="34"/>
      <c r="K69" s="34"/>
      <c r="L69" s="94"/>
      <c r="S69" s="34"/>
      <c r="T69" s="34"/>
      <c r="U69" s="34"/>
      <c r="V69" s="34"/>
      <c r="W69" s="34"/>
      <c r="X69" s="34"/>
      <c r="Y69" s="34"/>
      <c r="Z69" s="34"/>
      <c r="AA69" s="34"/>
      <c r="AB69" s="34"/>
      <c r="AC69" s="34"/>
      <c r="AD69" s="34"/>
      <c r="AE69" s="34"/>
    </row>
    <row r="70" spans="1:31" s="2" customFormat="1" ht="16.5" customHeight="1">
      <c r="A70" s="34"/>
      <c r="B70" s="35"/>
      <c r="C70" s="34"/>
      <c r="D70" s="34"/>
      <c r="E70" s="331" t="str">
        <f>E7</f>
        <v>Stavební úpravy a přístavba výjezdové základny ZZS JčK- Český Krumlov</v>
      </c>
      <c r="F70" s="332"/>
      <c r="G70" s="332"/>
      <c r="H70" s="332"/>
      <c r="I70" s="93"/>
      <c r="J70" s="34"/>
      <c r="K70" s="34"/>
      <c r="L70" s="94"/>
      <c r="S70" s="34"/>
      <c r="T70" s="34"/>
      <c r="U70" s="34"/>
      <c r="V70" s="34"/>
      <c r="W70" s="34"/>
      <c r="X70" s="34"/>
      <c r="Y70" s="34"/>
      <c r="Z70" s="34"/>
      <c r="AA70" s="34"/>
      <c r="AB70" s="34"/>
      <c r="AC70" s="34"/>
      <c r="AD70" s="34"/>
      <c r="AE70" s="34"/>
    </row>
    <row r="71" spans="1:31" s="2" customFormat="1" ht="12" customHeight="1">
      <c r="A71" s="34"/>
      <c r="B71" s="35"/>
      <c r="C71" s="29" t="s">
        <v>104</v>
      </c>
      <c r="D71" s="34"/>
      <c r="E71" s="34"/>
      <c r="F71" s="34"/>
      <c r="G71" s="34"/>
      <c r="H71" s="34"/>
      <c r="I71" s="93"/>
      <c r="J71" s="34"/>
      <c r="K71" s="34"/>
      <c r="L71" s="94"/>
      <c r="S71" s="34"/>
      <c r="T71" s="34"/>
      <c r="U71" s="34"/>
      <c r="V71" s="34"/>
      <c r="W71" s="34"/>
      <c r="X71" s="34"/>
      <c r="Y71" s="34"/>
      <c r="Z71" s="34"/>
      <c r="AA71" s="34"/>
      <c r="AB71" s="34"/>
      <c r="AC71" s="34"/>
      <c r="AD71" s="34"/>
      <c r="AE71" s="34"/>
    </row>
    <row r="72" spans="1:31" s="2" customFormat="1" ht="16.5" customHeight="1">
      <c r="A72" s="34"/>
      <c r="B72" s="35"/>
      <c r="C72" s="34"/>
      <c r="D72" s="34"/>
      <c r="E72" s="312" t="str">
        <f>E9</f>
        <v>VRN - Ostatní a vedlejší náklady</v>
      </c>
      <c r="F72" s="333"/>
      <c r="G72" s="333"/>
      <c r="H72" s="333"/>
      <c r="I72" s="93"/>
      <c r="J72" s="34"/>
      <c r="K72" s="34"/>
      <c r="L72" s="94"/>
      <c r="S72" s="34"/>
      <c r="T72" s="34"/>
      <c r="U72" s="34"/>
      <c r="V72" s="34"/>
      <c r="W72" s="34"/>
      <c r="X72" s="34"/>
      <c r="Y72" s="34"/>
      <c r="Z72" s="34"/>
      <c r="AA72" s="34"/>
      <c r="AB72" s="34"/>
      <c r="AC72" s="34"/>
      <c r="AD72" s="34"/>
      <c r="AE72" s="34"/>
    </row>
    <row r="73" spans="1:31" s="2" customFormat="1" ht="6.95" customHeight="1">
      <c r="A73" s="34"/>
      <c r="B73" s="35"/>
      <c r="C73" s="34"/>
      <c r="D73" s="34"/>
      <c r="E73" s="34"/>
      <c r="F73" s="34"/>
      <c r="G73" s="34"/>
      <c r="H73" s="34"/>
      <c r="I73" s="93"/>
      <c r="J73" s="34"/>
      <c r="K73" s="34"/>
      <c r="L73" s="94"/>
      <c r="S73" s="34"/>
      <c r="T73" s="34"/>
      <c r="U73" s="34"/>
      <c r="V73" s="34"/>
      <c r="W73" s="34"/>
      <c r="X73" s="34"/>
      <c r="Y73" s="34"/>
      <c r="Z73" s="34"/>
      <c r="AA73" s="34"/>
      <c r="AB73" s="34"/>
      <c r="AC73" s="34"/>
      <c r="AD73" s="34"/>
      <c r="AE73" s="34"/>
    </row>
    <row r="74" spans="1:31" s="2" customFormat="1" ht="12" customHeight="1">
      <c r="A74" s="34"/>
      <c r="B74" s="35"/>
      <c r="C74" s="29" t="s">
        <v>21</v>
      </c>
      <c r="D74" s="34"/>
      <c r="E74" s="34"/>
      <c r="F74" s="27" t="str">
        <f>F12</f>
        <v xml:space="preserve"> </v>
      </c>
      <c r="G74" s="34"/>
      <c r="H74" s="34"/>
      <c r="I74" s="95" t="s">
        <v>23</v>
      </c>
      <c r="J74" s="52" t="str">
        <f>IF(J12="","",J12)</f>
        <v>8.7.2019</v>
      </c>
      <c r="K74" s="34"/>
      <c r="L74" s="94"/>
      <c r="S74" s="34"/>
      <c r="T74" s="34"/>
      <c r="U74" s="34"/>
      <c r="V74" s="34"/>
      <c r="W74" s="34"/>
      <c r="X74" s="34"/>
      <c r="Y74" s="34"/>
      <c r="Z74" s="34"/>
      <c r="AA74" s="34"/>
      <c r="AB74" s="34"/>
      <c r="AC74" s="34"/>
      <c r="AD74" s="34"/>
      <c r="AE74" s="34"/>
    </row>
    <row r="75" spans="1:31" s="2" customFormat="1" ht="6.95" customHeight="1">
      <c r="A75" s="34"/>
      <c r="B75" s="35"/>
      <c r="C75" s="34"/>
      <c r="D75" s="34"/>
      <c r="E75" s="34"/>
      <c r="F75" s="34"/>
      <c r="G75" s="34"/>
      <c r="H75" s="34"/>
      <c r="I75" s="93"/>
      <c r="J75" s="34"/>
      <c r="K75" s="34"/>
      <c r="L75" s="94"/>
      <c r="S75" s="34"/>
      <c r="T75" s="34"/>
      <c r="U75" s="34"/>
      <c r="V75" s="34"/>
      <c r="W75" s="34"/>
      <c r="X75" s="34"/>
      <c r="Y75" s="34"/>
      <c r="Z75" s="34"/>
      <c r="AA75" s="34"/>
      <c r="AB75" s="34"/>
      <c r="AC75" s="34"/>
      <c r="AD75" s="34"/>
      <c r="AE75" s="34"/>
    </row>
    <row r="76" spans="1:31" s="2" customFormat="1" ht="15.2" customHeight="1">
      <c r="A76" s="34"/>
      <c r="B76" s="35"/>
      <c r="C76" s="29" t="s">
        <v>25</v>
      </c>
      <c r="D76" s="34"/>
      <c r="E76" s="34"/>
      <c r="F76" s="27" t="str">
        <f>E15</f>
        <v>NEMOCNICE ČESKÝ KRUMLOV, a.s.</v>
      </c>
      <c r="G76" s="34"/>
      <c r="H76" s="34"/>
      <c r="I76" s="95" t="s">
        <v>31</v>
      </c>
      <c r="J76" s="32" t="str">
        <f>E21</f>
        <v>ALFAPLAN s.r.o.</v>
      </c>
      <c r="K76" s="34"/>
      <c r="L76" s="94"/>
      <c r="S76" s="34"/>
      <c r="T76" s="34"/>
      <c r="U76" s="34"/>
      <c r="V76" s="34"/>
      <c r="W76" s="34"/>
      <c r="X76" s="34"/>
      <c r="Y76" s="34"/>
      <c r="Z76" s="34"/>
      <c r="AA76" s="34"/>
      <c r="AB76" s="34"/>
      <c r="AC76" s="34"/>
      <c r="AD76" s="34"/>
      <c r="AE76" s="34"/>
    </row>
    <row r="77" spans="1:31" s="2" customFormat="1" ht="15.2" customHeight="1">
      <c r="A77" s="34"/>
      <c r="B77" s="35"/>
      <c r="C77" s="29" t="s">
        <v>29</v>
      </c>
      <c r="D77" s="34"/>
      <c r="E77" s="34"/>
      <c r="F77" s="27" t="str">
        <f>IF(E18="","",E18)</f>
        <v>Vyplň údaj</v>
      </c>
      <c r="G77" s="34"/>
      <c r="H77" s="34"/>
      <c r="I77" s="95" t="s">
        <v>34</v>
      </c>
      <c r="J77" s="32" t="str">
        <f>E24</f>
        <v xml:space="preserve"> </v>
      </c>
      <c r="K77" s="34"/>
      <c r="L77" s="94"/>
      <c r="S77" s="34"/>
      <c r="T77" s="34"/>
      <c r="U77" s="34"/>
      <c r="V77" s="34"/>
      <c r="W77" s="34"/>
      <c r="X77" s="34"/>
      <c r="Y77" s="34"/>
      <c r="Z77" s="34"/>
      <c r="AA77" s="34"/>
      <c r="AB77" s="34"/>
      <c r="AC77" s="34"/>
      <c r="AD77" s="34"/>
      <c r="AE77" s="34"/>
    </row>
    <row r="78" spans="1:31" s="2" customFormat="1" ht="10.35" customHeight="1">
      <c r="A78" s="34"/>
      <c r="B78" s="35"/>
      <c r="C78" s="34"/>
      <c r="D78" s="34"/>
      <c r="E78" s="34"/>
      <c r="F78" s="34"/>
      <c r="G78" s="34"/>
      <c r="H78" s="34"/>
      <c r="I78" s="93"/>
      <c r="J78" s="34"/>
      <c r="K78" s="34"/>
      <c r="L78" s="94"/>
      <c r="S78" s="34"/>
      <c r="T78" s="34"/>
      <c r="U78" s="34"/>
      <c r="V78" s="34"/>
      <c r="W78" s="34"/>
      <c r="X78" s="34"/>
      <c r="Y78" s="34"/>
      <c r="Z78" s="34"/>
      <c r="AA78" s="34"/>
      <c r="AB78" s="34"/>
      <c r="AC78" s="34"/>
      <c r="AD78" s="34"/>
      <c r="AE78" s="34"/>
    </row>
    <row r="79" spans="1:31" s="11" customFormat="1" ht="29.25" customHeight="1">
      <c r="A79" s="129"/>
      <c r="B79" s="130"/>
      <c r="C79" s="131" t="s">
        <v>145</v>
      </c>
      <c r="D79" s="132" t="s">
        <v>56</v>
      </c>
      <c r="E79" s="132" t="s">
        <v>52</v>
      </c>
      <c r="F79" s="132" t="s">
        <v>53</v>
      </c>
      <c r="G79" s="132" t="s">
        <v>146</v>
      </c>
      <c r="H79" s="132" t="s">
        <v>147</v>
      </c>
      <c r="I79" s="133" t="s">
        <v>148</v>
      </c>
      <c r="J79" s="132" t="s">
        <v>108</v>
      </c>
      <c r="K79" s="134" t="s">
        <v>149</v>
      </c>
      <c r="L79" s="135"/>
      <c r="M79" s="59" t="s">
        <v>3</v>
      </c>
      <c r="N79" s="60" t="s">
        <v>41</v>
      </c>
      <c r="O79" s="60" t="s">
        <v>150</v>
      </c>
      <c r="P79" s="60" t="s">
        <v>151</v>
      </c>
      <c r="Q79" s="60" t="s">
        <v>152</v>
      </c>
      <c r="R79" s="60" t="s">
        <v>153</v>
      </c>
      <c r="S79" s="60" t="s">
        <v>154</v>
      </c>
      <c r="T79" s="61" t="s">
        <v>155</v>
      </c>
      <c r="U79" s="129"/>
      <c r="V79" s="129"/>
      <c r="W79" s="129"/>
      <c r="X79" s="129"/>
      <c r="Y79" s="129"/>
      <c r="Z79" s="129"/>
      <c r="AA79" s="129"/>
      <c r="AB79" s="129"/>
      <c r="AC79" s="129"/>
      <c r="AD79" s="129"/>
      <c r="AE79" s="129"/>
    </row>
    <row r="80" spans="1:63" s="2" customFormat="1" ht="22.9" customHeight="1">
      <c r="A80" s="34"/>
      <c r="B80" s="35"/>
      <c r="C80" s="66" t="s">
        <v>156</v>
      </c>
      <c r="D80" s="34"/>
      <c r="E80" s="34"/>
      <c r="F80" s="34"/>
      <c r="G80" s="34"/>
      <c r="H80" s="34"/>
      <c r="I80" s="93"/>
      <c r="J80" s="136">
        <f>BK80</f>
        <v>0</v>
      </c>
      <c r="K80" s="34"/>
      <c r="L80" s="35"/>
      <c r="M80" s="62"/>
      <c r="N80" s="53"/>
      <c r="O80" s="63"/>
      <c r="P80" s="137">
        <f>P81</f>
        <v>0</v>
      </c>
      <c r="Q80" s="63"/>
      <c r="R80" s="137">
        <f>R81</f>
        <v>0</v>
      </c>
      <c r="S80" s="63"/>
      <c r="T80" s="138">
        <f>T81</f>
        <v>0</v>
      </c>
      <c r="U80" s="34"/>
      <c r="V80" s="34"/>
      <c r="W80" s="34"/>
      <c r="X80" s="34"/>
      <c r="Y80" s="34"/>
      <c r="Z80" s="34"/>
      <c r="AA80" s="34"/>
      <c r="AB80" s="34"/>
      <c r="AC80" s="34"/>
      <c r="AD80" s="34"/>
      <c r="AE80" s="34"/>
      <c r="AT80" s="19" t="s">
        <v>70</v>
      </c>
      <c r="AU80" s="19" t="s">
        <v>109</v>
      </c>
      <c r="BK80" s="139">
        <f>BK81</f>
        <v>0</v>
      </c>
    </row>
    <row r="81" spans="2:63" s="12" customFormat="1" ht="25.9" customHeight="1">
      <c r="B81" s="140"/>
      <c r="D81" s="141" t="s">
        <v>70</v>
      </c>
      <c r="E81" s="142" t="s">
        <v>100</v>
      </c>
      <c r="F81" s="142" t="s">
        <v>4211</v>
      </c>
      <c r="I81" s="143"/>
      <c r="J81" s="144">
        <f>BK81</f>
        <v>0</v>
      </c>
      <c r="L81" s="140"/>
      <c r="M81" s="145"/>
      <c r="N81" s="146"/>
      <c r="O81" s="146"/>
      <c r="P81" s="147">
        <f>SUM(P82:P91)</f>
        <v>0</v>
      </c>
      <c r="Q81" s="146"/>
      <c r="R81" s="147">
        <f>SUM(R82:R91)</f>
        <v>0</v>
      </c>
      <c r="S81" s="146"/>
      <c r="T81" s="148">
        <f>SUM(T82:T91)</f>
        <v>0</v>
      </c>
      <c r="AR81" s="141" t="s">
        <v>88</v>
      </c>
      <c r="AT81" s="149" t="s">
        <v>70</v>
      </c>
      <c r="AU81" s="149" t="s">
        <v>71</v>
      </c>
      <c r="AY81" s="141" t="s">
        <v>159</v>
      </c>
      <c r="BK81" s="150">
        <f>SUM(BK82:BK91)</f>
        <v>0</v>
      </c>
    </row>
    <row r="82" spans="1:65" s="2" customFormat="1" ht="24" customHeight="1">
      <c r="A82" s="34"/>
      <c r="B82" s="153"/>
      <c r="C82" s="154" t="s">
        <v>15</v>
      </c>
      <c r="D82" s="154" t="s">
        <v>161</v>
      </c>
      <c r="E82" s="155" t="s">
        <v>4212</v>
      </c>
      <c r="F82" s="156" t="s">
        <v>4213</v>
      </c>
      <c r="G82" s="157" t="s">
        <v>1313</v>
      </c>
      <c r="H82" s="158">
        <v>1</v>
      </c>
      <c r="I82" s="159"/>
      <c r="J82" s="160">
        <f aca="true" t="shared" si="0" ref="J82:J91">ROUND(I82*H82,2)</f>
        <v>0</v>
      </c>
      <c r="K82" s="156" t="s">
        <v>3</v>
      </c>
      <c r="L82" s="35"/>
      <c r="M82" s="161" t="s">
        <v>3</v>
      </c>
      <c r="N82" s="162" t="s">
        <v>42</v>
      </c>
      <c r="O82" s="55"/>
      <c r="P82" s="163">
        <f aca="true" t="shared" si="1" ref="P82:P91">O82*H82</f>
        <v>0</v>
      </c>
      <c r="Q82" s="163">
        <v>0</v>
      </c>
      <c r="R82" s="163">
        <f aca="true" t="shared" si="2" ref="R82:R91">Q82*H82</f>
        <v>0</v>
      </c>
      <c r="S82" s="163">
        <v>0</v>
      </c>
      <c r="T82" s="164">
        <f aca="true" t="shared" si="3" ref="T82:T91">S82*H82</f>
        <v>0</v>
      </c>
      <c r="U82" s="34"/>
      <c r="V82" s="34"/>
      <c r="W82" s="34"/>
      <c r="X82" s="34"/>
      <c r="Y82" s="34"/>
      <c r="Z82" s="34"/>
      <c r="AA82" s="34"/>
      <c r="AB82" s="34"/>
      <c r="AC82" s="34"/>
      <c r="AD82" s="34"/>
      <c r="AE82" s="34"/>
      <c r="AR82" s="165" t="s">
        <v>85</v>
      </c>
      <c r="AT82" s="165" t="s">
        <v>161</v>
      </c>
      <c r="AU82" s="165" t="s">
        <v>15</v>
      </c>
      <c r="AY82" s="19" t="s">
        <v>159</v>
      </c>
      <c r="BE82" s="166">
        <f aca="true" t="shared" si="4" ref="BE82:BE91">IF(N82="základní",J82,0)</f>
        <v>0</v>
      </c>
      <c r="BF82" s="166">
        <f aca="true" t="shared" si="5" ref="BF82:BF91">IF(N82="snížená",J82,0)</f>
        <v>0</v>
      </c>
      <c r="BG82" s="166">
        <f aca="true" t="shared" si="6" ref="BG82:BG91">IF(N82="zákl. přenesená",J82,0)</f>
        <v>0</v>
      </c>
      <c r="BH82" s="166">
        <f aca="true" t="shared" si="7" ref="BH82:BH91">IF(N82="sníž. přenesená",J82,0)</f>
        <v>0</v>
      </c>
      <c r="BI82" s="166">
        <f aca="true" t="shared" si="8" ref="BI82:BI91">IF(N82="nulová",J82,0)</f>
        <v>0</v>
      </c>
      <c r="BJ82" s="19" t="s">
        <v>15</v>
      </c>
      <c r="BK82" s="166">
        <f aca="true" t="shared" si="9" ref="BK82:BK91">ROUND(I82*H82,2)</f>
        <v>0</v>
      </c>
      <c r="BL82" s="19" t="s">
        <v>85</v>
      </c>
      <c r="BM82" s="165" t="s">
        <v>4214</v>
      </c>
    </row>
    <row r="83" spans="1:65" s="2" customFormat="1" ht="36" customHeight="1">
      <c r="A83" s="34"/>
      <c r="B83" s="153"/>
      <c r="C83" s="154" t="s">
        <v>79</v>
      </c>
      <c r="D83" s="154" t="s">
        <v>161</v>
      </c>
      <c r="E83" s="155" t="s">
        <v>4110</v>
      </c>
      <c r="F83" s="156" t="s">
        <v>4215</v>
      </c>
      <c r="G83" s="157" t="s">
        <v>1313</v>
      </c>
      <c r="H83" s="158">
        <v>1</v>
      </c>
      <c r="I83" s="159"/>
      <c r="J83" s="160">
        <f t="shared" si="0"/>
        <v>0</v>
      </c>
      <c r="K83" s="156" t="s">
        <v>3</v>
      </c>
      <c r="L83" s="35"/>
      <c r="M83" s="161" t="s">
        <v>3</v>
      </c>
      <c r="N83" s="162" t="s">
        <v>42</v>
      </c>
      <c r="O83" s="55"/>
      <c r="P83" s="163">
        <f t="shared" si="1"/>
        <v>0</v>
      </c>
      <c r="Q83" s="163">
        <v>0</v>
      </c>
      <c r="R83" s="163">
        <f t="shared" si="2"/>
        <v>0</v>
      </c>
      <c r="S83" s="163">
        <v>0</v>
      </c>
      <c r="T83" s="164">
        <f t="shared" si="3"/>
        <v>0</v>
      </c>
      <c r="U83" s="34"/>
      <c r="V83" s="34"/>
      <c r="W83" s="34"/>
      <c r="X83" s="34"/>
      <c r="Y83" s="34"/>
      <c r="Z83" s="34"/>
      <c r="AA83" s="34"/>
      <c r="AB83" s="34"/>
      <c r="AC83" s="34"/>
      <c r="AD83" s="34"/>
      <c r="AE83" s="34"/>
      <c r="AR83" s="165" t="s">
        <v>85</v>
      </c>
      <c r="AT83" s="165" t="s">
        <v>161</v>
      </c>
      <c r="AU83" s="165" t="s">
        <v>15</v>
      </c>
      <c r="AY83" s="19" t="s">
        <v>159</v>
      </c>
      <c r="BE83" s="166">
        <f t="shared" si="4"/>
        <v>0</v>
      </c>
      <c r="BF83" s="166">
        <f t="shared" si="5"/>
        <v>0</v>
      </c>
      <c r="BG83" s="166">
        <f t="shared" si="6"/>
        <v>0</v>
      </c>
      <c r="BH83" s="166">
        <f t="shared" si="7"/>
        <v>0</v>
      </c>
      <c r="BI83" s="166">
        <f t="shared" si="8"/>
        <v>0</v>
      </c>
      <c r="BJ83" s="19" t="s">
        <v>15</v>
      </c>
      <c r="BK83" s="166">
        <f t="shared" si="9"/>
        <v>0</v>
      </c>
      <c r="BL83" s="19" t="s">
        <v>85</v>
      </c>
      <c r="BM83" s="165" t="s">
        <v>4216</v>
      </c>
    </row>
    <row r="84" spans="1:65" s="2" customFormat="1" ht="36" customHeight="1">
      <c r="A84" s="34"/>
      <c r="B84" s="153"/>
      <c r="C84" s="154" t="s">
        <v>82</v>
      </c>
      <c r="D84" s="154" t="s">
        <v>161</v>
      </c>
      <c r="E84" s="155" t="s">
        <v>4217</v>
      </c>
      <c r="F84" s="156" t="s">
        <v>4218</v>
      </c>
      <c r="G84" s="157" t="s">
        <v>1313</v>
      </c>
      <c r="H84" s="158">
        <v>1</v>
      </c>
      <c r="I84" s="159"/>
      <c r="J84" s="160">
        <f t="shared" si="0"/>
        <v>0</v>
      </c>
      <c r="K84" s="156" t="s">
        <v>3</v>
      </c>
      <c r="L84" s="35"/>
      <c r="M84" s="161" t="s">
        <v>3</v>
      </c>
      <c r="N84" s="162" t="s">
        <v>42</v>
      </c>
      <c r="O84" s="55"/>
      <c r="P84" s="163">
        <f t="shared" si="1"/>
        <v>0</v>
      </c>
      <c r="Q84" s="163">
        <v>0</v>
      </c>
      <c r="R84" s="163">
        <f t="shared" si="2"/>
        <v>0</v>
      </c>
      <c r="S84" s="163">
        <v>0</v>
      </c>
      <c r="T84" s="164">
        <f t="shared" si="3"/>
        <v>0</v>
      </c>
      <c r="U84" s="34"/>
      <c r="V84" s="34"/>
      <c r="W84" s="34"/>
      <c r="X84" s="34"/>
      <c r="Y84" s="34"/>
      <c r="Z84" s="34"/>
      <c r="AA84" s="34"/>
      <c r="AB84" s="34"/>
      <c r="AC84" s="34"/>
      <c r="AD84" s="34"/>
      <c r="AE84" s="34"/>
      <c r="AR84" s="165" t="s">
        <v>85</v>
      </c>
      <c r="AT84" s="165" t="s">
        <v>161</v>
      </c>
      <c r="AU84" s="165" t="s">
        <v>15</v>
      </c>
      <c r="AY84" s="19" t="s">
        <v>159</v>
      </c>
      <c r="BE84" s="166">
        <f t="shared" si="4"/>
        <v>0</v>
      </c>
      <c r="BF84" s="166">
        <f t="shared" si="5"/>
        <v>0</v>
      </c>
      <c r="BG84" s="166">
        <f t="shared" si="6"/>
        <v>0</v>
      </c>
      <c r="BH84" s="166">
        <f t="shared" si="7"/>
        <v>0</v>
      </c>
      <c r="BI84" s="166">
        <f t="shared" si="8"/>
        <v>0</v>
      </c>
      <c r="BJ84" s="19" t="s">
        <v>15</v>
      </c>
      <c r="BK84" s="166">
        <f t="shared" si="9"/>
        <v>0</v>
      </c>
      <c r="BL84" s="19" t="s">
        <v>85</v>
      </c>
      <c r="BM84" s="165" t="s">
        <v>4219</v>
      </c>
    </row>
    <row r="85" spans="1:65" s="2" customFormat="1" ht="216" customHeight="1">
      <c r="A85" s="34"/>
      <c r="B85" s="153"/>
      <c r="C85" s="154" t="s">
        <v>85</v>
      </c>
      <c r="D85" s="154" t="s">
        <v>161</v>
      </c>
      <c r="E85" s="155" t="s">
        <v>4220</v>
      </c>
      <c r="F85" s="156" t="s">
        <v>4221</v>
      </c>
      <c r="G85" s="157" t="s">
        <v>1313</v>
      </c>
      <c r="H85" s="158">
        <v>1</v>
      </c>
      <c r="I85" s="159"/>
      <c r="J85" s="160">
        <f t="shared" si="0"/>
        <v>0</v>
      </c>
      <c r="K85" s="156" t="s">
        <v>3</v>
      </c>
      <c r="L85" s="35"/>
      <c r="M85" s="161" t="s">
        <v>3</v>
      </c>
      <c r="N85" s="162" t="s">
        <v>42</v>
      </c>
      <c r="O85" s="55"/>
      <c r="P85" s="163">
        <f t="shared" si="1"/>
        <v>0</v>
      </c>
      <c r="Q85" s="163">
        <v>0</v>
      </c>
      <c r="R85" s="163">
        <f t="shared" si="2"/>
        <v>0</v>
      </c>
      <c r="S85" s="163">
        <v>0</v>
      </c>
      <c r="T85" s="164">
        <f t="shared" si="3"/>
        <v>0</v>
      </c>
      <c r="U85" s="34"/>
      <c r="V85" s="34"/>
      <c r="W85" s="34"/>
      <c r="X85" s="34"/>
      <c r="Y85" s="34"/>
      <c r="Z85" s="34"/>
      <c r="AA85" s="34"/>
      <c r="AB85" s="34"/>
      <c r="AC85" s="34"/>
      <c r="AD85" s="34"/>
      <c r="AE85" s="34"/>
      <c r="AR85" s="165" t="s">
        <v>85</v>
      </c>
      <c r="AT85" s="165" t="s">
        <v>161</v>
      </c>
      <c r="AU85" s="165" t="s">
        <v>15</v>
      </c>
      <c r="AY85" s="19" t="s">
        <v>159</v>
      </c>
      <c r="BE85" s="166">
        <f t="shared" si="4"/>
        <v>0</v>
      </c>
      <c r="BF85" s="166">
        <f t="shared" si="5"/>
        <v>0</v>
      </c>
      <c r="BG85" s="166">
        <f t="shared" si="6"/>
        <v>0</v>
      </c>
      <c r="BH85" s="166">
        <f t="shared" si="7"/>
        <v>0</v>
      </c>
      <c r="BI85" s="166">
        <f t="shared" si="8"/>
        <v>0</v>
      </c>
      <c r="BJ85" s="19" t="s">
        <v>15</v>
      </c>
      <c r="BK85" s="166">
        <f t="shared" si="9"/>
        <v>0</v>
      </c>
      <c r="BL85" s="19" t="s">
        <v>85</v>
      </c>
      <c r="BM85" s="165" t="s">
        <v>4222</v>
      </c>
    </row>
    <row r="86" spans="1:65" s="2" customFormat="1" ht="192" customHeight="1">
      <c r="A86" s="34"/>
      <c r="B86" s="153"/>
      <c r="C86" s="154" t="s">
        <v>88</v>
      </c>
      <c r="D86" s="154" t="s">
        <v>161</v>
      </c>
      <c r="E86" s="155" t="s">
        <v>4223</v>
      </c>
      <c r="F86" s="156" t="s">
        <v>4224</v>
      </c>
      <c r="G86" s="157" t="s">
        <v>1313</v>
      </c>
      <c r="H86" s="158">
        <v>1</v>
      </c>
      <c r="I86" s="159"/>
      <c r="J86" s="160">
        <f t="shared" si="0"/>
        <v>0</v>
      </c>
      <c r="K86" s="156" t="s">
        <v>3</v>
      </c>
      <c r="L86" s="35"/>
      <c r="M86" s="161" t="s">
        <v>3</v>
      </c>
      <c r="N86" s="162" t="s">
        <v>42</v>
      </c>
      <c r="O86" s="55"/>
      <c r="P86" s="163">
        <f t="shared" si="1"/>
        <v>0</v>
      </c>
      <c r="Q86" s="163">
        <v>0</v>
      </c>
      <c r="R86" s="163">
        <f t="shared" si="2"/>
        <v>0</v>
      </c>
      <c r="S86" s="163">
        <v>0</v>
      </c>
      <c r="T86" s="164">
        <f t="shared" si="3"/>
        <v>0</v>
      </c>
      <c r="U86" s="34"/>
      <c r="V86" s="34"/>
      <c r="W86" s="34"/>
      <c r="X86" s="34"/>
      <c r="Y86" s="34"/>
      <c r="Z86" s="34"/>
      <c r="AA86" s="34"/>
      <c r="AB86" s="34"/>
      <c r="AC86" s="34"/>
      <c r="AD86" s="34"/>
      <c r="AE86" s="34"/>
      <c r="AR86" s="165" t="s">
        <v>85</v>
      </c>
      <c r="AT86" s="165" t="s">
        <v>161</v>
      </c>
      <c r="AU86" s="165" t="s">
        <v>15</v>
      </c>
      <c r="AY86" s="19" t="s">
        <v>159</v>
      </c>
      <c r="BE86" s="166">
        <f t="shared" si="4"/>
        <v>0</v>
      </c>
      <c r="BF86" s="166">
        <f t="shared" si="5"/>
        <v>0</v>
      </c>
      <c r="BG86" s="166">
        <f t="shared" si="6"/>
        <v>0</v>
      </c>
      <c r="BH86" s="166">
        <f t="shared" si="7"/>
        <v>0</v>
      </c>
      <c r="BI86" s="166">
        <f t="shared" si="8"/>
        <v>0</v>
      </c>
      <c r="BJ86" s="19" t="s">
        <v>15</v>
      </c>
      <c r="BK86" s="166">
        <f t="shared" si="9"/>
        <v>0</v>
      </c>
      <c r="BL86" s="19" t="s">
        <v>85</v>
      </c>
      <c r="BM86" s="165" t="s">
        <v>4225</v>
      </c>
    </row>
    <row r="87" spans="1:65" s="2" customFormat="1" ht="240" customHeight="1">
      <c r="A87" s="34"/>
      <c r="B87" s="153"/>
      <c r="C87" s="154" t="s">
        <v>91</v>
      </c>
      <c r="D87" s="154" t="s">
        <v>161</v>
      </c>
      <c r="E87" s="155" t="s">
        <v>4226</v>
      </c>
      <c r="F87" s="156" t="s">
        <v>4227</v>
      </c>
      <c r="G87" s="157" t="s">
        <v>1313</v>
      </c>
      <c r="H87" s="158">
        <v>1</v>
      </c>
      <c r="I87" s="159"/>
      <c r="J87" s="160">
        <f t="shared" si="0"/>
        <v>0</v>
      </c>
      <c r="K87" s="156" t="s">
        <v>3</v>
      </c>
      <c r="L87" s="35"/>
      <c r="M87" s="161" t="s">
        <v>3</v>
      </c>
      <c r="N87" s="162" t="s">
        <v>42</v>
      </c>
      <c r="O87" s="55"/>
      <c r="P87" s="163">
        <f t="shared" si="1"/>
        <v>0</v>
      </c>
      <c r="Q87" s="163">
        <v>0</v>
      </c>
      <c r="R87" s="163">
        <f t="shared" si="2"/>
        <v>0</v>
      </c>
      <c r="S87" s="163">
        <v>0</v>
      </c>
      <c r="T87" s="164">
        <f t="shared" si="3"/>
        <v>0</v>
      </c>
      <c r="U87" s="34"/>
      <c r="V87" s="34"/>
      <c r="W87" s="34"/>
      <c r="X87" s="34"/>
      <c r="Y87" s="34"/>
      <c r="Z87" s="34"/>
      <c r="AA87" s="34"/>
      <c r="AB87" s="34"/>
      <c r="AC87" s="34"/>
      <c r="AD87" s="34"/>
      <c r="AE87" s="34"/>
      <c r="AR87" s="165" t="s">
        <v>85</v>
      </c>
      <c r="AT87" s="165" t="s">
        <v>161</v>
      </c>
      <c r="AU87" s="165" t="s">
        <v>15</v>
      </c>
      <c r="AY87" s="19" t="s">
        <v>159</v>
      </c>
      <c r="BE87" s="166">
        <f t="shared" si="4"/>
        <v>0</v>
      </c>
      <c r="BF87" s="166">
        <f t="shared" si="5"/>
        <v>0</v>
      </c>
      <c r="BG87" s="166">
        <f t="shared" si="6"/>
        <v>0</v>
      </c>
      <c r="BH87" s="166">
        <f t="shared" si="7"/>
        <v>0</v>
      </c>
      <c r="BI87" s="166">
        <f t="shared" si="8"/>
        <v>0</v>
      </c>
      <c r="BJ87" s="19" t="s">
        <v>15</v>
      </c>
      <c r="BK87" s="166">
        <f t="shared" si="9"/>
        <v>0</v>
      </c>
      <c r="BL87" s="19" t="s">
        <v>85</v>
      </c>
      <c r="BM87" s="165" t="s">
        <v>4228</v>
      </c>
    </row>
    <row r="88" spans="1:65" s="2" customFormat="1" ht="156" customHeight="1">
      <c r="A88" s="34"/>
      <c r="B88" s="153"/>
      <c r="C88" s="154" t="s">
        <v>94</v>
      </c>
      <c r="D88" s="154" t="s">
        <v>161</v>
      </c>
      <c r="E88" s="155" t="s">
        <v>4229</v>
      </c>
      <c r="F88" s="156" t="s">
        <v>4230</v>
      </c>
      <c r="G88" s="157" t="s">
        <v>1313</v>
      </c>
      <c r="H88" s="158">
        <v>1</v>
      </c>
      <c r="I88" s="159"/>
      <c r="J88" s="160">
        <f t="shared" si="0"/>
        <v>0</v>
      </c>
      <c r="K88" s="156" t="s">
        <v>3</v>
      </c>
      <c r="L88" s="35"/>
      <c r="M88" s="161" t="s">
        <v>3</v>
      </c>
      <c r="N88" s="162" t="s">
        <v>42</v>
      </c>
      <c r="O88" s="55"/>
      <c r="P88" s="163">
        <f t="shared" si="1"/>
        <v>0</v>
      </c>
      <c r="Q88" s="163">
        <v>0</v>
      </c>
      <c r="R88" s="163">
        <f t="shared" si="2"/>
        <v>0</v>
      </c>
      <c r="S88" s="163">
        <v>0</v>
      </c>
      <c r="T88" s="164">
        <f t="shared" si="3"/>
        <v>0</v>
      </c>
      <c r="U88" s="34"/>
      <c r="V88" s="34"/>
      <c r="W88" s="34"/>
      <c r="X88" s="34"/>
      <c r="Y88" s="34"/>
      <c r="Z88" s="34"/>
      <c r="AA88" s="34"/>
      <c r="AB88" s="34"/>
      <c r="AC88" s="34"/>
      <c r="AD88" s="34"/>
      <c r="AE88" s="34"/>
      <c r="AR88" s="165" t="s">
        <v>85</v>
      </c>
      <c r="AT88" s="165" t="s">
        <v>161</v>
      </c>
      <c r="AU88" s="165" t="s">
        <v>15</v>
      </c>
      <c r="AY88" s="19" t="s">
        <v>159</v>
      </c>
      <c r="BE88" s="166">
        <f t="shared" si="4"/>
        <v>0</v>
      </c>
      <c r="BF88" s="166">
        <f t="shared" si="5"/>
        <v>0</v>
      </c>
      <c r="BG88" s="166">
        <f t="shared" si="6"/>
        <v>0</v>
      </c>
      <c r="BH88" s="166">
        <f t="shared" si="7"/>
        <v>0</v>
      </c>
      <c r="BI88" s="166">
        <f t="shared" si="8"/>
        <v>0</v>
      </c>
      <c r="BJ88" s="19" t="s">
        <v>15</v>
      </c>
      <c r="BK88" s="166">
        <f t="shared" si="9"/>
        <v>0</v>
      </c>
      <c r="BL88" s="19" t="s">
        <v>85</v>
      </c>
      <c r="BM88" s="165" t="s">
        <v>4231</v>
      </c>
    </row>
    <row r="89" spans="1:65" s="2" customFormat="1" ht="16.5" customHeight="1">
      <c r="A89" s="34"/>
      <c r="B89" s="153"/>
      <c r="C89" s="154" t="s">
        <v>97</v>
      </c>
      <c r="D89" s="154" t="s">
        <v>161</v>
      </c>
      <c r="E89" s="155" t="s">
        <v>4232</v>
      </c>
      <c r="F89" s="156" t="s">
        <v>4233</v>
      </c>
      <c r="G89" s="157" t="s">
        <v>1313</v>
      </c>
      <c r="H89" s="158">
        <v>1</v>
      </c>
      <c r="I89" s="159"/>
      <c r="J89" s="160">
        <f t="shared" si="0"/>
        <v>0</v>
      </c>
      <c r="K89" s="156" t="s">
        <v>3</v>
      </c>
      <c r="L89" s="35"/>
      <c r="M89" s="161" t="s">
        <v>3</v>
      </c>
      <c r="N89" s="162" t="s">
        <v>42</v>
      </c>
      <c r="O89" s="55"/>
      <c r="P89" s="163">
        <f t="shared" si="1"/>
        <v>0</v>
      </c>
      <c r="Q89" s="163">
        <v>0</v>
      </c>
      <c r="R89" s="163">
        <f t="shared" si="2"/>
        <v>0</v>
      </c>
      <c r="S89" s="163">
        <v>0</v>
      </c>
      <c r="T89" s="164">
        <f t="shared" si="3"/>
        <v>0</v>
      </c>
      <c r="U89" s="34"/>
      <c r="V89" s="34"/>
      <c r="W89" s="34"/>
      <c r="X89" s="34"/>
      <c r="Y89" s="34"/>
      <c r="Z89" s="34"/>
      <c r="AA89" s="34"/>
      <c r="AB89" s="34"/>
      <c r="AC89" s="34"/>
      <c r="AD89" s="34"/>
      <c r="AE89" s="34"/>
      <c r="AR89" s="165" t="s">
        <v>85</v>
      </c>
      <c r="AT89" s="165" t="s">
        <v>161</v>
      </c>
      <c r="AU89" s="165" t="s">
        <v>15</v>
      </c>
      <c r="AY89" s="19" t="s">
        <v>159</v>
      </c>
      <c r="BE89" s="166">
        <f t="shared" si="4"/>
        <v>0</v>
      </c>
      <c r="BF89" s="166">
        <f t="shared" si="5"/>
        <v>0</v>
      </c>
      <c r="BG89" s="166">
        <f t="shared" si="6"/>
        <v>0</v>
      </c>
      <c r="BH89" s="166">
        <f t="shared" si="7"/>
        <v>0</v>
      </c>
      <c r="BI89" s="166">
        <f t="shared" si="8"/>
        <v>0</v>
      </c>
      <c r="BJ89" s="19" t="s">
        <v>15</v>
      </c>
      <c r="BK89" s="166">
        <f t="shared" si="9"/>
        <v>0</v>
      </c>
      <c r="BL89" s="19" t="s">
        <v>85</v>
      </c>
      <c r="BM89" s="165" t="s">
        <v>4234</v>
      </c>
    </row>
    <row r="90" spans="1:65" s="2" customFormat="1" ht="72" customHeight="1">
      <c r="A90" s="34"/>
      <c r="B90" s="153"/>
      <c r="C90" s="154" t="s">
        <v>207</v>
      </c>
      <c r="D90" s="154" t="s">
        <v>161</v>
      </c>
      <c r="E90" s="155" t="s">
        <v>4235</v>
      </c>
      <c r="F90" s="156" t="s">
        <v>4236</v>
      </c>
      <c r="G90" s="157" t="s">
        <v>1313</v>
      </c>
      <c r="H90" s="158">
        <v>1</v>
      </c>
      <c r="I90" s="159"/>
      <c r="J90" s="160">
        <f t="shared" si="0"/>
        <v>0</v>
      </c>
      <c r="K90" s="156" t="s">
        <v>3</v>
      </c>
      <c r="L90" s="35"/>
      <c r="M90" s="161" t="s">
        <v>3</v>
      </c>
      <c r="N90" s="162" t="s">
        <v>42</v>
      </c>
      <c r="O90" s="55"/>
      <c r="P90" s="163">
        <f t="shared" si="1"/>
        <v>0</v>
      </c>
      <c r="Q90" s="163">
        <v>0</v>
      </c>
      <c r="R90" s="163">
        <f t="shared" si="2"/>
        <v>0</v>
      </c>
      <c r="S90" s="163">
        <v>0</v>
      </c>
      <c r="T90" s="164">
        <f t="shared" si="3"/>
        <v>0</v>
      </c>
      <c r="U90" s="34"/>
      <c r="V90" s="34"/>
      <c r="W90" s="34"/>
      <c r="X90" s="34"/>
      <c r="Y90" s="34"/>
      <c r="Z90" s="34"/>
      <c r="AA90" s="34"/>
      <c r="AB90" s="34"/>
      <c r="AC90" s="34"/>
      <c r="AD90" s="34"/>
      <c r="AE90" s="34"/>
      <c r="AR90" s="165" t="s">
        <v>85</v>
      </c>
      <c r="AT90" s="165" t="s">
        <v>161</v>
      </c>
      <c r="AU90" s="165" t="s">
        <v>15</v>
      </c>
      <c r="AY90" s="19" t="s">
        <v>159</v>
      </c>
      <c r="BE90" s="166">
        <f t="shared" si="4"/>
        <v>0</v>
      </c>
      <c r="BF90" s="166">
        <f t="shared" si="5"/>
        <v>0</v>
      </c>
      <c r="BG90" s="166">
        <f t="shared" si="6"/>
        <v>0</v>
      </c>
      <c r="BH90" s="166">
        <f t="shared" si="7"/>
        <v>0</v>
      </c>
      <c r="BI90" s="166">
        <f t="shared" si="8"/>
        <v>0</v>
      </c>
      <c r="BJ90" s="19" t="s">
        <v>15</v>
      </c>
      <c r="BK90" s="166">
        <f t="shared" si="9"/>
        <v>0</v>
      </c>
      <c r="BL90" s="19" t="s">
        <v>85</v>
      </c>
      <c r="BM90" s="165" t="s">
        <v>4237</v>
      </c>
    </row>
    <row r="91" spans="1:65" s="2" customFormat="1" ht="16.5" customHeight="1">
      <c r="A91" s="34"/>
      <c r="B91" s="153"/>
      <c r="C91" s="154" t="s">
        <v>211</v>
      </c>
      <c r="D91" s="154" t="s">
        <v>161</v>
      </c>
      <c r="E91" s="155" t="s">
        <v>4238</v>
      </c>
      <c r="F91" s="156" t="s">
        <v>4239</v>
      </c>
      <c r="G91" s="157" t="s">
        <v>1313</v>
      </c>
      <c r="H91" s="158">
        <v>1</v>
      </c>
      <c r="I91" s="159"/>
      <c r="J91" s="160">
        <f t="shared" si="0"/>
        <v>0</v>
      </c>
      <c r="K91" s="156" t="s">
        <v>3</v>
      </c>
      <c r="L91" s="35"/>
      <c r="M91" s="210" t="s">
        <v>3</v>
      </c>
      <c r="N91" s="211" t="s">
        <v>42</v>
      </c>
      <c r="O91" s="212"/>
      <c r="P91" s="213">
        <f t="shared" si="1"/>
        <v>0</v>
      </c>
      <c r="Q91" s="213">
        <v>0</v>
      </c>
      <c r="R91" s="213">
        <f t="shared" si="2"/>
        <v>0</v>
      </c>
      <c r="S91" s="213">
        <v>0</v>
      </c>
      <c r="T91" s="214">
        <f t="shared" si="3"/>
        <v>0</v>
      </c>
      <c r="U91" s="34"/>
      <c r="V91" s="34"/>
      <c r="W91" s="34"/>
      <c r="X91" s="34"/>
      <c r="Y91" s="34"/>
      <c r="Z91" s="34"/>
      <c r="AA91" s="34"/>
      <c r="AB91" s="34"/>
      <c r="AC91" s="34"/>
      <c r="AD91" s="34"/>
      <c r="AE91" s="34"/>
      <c r="AR91" s="165" t="s">
        <v>85</v>
      </c>
      <c r="AT91" s="165" t="s">
        <v>161</v>
      </c>
      <c r="AU91" s="165" t="s">
        <v>15</v>
      </c>
      <c r="AY91" s="19" t="s">
        <v>159</v>
      </c>
      <c r="BE91" s="166">
        <f t="shared" si="4"/>
        <v>0</v>
      </c>
      <c r="BF91" s="166">
        <f t="shared" si="5"/>
        <v>0</v>
      </c>
      <c r="BG91" s="166">
        <f t="shared" si="6"/>
        <v>0</v>
      </c>
      <c r="BH91" s="166">
        <f t="shared" si="7"/>
        <v>0</v>
      </c>
      <c r="BI91" s="166">
        <f t="shared" si="8"/>
        <v>0</v>
      </c>
      <c r="BJ91" s="19" t="s">
        <v>15</v>
      </c>
      <c r="BK91" s="166">
        <f t="shared" si="9"/>
        <v>0</v>
      </c>
      <c r="BL91" s="19" t="s">
        <v>85</v>
      </c>
      <c r="BM91" s="165" t="s">
        <v>4240</v>
      </c>
    </row>
    <row r="92" spans="1:31" s="2" customFormat="1" ht="6.95" customHeight="1">
      <c r="A92" s="34"/>
      <c r="B92" s="44"/>
      <c r="C92" s="45"/>
      <c r="D92" s="45"/>
      <c r="E92" s="45"/>
      <c r="F92" s="45"/>
      <c r="G92" s="45"/>
      <c r="H92" s="45"/>
      <c r="I92" s="113"/>
      <c r="J92" s="45"/>
      <c r="K92" s="45"/>
      <c r="L92" s="35"/>
      <c r="M92" s="34"/>
      <c r="O92" s="34"/>
      <c r="P92" s="34"/>
      <c r="Q92" s="34"/>
      <c r="R92" s="34"/>
      <c r="S92" s="34"/>
      <c r="T92" s="34"/>
      <c r="U92" s="34"/>
      <c r="V92" s="34"/>
      <c r="W92" s="34"/>
      <c r="X92" s="34"/>
      <c r="Y92" s="34"/>
      <c r="Z92" s="34"/>
      <c r="AA92" s="34"/>
      <c r="AB92" s="34"/>
      <c r="AC92" s="34"/>
      <c r="AD92" s="34"/>
      <c r="AE92" s="34"/>
    </row>
  </sheetData>
  <autoFilter ref="C79:K91"/>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15" customWidth="1"/>
    <col min="2" max="2" width="1.7109375" style="215" customWidth="1"/>
    <col min="3" max="4" width="5.00390625" style="215" customWidth="1"/>
    <col min="5" max="5" width="11.7109375" style="215" customWidth="1"/>
    <col min="6" max="6" width="9.140625" style="215" customWidth="1"/>
    <col min="7" max="7" width="5.00390625" style="215" customWidth="1"/>
    <col min="8" max="8" width="77.8515625" style="215" customWidth="1"/>
    <col min="9" max="10" width="20.00390625" style="215" customWidth="1"/>
    <col min="11" max="11" width="1.7109375" style="215" customWidth="1"/>
  </cols>
  <sheetData>
    <row r="1" s="1" customFormat="1" ht="37.5" customHeight="1"/>
    <row r="2" spans="2:11" s="1" customFormat="1" ht="7.5" customHeight="1">
      <c r="B2" s="216"/>
      <c r="C2" s="217"/>
      <c r="D2" s="217"/>
      <c r="E2" s="217"/>
      <c r="F2" s="217"/>
      <c r="G2" s="217"/>
      <c r="H2" s="217"/>
      <c r="I2" s="217"/>
      <c r="J2" s="217"/>
      <c r="K2" s="218"/>
    </row>
    <row r="3" spans="2:11" s="17" customFormat="1" ht="45" customHeight="1">
      <c r="B3" s="219"/>
      <c r="C3" s="338" t="s">
        <v>4241</v>
      </c>
      <c r="D3" s="338"/>
      <c r="E3" s="338"/>
      <c r="F3" s="338"/>
      <c r="G3" s="338"/>
      <c r="H3" s="338"/>
      <c r="I3" s="338"/>
      <c r="J3" s="338"/>
      <c r="K3" s="220"/>
    </row>
    <row r="4" spans="2:11" s="1" customFormat="1" ht="25.5" customHeight="1">
      <c r="B4" s="221"/>
      <c r="C4" s="342" t="s">
        <v>4242</v>
      </c>
      <c r="D4" s="342"/>
      <c r="E4" s="342"/>
      <c r="F4" s="342"/>
      <c r="G4" s="342"/>
      <c r="H4" s="342"/>
      <c r="I4" s="342"/>
      <c r="J4" s="342"/>
      <c r="K4" s="222"/>
    </row>
    <row r="5" spans="2:11" s="1" customFormat="1" ht="5.25" customHeight="1">
      <c r="B5" s="221"/>
      <c r="C5" s="223"/>
      <c r="D5" s="223"/>
      <c r="E5" s="223"/>
      <c r="F5" s="223"/>
      <c r="G5" s="223"/>
      <c r="H5" s="223"/>
      <c r="I5" s="223"/>
      <c r="J5" s="223"/>
      <c r="K5" s="222"/>
    </row>
    <row r="6" spans="2:11" s="1" customFormat="1" ht="15" customHeight="1">
      <c r="B6" s="221"/>
      <c r="C6" s="340" t="s">
        <v>4243</v>
      </c>
      <c r="D6" s="340"/>
      <c r="E6" s="340"/>
      <c r="F6" s="340"/>
      <c r="G6" s="340"/>
      <c r="H6" s="340"/>
      <c r="I6" s="340"/>
      <c r="J6" s="340"/>
      <c r="K6" s="222"/>
    </row>
    <row r="7" spans="2:11" s="1" customFormat="1" ht="15" customHeight="1">
      <c r="B7" s="225"/>
      <c r="C7" s="340" t="s">
        <v>4244</v>
      </c>
      <c r="D7" s="340"/>
      <c r="E7" s="340"/>
      <c r="F7" s="340"/>
      <c r="G7" s="340"/>
      <c r="H7" s="340"/>
      <c r="I7" s="340"/>
      <c r="J7" s="340"/>
      <c r="K7" s="222"/>
    </row>
    <row r="8" spans="2:11" s="1" customFormat="1" ht="12.75" customHeight="1">
      <c r="B8" s="225"/>
      <c r="C8" s="224"/>
      <c r="D8" s="224"/>
      <c r="E8" s="224"/>
      <c r="F8" s="224"/>
      <c r="G8" s="224"/>
      <c r="H8" s="224"/>
      <c r="I8" s="224"/>
      <c r="J8" s="224"/>
      <c r="K8" s="222"/>
    </row>
    <row r="9" spans="2:11" s="1" customFormat="1" ht="15" customHeight="1">
      <c r="B9" s="225"/>
      <c r="C9" s="340" t="s">
        <v>4245</v>
      </c>
      <c r="D9" s="340"/>
      <c r="E9" s="340"/>
      <c r="F9" s="340"/>
      <c r="G9" s="340"/>
      <c r="H9" s="340"/>
      <c r="I9" s="340"/>
      <c r="J9" s="340"/>
      <c r="K9" s="222"/>
    </row>
    <row r="10" spans="2:11" s="1" customFormat="1" ht="15" customHeight="1">
      <c r="B10" s="225"/>
      <c r="C10" s="224"/>
      <c r="D10" s="340" t="s">
        <v>4246</v>
      </c>
      <c r="E10" s="340"/>
      <c r="F10" s="340"/>
      <c r="G10" s="340"/>
      <c r="H10" s="340"/>
      <c r="I10" s="340"/>
      <c r="J10" s="340"/>
      <c r="K10" s="222"/>
    </row>
    <row r="11" spans="2:11" s="1" customFormat="1" ht="15" customHeight="1">
      <c r="B11" s="225"/>
      <c r="C11" s="226"/>
      <c r="D11" s="340" t="s">
        <v>4247</v>
      </c>
      <c r="E11" s="340"/>
      <c r="F11" s="340"/>
      <c r="G11" s="340"/>
      <c r="H11" s="340"/>
      <c r="I11" s="340"/>
      <c r="J11" s="340"/>
      <c r="K11" s="222"/>
    </row>
    <row r="12" spans="2:11" s="1" customFormat="1" ht="15" customHeight="1">
      <c r="B12" s="225"/>
      <c r="C12" s="226"/>
      <c r="D12" s="224"/>
      <c r="E12" s="224"/>
      <c r="F12" s="224"/>
      <c r="G12" s="224"/>
      <c r="H12" s="224"/>
      <c r="I12" s="224"/>
      <c r="J12" s="224"/>
      <c r="K12" s="222"/>
    </row>
    <row r="13" spans="2:11" s="1" customFormat="1" ht="15" customHeight="1">
      <c r="B13" s="225"/>
      <c r="C13" s="226"/>
      <c r="D13" s="227" t="s">
        <v>4248</v>
      </c>
      <c r="E13" s="224"/>
      <c r="F13" s="224"/>
      <c r="G13" s="224"/>
      <c r="H13" s="224"/>
      <c r="I13" s="224"/>
      <c r="J13" s="224"/>
      <c r="K13" s="222"/>
    </row>
    <row r="14" spans="2:11" s="1" customFormat="1" ht="12.75" customHeight="1">
      <c r="B14" s="225"/>
      <c r="C14" s="226"/>
      <c r="D14" s="226"/>
      <c r="E14" s="226"/>
      <c r="F14" s="226"/>
      <c r="G14" s="226"/>
      <c r="H14" s="226"/>
      <c r="I14" s="226"/>
      <c r="J14" s="226"/>
      <c r="K14" s="222"/>
    </row>
    <row r="15" spans="2:11" s="1" customFormat="1" ht="15" customHeight="1">
      <c r="B15" s="225"/>
      <c r="C15" s="226"/>
      <c r="D15" s="340" t="s">
        <v>4249</v>
      </c>
      <c r="E15" s="340"/>
      <c r="F15" s="340"/>
      <c r="G15" s="340"/>
      <c r="H15" s="340"/>
      <c r="I15" s="340"/>
      <c r="J15" s="340"/>
      <c r="K15" s="222"/>
    </row>
    <row r="16" spans="2:11" s="1" customFormat="1" ht="15" customHeight="1">
      <c r="B16" s="225"/>
      <c r="C16" s="226"/>
      <c r="D16" s="340" t="s">
        <v>4250</v>
      </c>
      <c r="E16" s="340"/>
      <c r="F16" s="340"/>
      <c r="G16" s="340"/>
      <c r="H16" s="340"/>
      <c r="I16" s="340"/>
      <c r="J16" s="340"/>
      <c r="K16" s="222"/>
    </row>
    <row r="17" spans="2:11" s="1" customFormat="1" ht="15" customHeight="1">
      <c r="B17" s="225"/>
      <c r="C17" s="226"/>
      <c r="D17" s="340" t="s">
        <v>4251</v>
      </c>
      <c r="E17" s="340"/>
      <c r="F17" s="340"/>
      <c r="G17" s="340"/>
      <c r="H17" s="340"/>
      <c r="I17" s="340"/>
      <c r="J17" s="340"/>
      <c r="K17" s="222"/>
    </row>
    <row r="18" spans="2:11" s="1" customFormat="1" ht="15" customHeight="1">
      <c r="B18" s="225"/>
      <c r="C18" s="226"/>
      <c r="D18" s="226"/>
      <c r="E18" s="228" t="s">
        <v>77</v>
      </c>
      <c r="F18" s="340" t="s">
        <v>4252</v>
      </c>
      <c r="G18" s="340"/>
      <c r="H18" s="340"/>
      <c r="I18" s="340"/>
      <c r="J18" s="340"/>
      <c r="K18" s="222"/>
    </row>
    <row r="19" spans="2:11" s="1" customFormat="1" ht="15" customHeight="1">
      <c r="B19" s="225"/>
      <c r="C19" s="226"/>
      <c r="D19" s="226"/>
      <c r="E19" s="228" t="s">
        <v>4253</v>
      </c>
      <c r="F19" s="340" t="s">
        <v>4254</v>
      </c>
      <c r="G19" s="340"/>
      <c r="H19" s="340"/>
      <c r="I19" s="340"/>
      <c r="J19" s="340"/>
      <c r="K19" s="222"/>
    </row>
    <row r="20" spans="2:11" s="1" customFormat="1" ht="15" customHeight="1">
      <c r="B20" s="225"/>
      <c r="C20" s="226"/>
      <c r="D20" s="226"/>
      <c r="E20" s="228" t="s">
        <v>4255</v>
      </c>
      <c r="F20" s="340" t="s">
        <v>4256</v>
      </c>
      <c r="G20" s="340"/>
      <c r="H20" s="340"/>
      <c r="I20" s="340"/>
      <c r="J20" s="340"/>
      <c r="K20" s="222"/>
    </row>
    <row r="21" spans="2:11" s="1" customFormat="1" ht="15" customHeight="1">
      <c r="B21" s="225"/>
      <c r="C21" s="226"/>
      <c r="D21" s="226"/>
      <c r="E21" s="228" t="s">
        <v>4257</v>
      </c>
      <c r="F21" s="340" t="s">
        <v>4258</v>
      </c>
      <c r="G21" s="340"/>
      <c r="H21" s="340"/>
      <c r="I21" s="340"/>
      <c r="J21" s="340"/>
      <c r="K21" s="222"/>
    </row>
    <row r="22" spans="2:11" s="1" customFormat="1" ht="15" customHeight="1">
      <c r="B22" s="225"/>
      <c r="C22" s="226"/>
      <c r="D22" s="226"/>
      <c r="E22" s="228" t="s">
        <v>4259</v>
      </c>
      <c r="F22" s="340" t="s">
        <v>3038</v>
      </c>
      <c r="G22" s="340"/>
      <c r="H22" s="340"/>
      <c r="I22" s="340"/>
      <c r="J22" s="340"/>
      <c r="K22" s="222"/>
    </row>
    <row r="23" spans="2:11" s="1" customFormat="1" ht="15" customHeight="1">
      <c r="B23" s="225"/>
      <c r="C23" s="226"/>
      <c r="D23" s="226"/>
      <c r="E23" s="228" t="s">
        <v>4260</v>
      </c>
      <c r="F23" s="340" t="s">
        <v>4261</v>
      </c>
      <c r="G23" s="340"/>
      <c r="H23" s="340"/>
      <c r="I23" s="340"/>
      <c r="J23" s="340"/>
      <c r="K23" s="222"/>
    </row>
    <row r="24" spans="2:11" s="1" customFormat="1" ht="12.75" customHeight="1">
      <c r="B24" s="225"/>
      <c r="C24" s="226"/>
      <c r="D24" s="226"/>
      <c r="E24" s="226"/>
      <c r="F24" s="226"/>
      <c r="G24" s="226"/>
      <c r="H24" s="226"/>
      <c r="I24" s="226"/>
      <c r="J24" s="226"/>
      <c r="K24" s="222"/>
    </row>
    <row r="25" spans="2:11" s="1" customFormat="1" ht="15" customHeight="1">
      <c r="B25" s="225"/>
      <c r="C25" s="340" t="s">
        <v>4262</v>
      </c>
      <c r="D25" s="340"/>
      <c r="E25" s="340"/>
      <c r="F25" s="340"/>
      <c r="G25" s="340"/>
      <c r="H25" s="340"/>
      <c r="I25" s="340"/>
      <c r="J25" s="340"/>
      <c r="K25" s="222"/>
    </row>
    <row r="26" spans="2:11" s="1" customFormat="1" ht="15" customHeight="1">
      <c r="B26" s="225"/>
      <c r="C26" s="340" t="s">
        <v>4263</v>
      </c>
      <c r="D26" s="340"/>
      <c r="E26" s="340"/>
      <c r="F26" s="340"/>
      <c r="G26" s="340"/>
      <c r="H26" s="340"/>
      <c r="I26" s="340"/>
      <c r="J26" s="340"/>
      <c r="K26" s="222"/>
    </row>
    <row r="27" spans="2:11" s="1" customFormat="1" ht="15" customHeight="1">
      <c r="B27" s="225"/>
      <c r="C27" s="224"/>
      <c r="D27" s="340" t="s">
        <v>4264</v>
      </c>
      <c r="E27" s="340"/>
      <c r="F27" s="340"/>
      <c r="G27" s="340"/>
      <c r="H27" s="340"/>
      <c r="I27" s="340"/>
      <c r="J27" s="340"/>
      <c r="K27" s="222"/>
    </row>
    <row r="28" spans="2:11" s="1" customFormat="1" ht="15" customHeight="1">
      <c r="B28" s="225"/>
      <c r="C28" s="226"/>
      <c r="D28" s="340" t="s">
        <v>4265</v>
      </c>
      <c r="E28" s="340"/>
      <c r="F28" s="340"/>
      <c r="G28" s="340"/>
      <c r="H28" s="340"/>
      <c r="I28" s="340"/>
      <c r="J28" s="340"/>
      <c r="K28" s="222"/>
    </row>
    <row r="29" spans="2:11" s="1" customFormat="1" ht="12.75" customHeight="1">
      <c r="B29" s="225"/>
      <c r="C29" s="226"/>
      <c r="D29" s="226"/>
      <c r="E29" s="226"/>
      <c r="F29" s="226"/>
      <c r="G29" s="226"/>
      <c r="H29" s="226"/>
      <c r="I29" s="226"/>
      <c r="J29" s="226"/>
      <c r="K29" s="222"/>
    </row>
    <row r="30" spans="2:11" s="1" customFormat="1" ht="15" customHeight="1">
      <c r="B30" s="225"/>
      <c r="C30" s="226"/>
      <c r="D30" s="340" t="s">
        <v>4266</v>
      </c>
      <c r="E30" s="340"/>
      <c r="F30" s="340"/>
      <c r="G30" s="340"/>
      <c r="H30" s="340"/>
      <c r="I30" s="340"/>
      <c r="J30" s="340"/>
      <c r="K30" s="222"/>
    </row>
    <row r="31" spans="2:11" s="1" customFormat="1" ht="15" customHeight="1">
      <c r="B31" s="225"/>
      <c r="C31" s="226"/>
      <c r="D31" s="340" t="s">
        <v>4267</v>
      </c>
      <c r="E31" s="340"/>
      <c r="F31" s="340"/>
      <c r="G31" s="340"/>
      <c r="H31" s="340"/>
      <c r="I31" s="340"/>
      <c r="J31" s="340"/>
      <c r="K31" s="222"/>
    </row>
    <row r="32" spans="2:11" s="1" customFormat="1" ht="12.75" customHeight="1">
      <c r="B32" s="225"/>
      <c r="C32" s="226"/>
      <c r="D32" s="226"/>
      <c r="E32" s="226"/>
      <c r="F32" s="226"/>
      <c r="G32" s="226"/>
      <c r="H32" s="226"/>
      <c r="I32" s="226"/>
      <c r="J32" s="226"/>
      <c r="K32" s="222"/>
    </row>
    <row r="33" spans="2:11" s="1" customFormat="1" ht="15" customHeight="1">
      <c r="B33" s="225"/>
      <c r="C33" s="226"/>
      <c r="D33" s="340" t="s">
        <v>4268</v>
      </c>
      <c r="E33" s="340"/>
      <c r="F33" s="340"/>
      <c r="G33" s="340"/>
      <c r="H33" s="340"/>
      <c r="I33" s="340"/>
      <c r="J33" s="340"/>
      <c r="K33" s="222"/>
    </row>
    <row r="34" spans="2:11" s="1" customFormat="1" ht="15" customHeight="1">
      <c r="B34" s="225"/>
      <c r="C34" s="226"/>
      <c r="D34" s="340" t="s">
        <v>4269</v>
      </c>
      <c r="E34" s="340"/>
      <c r="F34" s="340"/>
      <c r="G34" s="340"/>
      <c r="H34" s="340"/>
      <c r="I34" s="340"/>
      <c r="J34" s="340"/>
      <c r="K34" s="222"/>
    </row>
    <row r="35" spans="2:11" s="1" customFormat="1" ht="15" customHeight="1">
      <c r="B35" s="225"/>
      <c r="C35" s="226"/>
      <c r="D35" s="340" t="s">
        <v>4270</v>
      </c>
      <c r="E35" s="340"/>
      <c r="F35" s="340"/>
      <c r="G35" s="340"/>
      <c r="H35" s="340"/>
      <c r="I35" s="340"/>
      <c r="J35" s="340"/>
      <c r="K35" s="222"/>
    </row>
    <row r="36" spans="2:11" s="1" customFormat="1" ht="15" customHeight="1">
      <c r="B36" s="225"/>
      <c r="C36" s="226"/>
      <c r="D36" s="224"/>
      <c r="E36" s="227" t="s">
        <v>145</v>
      </c>
      <c r="F36" s="224"/>
      <c r="G36" s="340" t="s">
        <v>4271</v>
      </c>
      <c r="H36" s="340"/>
      <c r="I36" s="340"/>
      <c r="J36" s="340"/>
      <c r="K36" s="222"/>
    </row>
    <row r="37" spans="2:11" s="1" customFormat="1" ht="30.75" customHeight="1">
      <c r="B37" s="225"/>
      <c r="C37" s="226"/>
      <c r="D37" s="224"/>
      <c r="E37" s="227" t="s">
        <v>4272</v>
      </c>
      <c r="F37" s="224"/>
      <c r="G37" s="340" t="s">
        <v>4273</v>
      </c>
      <c r="H37" s="340"/>
      <c r="I37" s="340"/>
      <c r="J37" s="340"/>
      <c r="K37" s="222"/>
    </row>
    <row r="38" spans="2:11" s="1" customFormat="1" ht="15" customHeight="1">
      <c r="B38" s="225"/>
      <c r="C38" s="226"/>
      <c r="D38" s="224"/>
      <c r="E38" s="227" t="s">
        <v>52</v>
      </c>
      <c r="F38" s="224"/>
      <c r="G38" s="340" t="s">
        <v>4274</v>
      </c>
      <c r="H38" s="340"/>
      <c r="I38" s="340"/>
      <c r="J38" s="340"/>
      <c r="K38" s="222"/>
    </row>
    <row r="39" spans="2:11" s="1" customFormat="1" ht="15" customHeight="1">
      <c r="B39" s="225"/>
      <c r="C39" s="226"/>
      <c r="D39" s="224"/>
      <c r="E39" s="227" t="s">
        <v>53</v>
      </c>
      <c r="F39" s="224"/>
      <c r="G39" s="340" t="s">
        <v>4275</v>
      </c>
      <c r="H39" s="340"/>
      <c r="I39" s="340"/>
      <c r="J39" s="340"/>
      <c r="K39" s="222"/>
    </row>
    <row r="40" spans="2:11" s="1" customFormat="1" ht="15" customHeight="1">
      <c r="B40" s="225"/>
      <c r="C40" s="226"/>
      <c r="D40" s="224"/>
      <c r="E40" s="227" t="s">
        <v>146</v>
      </c>
      <c r="F40" s="224"/>
      <c r="G40" s="340" t="s">
        <v>4276</v>
      </c>
      <c r="H40" s="340"/>
      <c r="I40" s="340"/>
      <c r="J40" s="340"/>
      <c r="K40" s="222"/>
    </row>
    <row r="41" spans="2:11" s="1" customFormat="1" ht="15" customHeight="1">
      <c r="B41" s="225"/>
      <c r="C41" s="226"/>
      <c r="D41" s="224"/>
      <c r="E41" s="227" t="s">
        <v>147</v>
      </c>
      <c r="F41" s="224"/>
      <c r="G41" s="340" t="s">
        <v>4277</v>
      </c>
      <c r="H41" s="340"/>
      <c r="I41" s="340"/>
      <c r="J41" s="340"/>
      <c r="K41" s="222"/>
    </row>
    <row r="42" spans="2:11" s="1" customFormat="1" ht="15" customHeight="1">
      <c r="B42" s="225"/>
      <c r="C42" s="226"/>
      <c r="D42" s="224"/>
      <c r="E42" s="227" t="s">
        <v>4278</v>
      </c>
      <c r="F42" s="224"/>
      <c r="G42" s="340" t="s">
        <v>4279</v>
      </c>
      <c r="H42" s="340"/>
      <c r="I42" s="340"/>
      <c r="J42" s="340"/>
      <c r="K42" s="222"/>
    </row>
    <row r="43" spans="2:11" s="1" customFormat="1" ht="15" customHeight="1">
      <c r="B43" s="225"/>
      <c r="C43" s="226"/>
      <c r="D43" s="224"/>
      <c r="E43" s="227"/>
      <c r="F43" s="224"/>
      <c r="G43" s="340" t="s">
        <v>4280</v>
      </c>
      <c r="H43" s="340"/>
      <c r="I43" s="340"/>
      <c r="J43" s="340"/>
      <c r="K43" s="222"/>
    </row>
    <row r="44" spans="2:11" s="1" customFormat="1" ht="15" customHeight="1">
      <c r="B44" s="225"/>
      <c r="C44" s="226"/>
      <c r="D44" s="224"/>
      <c r="E44" s="227" t="s">
        <v>4281</v>
      </c>
      <c r="F44" s="224"/>
      <c r="G44" s="340" t="s">
        <v>4282</v>
      </c>
      <c r="H44" s="340"/>
      <c r="I44" s="340"/>
      <c r="J44" s="340"/>
      <c r="K44" s="222"/>
    </row>
    <row r="45" spans="2:11" s="1" customFormat="1" ht="15" customHeight="1">
      <c r="B45" s="225"/>
      <c r="C45" s="226"/>
      <c r="D45" s="224"/>
      <c r="E45" s="227" t="s">
        <v>149</v>
      </c>
      <c r="F45" s="224"/>
      <c r="G45" s="340" t="s">
        <v>4283</v>
      </c>
      <c r="H45" s="340"/>
      <c r="I45" s="340"/>
      <c r="J45" s="340"/>
      <c r="K45" s="222"/>
    </row>
    <row r="46" spans="2:11" s="1" customFormat="1" ht="12.75" customHeight="1">
      <c r="B46" s="225"/>
      <c r="C46" s="226"/>
      <c r="D46" s="224"/>
      <c r="E46" s="224"/>
      <c r="F46" s="224"/>
      <c r="G46" s="224"/>
      <c r="H46" s="224"/>
      <c r="I46" s="224"/>
      <c r="J46" s="224"/>
      <c r="K46" s="222"/>
    </row>
    <row r="47" spans="2:11" s="1" customFormat="1" ht="15" customHeight="1">
      <c r="B47" s="225"/>
      <c r="C47" s="226"/>
      <c r="D47" s="340" t="s">
        <v>4284</v>
      </c>
      <c r="E47" s="340"/>
      <c r="F47" s="340"/>
      <c r="G47" s="340"/>
      <c r="H47" s="340"/>
      <c r="I47" s="340"/>
      <c r="J47" s="340"/>
      <c r="K47" s="222"/>
    </row>
    <row r="48" spans="2:11" s="1" customFormat="1" ht="15" customHeight="1">
      <c r="B48" s="225"/>
      <c r="C48" s="226"/>
      <c r="D48" s="226"/>
      <c r="E48" s="340" t="s">
        <v>4285</v>
      </c>
      <c r="F48" s="340"/>
      <c r="G48" s="340"/>
      <c r="H48" s="340"/>
      <c r="I48" s="340"/>
      <c r="J48" s="340"/>
      <c r="K48" s="222"/>
    </row>
    <row r="49" spans="2:11" s="1" customFormat="1" ht="15" customHeight="1">
      <c r="B49" s="225"/>
      <c r="C49" s="226"/>
      <c r="D49" s="226"/>
      <c r="E49" s="340" t="s">
        <v>4286</v>
      </c>
      <c r="F49" s="340"/>
      <c r="G49" s="340"/>
      <c r="H49" s="340"/>
      <c r="I49" s="340"/>
      <c r="J49" s="340"/>
      <c r="K49" s="222"/>
    </row>
    <row r="50" spans="2:11" s="1" customFormat="1" ht="15" customHeight="1">
      <c r="B50" s="225"/>
      <c r="C50" s="226"/>
      <c r="D50" s="226"/>
      <c r="E50" s="340" t="s">
        <v>4287</v>
      </c>
      <c r="F50" s="340"/>
      <c r="G50" s="340"/>
      <c r="H50" s="340"/>
      <c r="I50" s="340"/>
      <c r="J50" s="340"/>
      <c r="K50" s="222"/>
    </row>
    <row r="51" spans="2:11" s="1" customFormat="1" ht="15" customHeight="1">
      <c r="B51" s="225"/>
      <c r="C51" s="226"/>
      <c r="D51" s="340" t="s">
        <v>4288</v>
      </c>
      <c r="E51" s="340"/>
      <c r="F51" s="340"/>
      <c r="G51" s="340"/>
      <c r="H51" s="340"/>
      <c r="I51" s="340"/>
      <c r="J51" s="340"/>
      <c r="K51" s="222"/>
    </row>
    <row r="52" spans="2:11" s="1" customFormat="1" ht="25.5" customHeight="1">
      <c r="B52" s="221"/>
      <c r="C52" s="342" t="s">
        <v>4289</v>
      </c>
      <c r="D52" s="342"/>
      <c r="E52" s="342"/>
      <c r="F52" s="342"/>
      <c r="G52" s="342"/>
      <c r="H52" s="342"/>
      <c r="I52" s="342"/>
      <c r="J52" s="342"/>
      <c r="K52" s="222"/>
    </row>
    <row r="53" spans="2:11" s="1" customFormat="1" ht="5.25" customHeight="1">
      <c r="B53" s="221"/>
      <c r="C53" s="223"/>
      <c r="D53" s="223"/>
      <c r="E53" s="223"/>
      <c r="F53" s="223"/>
      <c r="G53" s="223"/>
      <c r="H53" s="223"/>
      <c r="I53" s="223"/>
      <c r="J53" s="223"/>
      <c r="K53" s="222"/>
    </row>
    <row r="54" spans="2:11" s="1" customFormat="1" ht="15" customHeight="1">
      <c r="B54" s="221"/>
      <c r="C54" s="340" t="s">
        <v>4290</v>
      </c>
      <c r="D54" s="340"/>
      <c r="E54" s="340"/>
      <c r="F54" s="340"/>
      <c r="G54" s="340"/>
      <c r="H54" s="340"/>
      <c r="I54" s="340"/>
      <c r="J54" s="340"/>
      <c r="K54" s="222"/>
    </row>
    <row r="55" spans="2:11" s="1" customFormat="1" ht="15" customHeight="1">
      <c r="B55" s="221"/>
      <c r="C55" s="340" t="s">
        <v>4291</v>
      </c>
      <c r="D55" s="340"/>
      <c r="E55" s="340"/>
      <c r="F55" s="340"/>
      <c r="G55" s="340"/>
      <c r="H55" s="340"/>
      <c r="I55" s="340"/>
      <c r="J55" s="340"/>
      <c r="K55" s="222"/>
    </row>
    <row r="56" spans="2:11" s="1" customFormat="1" ht="12.75" customHeight="1">
      <c r="B56" s="221"/>
      <c r="C56" s="224"/>
      <c r="D56" s="224"/>
      <c r="E56" s="224"/>
      <c r="F56" s="224"/>
      <c r="G56" s="224"/>
      <c r="H56" s="224"/>
      <c r="I56" s="224"/>
      <c r="J56" s="224"/>
      <c r="K56" s="222"/>
    </row>
    <row r="57" spans="2:11" s="1" customFormat="1" ht="15" customHeight="1">
      <c r="B57" s="221"/>
      <c r="C57" s="340" t="s">
        <v>4292</v>
      </c>
      <c r="D57" s="340"/>
      <c r="E57" s="340"/>
      <c r="F57" s="340"/>
      <c r="G57" s="340"/>
      <c r="H57" s="340"/>
      <c r="I57" s="340"/>
      <c r="J57" s="340"/>
      <c r="K57" s="222"/>
    </row>
    <row r="58" spans="2:11" s="1" customFormat="1" ht="15" customHeight="1">
      <c r="B58" s="221"/>
      <c r="C58" s="226"/>
      <c r="D58" s="340" t="s">
        <v>4293</v>
      </c>
      <c r="E58" s="340"/>
      <c r="F58" s="340"/>
      <c r="G58" s="340"/>
      <c r="H58" s="340"/>
      <c r="I58" s="340"/>
      <c r="J58" s="340"/>
      <c r="K58" s="222"/>
    </row>
    <row r="59" spans="2:11" s="1" customFormat="1" ht="15" customHeight="1">
      <c r="B59" s="221"/>
      <c r="C59" s="226"/>
      <c r="D59" s="340" t="s">
        <v>4294</v>
      </c>
      <c r="E59" s="340"/>
      <c r="F59" s="340"/>
      <c r="G59" s="340"/>
      <c r="H59" s="340"/>
      <c r="I59" s="340"/>
      <c r="J59" s="340"/>
      <c r="K59" s="222"/>
    </row>
    <row r="60" spans="2:11" s="1" customFormat="1" ht="15" customHeight="1">
      <c r="B60" s="221"/>
      <c r="C60" s="226"/>
      <c r="D60" s="340" t="s">
        <v>4295</v>
      </c>
      <c r="E60" s="340"/>
      <c r="F60" s="340"/>
      <c r="G60" s="340"/>
      <c r="H60" s="340"/>
      <c r="I60" s="340"/>
      <c r="J60" s="340"/>
      <c r="K60" s="222"/>
    </row>
    <row r="61" spans="2:11" s="1" customFormat="1" ht="15" customHeight="1">
      <c r="B61" s="221"/>
      <c r="C61" s="226"/>
      <c r="D61" s="340" t="s">
        <v>4296</v>
      </c>
      <c r="E61" s="340"/>
      <c r="F61" s="340"/>
      <c r="G61" s="340"/>
      <c r="H61" s="340"/>
      <c r="I61" s="340"/>
      <c r="J61" s="340"/>
      <c r="K61" s="222"/>
    </row>
    <row r="62" spans="2:11" s="1" customFormat="1" ht="15" customHeight="1">
      <c r="B62" s="221"/>
      <c r="C62" s="226"/>
      <c r="D62" s="341" t="s">
        <v>4297</v>
      </c>
      <c r="E62" s="341"/>
      <c r="F62" s="341"/>
      <c r="G62" s="341"/>
      <c r="H62" s="341"/>
      <c r="I62" s="341"/>
      <c r="J62" s="341"/>
      <c r="K62" s="222"/>
    </row>
    <row r="63" spans="2:11" s="1" customFormat="1" ht="15" customHeight="1">
      <c r="B63" s="221"/>
      <c r="C63" s="226"/>
      <c r="D63" s="340" t="s">
        <v>4298</v>
      </c>
      <c r="E63" s="340"/>
      <c r="F63" s="340"/>
      <c r="G63" s="340"/>
      <c r="H63" s="340"/>
      <c r="I63" s="340"/>
      <c r="J63" s="340"/>
      <c r="K63" s="222"/>
    </row>
    <row r="64" spans="2:11" s="1" customFormat="1" ht="12.75" customHeight="1">
      <c r="B64" s="221"/>
      <c r="C64" s="226"/>
      <c r="D64" s="226"/>
      <c r="E64" s="229"/>
      <c r="F64" s="226"/>
      <c r="G64" s="226"/>
      <c r="H64" s="226"/>
      <c r="I64" s="226"/>
      <c r="J64" s="226"/>
      <c r="K64" s="222"/>
    </row>
    <row r="65" spans="2:11" s="1" customFormat="1" ht="15" customHeight="1">
      <c r="B65" s="221"/>
      <c r="C65" s="226"/>
      <c r="D65" s="340" t="s">
        <v>4299</v>
      </c>
      <c r="E65" s="340"/>
      <c r="F65" s="340"/>
      <c r="G65" s="340"/>
      <c r="H65" s="340"/>
      <c r="I65" s="340"/>
      <c r="J65" s="340"/>
      <c r="K65" s="222"/>
    </row>
    <row r="66" spans="2:11" s="1" customFormat="1" ht="15" customHeight="1">
      <c r="B66" s="221"/>
      <c r="C66" s="226"/>
      <c r="D66" s="341" t="s">
        <v>4300</v>
      </c>
      <c r="E66" s="341"/>
      <c r="F66" s="341"/>
      <c r="G66" s="341"/>
      <c r="H66" s="341"/>
      <c r="I66" s="341"/>
      <c r="J66" s="341"/>
      <c r="K66" s="222"/>
    </row>
    <row r="67" spans="2:11" s="1" customFormat="1" ht="15" customHeight="1">
      <c r="B67" s="221"/>
      <c r="C67" s="226"/>
      <c r="D67" s="340" t="s">
        <v>4301</v>
      </c>
      <c r="E67" s="340"/>
      <c r="F67" s="340"/>
      <c r="G67" s="340"/>
      <c r="H67" s="340"/>
      <c r="I67" s="340"/>
      <c r="J67" s="340"/>
      <c r="K67" s="222"/>
    </row>
    <row r="68" spans="2:11" s="1" customFormat="1" ht="15" customHeight="1">
      <c r="B68" s="221"/>
      <c r="C68" s="226"/>
      <c r="D68" s="340" t="s">
        <v>4302</v>
      </c>
      <c r="E68" s="340"/>
      <c r="F68" s="340"/>
      <c r="G68" s="340"/>
      <c r="H68" s="340"/>
      <c r="I68" s="340"/>
      <c r="J68" s="340"/>
      <c r="K68" s="222"/>
    </row>
    <row r="69" spans="2:11" s="1" customFormat="1" ht="15" customHeight="1">
      <c r="B69" s="221"/>
      <c r="C69" s="226"/>
      <c r="D69" s="340" t="s">
        <v>4303</v>
      </c>
      <c r="E69" s="340"/>
      <c r="F69" s="340"/>
      <c r="G69" s="340"/>
      <c r="H69" s="340"/>
      <c r="I69" s="340"/>
      <c r="J69" s="340"/>
      <c r="K69" s="222"/>
    </row>
    <row r="70" spans="2:11" s="1" customFormat="1" ht="15" customHeight="1">
      <c r="B70" s="221"/>
      <c r="C70" s="226"/>
      <c r="D70" s="340" t="s">
        <v>4304</v>
      </c>
      <c r="E70" s="340"/>
      <c r="F70" s="340"/>
      <c r="G70" s="340"/>
      <c r="H70" s="340"/>
      <c r="I70" s="340"/>
      <c r="J70" s="340"/>
      <c r="K70" s="222"/>
    </row>
    <row r="71" spans="2:11" s="1" customFormat="1" ht="12.75" customHeight="1">
      <c r="B71" s="230"/>
      <c r="C71" s="231"/>
      <c r="D71" s="231"/>
      <c r="E71" s="231"/>
      <c r="F71" s="231"/>
      <c r="G71" s="231"/>
      <c r="H71" s="231"/>
      <c r="I71" s="231"/>
      <c r="J71" s="231"/>
      <c r="K71" s="232"/>
    </row>
    <row r="72" spans="2:11" s="1" customFormat="1" ht="18.75" customHeight="1">
      <c r="B72" s="233"/>
      <c r="C72" s="233"/>
      <c r="D72" s="233"/>
      <c r="E72" s="233"/>
      <c r="F72" s="233"/>
      <c r="G72" s="233"/>
      <c r="H72" s="233"/>
      <c r="I72" s="233"/>
      <c r="J72" s="233"/>
      <c r="K72" s="234"/>
    </row>
    <row r="73" spans="2:11" s="1" customFormat="1" ht="18.75" customHeight="1">
      <c r="B73" s="234"/>
      <c r="C73" s="234"/>
      <c r="D73" s="234"/>
      <c r="E73" s="234"/>
      <c r="F73" s="234"/>
      <c r="G73" s="234"/>
      <c r="H73" s="234"/>
      <c r="I73" s="234"/>
      <c r="J73" s="234"/>
      <c r="K73" s="234"/>
    </row>
    <row r="74" spans="2:11" s="1" customFormat="1" ht="7.5" customHeight="1">
      <c r="B74" s="235"/>
      <c r="C74" s="236"/>
      <c r="D74" s="236"/>
      <c r="E74" s="236"/>
      <c r="F74" s="236"/>
      <c r="G74" s="236"/>
      <c r="H74" s="236"/>
      <c r="I74" s="236"/>
      <c r="J74" s="236"/>
      <c r="K74" s="237"/>
    </row>
    <row r="75" spans="2:11" s="1" customFormat="1" ht="45" customHeight="1">
      <c r="B75" s="238"/>
      <c r="C75" s="339" t="s">
        <v>4305</v>
      </c>
      <c r="D75" s="339"/>
      <c r="E75" s="339"/>
      <c r="F75" s="339"/>
      <c r="G75" s="339"/>
      <c r="H75" s="339"/>
      <c r="I75" s="339"/>
      <c r="J75" s="339"/>
      <c r="K75" s="239"/>
    </row>
    <row r="76" spans="2:11" s="1" customFormat="1" ht="17.25" customHeight="1">
      <c r="B76" s="238"/>
      <c r="C76" s="240" t="s">
        <v>4306</v>
      </c>
      <c r="D76" s="240"/>
      <c r="E76" s="240"/>
      <c r="F76" s="240" t="s">
        <v>4307</v>
      </c>
      <c r="G76" s="241"/>
      <c r="H76" s="240" t="s">
        <v>53</v>
      </c>
      <c r="I76" s="240" t="s">
        <v>56</v>
      </c>
      <c r="J76" s="240" t="s">
        <v>4308</v>
      </c>
      <c r="K76" s="239"/>
    </row>
    <row r="77" spans="2:11" s="1" customFormat="1" ht="17.25" customHeight="1">
      <c r="B77" s="238"/>
      <c r="C77" s="242" t="s">
        <v>4309</v>
      </c>
      <c r="D77" s="242"/>
      <c r="E77" s="242"/>
      <c r="F77" s="243" t="s">
        <v>4310</v>
      </c>
      <c r="G77" s="244"/>
      <c r="H77" s="242"/>
      <c r="I77" s="242"/>
      <c r="J77" s="242" t="s">
        <v>4311</v>
      </c>
      <c r="K77" s="239"/>
    </row>
    <row r="78" spans="2:11" s="1" customFormat="1" ht="5.25" customHeight="1">
      <c r="B78" s="238"/>
      <c r="C78" s="245"/>
      <c r="D78" s="245"/>
      <c r="E78" s="245"/>
      <c r="F78" s="245"/>
      <c r="G78" s="246"/>
      <c r="H78" s="245"/>
      <c r="I78" s="245"/>
      <c r="J78" s="245"/>
      <c r="K78" s="239"/>
    </row>
    <row r="79" spans="2:11" s="1" customFormat="1" ht="15" customHeight="1">
      <c r="B79" s="238"/>
      <c r="C79" s="227" t="s">
        <v>52</v>
      </c>
      <c r="D79" s="245"/>
      <c r="E79" s="245"/>
      <c r="F79" s="247" t="s">
        <v>4312</v>
      </c>
      <c r="G79" s="246"/>
      <c r="H79" s="227" t="s">
        <v>4313</v>
      </c>
      <c r="I79" s="227" t="s">
        <v>4314</v>
      </c>
      <c r="J79" s="227">
        <v>20</v>
      </c>
      <c r="K79" s="239"/>
    </row>
    <row r="80" spans="2:11" s="1" customFormat="1" ht="15" customHeight="1">
      <c r="B80" s="238"/>
      <c r="C80" s="227" t="s">
        <v>4315</v>
      </c>
      <c r="D80" s="227"/>
      <c r="E80" s="227"/>
      <c r="F80" s="247" t="s">
        <v>4312</v>
      </c>
      <c r="G80" s="246"/>
      <c r="H80" s="227" t="s">
        <v>4316</v>
      </c>
      <c r="I80" s="227" t="s">
        <v>4314</v>
      </c>
      <c r="J80" s="227">
        <v>120</v>
      </c>
      <c r="K80" s="239"/>
    </row>
    <row r="81" spans="2:11" s="1" customFormat="1" ht="15" customHeight="1">
      <c r="B81" s="248"/>
      <c r="C81" s="227" t="s">
        <v>4317</v>
      </c>
      <c r="D81" s="227"/>
      <c r="E81" s="227"/>
      <c r="F81" s="247" t="s">
        <v>4318</v>
      </c>
      <c r="G81" s="246"/>
      <c r="H81" s="227" t="s">
        <v>4319</v>
      </c>
      <c r="I81" s="227" t="s">
        <v>4314</v>
      </c>
      <c r="J81" s="227">
        <v>50</v>
      </c>
      <c r="K81" s="239"/>
    </row>
    <row r="82" spans="2:11" s="1" customFormat="1" ht="15" customHeight="1">
      <c r="B82" s="248"/>
      <c r="C82" s="227" t="s">
        <v>4320</v>
      </c>
      <c r="D82" s="227"/>
      <c r="E82" s="227"/>
      <c r="F82" s="247" t="s">
        <v>4312</v>
      </c>
      <c r="G82" s="246"/>
      <c r="H82" s="227" t="s">
        <v>4321</v>
      </c>
      <c r="I82" s="227" t="s">
        <v>4322</v>
      </c>
      <c r="J82" s="227"/>
      <c r="K82" s="239"/>
    </row>
    <row r="83" spans="2:11" s="1" customFormat="1" ht="15" customHeight="1">
      <c r="B83" s="248"/>
      <c r="C83" s="249" t="s">
        <v>4323</v>
      </c>
      <c r="D83" s="249"/>
      <c r="E83" s="249"/>
      <c r="F83" s="250" t="s">
        <v>4318</v>
      </c>
      <c r="G83" s="249"/>
      <c r="H83" s="249" t="s">
        <v>4324</v>
      </c>
      <c r="I83" s="249" t="s">
        <v>4314</v>
      </c>
      <c r="J83" s="249">
        <v>15</v>
      </c>
      <c r="K83" s="239"/>
    </row>
    <row r="84" spans="2:11" s="1" customFormat="1" ht="15" customHeight="1">
      <c r="B84" s="248"/>
      <c r="C84" s="249" t="s">
        <v>4325</v>
      </c>
      <c r="D84" s="249"/>
      <c r="E84" s="249"/>
      <c r="F84" s="250" t="s">
        <v>4318</v>
      </c>
      <c r="G84" s="249"/>
      <c r="H84" s="249" t="s">
        <v>4326</v>
      </c>
      <c r="I84" s="249" t="s">
        <v>4314</v>
      </c>
      <c r="J84" s="249">
        <v>15</v>
      </c>
      <c r="K84" s="239"/>
    </row>
    <row r="85" spans="2:11" s="1" customFormat="1" ht="15" customHeight="1">
      <c r="B85" s="248"/>
      <c r="C85" s="249" t="s">
        <v>4327</v>
      </c>
      <c r="D85" s="249"/>
      <c r="E85" s="249"/>
      <c r="F85" s="250" t="s">
        <v>4318</v>
      </c>
      <c r="G85" s="249"/>
      <c r="H85" s="249" t="s">
        <v>4328</v>
      </c>
      <c r="I85" s="249" t="s">
        <v>4314</v>
      </c>
      <c r="J85" s="249">
        <v>20</v>
      </c>
      <c r="K85" s="239"/>
    </row>
    <row r="86" spans="2:11" s="1" customFormat="1" ht="15" customHeight="1">
      <c r="B86" s="248"/>
      <c r="C86" s="249" t="s">
        <v>4329</v>
      </c>
      <c r="D86" s="249"/>
      <c r="E86" s="249"/>
      <c r="F86" s="250" t="s">
        <v>4318</v>
      </c>
      <c r="G86" s="249"/>
      <c r="H86" s="249" t="s">
        <v>4330</v>
      </c>
      <c r="I86" s="249" t="s">
        <v>4314</v>
      </c>
      <c r="J86" s="249">
        <v>20</v>
      </c>
      <c r="K86" s="239"/>
    </row>
    <row r="87" spans="2:11" s="1" customFormat="1" ht="15" customHeight="1">
      <c r="B87" s="248"/>
      <c r="C87" s="227" t="s">
        <v>4331</v>
      </c>
      <c r="D87" s="227"/>
      <c r="E87" s="227"/>
      <c r="F87" s="247" t="s">
        <v>4318</v>
      </c>
      <c r="G87" s="246"/>
      <c r="H87" s="227" t="s">
        <v>4332</v>
      </c>
      <c r="I87" s="227" t="s">
        <v>4314</v>
      </c>
      <c r="J87" s="227">
        <v>50</v>
      </c>
      <c r="K87" s="239"/>
    </row>
    <row r="88" spans="2:11" s="1" customFormat="1" ht="15" customHeight="1">
      <c r="B88" s="248"/>
      <c r="C88" s="227" t="s">
        <v>4333</v>
      </c>
      <c r="D88" s="227"/>
      <c r="E88" s="227"/>
      <c r="F88" s="247" t="s">
        <v>4318</v>
      </c>
      <c r="G88" s="246"/>
      <c r="H88" s="227" t="s">
        <v>4334</v>
      </c>
      <c r="I88" s="227" t="s">
        <v>4314</v>
      </c>
      <c r="J88" s="227">
        <v>20</v>
      </c>
      <c r="K88" s="239"/>
    </row>
    <row r="89" spans="2:11" s="1" customFormat="1" ht="15" customHeight="1">
      <c r="B89" s="248"/>
      <c r="C89" s="227" t="s">
        <v>4335</v>
      </c>
      <c r="D89" s="227"/>
      <c r="E89" s="227"/>
      <c r="F89" s="247" t="s">
        <v>4318</v>
      </c>
      <c r="G89" s="246"/>
      <c r="H89" s="227" t="s">
        <v>4336</v>
      </c>
      <c r="I89" s="227" t="s">
        <v>4314</v>
      </c>
      <c r="J89" s="227">
        <v>20</v>
      </c>
      <c r="K89" s="239"/>
    </row>
    <row r="90" spans="2:11" s="1" customFormat="1" ht="15" customHeight="1">
      <c r="B90" s="248"/>
      <c r="C90" s="227" t="s">
        <v>4337</v>
      </c>
      <c r="D90" s="227"/>
      <c r="E90" s="227"/>
      <c r="F90" s="247" t="s">
        <v>4318</v>
      </c>
      <c r="G90" s="246"/>
      <c r="H90" s="227" t="s">
        <v>4338</v>
      </c>
      <c r="I90" s="227" t="s">
        <v>4314</v>
      </c>
      <c r="J90" s="227">
        <v>50</v>
      </c>
      <c r="K90" s="239"/>
    </row>
    <row r="91" spans="2:11" s="1" customFormat="1" ht="15" customHeight="1">
      <c r="B91" s="248"/>
      <c r="C91" s="227" t="s">
        <v>4339</v>
      </c>
      <c r="D91" s="227"/>
      <c r="E91" s="227"/>
      <c r="F91" s="247" t="s">
        <v>4318</v>
      </c>
      <c r="G91" s="246"/>
      <c r="H91" s="227" t="s">
        <v>4339</v>
      </c>
      <c r="I91" s="227" t="s">
        <v>4314</v>
      </c>
      <c r="J91" s="227">
        <v>50</v>
      </c>
      <c r="K91" s="239"/>
    </row>
    <row r="92" spans="2:11" s="1" customFormat="1" ht="15" customHeight="1">
      <c r="B92" s="248"/>
      <c r="C92" s="227" t="s">
        <v>4340</v>
      </c>
      <c r="D92" s="227"/>
      <c r="E92" s="227"/>
      <c r="F92" s="247" t="s">
        <v>4318</v>
      </c>
      <c r="G92" s="246"/>
      <c r="H92" s="227" t="s">
        <v>4341</v>
      </c>
      <c r="I92" s="227" t="s">
        <v>4314</v>
      </c>
      <c r="J92" s="227">
        <v>255</v>
      </c>
      <c r="K92" s="239"/>
    </row>
    <row r="93" spans="2:11" s="1" customFormat="1" ht="15" customHeight="1">
      <c r="B93" s="248"/>
      <c r="C93" s="227" t="s">
        <v>4342</v>
      </c>
      <c r="D93" s="227"/>
      <c r="E93" s="227"/>
      <c r="F93" s="247" t="s">
        <v>4312</v>
      </c>
      <c r="G93" s="246"/>
      <c r="H93" s="227" t="s">
        <v>4343</v>
      </c>
      <c r="I93" s="227" t="s">
        <v>4344</v>
      </c>
      <c r="J93" s="227"/>
      <c r="K93" s="239"/>
    </row>
    <row r="94" spans="2:11" s="1" customFormat="1" ht="15" customHeight="1">
      <c r="B94" s="248"/>
      <c r="C94" s="227" t="s">
        <v>4345</v>
      </c>
      <c r="D94" s="227"/>
      <c r="E94" s="227"/>
      <c r="F94" s="247" t="s">
        <v>4312</v>
      </c>
      <c r="G94" s="246"/>
      <c r="H94" s="227" t="s">
        <v>4346</v>
      </c>
      <c r="I94" s="227" t="s">
        <v>4347</v>
      </c>
      <c r="J94" s="227"/>
      <c r="K94" s="239"/>
    </row>
    <row r="95" spans="2:11" s="1" customFormat="1" ht="15" customHeight="1">
      <c r="B95" s="248"/>
      <c r="C95" s="227" t="s">
        <v>4348</v>
      </c>
      <c r="D95" s="227"/>
      <c r="E95" s="227"/>
      <c r="F95" s="247" t="s">
        <v>4312</v>
      </c>
      <c r="G95" s="246"/>
      <c r="H95" s="227" t="s">
        <v>4348</v>
      </c>
      <c r="I95" s="227" t="s">
        <v>4347</v>
      </c>
      <c r="J95" s="227"/>
      <c r="K95" s="239"/>
    </row>
    <row r="96" spans="2:11" s="1" customFormat="1" ht="15" customHeight="1">
      <c r="B96" s="248"/>
      <c r="C96" s="227" t="s">
        <v>37</v>
      </c>
      <c r="D96" s="227"/>
      <c r="E96" s="227"/>
      <c r="F96" s="247" t="s">
        <v>4312</v>
      </c>
      <c r="G96" s="246"/>
      <c r="H96" s="227" t="s">
        <v>4349</v>
      </c>
      <c r="I96" s="227" t="s">
        <v>4347</v>
      </c>
      <c r="J96" s="227"/>
      <c r="K96" s="239"/>
    </row>
    <row r="97" spans="2:11" s="1" customFormat="1" ht="15" customHeight="1">
      <c r="B97" s="248"/>
      <c r="C97" s="227" t="s">
        <v>47</v>
      </c>
      <c r="D97" s="227"/>
      <c r="E97" s="227"/>
      <c r="F97" s="247" t="s">
        <v>4312</v>
      </c>
      <c r="G97" s="246"/>
      <c r="H97" s="227" t="s">
        <v>4350</v>
      </c>
      <c r="I97" s="227" t="s">
        <v>4347</v>
      </c>
      <c r="J97" s="227"/>
      <c r="K97" s="239"/>
    </row>
    <row r="98" spans="2:11" s="1" customFormat="1" ht="15" customHeight="1">
      <c r="B98" s="251"/>
      <c r="C98" s="252"/>
      <c r="D98" s="252"/>
      <c r="E98" s="252"/>
      <c r="F98" s="252"/>
      <c r="G98" s="252"/>
      <c r="H98" s="252"/>
      <c r="I98" s="252"/>
      <c r="J98" s="252"/>
      <c r="K98" s="253"/>
    </row>
    <row r="99" spans="2:11" s="1" customFormat="1" ht="18.75" customHeight="1">
      <c r="B99" s="254"/>
      <c r="C99" s="255"/>
      <c r="D99" s="255"/>
      <c r="E99" s="255"/>
      <c r="F99" s="255"/>
      <c r="G99" s="255"/>
      <c r="H99" s="255"/>
      <c r="I99" s="255"/>
      <c r="J99" s="255"/>
      <c r="K99" s="254"/>
    </row>
    <row r="100" spans="2:11" s="1" customFormat="1" ht="18.75" customHeight="1">
      <c r="B100" s="234"/>
      <c r="C100" s="234"/>
      <c r="D100" s="234"/>
      <c r="E100" s="234"/>
      <c r="F100" s="234"/>
      <c r="G100" s="234"/>
      <c r="H100" s="234"/>
      <c r="I100" s="234"/>
      <c r="J100" s="234"/>
      <c r="K100" s="234"/>
    </row>
    <row r="101" spans="2:11" s="1" customFormat="1" ht="7.5" customHeight="1">
      <c r="B101" s="235"/>
      <c r="C101" s="236"/>
      <c r="D101" s="236"/>
      <c r="E101" s="236"/>
      <c r="F101" s="236"/>
      <c r="G101" s="236"/>
      <c r="H101" s="236"/>
      <c r="I101" s="236"/>
      <c r="J101" s="236"/>
      <c r="K101" s="237"/>
    </row>
    <row r="102" spans="2:11" s="1" customFormat="1" ht="45" customHeight="1">
      <c r="B102" s="238"/>
      <c r="C102" s="339" t="s">
        <v>4351</v>
      </c>
      <c r="D102" s="339"/>
      <c r="E102" s="339"/>
      <c r="F102" s="339"/>
      <c r="G102" s="339"/>
      <c r="H102" s="339"/>
      <c r="I102" s="339"/>
      <c r="J102" s="339"/>
      <c r="K102" s="239"/>
    </row>
    <row r="103" spans="2:11" s="1" customFormat="1" ht="17.25" customHeight="1">
      <c r="B103" s="238"/>
      <c r="C103" s="240" t="s">
        <v>4306</v>
      </c>
      <c r="D103" s="240"/>
      <c r="E103" s="240"/>
      <c r="F103" s="240" t="s">
        <v>4307</v>
      </c>
      <c r="G103" s="241"/>
      <c r="H103" s="240" t="s">
        <v>53</v>
      </c>
      <c r="I103" s="240" t="s">
        <v>56</v>
      </c>
      <c r="J103" s="240" t="s">
        <v>4308</v>
      </c>
      <c r="K103" s="239"/>
    </row>
    <row r="104" spans="2:11" s="1" customFormat="1" ht="17.25" customHeight="1">
      <c r="B104" s="238"/>
      <c r="C104" s="242" t="s">
        <v>4309</v>
      </c>
      <c r="D104" s="242"/>
      <c r="E104" s="242"/>
      <c r="F104" s="243" t="s">
        <v>4310</v>
      </c>
      <c r="G104" s="244"/>
      <c r="H104" s="242"/>
      <c r="I104" s="242"/>
      <c r="J104" s="242" t="s">
        <v>4311</v>
      </c>
      <c r="K104" s="239"/>
    </row>
    <row r="105" spans="2:11" s="1" customFormat="1" ht="5.25" customHeight="1">
      <c r="B105" s="238"/>
      <c r="C105" s="240"/>
      <c r="D105" s="240"/>
      <c r="E105" s="240"/>
      <c r="F105" s="240"/>
      <c r="G105" s="256"/>
      <c r="H105" s="240"/>
      <c r="I105" s="240"/>
      <c r="J105" s="240"/>
      <c r="K105" s="239"/>
    </row>
    <row r="106" spans="2:11" s="1" customFormat="1" ht="15" customHeight="1">
      <c r="B106" s="238"/>
      <c r="C106" s="227" t="s">
        <v>52</v>
      </c>
      <c r="D106" s="245"/>
      <c r="E106" s="245"/>
      <c r="F106" s="247" t="s">
        <v>4312</v>
      </c>
      <c r="G106" s="256"/>
      <c r="H106" s="227" t="s">
        <v>4352</v>
      </c>
      <c r="I106" s="227" t="s">
        <v>4314</v>
      </c>
      <c r="J106" s="227">
        <v>20</v>
      </c>
      <c r="K106" s="239"/>
    </row>
    <row r="107" spans="2:11" s="1" customFormat="1" ht="15" customHeight="1">
      <c r="B107" s="238"/>
      <c r="C107" s="227" t="s">
        <v>4315</v>
      </c>
      <c r="D107" s="227"/>
      <c r="E107" s="227"/>
      <c r="F107" s="247" t="s">
        <v>4312</v>
      </c>
      <c r="G107" s="227"/>
      <c r="H107" s="227" t="s">
        <v>4352</v>
      </c>
      <c r="I107" s="227" t="s">
        <v>4314</v>
      </c>
      <c r="J107" s="227">
        <v>120</v>
      </c>
      <c r="K107" s="239"/>
    </row>
    <row r="108" spans="2:11" s="1" customFormat="1" ht="15" customHeight="1">
      <c r="B108" s="248"/>
      <c r="C108" s="227" t="s">
        <v>4317</v>
      </c>
      <c r="D108" s="227"/>
      <c r="E108" s="227"/>
      <c r="F108" s="247" t="s">
        <v>4318</v>
      </c>
      <c r="G108" s="227"/>
      <c r="H108" s="227" t="s">
        <v>4352</v>
      </c>
      <c r="I108" s="227" t="s">
        <v>4314</v>
      </c>
      <c r="J108" s="227">
        <v>50</v>
      </c>
      <c r="K108" s="239"/>
    </row>
    <row r="109" spans="2:11" s="1" customFormat="1" ht="15" customHeight="1">
      <c r="B109" s="248"/>
      <c r="C109" s="227" t="s">
        <v>4320</v>
      </c>
      <c r="D109" s="227"/>
      <c r="E109" s="227"/>
      <c r="F109" s="247" t="s">
        <v>4312</v>
      </c>
      <c r="G109" s="227"/>
      <c r="H109" s="227" t="s">
        <v>4352</v>
      </c>
      <c r="I109" s="227" t="s">
        <v>4322</v>
      </c>
      <c r="J109" s="227"/>
      <c r="K109" s="239"/>
    </row>
    <row r="110" spans="2:11" s="1" customFormat="1" ht="15" customHeight="1">
      <c r="B110" s="248"/>
      <c r="C110" s="227" t="s">
        <v>4331</v>
      </c>
      <c r="D110" s="227"/>
      <c r="E110" s="227"/>
      <c r="F110" s="247" t="s">
        <v>4318</v>
      </c>
      <c r="G110" s="227"/>
      <c r="H110" s="227" t="s">
        <v>4352</v>
      </c>
      <c r="I110" s="227" t="s">
        <v>4314</v>
      </c>
      <c r="J110" s="227">
        <v>50</v>
      </c>
      <c r="K110" s="239"/>
    </row>
    <row r="111" spans="2:11" s="1" customFormat="1" ht="15" customHeight="1">
      <c r="B111" s="248"/>
      <c r="C111" s="227" t="s">
        <v>4339</v>
      </c>
      <c r="D111" s="227"/>
      <c r="E111" s="227"/>
      <c r="F111" s="247" t="s">
        <v>4318</v>
      </c>
      <c r="G111" s="227"/>
      <c r="H111" s="227" t="s">
        <v>4352</v>
      </c>
      <c r="I111" s="227" t="s">
        <v>4314</v>
      </c>
      <c r="J111" s="227">
        <v>50</v>
      </c>
      <c r="K111" s="239"/>
    </row>
    <row r="112" spans="2:11" s="1" customFormat="1" ht="15" customHeight="1">
      <c r="B112" s="248"/>
      <c r="C112" s="227" t="s">
        <v>4337</v>
      </c>
      <c r="D112" s="227"/>
      <c r="E112" s="227"/>
      <c r="F112" s="247" t="s">
        <v>4318</v>
      </c>
      <c r="G112" s="227"/>
      <c r="H112" s="227" t="s">
        <v>4352</v>
      </c>
      <c r="I112" s="227" t="s">
        <v>4314</v>
      </c>
      <c r="J112" s="227">
        <v>50</v>
      </c>
      <c r="K112" s="239"/>
    </row>
    <row r="113" spans="2:11" s="1" customFormat="1" ht="15" customHeight="1">
      <c r="B113" s="248"/>
      <c r="C113" s="227" t="s">
        <v>52</v>
      </c>
      <c r="D113" s="227"/>
      <c r="E113" s="227"/>
      <c r="F113" s="247" t="s">
        <v>4312</v>
      </c>
      <c r="G113" s="227"/>
      <c r="H113" s="227" t="s">
        <v>4353</v>
      </c>
      <c r="I113" s="227" t="s">
        <v>4314</v>
      </c>
      <c r="J113" s="227">
        <v>20</v>
      </c>
      <c r="K113" s="239"/>
    </row>
    <row r="114" spans="2:11" s="1" customFormat="1" ht="15" customHeight="1">
      <c r="B114" s="248"/>
      <c r="C114" s="227" t="s">
        <v>4354</v>
      </c>
      <c r="D114" s="227"/>
      <c r="E114" s="227"/>
      <c r="F114" s="247" t="s">
        <v>4312</v>
      </c>
      <c r="G114" s="227"/>
      <c r="H114" s="227" t="s">
        <v>4355</v>
      </c>
      <c r="I114" s="227" t="s">
        <v>4314</v>
      </c>
      <c r="J114" s="227">
        <v>120</v>
      </c>
      <c r="K114" s="239"/>
    </row>
    <row r="115" spans="2:11" s="1" customFormat="1" ht="15" customHeight="1">
      <c r="B115" s="248"/>
      <c r="C115" s="227" t="s">
        <v>37</v>
      </c>
      <c r="D115" s="227"/>
      <c r="E115" s="227"/>
      <c r="F115" s="247" t="s">
        <v>4312</v>
      </c>
      <c r="G115" s="227"/>
      <c r="H115" s="227" t="s">
        <v>4356</v>
      </c>
      <c r="I115" s="227" t="s">
        <v>4347</v>
      </c>
      <c r="J115" s="227"/>
      <c r="K115" s="239"/>
    </row>
    <row r="116" spans="2:11" s="1" customFormat="1" ht="15" customHeight="1">
      <c r="B116" s="248"/>
      <c r="C116" s="227" t="s">
        <v>47</v>
      </c>
      <c r="D116" s="227"/>
      <c r="E116" s="227"/>
      <c r="F116" s="247" t="s">
        <v>4312</v>
      </c>
      <c r="G116" s="227"/>
      <c r="H116" s="227" t="s">
        <v>4357</v>
      </c>
      <c r="I116" s="227" t="s">
        <v>4347</v>
      </c>
      <c r="J116" s="227"/>
      <c r="K116" s="239"/>
    </row>
    <row r="117" spans="2:11" s="1" customFormat="1" ht="15" customHeight="1">
      <c r="B117" s="248"/>
      <c r="C117" s="227" t="s">
        <v>56</v>
      </c>
      <c r="D117" s="227"/>
      <c r="E117" s="227"/>
      <c r="F117" s="247" t="s">
        <v>4312</v>
      </c>
      <c r="G117" s="227"/>
      <c r="H117" s="227" t="s">
        <v>4358</v>
      </c>
      <c r="I117" s="227" t="s">
        <v>4359</v>
      </c>
      <c r="J117" s="227"/>
      <c r="K117" s="239"/>
    </row>
    <row r="118" spans="2:11" s="1" customFormat="1" ht="15" customHeight="1">
      <c r="B118" s="251"/>
      <c r="C118" s="257"/>
      <c r="D118" s="257"/>
      <c r="E118" s="257"/>
      <c r="F118" s="257"/>
      <c r="G118" s="257"/>
      <c r="H118" s="257"/>
      <c r="I118" s="257"/>
      <c r="J118" s="257"/>
      <c r="K118" s="253"/>
    </row>
    <row r="119" spans="2:11" s="1" customFormat="1" ht="18.75" customHeight="1">
      <c r="B119" s="258"/>
      <c r="C119" s="224"/>
      <c r="D119" s="224"/>
      <c r="E119" s="224"/>
      <c r="F119" s="259"/>
      <c r="G119" s="224"/>
      <c r="H119" s="224"/>
      <c r="I119" s="224"/>
      <c r="J119" s="224"/>
      <c r="K119" s="258"/>
    </row>
    <row r="120" spans="2:11" s="1" customFormat="1" ht="18.75" customHeight="1">
      <c r="B120" s="234"/>
      <c r="C120" s="234"/>
      <c r="D120" s="234"/>
      <c r="E120" s="234"/>
      <c r="F120" s="234"/>
      <c r="G120" s="234"/>
      <c r="H120" s="234"/>
      <c r="I120" s="234"/>
      <c r="J120" s="234"/>
      <c r="K120" s="234"/>
    </row>
    <row r="121" spans="2:11" s="1" customFormat="1" ht="7.5" customHeight="1">
      <c r="B121" s="260"/>
      <c r="C121" s="261"/>
      <c r="D121" s="261"/>
      <c r="E121" s="261"/>
      <c r="F121" s="261"/>
      <c r="G121" s="261"/>
      <c r="H121" s="261"/>
      <c r="I121" s="261"/>
      <c r="J121" s="261"/>
      <c r="K121" s="262"/>
    </row>
    <row r="122" spans="2:11" s="1" customFormat="1" ht="45" customHeight="1">
      <c r="B122" s="263"/>
      <c r="C122" s="338" t="s">
        <v>4360</v>
      </c>
      <c r="D122" s="338"/>
      <c r="E122" s="338"/>
      <c r="F122" s="338"/>
      <c r="G122" s="338"/>
      <c r="H122" s="338"/>
      <c r="I122" s="338"/>
      <c r="J122" s="338"/>
      <c r="K122" s="264"/>
    </row>
    <row r="123" spans="2:11" s="1" customFormat="1" ht="17.25" customHeight="1">
      <c r="B123" s="265"/>
      <c r="C123" s="240" t="s">
        <v>4306</v>
      </c>
      <c r="D123" s="240"/>
      <c r="E123" s="240"/>
      <c r="F123" s="240" t="s">
        <v>4307</v>
      </c>
      <c r="G123" s="241"/>
      <c r="H123" s="240" t="s">
        <v>53</v>
      </c>
      <c r="I123" s="240" t="s">
        <v>56</v>
      </c>
      <c r="J123" s="240" t="s">
        <v>4308</v>
      </c>
      <c r="K123" s="266"/>
    </row>
    <row r="124" spans="2:11" s="1" customFormat="1" ht="17.25" customHeight="1">
      <c r="B124" s="265"/>
      <c r="C124" s="242" t="s">
        <v>4309</v>
      </c>
      <c r="D124" s="242"/>
      <c r="E124" s="242"/>
      <c r="F124" s="243" t="s">
        <v>4310</v>
      </c>
      <c r="G124" s="244"/>
      <c r="H124" s="242"/>
      <c r="I124" s="242"/>
      <c r="J124" s="242" t="s">
        <v>4311</v>
      </c>
      <c r="K124" s="266"/>
    </row>
    <row r="125" spans="2:11" s="1" customFormat="1" ht="5.25" customHeight="1">
      <c r="B125" s="267"/>
      <c r="C125" s="245"/>
      <c r="D125" s="245"/>
      <c r="E125" s="245"/>
      <c r="F125" s="245"/>
      <c r="G125" s="227"/>
      <c r="H125" s="245"/>
      <c r="I125" s="245"/>
      <c r="J125" s="245"/>
      <c r="K125" s="268"/>
    </row>
    <row r="126" spans="2:11" s="1" customFormat="1" ht="15" customHeight="1">
      <c r="B126" s="267"/>
      <c r="C126" s="227" t="s">
        <v>4315</v>
      </c>
      <c r="D126" s="245"/>
      <c r="E126" s="245"/>
      <c r="F126" s="247" t="s">
        <v>4312</v>
      </c>
      <c r="G126" s="227"/>
      <c r="H126" s="227" t="s">
        <v>4352</v>
      </c>
      <c r="I126" s="227" t="s">
        <v>4314</v>
      </c>
      <c r="J126" s="227">
        <v>120</v>
      </c>
      <c r="K126" s="269"/>
    </row>
    <row r="127" spans="2:11" s="1" customFormat="1" ht="15" customHeight="1">
      <c r="B127" s="267"/>
      <c r="C127" s="227" t="s">
        <v>4361</v>
      </c>
      <c r="D127" s="227"/>
      <c r="E127" s="227"/>
      <c r="F127" s="247" t="s">
        <v>4312</v>
      </c>
      <c r="G127" s="227"/>
      <c r="H127" s="227" t="s">
        <v>4362</v>
      </c>
      <c r="I127" s="227" t="s">
        <v>4314</v>
      </c>
      <c r="J127" s="227" t="s">
        <v>4363</v>
      </c>
      <c r="K127" s="269"/>
    </row>
    <row r="128" spans="2:11" s="1" customFormat="1" ht="15" customHeight="1">
      <c r="B128" s="267"/>
      <c r="C128" s="227" t="s">
        <v>4260</v>
      </c>
      <c r="D128" s="227"/>
      <c r="E128" s="227"/>
      <c r="F128" s="247" t="s">
        <v>4312</v>
      </c>
      <c r="G128" s="227"/>
      <c r="H128" s="227" t="s">
        <v>4364</v>
      </c>
      <c r="I128" s="227" t="s">
        <v>4314</v>
      </c>
      <c r="J128" s="227" t="s">
        <v>4363</v>
      </c>
      <c r="K128" s="269"/>
    </row>
    <row r="129" spans="2:11" s="1" customFormat="1" ht="15" customHeight="1">
      <c r="B129" s="267"/>
      <c r="C129" s="227" t="s">
        <v>4323</v>
      </c>
      <c r="D129" s="227"/>
      <c r="E129" s="227"/>
      <c r="F129" s="247" t="s">
        <v>4318</v>
      </c>
      <c r="G129" s="227"/>
      <c r="H129" s="227" t="s">
        <v>4324</v>
      </c>
      <c r="I129" s="227" t="s">
        <v>4314</v>
      </c>
      <c r="J129" s="227">
        <v>15</v>
      </c>
      <c r="K129" s="269"/>
    </row>
    <row r="130" spans="2:11" s="1" customFormat="1" ht="15" customHeight="1">
      <c r="B130" s="267"/>
      <c r="C130" s="249" t="s">
        <v>4325</v>
      </c>
      <c r="D130" s="249"/>
      <c r="E130" s="249"/>
      <c r="F130" s="250" t="s">
        <v>4318</v>
      </c>
      <c r="G130" s="249"/>
      <c r="H130" s="249" t="s">
        <v>4326</v>
      </c>
      <c r="I130" s="249" t="s">
        <v>4314</v>
      </c>
      <c r="J130" s="249">
        <v>15</v>
      </c>
      <c r="K130" s="269"/>
    </row>
    <row r="131" spans="2:11" s="1" customFormat="1" ht="15" customHeight="1">
      <c r="B131" s="267"/>
      <c r="C131" s="249" t="s">
        <v>4327</v>
      </c>
      <c r="D131" s="249"/>
      <c r="E131" s="249"/>
      <c r="F131" s="250" t="s">
        <v>4318</v>
      </c>
      <c r="G131" s="249"/>
      <c r="H131" s="249" t="s">
        <v>4328</v>
      </c>
      <c r="I131" s="249" t="s">
        <v>4314</v>
      </c>
      <c r="J131" s="249">
        <v>20</v>
      </c>
      <c r="K131" s="269"/>
    </row>
    <row r="132" spans="2:11" s="1" customFormat="1" ht="15" customHeight="1">
      <c r="B132" s="267"/>
      <c r="C132" s="249" t="s">
        <v>4329</v>
      </c>
      <c r="D132" s="249"/>
      <c r="E132" s="249"/>
      <c r="F132" s="250" t="s">
        <v>4318</v>
      </c>
      <c r="G132" s="249"/>
      <c r="H132" s="249" t="s">
        <v>4330</v>
      </c>
      <c r="I132" s="249" t="s">
        <v>4314</v>
      </c>
      <c r="J132" s="249">
        <v>20</v>
      </c>
      <c r="K132" s="269"/>
    </row>
    <row r="133" spans="2:11" s="1" customFormat="1" ht="15" customHeight="1">
      <c r="B133" s="267"/>
      <c r="C133" s="227" t="s">
        <v>4317</v>
      </c>
      <c r="D133" s="227"/>
      <c r="E133" s="227"/>
      <c r="F133" s="247" t="s">
        <v>4318</v>
      </c>
      <c r="G133" s="227"/>
      <c r="H133" s="227" t="s">
        <v>4352</v>
      </c>
      <c r="I133" s="227" t="s">
        <v>4314</v>
      </c>
      <c r="J133" s="227">
        <v>50</v>
      </c>
      <c r="K133" s="269"/>
    </row>
    <row r="134" spans="2:11" s="1" customFormat="1" ht="15" customHeight="1">
      <c r="B134" s="267"/>
      <c r="C134" s="227" t="s">
        <v>4331</v>
      </c>
      <c r="D134" s="227"/>
      <c r="E134" s="227"/>
      <c r="F134" s="247" t="s">
        <v>4318</v>
      </c>
      <c r="G134" s="227"/>
      <c r="H134" s="227" t="s">
        <v>4352</v>
      </c>
      <c r="I134" s="227" t="s">
        <v>4314</v>
      </c>
      <c r="J134" s="227">
        <v>50</v>
      </c>
      <c r="K134" s="269"/>
    </row>
    <row r="135" spans="2:11" s="1" customFormat="1" ht="15" customHeight="1">
      <c r="B135" s="267"/>
      <c r="C135" s="227" t="s">
        <v>4337</v>
      </c>
      <c r="D135" s="227"/>
      <c r="E135" s="227"/>
      <c r="F135" s="247" t="s">
        <v>4318</v>
      </c>
      <c r="G135" s="227"/>
      <c r="H135" s="227" t="s">
        <v>4352</v>
      </c>
      <c r="I135" s="227" t="s">
        <v>4314</v>
      </c>
      <c r="J135" s="227">
        <v>50</v>
      </c>
      <c r="K135" s="269"/>
    </row>
    <row r="136" spans="2:11" s="1" customFormat="1" ht="15" customHeight="1">
      <c r="B136" s="267"/>
      <c r="C136" s="227" t="s">
        <v>4339</v>
      </c>
      <c r="D136" s="227"/>
      <c r="E136" s="227"/>
      <c r="F136" s="247" t="s">
        <v>4318</v>
      </c>
      <c r="G136" s="227"/>
      <c r="H136" s="227" t="s">
        <v>4352</v>
      </c>
      <c r="I136" s="227" t="s">
        <v>4314</v>
      </c>
      <c r="J136" s="227">
        <v>50</v>
      </c>
      <c r="K136" s="269"/>
    </row>
    <row r="137" spans="2:11" s="1" customFormat="1" ht="15" customHeight="1">
      <c r="B137" s="267"/>
      <c r="C137" s="227" t="s">
        <v>4340</v>
      </c>
      <c r="D137" s="227"/>
      <c r="E137" s="227"/>
      <c r="F137" s="247" t="s">
        <v>4318</v>
      </c>
      <c r="G137" s="227"/>
      <c r="H137" s="227" t="s">
        <v>4365</v>
      </c>
      <c r="I137" s="227" t="s">
        <v>4314</v>
      </c>
      <c r="J137" s="227">
        <v>255</v>
      </c>
      <c r="K137" s="269"/>
    </row>
    <row r="138" spans="2:11" s="1" customFormat="1" ht="15" customHeight="1">
      <c r="B138" s="267"/>
      <c r="C138" s="227" t="s">
        <v>4342</v>
      </c>
      <c r="D138" s="227"/>
      <c r="E138" s="227"/>
      <c r="F138" s="247" t="s">
        <v>4312</v>
      </c>
      <c r="G138" s="227"/>
      <c r="H138" s="227" t="s">
        <v>4366</v>
      </c>
      <c r="I138" s="227" t="s">
        <v>4344</v>
      </c>
      <c r="J138" s="227"/>
      <c r="K138" s="269"/>
    </row>
    <row r="139" spans="2:11" s="1" customFormat="1" ht="15" customHeight="1">
      <c r="B139" s="267"/>
      <c r="C139" s="227" t="s">
        <v>4345</v>
      </c>
      <c r="D139" s="227"/>
      <c r="E139" s="227"/>
      <c r="F139" s="247" t="s">
        <v>4312</v>
      </c>
      <c r="G139" s="227"/>
      <c r="H139" s="227" t="s">
        <v>4367</v>
      </c>
      <c r="I139" s="227" t="s">
        <v>4347</v>
      </c>
      <c r="J139" s="227"/>
      <c r="K139" s="269"/>
    </row>
    <row r="140" spans="2:11" s="1" customFormat="1" ht="15" customHeight="1">
      <c r="B140" s="267"/>
      <c r="C140" s="227" t="s">
        <v>4348</v>
      </c>
      <c r="D140" s="227"/>
      <c r="E140" s="227"/>
      <c r="F140" s="247" t="s">
        <v>4312</v>
      </c>
      <c r="G140" s="227"/>
      <c r="H140" s="227" t="s">
        <v>4348</v>
      </c>
      <c r="I140" s="227" t="s">
        <v>4347</v>
      </c>
      <c r="J140" s="227"/>
      <c r="K140" s="269"/>
    </row>
    <row r="141" spans="2:11" s="1" customFormat="1" ht="15" customHeight="1">
      <c r="B141" s="267"/>
      <c r="C141" s="227" t="s">
        <v>37</v>
      </c>
      <c r="D141" s="227"/>
      <c r="E141" s="227"/>
      <c r="F141" s="247" t="s">
        <v>4312</v>
      </c>
      <c r="G141" s="227"/>
      <c r="H141" s="227" t="s">
        <v>4368</v>
      </c>
      <c r="I141" s="227" t="s">
        <v>4347</v>
      </c>
      <c r="J141" s="227"/>
      <c r="K141" s="269"/>
    </row>
    <row r="142" spans="2:11" s="1" customFormat="1" ht="15" customHeight="1">
      <c r="B142" s="267"/>
      <c r="C142" s="227" t="s">
        <v>4369</v>
      </c>
      <c r="D142" s="227"/>
      <c r="E142" s="227"/>
      <c r="F142" s="247" t="s">
        <v>4312</v>
      </c>
      <c r="G142" s="227"/>
      <c r="H142" s="227" t="s">
        <v>4370</v>
      </c>
      <c r="I142" s="227" t="s">
        <v>4347</v>
      </c>
      <c r="J142" s="227"/>
      <c r="K142" s="269"/>
    </row>
    <row r="143" spans="2:11" s="1" customFormat="1" ht="15" customHeight="1">
      <c r="B143" s="270"/>
      <c r="C143" s="271"/>
      <c r="D143" s="271"/>
      <c r="E143" s="271"/>
      <c r="F143" s="271"/>
      <c r="G143" s="271"/>
      <c r="H143" s="271"/>
      <c r="I143" s="271"/>
      <c r="J143" s="271"/>
      <c r="K143" s="272"/>
    </row>
    <row r="144" spans="2:11" s="1" customFormat="1" ht="18.75" customHeight="1">
      <c r="B144" s="224"/>
      <c r="C144" s="224"/>
      <c r="D144" s="224"/>
      <c r="E144" s="224"/>
      <c r="F144" s="259"/>
      <c r="G144" s="224"/>
      <c r="H144" s="224"/>
      <c r="I144" s="224"/>
      <c r="J144" s="224"/>
      <c r="K144" s="224"/>
    </row>
    <row r="145" spans="2:11" s="1" customFormat="1" ht="18.75" customHeight="1">
      <c r="B145" s="234"/>
      <c r="C145" s="234"/>
      <c r="D145" s="234"/>
      <c r="E145" s="234"/>
      <c r="F145" s="234"/>
      <c r="G145" s="234"/>
      <c r="H145" s="234"/>
      <c r="I145" s="234"/>
      <c r="J145" s="234"/>
      <c r="K145" s="234"/>
    </row>
    <row r="146" spans="2:11" s="1" customFormat="1" ht="7.5" customHeight="1">
      <c r="B146" s="235"/>
      <c r="C146" s="236"/>
      <c r="D146" s="236"/>
      <c r="E146" s="236"/>
      <c r="F146" s="236"/>
      <c r="G146" s="236"/>
      <c r="H146" s="236"/>
      <c r="I146" s="236"/>
      <c r="J146" s="236"/>
      <c r="K146" s="237"/>
    </row>
    <row r="147" spans="2:11" s="1" customFormat="1" ht="45" customHeight="1">
      <c r="B147" s="238"/>
      <c r="C147" s="339" t="s">
        <v>4371</v>
      </c>
      <c r="D147" s="339"/>
      <c r="E147" s="339"/>
      <c r="F147" s="339"/>
      <c r="G147" s="339"/>
      <c r="H147" s="339"/>
      <c r="I147" s="339"/>
      <c r="J147" s="339"/>
      <c r="K147" s="239"/>
    </row>
    <row r="148" spans="2:11" s="1" customFormat="1" ht="17.25" customHeight="1">
      <c r="B148" s="238"/>
      <c r="C148" s="240" t="s">
        <v>4306</v>
      </c>
      <c r="D148" s="240"/>
      <c r="E148" s="240"/>
      <c r="F148" s="240" t="s">
        <v>4307</v>
      </c>
      <c r="G148" s="241"/>
      <c r="H148" s="240" t="s">
        <v>53</v>
      </c>
      <c r="I148" s="240" t="s">
        <v>56</v>
      </c>
      <c r="J148" s="240" t="s">
        <v>4308</v>
      </c>
      <c r="K148" s="239"/>
    </row>
    <row r="149" spans="2:11" s="1" customFormat="1" ht="17.25" customHeight="1">
      <c r="B149" s="238"/>
      <c r="C149" s="242" t="s">
        <v>4309</v>
      </c>
      <c r="D149" s="242"/>
      <c r="E149" s="242"/>
      <c r="F149" s="243" t="s">
        <v>4310</v>
      </c>
      <c r="G149" s="244"/>
      <c r="H149" s="242"/>
      <c r="I149" s="242"/>
      <c r="J149" s="242" t="s">
        <v>4311</v>
      </c>
      <c r="K149" s="239"/>
    </row>
    <row r="150" spans="2:11" s="1" customFormat="1" ht="5.25" customHeight="1">
      <c r="B150" s="248"/>
      <c r="C150" s="245"/>
      <c r="D150" s="245"/>
      <c r="E150" s="245"/>
      <c r="F150" s="245"/>
      <c r="G150" s="246"/>
      <c r="H150" s="245"/>
      <c r="I150" s="245"/>
      <c r="J150" s="245"/>
      <c r="K150" s="269"/>
    </row>
    <row r="151" spans="2:11" s="1" customFormat="1" ht="15" customHeight="1">
      <c r="B151" s="248"/>
      <c r="C151" s="273" t="s">
        <v>4315</v>
      </c>
      <c r="D151" s="227"/>
      <c r="E151" s="227"/>
      <c r="F151" s="274" t="s">
        <v>4312</v>
      </c>
      <c r="G151" s="227"/>
      <c r="H151" s="273" t="s">
        <v>4352</v>
      </c>
      <c r="I151" s="273" t="s">
        <v>4314</v>
      </c>
      <c r="J151" s="273">
        <v>120</v>
      </c>
      <c r="K151" s="269"/>
    </row>
    <row r="152" spans="2:11" s="1" customFormat="1" ht="15" customHeight="1">
      <c r="B152" s="248"/>
      <c r="C152" s="273" t="s">
        <v>4361</v>
      </c>
      <c r="D152" s="227"/>
      <c r="E152" s="227"/>
      <c r="F152" s="274" t="s">
        <v>4312</v>
      </c>
      <c r="G152" s="227"/>
      <c r="H152" s="273" t="s">
        <v>4372</v>
      </c>
      <c r="I152" s="273" t="s">
        <v>4314</v>
      </c>
      <c r="J152" s="273" t="s">
        <v>4363</v>
      </c>
      <c r="K152" s="269"/>
    </row>
    <row r="153" spans="2:11" s="1" customFormat="1" ht="15" customHeight="1">
      <c r="B153" s="248"/>
      <c r="C153" s="273" t="s">
        <v>4260</v>
      </c>
      <c r="D153" s="227"/>
      <c r="E153" s="227"/>
      <c r="F153" s="274" t="s">
        <v>4312</v>
      </c>
      <c r="G153" s="227"/>
      <c r="H153" s="273" t="s">
        <v>4373</v>
      </c>
      <c r="I153" s="273" t="s">
        <v>4314</v>
      </c>
      <c r="J153" s="273" t="s">
        <v>4363</v>
      </c>
      <c r="K153" s="269"/>
    </row>
    <row r="154" spans="2:11" s="1" customFormat="1" ht="15" customHeight="1">
      <c r="B154" s="248"/>
      <c r="C154" s="273" t="s">
        <v>4317</v>
      </c>
      <c r="D154" s="227"/>
      <c r="E154" s="227"/>
      <c r="F154" s="274" t="s">
        <v>4318</v>
      </c>
      <c r="G154" s="227"/>
      <c r="H154" s="273" t="s">
        <v>4352</v>
      </c>
      <c r="I154" s="273" t="s">
        <v>4314</v>
      </c>
      <c r="J154" s="273">
        <v>50</v>
      </c>
      <c r="K154" s="269"/>
    </row>
    <row r="155" spans="2:11" s="1" customFormat="1" ht="15" customHeight="1">
      <c r="B155" s="248"/>
      <c r="C155" s="273" t="s">
        <v>4320</v>
      </c>
      <c r="D155" s="227"/>
      <c r="E155" s="227"/>
      <c r="F155" s="274" t="s">
        <v>4312</v>
      </c>
      <c r="G155" s="227"/>
      <c r="H155" s="273" t="s">
        <v>4352</v>
      </c>
      <c r="I155" s="273" t="s">
        <v>4322</v>
      </c>
      <c r="J155" s="273"/>
      <c r="K155" s="269"/>
    </row>
    <row r="156" spans="2:11" s="1" customFormat="1" ht="15" customHeight="1">
      <c r="B156" s="248"/>
      <c r="C156" s="273" t="s">
        <v>4331</v>
      </c>
      <c r="D156" s="227"/>
      <c r="E156" s="227"/>
      <c r="F156" s="274" t="s">
        <v>4318</v>
      </c>
      <c r="G156" s="227"/>
      <c r="H156" s="273" t="s">
        <v>4352</v>
      </c>
      <c r="I156" s="273" t="s">
        <v>4314</v>
      </c>
      <c r="J156" s="273">
        <v>50</v>
      </c>
      <c r="K156" s="269"/>
    </row>
    <row r="157" spans="2:11" s="1" customFormat="1" ht="15" customHeight="1">
      <c r="B157" s="248"/>
      <c r="C157" s="273" t="s">
        <v>4339</v>
      </c>
      <c r="D157" s="227"/>
      <c r="E157" s="227"/>
      <c r="F157" s="274" t="s">
        <v>4318</v>
      </c>
      <c r="G157" s="227"/>
      <c r="H157" s="273" t="s">
        <v>4352</v>
      </c>
      <c r="I157" s="273" t="s">
        <v>4314</v>
      </c>
      <c r="J157" s="273">
        <v>50</v>
      </c>
      <c r="K157" s="269"/>
    </row>
    <row r="158" spans="2:11" s="1" customFormat="1" ht="15" customHeight="1">
      <c r="B158" s="248"/>
      <c r="C158" s="273" t="s">
        <v>4337</v>
      </c>
      <c r="D158" s="227"/>
      <c r="E158" s="227"/>
      <c r="F158" s="274" t="s">
        <v>4318</v>
      </c>
      <c r="G158" s="227"/>
      <c r="H158" s="273" t="s">
        <v>4352</v>
      </c>
      <c r="I158" s="273" t="s">
        <v>4314</v>
      </c>
      <c r="J158" s="273">
        <v>50</v>
      </c>
      <c r="K158" s="269"/>
    </row>
    <row r="159" spans="2:11" s="1" customFormat="1" ht="15" customHeight="1">
      <c r="B159" s="248"/>
      <c r="C159" s="273" t="s">
        <v>107</v>
      </c>
      <c r="D159" s="227"/>
      <c r="E159" s="227"/>
      <c r="F159" s="274" t="s">
        <v>4312</v>
      </c>
      <c r="G159" s="227"/>
      <c r="H159" s="273" t="s">
        <v>4374</v>
      </c>
      <c r="I159" s="273" t="s">
        <v>4314</v>
      </c>
      <c r="J159" s="273" t="s">
        <v>4375</v>
      </c>
      <c r="K159" s="269"/>
    </row>
    <row r="160" spans="2:11" s="1" customFormat="1" ht="15" customHeight="1">
      <c r="B160" s="248"/>
      <c r="C160" s="273" t="s">
        <v>4376</v>
      </c>
      <c r="D160" s="227"/>
      <c r="E160" s="227"/>
      <c r="F160" s="274" t="s">
        <v>4312</v>
      </c>
      <c r="G160" s="227"/>
      <c r="H160" s="273" t="s">
        <v>4377</v>
      </c>
      <c r="I160" s="273" t="s">
        <v>4347</v>
      </c>
      <c r="J160" s="273"/>
      <c r="K160" s="269"/>
    </row>
    <row r="161" spans="2:11" s="1" customFormat="1" ht="15" customHeight="1">
      <c r="B161" s="275"/>
      <c r="C161" s="257"/>
      <c r="D161" s="257"/>
      <c r="E161" s="257"/>
      <c r="F161" s="257"/>
      <c r="G161" s="257"/>
      <c r="H161" s="257"/>
      <c r="I161" s="257"/>
      <c r="J161" s="257"/>
      <c r="K161" s="276"/>
    </row>
    <row r="162" spans="2:11" s="1" customFormat="1" ht="18.75" customHeight="1">
      <c r="B162" s="224"/>
      <c r="C162" s="227"/>
      <c r="D162" s="227"/>
      <c r="E162" s="227"/>
      <c r="F162" s="247"/>
      <c r="G162" s="227"/>
      <c r="H162" s="227"/>
      <c r="I162" s="227"/>
      <c r="J162" s="227"/>
      <c r="K162" s="224"/>
    </row>
    <row r="163" spans="2:11" s="1" customFormat="1" ht="18.75" customHeight="1">
      <c r="B163" s="234"/>
      <c r="C163" s="234"/>
      <c r="D163" s="234"/>
      <c r="E163" s="234"/>
      <c r="F163" s="234"/>
      <c r="G163" s="234"/>
      <c r="H163" s="234"/>
      <c r="I163" s="234"/>
      <c r="J163" s="234"/>
      <c r="K163" s="234"/>
    </row>
    <row r="164" spans="2:11" s="1" customFormat="1" ht="7.5" customHeight="1">
      <c r="B164" s="216"/>
      <c r="C164" s="217"/>
      <c r="D164" s="217"/>
      <c r="E164" s="217"/>
      <c r="F164" s="217"/>
      <c r="G164" s="217"/>
      <c r="H164" s="217"/>
      <c r="I164" s="217"/>
      <c r="J164" s="217"/>
      <c r="K164" s="218"/>
    </row>
    <row r="165" spans="2:11" s="1" customFormat="1" ht="45" customHeight="1">
      <c r="B165" s="219"/>
      <c r="C165" s="338" t="s">
        <v>4378</v>
      </c>
      <c r="D165" s="338"/>
      <c r="E165" s="338"/>
      <c r="F165" s="338"/>
      <c r="G165" s="338"/>
      <c r="H165" s="338"/>
      <c r="I165" s="338"/>
      <c r="J165" s="338"/>
      <c r="K165" s="220"/>
    </row>
    <row r="166" spans="2:11" s="1" customFormat="1" ht="17.25" customHeight="1">
      <c r="B166" s="219"/>
      <c r="C166" s="240" t="s">
        <v>4306</v>
      </c>
      <c r="D166" s="240"/>
      <c r="E166" s="240"/>
      <c r="F166" s="240" t="s">
        <v>4307</v>
      </c>
      <c r="G166" s="277"/>
      <c r="H166" s="278" t="s">
        <v>53</v>
      </c>
      <c r="I166" s="278" t="s">
        <v>56</v>
      </c>
      <c r="J166" s="240" t="s">
        <v>4308</v>
      </c>
      <c r="K166" s="220"/>
    </row>
    <row r="167" spans="2:11" s="1" customFormat="1" ht="17.25" customHeight="1">
      <c r="B167" s="221"/>
      <c r="C167" s="242" t="s">
        <v>4309</v>
      </c>
      <c r="D167" s="242"/>
      <c r="E167" s="242"/>
      <c r="F167" s="243" t="s">
        <v>4310</v>
      </c>
      <c r="G167" s="279"/>
      <c r="H167" s="280"/>
      <c r="I167" s="280"/>
      <c r="J167" s="242" t="s">
        <v>4311</v>
      </c>
      <c r="K167" s="222"/>
    </row>
    <row r="168" spans="2:11" s="1" customFormat="1" ht="5.25" customHeight="1">
      <c r="B168" s="248"/>
      <c r="C168" s="245"/>
      <c r="D168" s="245"/>
      <c r="E168" s="245"/>
      <c r="F168" s="245"/>
      <c r="G168" s="246"/>
      <c r="H168" s="245"/>
      <c r="I168" s="245"/>
      <c r="J168" s="245"/>
      <c r="K168" s="269"/>
    </row>
    <row r="169" spans="2:11" s="1" customFormat="1" ht="15" customHeight="1">
      <c r="B169" s="248"/>
      <c r="C169" s="227" t="s">
        <v>4315</v>
      </c>
      <c r="D169" s="227"/>
      <c r="E169" s="227"/>
      <c r="F169" s="247" t="s">
        <v>4312</v>
      </c>
      <c r="G169" s="227"/>
      <c r="H169" s="227" t="s">
        <v>4352</v>
      </c>
      <c r="I169" s="227" t="s">
        <v>4314</v>
      </c>
      <c r="J169" s="227">
        <v>120</v>
      </c>
      <c r="K169" s="269"/>
    </row>
    <row r="170" spans="2:11" s="1" customFormat="1" ht="15" customHeight="1">
      <c r="B170" s="248"/>
      <c r="C170" s="227" t="s">
        <v>4361</v>
      </c>
      <c r="D170" s="227"/>
      <c r="E170" s="227"/>
      <c r="F170" s="247" t="s">
        <v>4312</v>
      </c>
      <c r="G170" s="227"/>
      <c r="H170" s="227" t="s">
        <v>4362</v>
      </c>
      <c r="I170" s="227" t="s">
        <v>4314</v>
      </c>
      <c r="J170" s="227" t="s">
        <v>4363</v>
      </c>
      <c r="K170" s="269"/>
    </row>
    <row r="171" spans="2:11" s="1" customFormat="1" ht="15" customHeight="1">
      <c r="B171" s="248"/>
      <c r="C171" s="227" t="s">
        <v>4260</v>
      </c>
      <c r="D171" s="227"/>
      <c r="E171" s="227"/>
      <c r="F171" s="247" t="s">
        <v>4312</v>
      </c>
      <c r="G171" s="227"/>
      <c r="H171" s="227" t="s">
        <v>4379</v>
      </c>
      <c r="I171" s="227" t="s">
        <v>4314</v>
      </c>
      <c r="J171" s="227" t="s">
        <v>4363</v>
      </c>
      <c r="K171" s="269"/>
    </row>
    <row r="172" spans="2:11" s="1" customFormat="1" ht="15" customHeight="1">
      <c r="B172" s="248"/>
      <c r="C172" s="227" t="s">
        <v>4317</v>
      </c>
      <c r="D172" s="227"/>
      <c r="E172" s="227"/>
      <c r="F172" s="247" t="s">
        <v>4318</v>
      </c>
      <c r="G172" s="227"/>
      <c r="H172" s="227" t="s">
        <v>4379</v>
      </c>
      <c r="I172" s="227" t="s">
        <v>4314</v>
      </c>
      <c r="J172" s="227">
        <v>50</v>
      </c>
      <c r="K172" s="269"/>
    </row>
    <row r="173" spans="2:11" s="1" customFormat="1" ht="15" customHeight="1">
      <c r="B173" s="248"/>
      <c r="C173" s="227" t="s">
        <v>4320</v>
      </c>
      <c r="D173" s="227"/>
      <c r="E173" s="227"/>
      <c r="F173" s="247" t="s">
        <v>4312</v>
      </c>
      <c r="G173" s="227"/>
      <c r="H173" s="227" t="s">
        <v>4379</v>
      </c>
      <c r="I173" s="227" t="s">
        <v>4322</v>
      </c>
      <c r="J173" s="227"/>
      <c r="K173" s="269"/>
    </row>
    <row r="174" spans="2:11" s="1" customFormat="1" ht="15" customHeight="1">
      <c r="B174" s="248"/>
      <c r="C174" s="227" t="s">
        <v>4331</v>
      </c>
      <c r="D174" s="227"/>
      <c r="E174" s="227"/>
      <c r="F174" s="247" t="s">
        <v>4318</v>
      </c>
      <c r="G174" s="227"/>
      <c r="H174" s="227" t="s">
        <v>4379</v>
      </c>
      <c r="I174" s="227" t="s">
        <v>4314</v>
      </c>
      <c r="J174" s="227">
        <v>50</v>
      </c>
      <c r="K174" s="269"/>
    </row>
    <row r="175" spans="2:11" s="1" customFormat="1" ht="15" customHeight="1">
      <c r="B175" s="248"/>
      <c r="C175" s="227" t="s">
        <v>4339</v>
      </c>
      <c r="D175" s="227"/>
      <c r="E175" s="227"/>
      <c r="F175" s="247" t="s">
        <v>4318</v>
      </c>
      <c r="G175" s="227"/>
      <c r="H175" s="227" t="s">
        <v>4379</v>
      </c>
      <c r="I175" s="227" t="s">
        <v>4314</v>
      </c>
      <c r="J175" s="227">
        <v>50</v>
      </c>
      <c r="K175" s="269"/>
    </row>
    <row r="176" spans="2:11" s="1" customFormat="1" ht="15" customHeight="1">
      <c r="B176" s="248"/>
      <c r="C176" s="227" t="s">
        <v>4337</v>
      </c>
      <c r="D176" s="227"/>
      <c r="E176" s="227"/>
      <c r="F176" s="247" t="s">
        <v>4318</v>
      </c>
      <c r="G176" s="227"/>
      <c r="H176" s="227" t="s">
        <v>4379</v>
      </c>
      <c r="I176" s="227" t="s">
        <v>4314</v>
      </c>
      <c r="J176" s="227">
        <v>50</v>
      </c>
      <c r="K176" s="269"/>
    </row>
    <row r="177" spans="2:11" s="1" customFormat="1" ht="15" customHeight="1">
      <c r="B177" s="248"/>
      <c r="C177" s="227" t="s">
        <v>145</v>
      </c>
      <c r="D177" s="227"/>
      <c r="E177" s="227"/>
      <c r="F177" s="247" t="s">
        <v>4312</v>
      </c>
      <c r="G177" s="227"/>
      <c r="H177" s="227" t="s">
        <v>4380</v>
      </c>
      <c r="I177" s="227" t="s">
        <v>4381</v>
      </c>
      <c r="J177" s="227"/>
      <c r="K177" s="269"/>
    </row>
    <row r="178" spans="2:11" s="1" customFormat="1" ht="15" customHeight="1">
      <c r="B178" s="248"/>
      <c r="C178" s="227" t="s">
        <v>56</v>
      </c>
      <c r="D178" s="227"/>
      <c r="E178" s="227"/>
      <c r="F178" s="247" t="s">
        <v>4312</v>
      </c>
      <c r="G178" s="227"/>
      <c r="H178" s="227" t="s">
        <v>4382</v>
      </c>
      <c r="I178" s="227" t="s">
        <v>4383</v>
      </c>
      <c r="J178" s="227">
        <v>1</v>
      </c>
      <c r="K178" s="269"/>
    </row>
    <row r="179" spans="2:11" s="1" customFormat="1" ht="15" customHeight="1">
      <c r="B179" s="248"/>
      <c r="C179" s="227" t="s">
        <v>52</v>
      </c>
      <c r="D179" s="227"/>
      <c r="E179" s="227"/>
      <c r="F179" s="247" t="s">
        <v>4312</v>
      </c>
      <c r="G179" s="227"/>
      <c r="H179" s="227" t="s">
        <v>4384</v>
      </c>
      <c r="I179" s="227" t="s">
        <v>4314</v>
      </c>
      <c r="J179" s="227">
        <v>20</v>
      </c>
      <c r="K179" s="269"/>
    </row>
    <row r="180" spans="2:11" s="1" customFormat="1" ht="15" customHeight="1">
      <c r="B180" s="248"/>
      <c r="C180" s="227" t="s">
        <v>53</v>
      </c>
      <c r="D180" s="227"/>
      <c r="E180" s="227"/>
      <c r="F180" s="247" t="s">
        <v>4312</v>
      </c>
      <c r="G180" s="227"/>
      <c r="H180" s="227" t="s">
        <v>4385</v>
      </c>
      <c r="I180" s="227" t="s">
        <v>4314</v>
      </c>
      <c r="J180" s="227">
        <v>255</v>
      </c>
      <c r="K180" s="269"/>
    </row>
    <row r="181" spans="2:11" s="1" customFormat="1" ht="15" customHeight="1">
      <c r="B181" s="248"/>
      <c r="C181" s="227" t="s">
        <v>146</v>
      </c>
      <c r="D181" s="227"/>
      <c r="E181" s="227"/>
      <c r="F181" s="247" t="s">
        <v>4312</v>
      </c>
      <c r="G181" s="227"/>
      <c r="H181" s="227" t="s">
        <v>4276</v>
      </c>
      <c r="I181" s="227" t="s">
        <v>4314</v>
      </c>
      <c r="J181" s="227">
        <v>10</v>
      </c>
      <c r="K181" s="269"/>
    </row>
    <row r="182" spans="2:11" s="1" customFormat="1" ht="15" customHeight="1">
      <c r="B182" s="248"/>
      <c r="C182" s="227" t="s">
        <v>147</v>
      </c>
      <c r="D182" s="227"/>
      <c r="E182" s="227"/>
      <c r="F182" s="247" t="s">
        <v>4312</v>
      </c>
      <c r="G182" s="227"/>
      <c r="H182" s="227" t="s">
        <v>4386</v>
      </c>
      <c r="I182" s="227" t="s">
        <v>4347</v>
      </c>
      <c r="J182" s="227"/>
      <c r="K182" s="269"/>
    </row>
    <row r="183" spans="2:11" s="1" customFormat="1" ht="15" customHeight="1">
      <c r="B183" s="248"/>
      <c r="C183" s="227" t="s">
        <v>4387</v>
      </c>
      <c r="D183" s="227"/>
      <c r="E183" s="227"/>
      <c r="F183" s="247" t="s">
        <v>4312</v>
      </c>
      <c r="G183" s="227"/>
      <c r="H183" s="227" t="s">
        <v>4388</v>
      </c>
      <c r="I183" s="227" t="s">
        <v>4347</v>
      </c>
      <c r="J183" s="227"/>
      <c r="K183" s="269"/>
    </row>
    <row r="184" spans="2:11" s="1" customFormat="1" ht="15" customHeight="1">
      <c r="B184" s="248"/>
      <c r="C184" s="227" t="s">
        <v>4376</v>
      </c>
      <c r="D184" s="227"/>
      <c r="E184" s="227"/>
      <c r="F184" s="247" t="s">
        <v>4312</v>
      </c>
      <c r="G184" s="227"/>
      <c r="H184" s="227" t="s">
        <v>4389</v>
      </c>
      <c r="I184" s="227" t="s">
        <v>4347</v>
      </c>
      <c r="J184" s="227"/>
      <c r="K184" s="269"/>
    </row>
    <row r="185" spans="2:11" s="1" customFormat="1" ht="15" customHeight="1">
      <c r="B185" s="248"/>
      <c r="C185" s="227" t="s">
        <v>149</v>
      </c>
      <c r="D185" s="227"/>
      <c r="E185" s="227"/>
      <c r="F185" s="247" t="s">
        <v>4318</v>
      </c>
      <c r="G185" s="227"/>
      <c r="H185" s="227" t="s">
        <v>4390</v>
      </c>
      <c r="I185" s="227" t="s">
        <v>4314</v>
      </c>
      <c r="J185" s="227">
        <v>50</v>
      </c>
      <c r="K185" s="269"/>
    </row>
    <row r="186" spans="2:11" s="1" customFormat="1" ht="15" customHeight="1">
      <c r="B186" s="248"/>
      <c r="C186" s="227" t="s">
        <v>4391</v>
      </c>
      <c r="D186" s="227"/>
      <c r="E186" s="227"/>
      <c r="F186" s="247" t="s">
        <v>4318</v>
      </c>
      <c r="G186" s="227"/>
      <c r="H186" s="227" t="s">
        <v>4392</v>
      </c>
      <c r="I186" s="227" t="s">
        <v>4393</v>
      </c>
      <c r="J186" s="227"/>
      <c r="K186" s="269"/>
    </row>
    <row r="187" spans="2:11" s="1" customFormat="1" ht="15" customHeight="1">
      <c r="B187" s="248"/>
      <c r="C187" s="227" t="s">
        <v>4394</v>
      </c>
      <c r="D187" s="227"/>
      <c r="E187" s="227"/>
      <c r="F187" s="247" t="s">
        <v>4318</v>
      </c>
      <c r="G187" s="227"/>
      <c r="H187" s="227" t="s">
        <v>4395</v>
      </c>
      <c r="I187" s="227" t="s">
        <v>4393</v>
      </c>
      <c r="J187" s="227"/>
      <c r="K187" s="269"/>
    </row>
    <row r="188" spans="2:11" s="1" customFormat="1" ht="15" customHeight="1">
      <c r="B188" s="248"/>
      <c r="C188" s="227" t="s">
        <v>4396</v>
      </c>
      <c r="D188" s="227"/>
      <c r="E188" s="227"/>
      <c r="F188" s="247" t="s">
        <v>4318</v>
      </c>
      <c r="G188" s="227"/>
      <c r="H188" s="227" t="s">
        <v>4397</v>
      </c>
      <c r="I188" s="227" t="s">
        <v>4393</v>
      </c>
      <c r="J188" s="227"/>
      <c r="K188" s="269"/>
    </row>
    <row r="189" spans="2:11" s="1" customFormat="1" ht="15" customHeight="1">
      <c r="B189" s="248"/>
      <c r="C189" s="281" t="s">
        <v>4398</v>
      </c>
      <c r="D189" s="227"/>
      <c r="E189" s="227"/>
      <c r="F189" s="247" t="s">
        <v>4318</v>
      </c>
      <c r="G189" s="227"/>
      <c r="H189" s="227" t="s">
        <v>4399</v>
      </c>
      <c r="I189" s="227" t="s">
        <v>4400</v>
      </c>
      <c r="J189" s="282" t="s">
        <v>4401</v>
      </c>
      <c r="K189" s="269"/>
    </row>
    <row r="190" spans="2:11" s="1" customFormat="1" ht="15" customHeight="1">
      <c r="B190" s="248"/>
      <c r="C190" s="233" t="s">
        <v>41</v>
      </c>
      <c r="D190" s="227"/>
      <c r="E190" s="227"/>
      <c r="F190" s="247" t="s">
        <v>4312</v>
      </c>
      <c r="G190" s="227"/>
      <c r="H190" s="224" t="s">
        <v>4402</v>
      </c>
      <c r="I190" s="227" t="s">
        <v>4403</v>
      </c>
      <c r="J190" s="227"/>
      <c r="K190" s="269"/>
    </row>
    <row r="191" spans="2:11" s="1" customFormat="1" ht="15" customHeight="1">
      <c r="B191" s="248"/>
      <c r="C191" s="233" t="s">
        <v>4404</v>
      </c>
      <c r="D191" s="227"/>
      <c r="E191" s="227"/>
      <c r="F191" s="247" t="s">
        <v>4312</v>
      </c>
      <c r="G191" s="227"/>
      <c r="H191" s="227" t="s">
        <v>4405</v>
      </c>
      <c r="I191" s="227" t="s">
        <v>4347</v>
      </c>
      <c r="J191" s="227"/>
      <c r="K191" s="269"/>
    </row>
    <row r="192" spans="2:11" s="1" customFormat="1" ht="15" customHeight="1">
      <c r="B192" s="248"/>
      <c r="C192" s="233" t="s">
        <v>4406</v>
      </c>
      <c r="D192" s="227"/>
      <c r="E192" s="227"/>
      <c r="F192" s="247" t="s">
        <v>4312</v>
      </c>
      <c r="G192" s="227"/>
      <c r="H192" s="227" t="s">
        <v>4407</v>
      </c>
      <c r="I192" s="227" t="s">
        <v>4347</v>
      </c>
      <c r="J192" s="227"/>
      <c r="K192" s="269"/>
    </row>
    <row r="193" spans="2:11" s="1" customFormat="1" ht="15" customHeight="1">
      <c r="B193" s="248"/>
      <c r="C193" s="233" t="s">
        <v>2877</v>
      </c>
      <c r="D193" s="227"/>
      <c r="E193" s="227"/>
      <c r="F193" s="247" t="s">
        <v>4318</v>
      </c>
      <c r="G193" s="227"/>
      <c r="H193" s="227" t="s">
        <v>4408</v>
      </c>
      <c r="I193" s="227" t="s">
        <v>4347</v>
      </c>
      <c r="J193" s="227"/>
      <c r="K193" s="269"/>
    </row>
    <row r="194" spans="2:11" s="1" customFormat="1" ht="15" customHeight="1">
      <c r="B194" s="275"/>
      <c r="C194" s="283"/>
      <c r="D194" s="257"/>
      <c r="E194" s="257"/>
      <c r="F194" s="257"/>
      <c r="G194" s="257"/>
      <c r="H194" s="257"/>
      <c r="I194" s="257"/>
      <c r="J194" s="257"/>
      <c r="K194" s="276"/>
    </row>
    <row r="195" spans="2:11" s="1" customFormat="1" ht="18.75" customHeight="1">
      <c r="B195" s="224"/>
      <c r="C195" s="227"/>
      <c r="D195" s="227"/>
      <c r="E195" s="227"/>
      <c r="F195" s="247"/>
      <c r="G195" s="227"/>
      <c r="H195" s="227"/>
      <c r="I195" s="227"/>
      <c r="J195" s="227"/>
      <c r="K195" s="224"/>
    </row>
    <row r="196" spans="2:11" s="1" customFormat="1" ht="18.75" customHeight="1">
      <c r="B196" s="224"/>
      <c r="C196" s="227"/>
      <c r="D196" s="227"/>
      <c r="E196" s="227"/>
      <c r="F196" s="247"/>
      <c r="G196" s="227"/>
      <c r="H196" s="227"/>
      <c r="I196" s="227"/>
      <c r="J196" s="227"/>
      <c r="K196" s="224"/>
    </row>
    <row r="197" spans="2:11" s="1" customFormat="1" ht="18.75" customHeight="1">
      <c r="B197" s="234"/>
      <c r="C197" s="234"/>
      <c r="D197" s="234"/>
      <c r="E197" s="234"/>
      <c r="F197" s="234"/>
      <c r="G197" s="234"/>
      <c r="H197" s="234"/>
      <c r="I197" s="234"/>
      <c r="J197" s="234"/>
      <c r="K197" s="234"/>
    </row>
    <row r="198" spans="2:11" s="1" customFormat="1" ht="13.5">
      <c r="B198" s="216"/>
      <c r="C198" s="217"/>
      <c r="D198" s="217"/>
      <c r="E198" s="217"/>
      <c r="F198" s="217"/>
      <c r="G198" s="217"/>
      <c r="H198" s="217"/>
      <c r="I198" s="217"/>
      <c r="J198" s="217"/>
      <c r="K198" s="218"/>
    </row>
    <row r="199" spans="2:11" s="1" customFormat="1" ht="21">
      <c r="B199" s="219"/>
      <c r="C199" s="338" t="s">
        <v>4409</v>
      </c>
      <c r="D199" s="338"/>
      <c r="E199" s="338"/>
      <c r="F199" s="338"/>
      <c r="G199" s="338"/>
      <c r="H199" s="338"/>
      <c r="I199" s="338"/>
      <c r="J199" s="338"/>
      <c r="K199" s="220"/>
    </row>
    <row r="200" spans="2:11" s="1" customFormat="1" ht="25.5" customHeight="1">
      <c r="B200" s="219"/>
      <c r="C200" s="284" t="s">
        <v>4410</v>
      </c>
      <c r="D200" s="284"/>
      <c r="E200" s="284"/>
      <c r="F200" s="284" t="s">
        <v>4411</v>
      </c>
      <c r="G200" s="285"/>
      <c r="H200" s="337" t="s">
        <v>4412</v>
      </c>
      <c r="I200" s="337"/>
      <c r="J200" s="337"/>
      <c r="K200" s="220"/>
    </row>
    <row r="201" spans="2:11" s="1" customFormat="1" ht="5.25" customHeight="1">
      <c r="B201" s="248"/>
      <c r="C201" s="245"/>
      <c r="D201" s="245"/>
      <c r="E201" s="245"/>
      <c r="F201" s="245"/>
      <c r="G201" s="227"/>
      <c r="H201" s="245"/>
      <c r="I201" s="245"/>
      <c r="J201" s="245"/>
      <c r="K201" s="269"/>
    </row>
    <row r="202" spans="2:11" s="1" customFormat="1" ht="15" customHeight="1">
      <c r="B202" s="248"/>
      <c r="C202" s="227" t="s">
        <v>4403</v>
      </c>
      <c r="D202" s="227"/>
      <c r="E202" s="227"/>
      <c r="F202" s="247" t="s">
        <v>42</v>
      </c>
      <c r="G202" s="227"/>
      <c r="H202" s="336" t="s">
        <v>4413</v>
      </c>
      <c r="I202" s="336"/>
      <c r="J202" s="336"/>
      <c r="K202" s="269"/>
    </row>
    <row r="203" spans="2:11" s="1" customFormat="1" ht="15" customHeight="1">
      <c r="B203" s="248"/>
      <c r="C203" s="254"/>
      <c r="D203" s="227"/>
      <c r="E203" s="227"/>
      <c r="F203" s="247" t="s">
        <v>43</v>
      </c>
      <c r="G203" s="227"/>
      <c r="H203" s="336" t="s">
        <v>4414</v>
      </c>
      <c r="I203" s="336"/>
      <c r="J203" s="336"/>
      <c r="K203" s="269"/>
    </row>
    <row r="204" spans="2:11" s="1" customFormat="1" ht="15" customHeight="1">
      <c r="B204" s="248"/>
      <c r="C204" s="254"/>
      <c r="D204" s="227"/>
      <c r="E204" s="227"/>
      <c r="F204" s="247" t="s">
        <v>46</v>
      </c>
      <c r="G204" s="227"/>
      <c r="H204" s="336" t="s">
        <v>4415</v>
      </c>
      <c r="I204" s="336"/>
      <c r="J204" s="336"/>
      <c r="K204" s="269"/>
    </row>
    <row r="205" spans="2:11" s="1" customFormat="1" ht="15" customHeight="1">
      <c r="B205" s="248"/>
      <c r="C205" s="227"/>
      <c r="D205" s="227"/>
      <c r="E205" s="227"/>
      <c r="F205" s="247" t="s">
        <v>44</v>
      </c>
      <c r="G205" s="227"/>
      <c r="H205" s="336" t="s">
        <v>4416</v>
      </c>
      <c r="I205" s="336"/>
      <c r="J205" s="336"/>
      <c r="K205" s="269"/>
    </row>
    <row r="206" spans="2:11" s="1" customFormat="1" ht="15" customHeight="1">
      <c r="B206" s="248"/>
      <c r="C206" s="227"/>
      <c r="D206" s="227"/>
      <c r="E206" s="227"/>
      <c r="F206" s="247" t="s">
        <v>45</v>
      </c>
      <c r="G206" s="227"/>
      <c r="H206" s="336" t="s">
        <v>4417</v>
      </c>
      <c r="I206" s="336"/>
      <c r="J206" s="336"/>
      <c r="K206" s="269"/>
    </row>
    <row r="207" spans="2:11" s="1" customFormat="1" ht="15" customHeight="1">
      <c r="B207" s="248"/>
      <c r="C207" s="227"/>
      <c r="D207" s="227"/>
      <c r="E207" s="227"/>
      <c r="F207" s="247"/>
      <c r="G207" s="227"/>
      <c r="H207" s="227"/>
      <c r="I207" s="227"/>
      <c r="J207" s="227"/>
      <c r="K207" s="269"/>
    </row>
    <row r="208" spans="2:11" s="1" customFormat="1" ht="15" customHeight="1">
      <c r="B208" s="248"/>
      <c r="C208" s="227" t="s">
        <v>4359</v>
      </c>
      <c r="D208" s="227"/>
      <c r="E208" s="227"/>
      <c r="F208" s="247" t="s">
        <v>77</v>
      </c>
      <c r="G208" s="227"/>
      <c r="H208" s="336" t="s">
        <v>4418</v>
      </c>
      <c r="I208" s="336"/>
      <c r="J208" s="336"/>
      <c r="K208" s="269"/>
    </row>
    <row r="209" spans="2:11" s="1" customFormat="1" ht="15" customHeight="1">
      <c r="B209" s="248"/>
      <c r="C209" s="254"/>
      <c r="D209" s="227"/>
      <c r="E209" s="227"/>
      <c r="F209" s="247" t="s">
        <v>4255</v>
      </c>
      <c r="G209" s="227"/>
      <c r="H209" s="336" t="s">
        <v>4256</v>
      </c>
      <c r="I209" s="336"/>
      <c r="J209" s="336"/>
      <c r="K209" s="269"/>
    </row>
    <row r="210" spans="2:11" s="1" customFormat="1" ht="15" customHeight="1">
      <c r="B210" s="248"/>
      <c r="C210" s="227"/>
      <c r="D210" s="227"/>
      <c r="E210" s="227"/>
      <c r="F210" s="247" t="s">
        <v>4253</v>
      </c>
      <c r="G210" s="227"/>
      <c r="H210" s="336" t="s">
        <v>4419</v>
      </c>
      <c r="I210" s="336"/>
      <c r="J210" s="336"/>
      <c r="K210" s="269"/>
    </row>
    <row r="211" spans="2:11" s="1" customFormat="1" ht="15" customHeight="1">
      <c r="B211" s="286"/>
      <c r="C211" s="254"/>
      <c r="D211" s="254"/>
      <c r="E211" s="254"/>
      <c r="F211" s="247" t="s">
        <v>4257</v>
      </c>
      <c r="G211" s="233"/>
      <c r="H211" s="335" t="s">
        <v>4258</v>
      </c>
      <c r="I211" s="335"/>
      <c r="J211" s="335"/>
      <c r="K211" s="287"/>
    </row>
    <row r="212" spans="2:11" s="1" customFormat="1" ht="15" customHeight="1">
      <c r="B212" s="286"/>
      <c r="C212" s="254"/>
      <c r="D212" s="254"/>
      <c r="E212" s="254"/>
      <c r="F212" s="247" t="s">
        <v>4259</v>
      </c>
      <c r="G212" s="233"/>
      <c r="H212" s="335" t="s">
        <v>4420</v>
      </c>
      <c r="I212" s="335"/>
      <c r="J212" s="335"/>
      <c r="K212" s="287"/>
    </row>
    <row r="213" spans="2:11" s="1" customFormat="1" ht="15" customHeight="1">
      <c r="B213" s="286"/>
      <c r="C213" s="254"/>
      <c r="D213" s="254"/>
      <c r="E213" s="254"/>
      <c r="F213" s="288"/>
      <c r="G213" s="233"/>
      <c r="H213" s="289"/>
      <c r="I213" s="289"/>
      <c r="J213" s="289"/>
      <c r="K213" s="287"/>
    </row>
    <row r="214" spans="2:11" s="1" customFormat="1" ht="15" customHeight="1">
      <c r="B214" s="286"/>
      <c r="C214" s="227" t="s">
        <v>4383</v>
      </c>
      <c r="D214" s="254"/>
      <c r="E214" s="254"/>
      <c r="F214" s="247">
        <v>1</v>
      </c>
      <c r="G214" s="233"/>
      <c r="H214" s="335" t="s">
        <v>4421</v>
      </c>
      <c r="I214" s="335"/>
      <c r="J214" s="335"/>
      <c r="K214" s="287"/>
    </row>
    <row r="215" spans="2:11" s="1" customFormat="1" ht="15" customHeight="1">
      <c r="B215" s="286"/>
      <c r="C215" s="254"/>
      <c r="D215" s="254"/>
      <c r="E215" s="254"/>
      <c r="F215" s="247">
        <v>2</v>
      </c>
      <c r="G215" s="233"/>
      <c r="H215" s="335" t="s">
        <v>4422</v>
      </c>
      <c r="I215" s="335"/>
      <c r="J215" s="335"/>
      <c r="K215" s="287"/>
    </row>
    <row r="216" spans="2:11" s="1" customFormat="1" ht="15" customHeight="1">
      <c r="B216" s="286"/>
      <c r="C216" s="254"/>
      <c r="D216" s="254"/>
      <c r="E216" s="254"/>
      <c r="F216" s="247">
        <v>3</v>
      </c>
      <c r="G216" s="233"/>
      <c r="H216" s="335" t="s">
        <v>4423</v>
      </c>
      <c r="I216" s="335"/>
      <c r="J216" s="335"/>
      <c r="K216" s="287"/>
    </row>
    <row r="217" spans="2:11" s="1" customFormat="1" ht="15" customHeight="1">
      <c r="B217" s="286"/>
      <c r="C217" s="254"/>
      <c r="D217" s="254"/>
      <c r="E217" s="254"/>
      <c r="F217" s="247">
        <v>4</v>
      </c>
      <c r="G217" s="233"/>
      <c r="H217" s="335" t="s">
        <v>4424</v>
      </c>
      <c r="I217" s="335"/>
      <c r="J217" s="335"/>
      <c r="K217" s="287"/>
    </row>
    <row r="218" spans="2:11" s="1" customFormat="1" ht="12.75" customHeight="1">
      <c r="B218" s="290"/>
      <c r="C218" s="291"/>
      <c r="D218" s="291"/>
      <c r="E218" s="291"/>
      <c r="F218" s="291"/>
      <c r="G218" s="291"/>
      <c r="H218" s="291"/>
      <c r="I218" s="291"/>
      <c r="J218" s="291"/>
      <c r="K218" s="292"/>
    </row>
  </sheetData>
  <sheetProtection formatCells="0" formatColumns="0" formatRows="0" insertColumns="0" insertRows="0" insertHyperlinks="0" deleteColumns="0" deleteRows="0" sort="0" autoFilter="0" pivotTables="0"/>
  <mergeCells count="77">
    <mergeCell ref="C3:J3"/>
    <mergeCell ref="C9:J9"/>
    <mergeCell ref="D11:J11"/>
    <mergeCell ref="D10:J10"/>
    <mergeCell ref="C4:J4"/>
    <mergeCell ref="C6:J6"/>
    <mergeCell ref="C7:J7"/>
    <mergeCell ref="D16:J16"/>
    <mergeCell ref="D17:J17"/>
    <mergeCell ref="F18:J18"/>
    <mergeCell ref="F19:J19"/>
    <mergeCell ref="D15:J15"/>
    <mergeCell ref="C25:J25"/>
    <mergeCell ref="D27:J27"/>
    <mergeCell ref="C26:J26"/>
    <mergeCell ref="F20:J20"/>
    <mergeCell ref="F23:J23"/>
    <mergeCell ref="F21:J21"/>
    <mergeCell ref="F22:J22"/>
    <mergeCell ref="D33:J33"/>
    <mergeCell ref="D34:J34"/>
    <mergeCell ref="D31:J31"/>
    <mergeCell ref="D30:J30"/>
    <mergeCell ref="D28:J28"/>
    <mergeCell ref="G45:J45"/>
    <mergeCell ref="G44:J44"/>
    <mergeCell ref="D35:J35"/>
    <mergeCell ref="G40:J40"/>
    <mergeCell ref="G41:J41"/>
    <mergeCell ref="G42:J42"/>
    <mergeCell ref="G43:J43"/>
    <mergeCell ref="G36:J36"/>
    <mergeCell ref="G37:J37"/>
    <mergeCell ref="G38:J38"/>
    <mergeCell ref="G39:J39"/>
    <mergeCell ref="D59:J59"/>
    <mergeCell ref="D58:J58"/>
    <mergeCell ref="D47:J47"/>
    <mergeCell ref="C52:J52"/>
    <mergeCell ref="C54:J54"/>
    <mergeCell ref="C55:J55"/>
    <mergeCell ref="C57:J57"/>
    <mergeCell ref="D51:J51"/>
    <mergeCell ref="E50:J50"/>
    <mergeCell ref="E49:J49"/>
    <mergeCell ref="E48:J48"/>
    <mergeCell ref="D61:J61"/>
    <mergeCell ref="D62:J62"/>
    <mergeCell ref="D65:J65"/>
    <mergeCell ref="D63:J63"/>
    <mergeCell ref="D60:J60"/>
    <mergeCell ref="D70:J70"/>
    <mergeCell ref="D68:J68"/>
    <mergeCell ref="D67:J67"/>
    <mergeCell ref="D69:J69"/>
    <mergeCell ref="D66:J66"/>
    <mergeCell ref="C165:J165"/>
    <mergeCell ref="C122:J122"/>
    <mergeCell ref="C147:J147"/>
    <mergeCell ref="C102:J102"/>
    <mergeCell ref="C75:J75"/>
    <mergeCell ref="H200:J200"/>
    <mergeCell ref="C199:J199"/>
    <mergeCell ref="H208:J208"/>
    <mergeCell ref="H206:J206"/>
    <mergeCell ref="H204:J204"/>
    <mergeCell ref="H202:J202"/>
    <mergeCell ref="H217:J217"/>
    <mergeCell ref="H210:J210"/>
    <mergeCell ref="H205:J205"/>
    <mergeCell ref="H203:J203"/>
    <mergeCell ref="H214:J214"/>
    <mergeCell ref="H216:J216"/>
    <mergeCell ref="H215:J215"/>
    <mergeCell ref="H212:J212"/>
    <mergeCell ref="H211:J211"/>
    <mergeCell ref="H209:J209"/>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34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9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0"/>
      <c r="L2" s="304" t="s">
        <v>6</v>
      </c>
      <c r="M2" s="305"/>
      <c r="N2" s="305"/>
      <c r="O2" s="305"/>
      <c r="P2" s="305"/>
      <c r="Q2" s="305"/>
      <c r="R2" s="305"/>
      <c r="S2" s="305"/>
      <c r="T2" s="305"/>
      <c r="U2" s="305"/>
      <c r="V2" s="305"/>
      <c r="AT2" s="19" t="s">
        <v>78</v>
      </c>
    </row>
    <row r="3" spans="2:46" s="1" customFormat="1" ht="6.95" customHeight="1">
      <c r="B3" s="20"/>
      <c r="C3" s="21"/>
      <c r="D3" s="21"/>
      <c r="E3" s="21"/>
      <c r="F3" s="21"/>
      <c r="G3" s="21"/>
      <c r="H3" s="21"/>
      <c r="I3" s="91"/>
      <c r="J3" s="21"/>
      <c r="K3" s="21"/>
      <c r="L3" s="22"/>
      <c r="AT3" s="19" t="s">
        <v>79</v>
      </c>
    </row>
    <row r="4" spans="2:46" s="1" customFormat="1" ht="24.95" customHeight="1">
      <c r="B4" s="22"/>
      <c r="D4" s="23" t="s">
        <v>103</v>
      </c>
      <c r="I4" s="90"/>
      <c r="L4" s="22"/>
      <c r="M4" s="92" t="s">
        <v>11</v>
      </c>
      <c r="AT4" s="19" t="s">
        <v>4</v>
      </c>
    </row>
    <row r="5" spans="2:12" s="1" customFormat="1" ht="6.95" customHeight="1">
      <c r="B5" s="22"/>
      <c r="I5" s="90"/>
      <c r="L5" s="22"/>
    </row>
    <row r="6" spans="2:12" s="1" customFormat="1" ht="12" customHeight="1">
      <c r="B6" s="22"/>
      <c r="D6" s="29" t="s">
        <v>17</v>
      </c>
      <c r="I6" s="90"/>
      <c r="L6" s="22"/>
    </row>
    <row r="7" spans="2:12" s="1" customFormat="1" ht="16.5" customHeight="1">
      <c r="B7" s="22"/>
      <c r="E7" s="331" t="str">
        <f>'Rekapitulace stavby'!K6</f>
        <v>Stavební úpravy a přístavba výjezdové základny ZZS JčK- Český Krumlov</v>
      </c>
      <c r="F7" s="332"/>
      <c r="G7" s="332"/>
      <c r="H7" s="332"/>
      <c r="I7" s="90"/>
      <c r="L7" s="22"/>
    </row>
    <row r="8" spans="1:31" s="2" customFormat="1" ht="12" customHeight="1">
      <c r="A8" s="34"/>
      <c r="B8" s="35"/>
      <c r="C8" s="34"/>
      <c r="D8" s="29" t="s">
        <v>104</v>
      </c>
      <c r="E8" s="34"/>
      <c r="F8" s="34"/>
      <c r="G8" s="34"/>
      <c r="H8" s="34"/>
      <c r="I8" s="93"/>
      <c r="J8" s="34"/>
      <c r="K8" s="34"/>
      <c r="L8" s="94"/>
      <c r="S8" s="34"/>
      <c r="T8" s="34"/>
      <c r="U8" s="34"/>
      <c r="V8" s="34"/>
      <c r="W8" s="34"/>
      <c r="X8" s="34"/>
      <c r="Y8" s="34"/>
      <c r="Z8" s="34"/>
      <c r="AA8" s="34"/>
      <c r="AB8" s="34"/>
      <c r="AC8" s="34"/>
      <c r="AD8" s="34"/>
      <c r="AE8" s="34"/>
    </row>
    <row r="9" spans="1:31" s="2" customFormat="1" ht="16.5" customHeight="1">
      <c r="A9" s="34"/>
      <c r="B9" s="35"/>
      <c r="C9" s="34"/>
      <c r="D9" s="34"/>
      <c r="E9" s="312" t="s">
        <v>105</v>
      </c>
      <c r="F9" s="333"/>
      <c r="G9" s="333"/>
      <c r="H9" s="333"/>
      <c r="I9" s="93"/>
      <c r="J9" s="34"/>
      <c r="K9" s="34"/>
      <c r="L9" s="94"/>
      <c r="S9" s="34"/>
      <c r="T9" s="34"/>
      <c r="U9" s="34"/>
      <c r="V9" s="34"/>
      <c r="W9" s="34"/>
      <c r="X9" s="34"/>
      <c r="Y9" s="34"/>
      <c r="Z9" s="34"/>
      <c r="AA9" s="34"/>
      <c r="AB9" s="34"/>
      <c r="AC9" s="34"/>
      <c r="AD9" s="34"/>
      <c r="AE9" s="34"/>
    </row>
    <row r="10" spans="1:31" s="2" customFormat="1" ht="11.25">
      <c r="A10" s="34"/>
      <c r="B10" s="35"/>
      <c r="C10" s="34"/>
      <c r="D10" s="34"/>
      <c r="E10" s="34"/>
      <c r="F10" s="34"/>
      <c r="G10" s="34"/>
      <c r="H10" s="34"/>
      <c r="I10" s="93"/>
      <c r="J10" s="34"/>
      <c r="K10" s="34"/>
      <c r="L10" s="94"/>
      <c r="S10" s="34"/>
      <c r="T10" s="34"/>
      <c r="U10" s="34"/>
      <c r="V10" s="34"/>
      <c r="W10" s="34"/>
      <c r="X10" s="34"/>
      <c r="Y10" s="34"/>
      <c r="Z10" s="34"/>
      <c r="AA10" s="34"/>
      <c r="AB10" s="34"/>
      <c r="AC10" s="34"/>
      <c r="AD10" s="34"/>
      <c r="AE10" s="34"/>
    </row>
    <row r="11" spans="1:31" s="2" customFormat="1" ht="12" customHeight="1">
      <c r="A11" s="34"/>
      <c r="B11" s="35"/>
      <c r="C11" s="34"/>
      <c r="D11" s="29" t="s">
        <v>19</v>
      </c>
      <c r="E11" s="34"/>
      <c r="F11" s="27" t="s">
        <v>3</v>
      </c>
      <c r="G11" s="34"/>
      <c r="H11" s="34"/>
      <c r="I11" s="95" t="s">
        <v>20</v>
      </c>
      <c r="J11" s="27" t="s">
        <v>3</v>
      </c>
      <c r="K11" s="34"/>
      <c r="L11" s="94"/>
      <c r="S11" s="34"/>
      <c r="T11" s="34"/>
      <c r="U11" s="34"/>
      <c r="V11" s="34"/>
      <c r="W11" s="34"/>
      <c r="X11" s="34"/>
      <c r="Y11" s="34"/>
      <c r="Z11" s="34"/>
      <c r="AA11" s="34"/>
      <c r="AB11" s="34"/>
      <c r="AC11" s="34"/>
      <c r="AD11" s="34"/>
      <c r="AE11" s="34"/>
    </row>
    <row r="12" spans="1:31" s="2" customFormat="1" ht="12" customHeight="1">
      <c r="A12" s="34"/>
      <c r="B12" s="35"/>
      <c r="C12" s="34"/>
      <c r="D12" s="29" t="s">
        <v>21</v>
      </c>
      <c r="E12" s="34"/>
      <c r="F12" s="27" t="s">
        <v>22</v>
      </c>
      <c r="G12" s="34"/>
      <c r="H12" s="34"/>
      <c r="I12" s="95" t="s">
        <v>23</v>
      </c>
      <c r="J12" s="52" t="str">
        <f>'Rekapitulace stavby'!AN8</f>
        <v>8.7.2019</v>
      </c>
      <c r="K12" s="34"/>
      <c r="L12" s="94"/>
      <c r="S12" s="34"/>
      <c r="T12" s="34"/>
      <c r="U12" s="34"/>
      <c r="V12" s="34"/>
      <c r="W12" s="34"/>
      <c r="X12" s="34"/>
      <c r="Y12" s="34"/>
      <c r="Z12" s="34"/>
      <c r="AA12" s="34"/>
      <c r="AB12" s="34"/>
      <c r="AC12" s="34"/>
      <c r="AD12" s="34"/>
      <c r="AE12" s="34"/>
    </row>
    <row r="13" spans="1:31" s="2" customFormat="1" ht="10.9" customHeight="1">
      <c r="A13" s="34"/>
      <c r="B13" s="35"/>
      <c r="C13" s="34"/>
      <c r="D13" s="34"/>
      <c r="E13" s="34"/>
      <c r="F13" s="34"/>
      <c r="G13" s="34"/>
      <c r="H13" s="34"/>
      <c r="I13" s="93"/>
      <c r="J13" s="34"/>
      <c r="K13" s="34"/>
      <c r="L13" s="94"/>
      <c r="S13" s="34"/>
      <c r="T13" s="34"/>
      <c r="U13" s="34"/>
      <c r="V13" s="34"/>
      <c r="W13" s="34"/>
      <c r="X13" s="34"/>
      <c r="Y13" s="34"/>
      <c r="Z13" s="34"/>
      <c r="AA13" s="34"/>
      <c r="AB13" s="34"/>
      <c r="AC13" s="34"/>
      <c r="AD13" s="34"/>
      <c r="AE13" s="34"/>
    </row>
    <row r="14" spans="1:31" s="2" customFormat="1" ht="12" customHeight="1">
      <c r="A14" s="34"/>
      <c r="B14" s="35"/>
      <c r="C14" s="34"/>
      <c r="D14" s="29" t="s">
        <v>25</v>
      </c>
      <c r="E14" s="34"/>
      <c r="F14" s="34"/>
      <c r="G14" s="34"/>
      <c r="H14" s="34"/>
      <c r="I14" s="95" t="s">
        <v>26</v>
      </c>
      <c r="J14" s="27" t="s">
        <v>3</v>
      </c>
      <c r="K14" s="34"/>
      <c r="L14" s="94"/>
      <c r="S14" s="34"/>
      <c r="T14" s="34"/>
      <c r="U14" s="34"/>
      <c r="V14" s="34"/>
      <c r="W14" s="34"/>
      <c r="X14" s="34"/>
      <c r="Y14" s="34"/>
      <c r="Z14" s="34"/>
      <c r="AA14" s="34"/>
      <c r="AB14" s="34"/>
      <c r="AC14" s="34"/>
      <c r="AD14" s="34"/>
      <c r="AE14" s="34"/>
    </row>
    <row r="15" spans="1:31" s="2" customFormat="1" ht="18" customHeight="1">
      <c r="A15" s="34"/>
      <c r="B15" s="35"/>
      <c r="C15" s="34"/>
      <c r="D15" s="34"/>
      <c r="E15" s="27" t="s">
        <v>27</v>
      </c>
      <c r="F15" s="34"/>
      <c r="G15" s="34"/>
      <c r="H15" s="34"/>
      <c r="I15" s="95" t="s">
        <v>28</v>
      </c>
      <c r="J15" s="27" t="s">
        <v>3</v>
      </c>
      <c r="K15" s="34"/>
      <c r="L15" s="94"/>
      <c r="S15" s="34"/>
      <c r="T15" s="34"/>
      <c r="U15" s="34"/>
      <c r="V15" s="34"/>
      <c r="W15" s="34"/>
      <c r="X15" s="34"/>
      <c r="Y15" s="34"/>
      <c r="Z15" s="34"/>
      <c r="AA15" s="34"/>
      <c r="AB15" s="34"/>
      <c r="AC15" s="34"/>
      <c r="AD15" s="34"/>
      <c r="AE15" s="34"/>
    </row>
    <row r="16" spans="1:31" s="2" customFormat="1" ht="6.95" customHeight="1">
      <c r="A16" s="34"/>
      <c r="B16" s="35"/>
      <c r="C16" s="34"/>
      <c r="D16" s="34"/>
      <c r="E16" s="34"/>
      <c r="F16" s="34"/>
      <c r="G16" s="34"/>
      <c r="H16" s="34"/>
      <c r="I16" s="93"/>
      <c r="J16" s="34"/>
      <c r="K16" s="34"/>
      <c r="L16" s="94"/>
      <c r="S16" s="34"/>
      <c r="T16" s="34"/>
      <c r="U16" s="34"/>
      <c r="V16" s="34"/>
      <c r="W16" s="34"/>
      <c r="X16" s="34"/>
      <c r="Y16" s="34"/>
      <c r="Z16" s="34"/>
      <c r="AA16" s="34"/>
      <c r="AB16" s="34"/>
      <c r="AC16" s="34"/>
      <c r="AD16" s="34"/>
      <c r="AE16" s="34"/>
    </row>
    <row r="17" spans="1:31" s="2" customFormat="1" ht="12" customHeight="1">
      <c r="A17" s="34"/>
      <c r="B17" s="35"/>
      <c r="C17" s="34"/>
      <c r="D17" s="29" t="s">
        <v>29</v>
      </c>
      <c r="E17" s="34"/>
      <c r="F17" s="34"/>
      <c r="G17" s="34"/>
      <c r="H17" s="34"/>
      <c r="I17" s="95" t="s">
        <v>26</v>
      </c>
      <c r="J17" s="30" t="str">
        <f>'Rekapitulace stavby'!AN13</f>
        <v>Vyplň údaj</v>
      </c>
      <c r="K17" s="34"/>
      <c r="L17" s="94"/>
      <c r="S17" s="34"/>
      <c r="T17" s="34"/>
      <c r="U17" s="34"/>
      <c r="V17" s="34"/>
      <c r="W17" s="34"/>
      <c r="X17" s="34"/>
      <c r="Y17" s="34"/>
      <c r="Z17" s="34"/>
      <c r="AA17" s="34"/>
      <c r="AB17" s="34"/>
      <c r="AC17" s="34"/>
      <c r="AD17" s="34"/>
      <c r="AE17" s="34"/>
    </row>
    <row r="18" spans="1:31" s="2" customFormat="1" ht="18" customHeight="1">
      <c r="A18" s="34"/>
      <c r="B18" s="35"/>
      <c r="C18" s="34"/>
      <c r="D18" s="34"/>
      <c r="E18" s="334" t="str">
        <f>'Rekapitulace stavby'!E14</f>
        <v>Vyplň údaj</v>
      </c>
      <c r="F18" s="315"/>
      <c r="G18" s="315"/>
      <c r="H18" s="315"/>
      <c r="I18" s="95" t="s">
        <v>28</v>
      </c>
      <c r="J18" s="30" t="str">
        <f>'Rekapitulace stavby'!AN14</f>
        <v>Vyplň údaj</v>
      </c>
      <c r="K18" s="34"/>
      <c r="L18" s="94"/>
      <c r="S18" s="34"/>
      <c r="T18" s="34"/>
      <c r="U18" s="34"/>
      <c r="V18" s="34"/>
      <c r="W18" s="34"/>
      <c r="X18" s="34"/>
      <c r="Y18" s="34"/>
      <c r="Z18" s="34"/>
      <c r="AA18" s="34"/>
      <c r="AB18" s="34"/>
      <c r="AC18" s="34"/>
      <c r="AD18" s="34"/>
      <c r="AE18" s="34"/>
    </row>
    <row r="19" spans="1:31" s="2" customFormat="1" ht="6.95" customHeight="1">
      <c r="A19" s="34"/>
      <c r="B19" s="35"/>
      <c r="C19" s="34"/>
      <c r="D19" s="34"/>
      <c r="E19" s="34"/>
      <c r="F19" s="34"/>
      <c r="G19" s="34"/>
      <c r="H19" s="34"/>
      <c r="I19" s="93"/>
      <c r="J19" s="34"/>
      <c r="K19" s="34"/>
      <c r="L19" s="94"/>
      <c r="S19" s="34"/>
      <c r="T19" s="34"/>
      <c r="U19" s="34"/>
      <c r="V19" s="34"/>
      <c r="W19" s="34"/>
      <c r="X19" s="34"/>
      <c r="Y19" s="34"/>
      <c r="Z19" s="34"/>
      <c r="AA19" s="34"/>
      <c r="AB19" s="34"/>
      <c r="AC19" s="34"/>
      <c r="AD19" s="34"/>
      <c r="AE19" s="34"/>
    </row>
    <row r="20" spans="1:31" s="2" customFormat="1" ht="12" customHeight="1">
      <c r="A20" s="34"/>
      <c r="B20" s="35"/>
      <c r="C20" s="34"/>
      <c r="D20" s="29" t="s">
        <v>31</v>
      </c>
      <c r="E20" s="34"/>
      <c r="F20" s="34"/>
      <c r="G20" s="34"/>
      <c r="H20" s="34"/>
      <c r="I20" s="95" t="s">
        <v>26</v>
      </c>
      <c r="J20" s="27" t="s">
        <v>3</v>
      </c>
      <c r="K20" s="34"/>
      <c r="L20" s="94"/>
      <c r="S20" s="34"/>
      <c r="T20" s="34"/>
      <c r="U20" s="34"/>
      <c r="V20" s="34"/>
      <c r="W20" s="34"/>
      <c r="X20" s="34"/>
      <c r="Y20" s="34"/>
      <c r="Z20" s="34"/>
      <c r="AA20" s="34"/>
      <c r="AB20" s="34"/>
      <c r="AC20" s="34"/>
      <c r="AD20" s="34"/>
      <c r="AE20" s="34"/>
    </row>
    <row r="21" spans="1:31" s="2" customFormat="1" ht="18" customHeight="1">
      <c r="A21" s="34"/>
      <c r="B21" s="35"/>
      <c r="C21" s="34"/>
      <c r="D21" s="34"/>
      <c r="E21" s="27" t="s">
        <v>32</v>
      </c>
      <c r="F21" s="34"/>
      <c r="G21" s="34"/>
      <c r="H21" s="34"/>
      <c r="I21" s="95" t="s">
        <v>28</v>
      </c>
      <c r="J21" s="27" t="s">
        <v>3</v>
      </c>
      <c r="K21" s="34"/>
      <c r="L21" s="94"/>
      <c r="S21" s="34"/>
      <c r="T21" s="34"/>
      <c r="U21" s="34"/>
      <c r="V21" s="34"/>
      <c r="W21" s="34"/>
      <c r="X21" s="34"/>
      <c r="Y21" s="34"/>
      <c r="Z21" s="34"/>
      <c r="AA21" s="34"/>
      <c r="AB21" s="34"/>
      <c r="AC21" s="34"/>
      <c r="AD21" s="34"/>
      <c r="AE21" s="34"/>
    </row>
    <row r="22" spans="1:31" s="2" customFormat="1" ht="6.95" customHeight="1">
      <c r="A22" s="34"/>
      <c r="B22" s="35"/>
      <c r="C22" s="34"/>
      <c r="D22" s="34"/>
      <c r="E22" s="34"/>
      <c r="F22" s="34"/>
      <c r="G22" s="34"/>
      <c r="H22" s="34"/>
      <c r="I22" s="93"/>
      <c r="J22" s="34"/>
      <c r="K22" s="34"/>
      <c r="L22" s="94"/>
      <c r="S22" s="34"/>
      <c r="T22" s="34"/>
      <c r="U22" s="34"/>
      <c r="V22" s="34"/>
      <c r="W22" s="34"/>
      <c r="X22" s="34"/>
      <c r="Y22" s="34"/>
      <c r="Z22" s="34"/>
      <c r="AA22" s="34"/>
      <c r="AB22" s="34"/>
      <c r="AC22" s="34"/>
      <c r="AD22" s="34"/>
      <c r="AE22" s="34"/>
    </row>
    <row r="23" spans="1:31" s="2" customFormat="1" ht="12" customHeight="1">
      <c r="A23" s="34"/>
      <c r="B23" s="35"/>
      <c r="C23" s="34"/>
      <c r="D23" s="29" t="s">
        <v>34</v>
      </c>
      <c r="E23" s="34"/>
      <c r="F23" s="34"/>
      <c r="G23" s="34"/>
      <c r="H23" s="34"/>
      <c r="I23" s="95" t="s">
        <v>26</v>
      </c>
      <c r="J23" s="27" t="str">
        <f>IF('Rekapitulace stavby'!AN19="","",'Rekapitulace stavby'!AN19)</f>
        <v/>
      </c>
      <c r="K23" s="34"/>
      <c r="L23" s="94"/>
      <c r="S23" s="34"/>
      <c r="T23" s="34"/>
      <c r="U23" s="34"/>
      <c r="V23" s="34"/>
      <c r="W23" s="34"/>
      <c r="X23" s="34"/>
      <c r="Y23" s="34"/>
      <c r="Z23" s="34"/>
      <c r="AA23" s="34"/>
      <c r="AB23" s="34"/>
      <c r="AC23" s="34"/>
      <c r="AD23" s="34"/>
      <c r="AE23" s="34"/>
    </row>
    <row r="24" spans="1:31" s="2" customFormat="1" ht="18" customHeight="1">
      <c r="A24" s="34"/>
      <c r="B24" s="35"/>
      <c r="C24" s="34"/>
      <c r="D24" s="34"/>
      <c r="E24" s="27" t="str">
        <f>IF('Rekapitulace stavby'!E20="","",'Rekapitulace stavby'!E20)</f>
        <v xml:space="preserve"> </v>
      </c>
      <c r="F24" s="34"/>
      <c r="G24" s="34"/>
      <c r="H24" s="34"/>
      <c r="I24" s="95" t="s">
        <v>28</v>
      </c>
      <c r="J24" s="27" t="str">
        <f>IF('Rekapitulace stavby'!AN20="","",'Rekapitulace stavby'!AN20)</f>
        <v/>
      </c>
      <c r="K24" s="34"/>
      <c r="L24" s="94"/>
      <c r="S24" s="34"/>
      <c r="T24" s="34"/>
      <c r="U24" s="34"/>
      <c r="V24" s="34"/>
      <c r="W24" s="34"/>
      <c r="X24" s="34"/>
      <c r="Y24" s="34"/>
      <c r="Z24" s="34"/>
      <c r="AA24" s="34"/>
      <c r="AB24" s="34"/>
      <c r="AC24" s="34"/>
      <c r="AD24" s="34"/>
      <c r="AE24" s="34"/>
    </row>
    <row r="25" spans="1:31" s="2" customFormat="1" ht="6.95" customHeight="1">
      <c r="A25" s="34"/>
      <c r="B25" s="35"/>
      <c r="C25" s="34"/>
      <c r="D25" s="34"/>
      <c r="E25" s="34"/>
      <c r="F25" s="34"/>
      <c r="G25" s="34"/>
      <c r="H25" s="34"/>
      <c r="I25" s="93"/>
      <c r="J25" s="34"/>
      <c r="K25" s="34"/>
      <c r="L25" s="94"/>
      <c r="S25" s="34"/>
      <c r="T25" s="34"/>
      <c r="U25" s="34"/>
      <c r="V25" s="34"/>
      <c r="W25" s="34"/>
      <c r="X25" s="34"/>
      <c r="Y25" s="34"/>
      <c r="Z25" s="34"/>
      <c r="AA25" s="34"/>
      <c r="AB25" s="34"/>
      <c r="AC25" s="34"/>
      <c r="AD25" s="34"/>
      <c r="AE25" s="34"/>
    </row>
    <row r="26" spans="1:31" s="2" customFormat="1" ht="12" customHeight="1">
      <c r="A26" s="34"/>
      <c r="B26" s="35"/>
      <c r="C26" s="34"/>
      <c r="D26" s="29" t="s">
        <v>35</v>
      </c>
      <c r="E26" s="34"/>
      <c r="F26" s="34"/>
      <c r="G26" s="34"/>
      <c r="H26" s="34"/>
      <c r="I26" s="93"/>
      <c r="J26" s="34"/>
      <c r="K26" s="34"/>
      <c r="L26" s="94"/>
      <c r="S26" s="34"/>
      <c r="T26" s="34"/>
      <c r="U26" s="34"/>
      <c r="V26" s="34"/>
      <c r="W26" s="34"/>
      <c r="X26" s="34"/>
      <c r="Y26" s="34"/>
      <c r="Z26" s="34"/>
      <c r="AA26" s="34"/>
      <c r="AB26" s="34"/>
      <c r="AC26" s="34"/>
      <c r="AD26" s="34"/>
      <c r="AE26" s="34"/>
    </row>
    <row r="27" spans="1:31" s="8" customFormat="1" ht="16.5" customHeight="1">
      <c r="A27" s="96"/>
      <c r="B27" s="97"/>
      <c r="C27" s="96"/>
      <c r="D27" s="96"/>
      <c r="E27" s="319" t="s">
        <v>3</v>
      </c>
      <c r="F27" s="319"/>
      <c r="G27" s="319"/>
      <c r="H27" s="319"/>
      <c r="I27" s="98"/>
      <c r="J27" s="96"/>
      <c r="K27" s="96"/>
      <c r="L27" s="99"/>
      <c r="S27" s="96"/>
      <c r="T27" s="96"/>
      <c r="U27" s="96"/>
      <c r="V27" s="96"/>
      <c r="W27" s="96"/>
      <c r="X27" s="96"/>
      <c r="Y27" s="96"/>
      <c r="Z27" s="96"/>
      <c r="AA27" s="96"/>
      <c r="AB27" s="96"/>
      <c r="AC27" s="96"/>
      <c r="AD27" s="96"/>
      <c r="AE27" s="96"/>
    </row>
    <row r="28" spans="1:31" s="2" customFormat="1" ht="6.95" customHeight="1">
      <c r="A28" s="34"/>
      <c r="B28" s="35"/>
      <c r="C28" s="34"/>
      <c r="D28" s="34"/>
      <c r="E28" s="34"/>
      <c r="F28" s="34"/>
      <c r="G28" s="34"/>
      <c r="H28" s="34"/>
      <c r="I28" s="93"/>
      <c r="J28" s="34"/>
      <c r="K28" s="34"/>
      <c r="L28" s="94"/>
      <c r="S28" s="34"/>
      <c r="T28" s="34"/>
      <c r="U28" s="34"/>
      <c r="V28" s="34"/>
      <c r="W28" s="34"/>
      <c r="X28" s="34"/>
      <c r="Y28" s="34"/>
      <c r="Z28" s="34"/>
      <c r="AA28" s="34"/>
      <c r="AB28" s="34"/>
      <c r="AC28" s="34"/>
      <c r="AD28" s="34"/>
      <c r="AE28" s="34"/>
    </row>
    <row r="29" spans="1:31" s="2" customFormat="1" ht="6.95" customHeight="1">
      <c r="A29" s="34"/>
      <c r="B29" s="35"/>
      <c r="C29" s="34"/>
      <c r="D29" s="63"/>
      <c r="E29" s="63"/>
      <c r="F29" s="63"/>
      <c r="G29" s="63"/>
      <c r="H29" s="63"/>
      <c r="I29" s="100"/>
      <c r="J29" s="63"/>
      <c r="K29" s="63"/>
      <c r="L29" s="94"/>
      <c r="S29" s="34"/>
      <c r="T29" s="34"/>
      <c r="U29" s="34"/>
      <c r="V29" s="34"/>
      <c r="W29" s="34"/>
      <c r="X29" s="34"/>
      <c r="Y29" s="34"/>
      <c r="Z29" s="34"/>
      <c r="AA29" s="34"/>
      <c r="AB29" s="34"/>
      <c r="AC29" s="34"/>
      <c r="AD29" s="34"/>
      <c r="AE29" s="34"/>
    </row>
    <row r="30" spans="1:31" s="2" customFormat="1" ht="25.35" customHeight="1">
      <c r="A30" s="34"/>
      <c r="B30" s="35"/>
      <c r="C30" s="34"/>
      <c r="D30" s="101" t="s">
        <v>37</v>
      </c>
      <c r="E30" s="34"/>
      <c r="F30" s="34"/>
      <c r="G30" s="34"/>
      <c r="H30" s="34"/>
      <c r="I30" s="93"/>
      <c r="J30" s="68">
        <f>ROUND(J113,2)</f>
        <v>0</v>
      </c>
      <c r="K30" s="34"/>
      <c r="L30" s="94"/>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100"/>
      <c r="J31" s="63"/>
      <c r="K31" s="63"/>
      <c r="L31" s="94"/>
      <c r="S31" s="34"/>
      <c r="T31" s="34"/>
      <c r="U31" s="34"/>
      <c r="V31" s="34"/>
      <c r="W31" s="34"/>
      <c r="X31" s="34"/>
      <c r="Y31" s="34"/>
      <c r="Z31" s="34"/>
      <c r="AA31" s="34"/>
      <c r="AB31" s="34"/>
      <c r="AC31" s="34"/>
      <c r="AD31" s="34"/>
      <c r="AE31" s="34"/>
    </row>
    <row r="32" spans="1:31" s="2" customFormat="1" ht="14.45" customHeight="1">
      <c r="A32" s="34"/>
      <c r="B32" s="35"/>
      <c r="C32" s="34"/>
      <c r="D32" s="34"/>
      <c r="E32" s="34"/>
      <c r="F32" s="38" t="s">
        <v>39</v>
      </c>
      <c r="G32" s="34"/>
      <c r="H32" s="34"/>
      <c r="I32" s="102" t="s">
        <v>38</v>
      </c>
      <c r="J32" s="38" t="s">
        <v>40</v>
      </c>
      <c r="K32" s="34"/>
      <c r="L32" s="94"/>
      <c r="S32" s="34"/>
      <c r="T32" s="34"/>
      <c r="U32" s="34"/>
      <c r="V32" s="34"/>
      <c r="W32" s="34"/>
      <c r="X32" s="34"/>
      <c r="Y32" s="34"/>
      <c r="Z32" s="34"/>
      <c r="AA32" s="34"/>
      <c r="AB32" s="34"/>
      <c r="AC32" s="34"/>
      <c r="AD32" s="34"/>
      <c r="AE32" s="34"/>
    </row>
    <row r="33" spans="1:31" s="2" customFormat="1" ht="14.45" customHeight="1">
      <c r="A33" s="34"/>
      <c r="B33" s="35"/>
      <c r="C33" s="34"/>
      <c r="D33" s="103" t="s">
        <v>41</v>
      </c>
      <c r="E33" s="29" t="s">
        <v>42</v>
      </c>
      <c r="F33" s="104">
        <f>ROUND((SUM(BE113:BE2341)),2)</f>
        <v>0</v>
      </c>
      <c r="G33" s="34"/>
      <c r="H33" s="34"/>
      <c r="I33" s="105">
        <v>0.21</v>
      </c>
      <c r="J33" s="104">
        <f>ROUND(((SUM(BE113:BE2341))*I33),2)</f>
        <v>0</v>
      </c>
      <c r="K33" s="34"/>
      <c r="L33" s="94"/>
      <c r="S33" s="34"/>
      <c r="T33" s="34"/>
      <c r="U33" s="34"/>
      <c r="V33" s="34"/>
      <c r="W33" s="34"/>
      <c r="X33" s="34"/>
      <c r="Y33" s="34"/>
      <c r="Z33" s="34"/>
      <c r="AA33" s="34"/>
      <c r="AB33" s="34"/>
      <c r="AC33" s="34"/>
      <c r="AD33" s="34"/>
      <c r="AE33" s="34"/>
    </row>
    <row r="34" spans="1:31" s="2" customFormat="1" ht="14.45" customHeight="1">
      <c r="A34" s="34"/>
      <c r="B34" s="35"/>
      <c r="C34" s="34"/>
      <c r="D34" s="34"/>
      <c r="E34" s="29" t="s">
        <v>43</v>
      </c>
      <c r="F34" s="104">
        <f>ROUND((SUM(BF113:BF2341)),2)</f>
        <v>0</v>
      </c>
      <c r="G34" s="34"/>
      <c r="H34" s="34"/>
      <c r="I34" s="105">
        <v>0.15</v>
      </c>
      <c r="J34" s="104">
        <f>ROUND(((SUM(BF113:BF2341))*I34),2)</f>
        <v>0</v>
      </c>
      <c r="K34" s="34"/>
      <c r="L34" s="94"/>
      <c r="S34" s="34"/>
      <c r="T34" s="34"/>
      <c r="U34" s="34"/>
      <c r="V34" s="34"/>
      <c r="W34" s="34"/>
      <c r="X34" s="34"/>
      <c r="Y34" s="34"/>
      <c r="Z34" s="34"/>
      <c r="AA34" s="34"/>
      <c r="AB34" s="34"/>
      <c r="AC34" s="34"/>
      <c r="AD34" s="34"/>
      <c r="AE34" s="34"/>
    </row>
    <row r="35" spans="1:31" s="2" customFormat="1" ht="14.45" customHeight="1" hidden="1">
      <c r="A35" s="34"/>
      <c r="B35" s="35"/>
      <c r="C35" s="34"/>
      <c r="D35" s="34"/>
      <c r="E35" s="29" t="s">
        <v>44</v>
      </c>
      <c r="F35" s="104">
        <f>ROUND((SUM(BG113:BG2341)),2)</f>
        <v>0</v>
      </c>
      <c r="G35" s="34"/>
      <c r="H35" s="34"/>
      <c r="I35" s="105">
        <v>0.21</v>
      </c>
      <c r="J35" s="104">
        <f>0</f>
        <v>0</v>
      </c>
      <c r="K35" s="34"/>
      <c r="L35" s="94"/>
      <c r="S35" s="34"/>
      <c r="T35" s="34"/>
      <c r="U35" s="34"/>
      <c r="V35" s="34"/>
      <c r="W35" s="34"/>
      <c r="X35" s="34"/>
      <c r="Y35" s="34"/>
      <c r="Z35" s="34"/>
      <c r="AA35" s="34"/>
      <c r="AB35" s="34"/>
      <c r="AC35" s="34"/>
      <c r="AD35" s="34"/>
      <c r="AE35" s="34"/>
    </row>
    <row r="36" spans="1:31" s="2" customFormat="1" ht="14.45" customHeight="1" hidden="1">
      <c r="A36" s="34"/>
      <c r="B36" s="35"/>
      <c r="C36" s="34"/>
      <c r="D36" s="34"/>
      <c r="E36" s="29" t="s">
        <v>45</v>
      </c>
      <c r="F36" s="104">
        <f>ROUND((SUM(BH113:BH2341)),2)</f>
        <v>0</v>
      </c>
      <c r="G36" s="34"/>
      <c r="H36" s="34"/>
      <c r="I36" s="105">
        <v>0.15</v>
      </c>
      <c r="J36" s="104">
        <f>0</f>
        <v>0</v>
      </c>
      <c r="K36" s="34"/>
      <c r="L36" s="94"/>
      <c r="S36" s="34"/>
      <c r="T36" s="34"/>
      <c r="U36" s="34"/>
      <c r="V36" s="34"/>
      <c r="W36" s="34"/>
      <c r="X36" s="34"/>
      <c r="Y36" s="34"/>
      <c r="Z36" s="34"/>
      <c r="AA36" s="34"/>
      <c r="AB36" s="34"/>
      <c r="AC36" s="34"/>
      <c r="AD36" s="34"/>
      <c r="AE36" s="34"/>
    </row>
    <row r="37" spans="1:31" s="2" customFormat="1" ht="14.45" customHeight="1" hidden="1">
      <c r="A37" s="34"/>
      <c r="B37" s="35"/>
      <c r="C37" s="34"/>
      <c r="D37" s="34"/>
      <c r="E37" s="29" t="s">
        <v>46</v>
      </c>
      <c r="F37" s="104">
        <f>ROUND((SUM(BI113:BI2341)),2)</f>
        <v>0</v>
      </c>
      <c r="G37" s="34"/>
      <c r="H37" s="34"/>
      <c r="I37" s="105">
        <v>0</v>
      </c>
      <c r="J37" s="104">
        <f>0</f>
        <v>0</v>
      </c>
      <c r="K37" s="34"/>
      <c r="L37" s="94"/>
      <c r="S37" s="34"/>
      <c r="T37" s="34"/>
      <c r="U37" s="34"/>
      <c r="V37" s="34"/>
      <c r="W37" s="34"/>
      <c r="X37" s="34"/>
      <c r="Y37" s="34"/>
      <c r="Z37" s="34"/>
      <c r="AA37" s="34"/>
      <c r="AB37" s="34"/>
      <c r="AC37" s="34"/>
      <c r="AD37" s="34"/>
      <c r="AE37" s="34"/>
    </row>
    <row r="38" spans="1:31" s="2" customFormat="1" ht="6.95" customHeight="1">
      <c r="A38" s="34"/>
      <c r="B38" s="35"/>
      <c r="C38" s="34"/>
      <c r="D38" s="34"/>
      <c r="E38" s="34"/>
      <c r="F38" s="34"/>
      <c r="G38" s="34"/>
      <c r="H38" s="34"/>
      <c r="I38" s="93"/>
      <c r="J38" s="34"/>
      <c r="K38" s="34"/>
      <c r="L38" s="94"/>
      <c r="S38" s="34"/>
      <c r="T38" s="34"/>
      <c r="U38" s="34"/>
      <c r="V38" s="34"/>
      <c r="W38" s="34"/>
      <c r="X38" s="34"/>
      <c r="Y38" s="34"/>
      <c r="Z38" s="34"/>
      <c r="AA38" s="34"/>
      <c r="AB38" s="34"/>
      <c r="AC38" s="34"/>
      <c r="AD38" s="34"/>
      <c r="AE38" s="34"/>
    </row>
    <row r="39" spans="1:31" s="2" customFormat="1" ht="25.35" customHeight="1">
      <c r="A39" s="34"/>
      <c r="B39" s="35"/>
      <c r="C39" s="106"/>
      <c r="D39" s="107" t="s">
        <v>47</v>
      </c>
      <c r="E39" s="57"/>
      <c r="F39" s="57"/>
      <c r="G39" s="108" t="s">
        <v>48</v>
      </c>
      <c r="H39" s="109" t="s">
        <v>49</v>
      </c>
      <c r="I39" s="110"/>
      <c r="J39" s="111">
        <f>SUM(J30:J37)</f>
        <v>0</v>
      </c>
      <c r="K39" s="112"/>
      <c r="L39" s="94"/>
      <c r="S39" s="34"/>
      <c r="T39" s="34"/>
      <c r="U39" s="34"/>
      <c r="V39" s="34"/>
      <c r="W39" s="34"/>
      <c r="X39" s="34"/>
      <c r="Y39" s="34"/>
      <c r="Z39" s="34"/>
      <c r="AA39" s="34"/>
      <c r="AB39" s="34"/>
      <c r="AC39" s="34"/>
      <c r="AD39" s="34"/>
      <c r="AE39" s="34"/>
    </row>
    <row r="40" spans="1:31" s="2" customFormat="1" ht="14.45" customHeight="1">
      <c r="A40" s="34"/>
      <c r="B40" s="44"/>
      <c r="C40" s="45"/>
      <c r="D40" s="45"/>
      <c r="E40" s="45"/>
      <c r="F40" s="45"/>
      <c r="G40" s="45"/>
      <c r="H40" s="45"/>
      <c r="I40" s="113"/>
      <c r="J40" s="45"/>
      <c r="K40" s="45"/>
      <c r="L40" s="94"/>
      <c r="S40" s="34"/>
      <c r="T40" s="34"/>
      <c r="U40" s="34"/>
      <c r="V40" s="34"/>
      <c r="W40" s="34"/>
      <c r="X40" s="34"/>
      <c r="Y40" s="34"/>
      <c r="Z40" s="34"/>
      <c r="AA40" s="34"/>
      <c r="AB40" s="34"/>
      <c r="AC40" s="34"/>
      <c r="AD40" s="34"/>
      <c r="AE40" s="34"/>
    </row>
    <row r="44" spans="1:31" s="2" customFormat="1" ht="6.95" customHeight="1">
      <c r="A44" s="34"/>
      <c r="B44" s="46"/>
      <c r="C44" s="47"/>
      <c r="D44" s="47"/>
      <c r="E44" s="47"/>
      <c r="F44" s="47"/>
      <c r="G44" s="47"/>
      <c r="H44" s="47"/>
      <c r="I44" s="114"/>
      <c r="J44" s="47"/>
      <c r="K44" s="47"/>
      <c r="L44" s="94"/>
      <c r="S44" s="34"/>
      <c r="T44" s="34"/>
      <c r="U44" s="34"/>
      <c r="V44" s="34"/>
      <c r="W44" s="34"/>
      <c r="X44" s="34"/>
      <c r="Y44" s="34"/>
      <c r="Z44" s="34"/>
      <c r="AA44" s="34"/>
      <c r="AB44" s="34"/>
      <c r="AC44" s="34"/>
      <c r="AD44" s="34"/>
      <c r="AE44" s="34"/>
    </row>
    <row r="45" spans="1:31" s="2" customFormat="1" ht="24.95" customHeight="1">
      <c r="A45" s="34"/>
      <c r="B45" s="35"/>
      <c r="C45" s="23" t="s">
        <v>106</v>
      </c>
      <c r="D45" s="34"/>
      <c r="E45" s="34"/>
      <c r="F45" s="34"/>
      <c r="G45" s="34"/>
      <c r="H45" s="34"/>
      <c r="I45" s="93"/>
      <c r="J45" s="34"/>
      <c r="K45" s="34"/>
      <c r="L45" s="94"/>
      <c r="S45" s="34"/>
      <c r="T45" s="34"/>
      <c r="U45" s="34"/>
      <c r="V45" s="34"/>
      <c r="W45" s="34"/>
      <c r="X45" s="34"/>
      <c r="Y45" s="34"/>
      <c r="Z45" s="34"/>
      <c r="AA45" s="34"/>
      <c r="AB45" s="34"/>
      <c r="AC45" s="34"/>
      <c r="AD45" s="34"/>
      <c r="AE45" s="34"/>
    </row>
    <row r="46" spans="1:31" s="2" customFormat="1" ht="6.95" customHeight="1">
      <c r="A46" s="34"/>
      <c r="B46" s="35"/>
      <c r="C46" s="34"/>
      <c r="D46" s="34"/>
      <c r="E46" s="34"/>
      <c r="F46" s="34"/>
      <c r="G46" s="34"/>
      <c r="H46" s="34"/>
      <c r="I46" s="93"/>
      <c r="J46" s="34"/>
      <c r="K46" s="34"/>
      <c r="L46" s="94"/>
      <c r="S46" s="34"/>
      <c r="T46" s="34"/>
      <c r="U46" s="34"/>
      <c r="V46" s="34"/>
      <c r="W46" s="34"/>
      <c r="X46" s="34"/>
      <c r="Y46" s="34"/>
      <c r="Z46" s="34"/>
      <c r="AA46" s="34"/>
      <c r="AB46" s="34"/>
      <c r="AC46" s="34"/>
      <c r="AD46" s="34"/>
      <c r="AE46" s="34"/>
    </row>
    <row r="47" spans="1:31" s="2" customFormat="1" ht="12" customHeight="1">
      <c r="A47" s="34"/>
      <c r="B47" s="35"/>
      <c r="C47" s="29" t="s">
        <v>17</v>
      </c>
      <c r="D47" s="34"/>
      <c r="E47" s="34"/>
      <c r="F47" s="34"/>
      <c r="G47" s="34"/>
      <c r="H47" s="34"/>
      <c r="I47" s="93"/>
      <c r="J47" s="34"/>
      <c r="K47" s="34"/>
      <c r="L47" s="94"/>
      <c r="S47" s="34"/>
      <c r="T47" s="34"/>
      <c r="U47" s="34"/>
      <c r="V47" s="34"/>
      <c r="W47" s="34"/>
      <c r="X47" s="34"/>
      <c r="Y47" s="34"/>
      <c r="Z47" s="34"/>
      <c r="AA47" s="34"/>
      <c r="AB47" s="34"/>
      <c r="AC47" s="34"/>
      <c r="AD47" s="34"/>
      <c r="AE47" s="34"/>
    </row>
    <row r="48" spans="1:31" s="2" customFormat="1" ht="16.5" customHeight="1">
      <c r="A48" s="34"/>
      <c r="B48" s="35"/>
      <c r="C48" s="34"/>
      <c r="D48" s="34"/>
      <c r="E48" s="331" t="str">
        <f>E7</f>
        <v>Stavební úpravy a přístavba výjezdové základny ZZS JčK- Český Krumlov</v>
      </c>
      <c r="F48" s="332"/>
      <c r="G48" s="332"/>
      <c r="H48" s="332"/>
      <c r="I48" s="93"/>
      <c r="J48" s="34"/>
      <c r="K48" s="34"/>
      <c r="L48" s="94"/>
      <c r="S48" s="34"/>
      <c r="T48" s="34"/>
      <c r="U48" s="34"/>
      <c r="V48" s="34"/>
      <c r="W48" s="34"/>
      <c r="X48" s="34"/>
      <c r="Y48" s="34"/>
      <c r="Z48" s="34"/>
      <c r="AA48" s="34"/>
      <c r="AB48" s="34"/>
      <c r="AC48" s="34"/>
      <c r="AD48" s="34"/>
      <c r="AE48" s="34"/>
    </row>
    <row r="49" spans="1:31" s="2" customFormat="1" ht="12" customHeight="1">
      <c r="A49" s="34"/>
      <c r="B49" s="35"/>
      <c r="C49" s="29" t="s">
        <v>104</v>
      </c>
      <c r="D49" s="34"/>
      <c r="E49" s="34"/>
      <c r="F49" s="34"/>
      <c r="G49" s="34"/>
      <c r="H49" s="34"/>
      <c r="I49" s="93"/>
      <c r="J49" s="34"/>
      <c r="K49" s="34"/>
      <c r="L49" s="94"/>
      <c r="S49" s="34"/>
      <c r="T49" s="34"/>
      <c r="U49" s="34"/>
      <c r="V49" s="34"/>
      <c r="W49" s="34"/>
      <c r="X49" s="34"/>
      <c r="Y49" s="34"/>
      <c r="Z49" s="34"/>
      <c r="AA49" s="34"/>
      <c r="AB49" s="34"/>
      <c r="AC49" s="34"/>
      <c r="AD49" s="34"/>
      <c r="AE49" s="34"/>
    </row>
    <row r="50" spans="1:31" s="2" customFormat="1" ht="16.5" customHeight="1">
      <c r="A50" s="34"/>
      <c r="B50" s="35"/>
      <c r="C50" s="34"/>
      <c r="D50" s="34"/>
      <c r="E50" s="312" t="str">
        <f>E9</f>
        <v>1 - Stavební část</v>
      </c>
      <c r="F50" s="333"/>
      <c r="G50" s="333"/>
      <c r="H50" s="333"/>
      <c r="I50" s="93"/>
      <c r="J50" s="34"/>
      <c r="K50" s="34"/>
      <c r="L50" s="94"/>
      <c r="S50" s="34"/>
      <c r="T50" s="34"/>
      <c r="U50" s="34"/>
      <c r="V50" s="34"/>
      <c r="W50" s="34"/>
      <c r="X50" s="34"/>
      <c r="Y50" s="34"/>
      <c r="Z50" s="34"/>
      <c r="AA50" s="34"/>
      <c r="AB50" s="34"/>
      <c r="AC50" s="34"/>
      <c r="AD50" s="34"/>
      <c r="AE50" s="34"/>
    </row>
    <row r="51" spans="1:31" s="2" customFormat="1" ht="6.95" customHeight="1">
      <c r="A51" s="34"/>
      <c r="B51" s="35"/>
      <c r="C51" s="34"/>
      <c r="D51" s="34"/>
      <c r="E51" s="34"/>
      <c r="F51" s="34"/>
      <c r="G51" s="34"/>
      <c r="H51" s="34"/>
      <c r="I51" s="93"/>
      <c r="J51" s="34"/>
      <c r="K51" s="34"/>
      <c r="L51" s="94"/>
      <c r="S51" s="34"/>
      <c r="T51" s="34"/>
      <c r="U51" s="34"/>
      <c r="V51" s="34"/>
      <c r="W51" s="34"/>
      <c r="X51" s="34"/>
      <c r="Y51" s="34"/>
      <c r="Z51" s="34"/>
      <c r="AA51" s="34"/>
      <c r="AB51" s="34"/>
      <c r="AC51" s="34"/>
      <c r="AD51" s="34"/>
      <c r="AE51" s="34"/>
    </row>
    <row r="52" spans="1:31" s="2" customFormat="1" ht="12" customHeight="1">
      <c r="A52" s="34"/>
      <c r="B52" s="35"/>
      <c r="C52" s="29" t="s">
        <v>21</v>
      </c>
      <c r="D52" s="34"/>
      <c r="E52" s="34"/>
      <c r="F52" s="27" t="str">
        <f>F12</f>
        <v xml:space="preserve"> </v>
      </c>
      <c r="G52" s="34"/>
      <c r="H52" s="34"/>
      <c r="I52" s="95" t="s">
        <v>23</v>
      </c>
      <c r="J52" s="52" t="str">
        <f>IF(J12="","",J12)</f>
        <v>8.7.2019</v>
      </c>
      <c r="K52" s="34"/>
      <c r="L52" s="94"/>
      <c r="S52" s="34"/>
      <c r="T52" s="34"/>
      <c r="U52" s="34"/>
      <c r="V52" s="34"/>
      <c r="W52" s="34"/>
      <c r="X52" s="34"/>
      <c r="Y52" s="34"/>
      <c r="Z52" s="34"/>
      <c r="AA52" s="34"/>
      <c r="AB52" s="34"/>
      <c r="AC52" s="34"/>
      <c r="AD52" s="34"/>
      <c r="AE52" s="34"/>
    </row>
    <row r="53" spans="1:31" s="2" customFormat="1" ht="6.95" customHeight="1">
      <c r="A53" s="34"/>
      <c r="B53" s="35"/>
      <c r="C53" s="34"/>
      <c r="D53" s="34"/>
      <c r="E53" s="34"/>
      <c r="F53" s="34"/>
      <c r="G53" s="34"/>
      <c r="H53" s="34"/>
      <c r="I53" s="93"/>
      <c r="J53" s="34"/>
      <c r="K53" s="34"/>
      <c r="L53" s="94"/>
      <c r="S53" s="34"/>
      <c r="T53" s="34"/>
      <c r="U53" s="34"/>
      <c r="V53" s="34"/>
      <c r="W53" s="34"/>
      <c r="X53" s="34"/>
      <c r="Y53" s="34"/>
      <c r="Z53" s="34"/>
      <c r="AA53" s="34"/>
      <c r="AB53" s="34"/>
      <c r="AC53" s="34"/>
      <c r="AD53" s="34"/>
      <c r="AE53" s="34"/>
    </row>
    <row r="54" spans="1:31" s="2" customFormat="1" ht="15.2" customHeight="1">
      <c r="A54" s="34"/>
      <c r="B54" s="35"/>
      <c r="C54" s="29" t="s">
        <v>25</v>
      </c>
      <c r="D54" s="34"/>
      <c r="E54" s="34"/>
      <c r="F54" s="27" t="str">
        <f>E15</f>
        <v>NEMOCNICE ČESKÝ KRUMLOV, a.s.</v>
      </c>
      <c r="G54" s="34"/>
      <c r="H54" s="34"/>
      <c r="I54" s="95" t="s">
        <v>31</v>
      </c>
      <c r="J54" s="32" t="str">
        <f>E21</f>
        <v>ALFAPLAN s.r.o.</v>
      </c>
      <c r="K54" s="34"/>
      <c r="L54" s="94"/>
      <c r="S54" s="34"/>
      <c r="T54" s="34"/>
      <c r="U54" s="34"/>
      <c r="V54" s="34"/>
      <c r="W54" s="34"/>
      <c r="X54" s="34"/>
      <c r="Y54" s="34"/>
      <c r="Z54" s="34"/>
      <c r="AA54" s="34"/>
      <c r="AB54" s="34"/>
      <c r="AC54" s="34"/>
      <c r="AD54" s="34"/>
      <c r="AE54" s="34"/>
    </row>
    <row r="55" spans="1:31" s="2" customFormat="1" ht="15.2" customHeight="1">
      <c r="A55" s="34"/>
      <c r="B55" s="35"/>
      <c r="C55" s="29" t="s">
        <v>29</v>
      </c>
      <c r="D55" s="34"/>
      <c r="E55" s="34"/>
      <c r="F55" s="27" t="str">
        <f>IF(E18="","",E18)</f>
        <v>Vyplň údaj</v>
      </c>
      <c r="G55" s="34"/>
      <c r="H55" s="34"/>
      <c r="I55" s="95" t="s">
        <v>34</v>
      </c>
      <c r="J55" s="32" t="str">
        <f>E24</f>
        <v xml:space="preserve"> </v>
      </c>
      <c r="K55" s="34"/>
      <c r="L55" s="94"/>
      <c r="S55" s="34"/>
      <c r="T55" s="34"/>
      <c r="U55" s="34"/>
      <c r="V55" s="34"/>
      <c r="W55" s="34"/>
      <c r="X55" s="34"/>
      <c r="Y55" s="34"/>
      <c r="Z55" s="34"/>
      <c r="AA55" s="34"/>
      <c r="AB55" s="34"/>
      <c r="AC55" s="34"/>
      <c r="AD55" s="34"/>
      <c r="AE55" s="34"/>
    </row>
    <row r="56" spans="1:31" s="2" customFormat="1" ht="10.35" customHeight="1">
      <c r="A56" s="34"/>
      <c r="B56" s="35"/>
      <c r="C56" s="34"/>
      <c r="D56" s="34"/>
      <c r="E56" s="34"/>
      <c r="F56" s="34"/>
      <c r="G56" s="34"/>
      <c r="H56" s="34"/>
      <c r="I56" s="93"/>
      <c r="J56" s="34"/>
      <c r="K56" s="34"/>
      <c r="L56" s="94"/>
      <c r="S56" s="34"/>
      <c r="T56" s="34"/>
      <c r="U56" s="34"/>
      <c r="V56" s="34"/>
      <c r="W56" s="34"/>
      <c r="X56" s="34"/>
      <c r="Y56" s="34"/>
      <c r="Z56" s="34"/>
      <c r="AA56" s="34"/>
      <c r="AB56" s="34"/>
      <c r="AC56" s="34"/>
      <c r="AD56" s="34"/>
      <c r="AE56" s="34"/>
    </row>
    <row r="57" spans="1:31" s="2" customFormat="1" ht="29.25" customHeight="1">
      <c r="A57" s="34"/>
      <c r="B57" s="35"/>
      <c r="C57" s="115" t="s">
        <v>107</v>
      </c>
      <c r="D57" s="106"/>
      <c r="E57" s="106"/>
      <c r="F57" s="106"/>
      <c r="G57" s="106"/>
      <c r="H57" s="106"/>
      <c r="I57" s="116"/>
      <c r="J57" s="117" t="s">
        <v>108</v>
      </c>
      <c r="K57" s="106"/>
      <c r="L57" s="94"/>
      <c r="S57" s="34"/>
      <c r="T57" s="34"/>
      <c r="U57" s="34"/>
      <c r="V57" s="34"/>
      <c r="W57" s="34"/>
      <c r="X57" s="34"/>
      <c r="Y57" s="34"/>
      <c r="Z57" s="34"/>
      <c r="AA57" s="34"/>
      <c r="AB57" s="34"/>
      <c r="AC57" s="34"/>
      <c r="AD57" s="34"/>
      <c r="AE57" s="34"/>
    </row>
    <row r="58" spans="1:31" s="2" customFormat="1" ht="10.35" customHeight="1">
      <c r="A58" s="34"/>
      <c r="B58" s="35"/>
      <c r="C58" s="34"/>
      <c r="D58" s="34"/>
      <c r="E58" s="34"/>
      <c r="F58" s="34"/>
      <c r="G58" s="34"/>
      <c r="H58" s="34"/>
      <c r="I58" s="93"/>
      <c r="J58" s="34"/>
      <c r="K58" s="34"/>
      <c r="L58" s="94"/>
      <c r="S58" s="34"/>
      <c r="T58" s="34"/>
      <c r="U58" s="34"/>
      <c r="V58" s="34"/>
      <c r="W58" s="34"/>
      <c r="X58" s="34"/>
      <c r="Y58" s="34"/>
      <c r="Z58" s="34"/>
      <c r="AA58" s="34"/>
      <c r="AB58" s="34"/>
      <c r="AC58" s="34"/>
      <c r="AD58" s="34"/>
      <c r="AE58" s="34"/>
    </row>
    <row r="59" spans="1:47" s="2" customFormat="1" ht="22.9" customHeight="1">
      <c r="A59" s="34"/>
      <c r="B59" s="35"/>
      <c r="C59" s="118" t="s">
        <v>69</v>
      </c>
      <c r="D59" s="34"/>
      <c r="E59" s="34"/>
      <c r="F59" s="34"/>
      <c r="G59" s="34"/>
      <c r="H59" s="34"/>
      <c r="I59" s="93"/>
      <c r="J59" s="68">
        <f>J113</f>
        <v>0</v>
      </c>
      <c r="K59" s="34"/>
      <c r="L59" s="94"/>
      <c r="S59" s="34"/>
      <c r="T59" s="34"/>
      <c r="U59" s="34"/>
      <c r="V59" s="34"/>
      <c r="W59" s="34"/>
      <c r="X59" s="34"/>
      <c r="Y59" s="34"/>
      <c r="Z59" s="34"/>
      <c r="AA59" s="34"/>
      <c r="AB59" s="34"/>
      <c r="AC59" s="34"/>
      <c r="AD59" s="34"/>
      <c r="AE59" s="34"/>
      <c r="AU59" s="19" t="s">
        <v>109</v>
      </c>
    </row>
    <row r="60" spans="2:12" s="9" customFormat="1" ht="24.95" customHeight="1">
      <c r="B60" s="119"/>
      <c r="D60" s="120" t="s">
        <v>110</v>
      </c>
      <c r="E60" s="121"/>
      <c r="F60" s="121"/>
      <c r="G60" s="121"/>
      <c r="H60" s="121"/>
      <c r="I60" s="122"/>
      <c r="J60" s="123">
        <f>J114</f>
        <v>0</v>
      </c>
      <c r="L60" s="119"/>
    </row>
    <row r="61" spans="2:12" s="10" customFormat="1" ht="19.9" customHeight="1">
      <c r="B61" s="124"/>
      <c r="D61" s="125" t="s">
        <v>111</v>
      </c>
      <c r="E61" s="126"/>
      <c r="F61" s="126"/>
      <c r="G61" s="126"/>
      <c r="H61" s="126"/>
      <c r="I61" s="127"/>
      <c r="J61" s="128">
        <f>J115</f>
        <v>0</v>
      </c>
      <c r="L61" s="124"/>
    </row>
    <row r="62" spans="2:12" s="10" customFormat="1" ht="19.9" customHeight="1">
      <c r="B62" s="124"/>
      <c r="D62" s="125" t="s">
        <v>112</v>
      </c>
      <c r="E62" s="126"/>
      <c r="F62" s="126"/>
      <c r="G62" s="126"/>
      <c r="H62" s="126"/>
      <c r="I62" s="127"/>
      <c r="J62" s="128">
        <f>J178</f>
        <v>0</v>
      </c>
      <c r="L62" s="124"/>
    </row>
    <row r="63" spans="2:12" s="10" customFormat="1" ht="19.9" customHeight="1">
      <c r="B63" s="124"/>
      <c r="D63" s="125" t="s">
        <v>113</v>
      </c>
      <c r="E63" s="126"/>
      <c r="F63" s="126"/>
      <c r="G63" s="126"/>
      <c r="H63" s="126"/>
      <c r="I63" s="127"/>
      <c r="J63" s="128">
        <f>J213</f>
        <v>0</v>
      </c>
      <c r="L63" s="124"/>
    </row>
    <row r="64" spans="2:12" s="10" customFormat="1" ht="19.9" customHeight="1">
      <c r="B64" s="124"/>
      <c r="D64" s="125" t="s">
        <v>114</v>
      </c>
      <c r="E64" s="126"/>
      <c r="F64" s="126"/>
      <c r="G64" s="126"/>
      <c r="H64" s="126"/>
      <c r="I64" s="127"/>
      <c r="J64" s="128">
        <f>J385</f>
        <v>0</v>
      </c>
      <c r="L64" s="124"/>
    </row>
    <row r="65" spans="2:12" s="10" customFormat="1" ht="19.9" customHeight="1">
      <c r="B65" s="124"/>
      <c r="D65" s="125" t="s">
        <v>115</v>
      </c>
      <c r="E65" s="126"/>
      <c r="F65" s="126"/>
      <c r="G65" s="126"/>
      <c r="H65" s="126"/>
      <c r="I65" s="127"/>
      <c r="J65" s="128">
        <f>J461</f>
        <v>0</v>
      </c>
      <c r="L65" s="124"/>
    </row>
    <row r="66" spans="2:12" s="10" customFormat="1" ht="19.9" customHeight="1">
      <c r="B66" s="124"/>
      <c r="D66" s="125" t="s">
        <v>116</v>
      </c>
      <c r="E66" s="126"/>
      <c r="F66" s="126"/>
      <c r="G66" s="126"/>
      <c r="H66" s="126"/>
      <c r="I66" s="127"/>
      <c r="J66" s="128">
        <f>J491</f>
        <v>0</v>
      </c>
      <c r="L66" s="124"/>
    </row>
    <row r="67" spans="2:12" s="10" customFormat="1" ht="14.85" customHeight="1">
      <c r="B67" s="124"/>
      <c r="D67" s="125" t="s">
        <v>117</v>
      </c>
      <c r="E67" s="126"/>
      <c r="F67" s="126"/>
      <c r="G67" s="126"/>
      <c r="H67" s="126"/>
      <c r="I67" s="127"/>
      <c r="J67" s="128">
        <f>J492</f>
        <v>0</v>
      </c>
      <c r="L67" s="124"/>
    </row>
    <row r="68" spans="2:12" s="10" customFormat="1" ht="14.85" customHeight="1">
      <c r="B68" s="124"/>
      <c r="D68" s="125" t="s">
        <v>118</v>
      </c>
      <c r="E68" s="126"/>
      <c r="F68" s="126"/>
      <c r="G68" s="126"/>
      <c r="H68" s="126"/>
      <c r="I68" s="127"/>
      <c r="J68" s="128">
        <f>J713</f>
        <v>0</v>
      </c>
      <c r="L68" s="124"/>
    </row>
    <row r="69" spans="2:12" s="10" customFormat="1" ht="14.85" customHeight="1">
      <c r="B69" s="124"/>
      <c r="D69" s="125" t="s">
        <v>119</v>
      </c>
      <c r="E69" s="126"/>
      <c r="F69" s="126"/>
      <c r="G69" s="126"/>
      <c r="H69" s="126"/>
      <c r="I69" s="127"/>
      <c r="J69" s="128">
        <f>J945</f>
        <v>0</v>
      </c>
      <c r="L69" s="124"/>
    </row>
    <row r="70" spans="2:12" s="10" customFormat="1" ht="19.9" customHeight="1">
      <c r="B70" s="124"/>
      <c r="D70" s="125" t="s">
        <v>120</v>
      </c>
      <c r="E70" s="126"/>
      <c r="F70" s="126"/>
      <c r="G70" s="126"/>
      <c r="H70" s="126"/>
      <c r="I70" s="127"/>
      <c r="J70" s="128">
        <f>J1054</f>
        <v>0</v>
      </c>
      <c r="L70" s="124"/>
    </row>
    <row r="71" spans="2:12" s="10" customFormat="1" ht="14.85" customHeight="1">
      <c r="B71" s="124"/>
      <c r="D71" s="125" t="s">
        <v>121</v>
      </c>
      <c r="E71" s="126"/>
      <c r="F71" s="126"/>
      <c r="G71" s="126"/>
      <c r="H71" s="126"/>
      <c r="I71" s="127"/>
      <c r="J71" s="128">
        <f>J1055</f>
        <v>0</v>
      </c>
      <c r="L71" s="124"/>
    </row>
    <row r="72" spans="2:12" s="10" customFormat="1" ht="14.85" customHeight="1">
      <c r="B72" s="124"/>
      <c r="D72" s="125" t="s">
        <v>122</v>
      </c>
      <c r="E72" s="126"/>
      <c r="F72" s="126"/>
      <c r="G72" s="126"/>
      <c r="H72" s="126"/>
      <c r="I72" s="127"/>
      <c r="J72" s="128">
        <f>J1057</f>
        <v>0</v>
      </c>
      <c r="L72" s="124"/>
    </row>
    <row r="73" spans="2:12" s="10" customFormat="1" ht="14.85" customHeight="1">
      <c r="B73" s="124"/>
      <c r="D73" s="125" t="s">
        <v>123</v>
      </c>
      <c r="E73" s="126"/>
      <c r="F73" s="126"/>
      <c r="G73" s="126"/>
      <c r="H73" s="126"/>
      <c r="I73" s="127"/>
      <c r="J73" s="128">
        <f>J1059</f>
        <v>0</v>
      </c>
      <c r="L73" s="124"/>
    </row>
    <row r="74" spans="2:12" s="10" customFormat="1" ht="14.85" customHeight="1">
      <c r="B74" s="124"/>
      <c r="D74" s="125" t="s">
        <v>124</v>
      </c>
      <c r="E74" s="126"/>
      <c r="F74" s="126"/>
      <c r="G74" s="126"/>
      <c r="H74" s="126"/>
      <c r="I74" s="127"/>
      <c r="J74" s="128">
        <f>J1090</f>
        <v>0</v>
      </c>
      <c r="L74" s="124"/>
    </row>
    <row r="75" spans="2:12" s="10" customFormat="1" ht="14.85" customHeight="1">
      <c r="B75" s="124"/>
      <c r="D75" s="125" t="s">
        <v>125</v>
      </c>
      <c r="E75" s="126"/>
      <c r="F75" s="126"/>
      <c r="G75" s="126"/>
      <c r="H75" s="126"/>
      <c r="I75" s="127"/>
      <c r="J75" s="128">
        <f>J1102</f>
        <v>0</v>
      </c>
      <c r="L75" s="124"/>
    </row>
    <row r="76" spans="2:12" s="10" customFormat="1" ht="14.85" customHeight="1">
      <c r="B76" s="124"/>
      <c r="D76" s="125" t="s">
        <v>126</v>
      </c>
      <c r="E76" s="126"/>
      <c r="F76" s="126"/>
      <c r="G76" s="126"/>
      <c r="H76" s="126"/>
      <c r="I76" s="127"/>
      <c r="J76" s="128">
        <f>J1268</f>
        <v>0</v>
      </c>
      <c r="L76" s="124"/>
    </row>
    <row r="77" spans="2:12" s="10" customFormat="1" ht="19.9" customHeight="1">
      <c r="B77" s="124"/>
      <c r="D77" s="125" t="s">
        <v>127</v>
      </c>
      <c r="E77" s="126"/>
      <c r="F77" s="126"/>
      <c r="G77" s="126"/>
      <c r="H77" s="126"/>
      <c r="I77" s="127"/>
      <c r="J77" s="128">
        <f>J1300</f>
        <v>0</v>
      </c>
      <c r="L77" s="124"/>
    </row>
    <row r="78" spans="2:12" s="10" customFormat="1" ht="19.9" customHeight="1">
      <c r="B78" s="124"/>
      <c r="D78" s="125" t="s">
        <v>128</v>
      </c>
      <c r="E78" s="126"/>
      <c r="F78" s="126"/>
      <c r="G78" s="126"/>
      <c r="H78" s="126"/>
      <c r="I78" s="127"/>
      <c r="J78" s="128">
        <f>J1314</f>
        <v>0</v>
      </c>
      <c r="L78" s="124"/>
    </row>
    <row r="79" spans="2:12" s="9" customFormat="1" ht="24.95" customHeight="1">
      <c r="B79" s="119"/>
      <c r="D79" s="120" t="s">
        <v>129</v>
      </c>
      <c r="E79" s="121"/>
      <c r="F79" s="121"/>
      <c r="G79" s="121"/>
      <c r="H79" s="121"/>
      <c r="I79" s="122"/>
      <c r="J79" s="123">
        <f>J1316</f>
        <v>0</v>
      </c>
      <c r="L79" s="119"/>
    </row>
    <row r="80" spans="2:12" s="10" customFormat="1" ht="19.9" customHeight="1">
      <c r="B80" s="124"/>
      <c r="D80" s="125" t="s">
        <v>130</v>
      </c>
      <c r="E80" s="126"/>
      <c r="F80" s="126"/>
      <c r="G80" s="126"/>
      <c r="H80" s="126"/>
      <c r="I80" s="127"/>
      <c r="J80" s="128">
        <f>J1317</f>
        <v>0</v>
      </c>
      <c r="L80" s="124"/>
    </row>
    <row r="81" spans="2:12" s="10" customFormat="1" ht="19.9" customHeight="1">
      <c r="B81" s="124"/>
      <c r="D81" s="125" t="s">
        <v>131</v>
      </c>
      <c r="E81" s="126"/>
      <c r="F81" s="126"/>
      <c r="G81" s="126"/>
      <c r="H81" s="126"/>
      <c r="I81" s="127"/>
      <c r="J81" s="128">
        <f>J1346</f>
        <v>0</v>
      </c>
      <c r="L81" s="124"/>
    </row>
    <row r="82" spans="2:12" s="10" customFormat="1" ht="19.9" customHeight="1">
      <c r="B82" s="124"/>
      <c r="D82" s="125" t="s">
        <v>132</v>
      </c>
      <c r="E82" s="126"/>
      <c r="F82" s="126"/>
      <c r="G82" s="126"/>
      <c r="H82" s="126"/>
      <c r="I82" s="127"/>
      <c r="J82" s="128">
        <f>J1442</f>
        <v>0</v>
      </c>
      <c r="L82" s="124"/>
    </row>
    <row r="83" spans="2:12" s="10" customFormat="1" ht="19.9" customHeight="1">
      <c r="B83" s="124"/>
      <c r="D83" s="125" t="s">
        <v>133</v>
      </c>
      <c r="E83" s="126"/>
      <c r="F83" s="126"/>
      <c r="G83" s="126"/>
      <c r="H83" s="126"/>
      <c r="I83" s="127"/>
      <c r="J83" s="128">
        <f>J1478</f>
        <v>0</v>
      </c>
      <c r="L83" s="124"/>
    </row>
    <row r="84" spans="2:12" s="10" customFormat="1" ht="19.9" customHeight="1">
      <c r="B84" s="124"/>
      <c r="D84" s="125" t="s">
        <v>134</v>
      </c>
      <c r="E84" s="126"/>
      <c r="F84" s="126"/>
      <c r="G84" s="126"/>
      <c r="H84" s="126"/>
      <c r="I84" s="127"/>
      <c r="J84" s="128">
        <f>J1564</f>
        <v>0</v>
      </c>
      <c r="L84" s="124"/>
    </row>
    <row r="85" spans="2:12" s="10" customFormat="1" ht="19.9" customHeight="1">
      <c r="B85" s="124"/>
      <c r="D85" s="125" t="s">
        <v>135</v>
      </c>
      <c r="E85" s="126"/>
      <c r="F85" s="126"/>
      <c r="G85" s="126"/>
      <c r="H85" s="126"/>
      <c r="I85" s="127"/>
      <c r="J85" s="128">
        <f>J1622</f>
        <v>0</v>
      </c>
      <c r="L85" s="124"/>
    </row>
    <row r="86" spans="2:12" s="10" customFormat="1" ht="19.9" customHeight="1">
      <c r="B86" s="124"/>
      <c r="D86" s="125" t="s">
        <v>136</v>
      </c>
      <c r="E86" s="126"/>
      <c r="F86" s="126"/>
      <c r="G86" s="126"/>
      <c r="H86" s="126"/>
      <c r="I86" s="127"/>
      <c r="J86" s="128">
        <f>J1667</f>
        <v>0</v>
      </c>
      <c r="L86" s="124"/>
    </row>
    <row r="87" spans="2:12" s="10" customFormat="1" ht="19.9" customHeight="1">
      <c r="B87" s="124"/>
      <c r="D87" s="125" t="s">
        <v>137</v>
      </c>
      <c r="E87" s="126"/>
      <c r="F87" s="126"/>
      <c r="G87" s="126"/>
      <c r="H87" s="126"/>
      <c r="I87" s="127"/>
      <c r="J87" s="128">
        <f>J1721</f>
        <v>0</v>
      </c>
      <c r="L87" s="124"/>
    </row>
    <row r="88" spans="2:12" s="10" customFormat="1" ht="19.9" customHeight="1">
      <c r="B88" s="124"/>
      <c r="D88" s="125" t="s">
        <v>138</v>
      </c>
      <c r="E88" s="126"/>
      <c r="F88" s="126"/>
      <c r="G88" s="126"/>
      <c r="H88" s="126"/>
      <c r="I88" s="127"/>
      <c r="J88" s="128">
        <f>J1739</f>
        <v>0</v>
      </c>
      <c r="L88" s="124"/>
    </row>
    <row r="89" spans="2:12" s="10" customFormat="1" ht="19.9" customHeight="1">
      <c r="B89" s="124"/>
      <c r="D89" s="125" t="s">
        <v>139</v>
      </c>
      <c r="E89" s="126"/>
      <c r="F89" s="126"/>
      <c r="G89" s="126"/>
      <c r="H89" s="126"/>
      <c r="I89" s="127"/>
      <c r="J89" s="128">
        <f>J1852</f>
        <v>0</v>
      </c>
      <c r="L89" s="124"/>
    </row>
    <row r="90" spans="2:12" s="10" customFormat="1" ht="19.9" customHeight="1">
      <c r="B90" s="124"/>
      <c r="D90" s="125" t="s">
        <v>140</v>
      </c>
      <c r="E90" s="126"/>
      <c r="F90" s="126"/>
      <c r="G90" s="126"/>
      <c r="H90" s="126"/>
      <c r="I90" s="127"/>
      <c r="J90" s="128">
        <f>J2008</f>
        <v>0</v>
      </c>
      <c r="L90" s="124"/>
    </row>
    <row r="91" spans="2:12" s="10" customFormat="1" ht="19.9" customHeight="1">
      <c r="B91" s="124"/>
      <c r="D91" s="125" t="s">
        <v>141</v>
      </c>
      <c r="E91" s="126"/>
      <c r="F91" s="126"/>
      <c r="G91" s="126"/>
      <c r="H91" s="126"/>
      <c r="I91" s="127"/>
      <c r="J91" s="128">
        <f>J2022</f>
        <v>0</v>
      </c>
      <c r="L91" s="124"/>
    </row>
    <row r="92" spans="2:12" s="10" customFormat="1" ht="19.9" customHeight="1">
      <c r="B92" s="124"/>
      <c r="D92" s="125" t="s">
        <v>142</v>
      </c>
      <c r="E92" s="126"/>
      <c r="F92" s="126"/>
      <c r="G92" s="126"/>
      <c r="H92" s="126"/>
      <c r="I92" s="127"/>
      <c r="J92" s="128">
        <f>J2295</f>
        <v>0</v>
      </c>
      <c r="L92" s="124"/>
    </row>
    <row r="93" spans="2:12" s="10" customFormat="1" ht="19.9" customHeight="1">
      <c r="B93" s="124"/>
      <c r="D93" s="125" t="s">
        <v>143</v>
      </c>
      <c r="E93" s="126"/>
      <c r="F93" s="126"/>
      <c r="G93" s="126"/>
      <c r="H93" s="126"/>
      <c r="I93" s="127"/>
      <c r="J93" s="128">
        <f>J2323</f>
        <v>0</v>
      </c>
      <c r="L93" s="124"/>
    </row>
    <row r="94" spans="1:31" s="2" customFormat="1" ht="21.75" customHeight="1">
      <c r="A94" s="34"/>
      <c r="B94" s="35"/>
      <c r="C94" s="34"/>
      <c r="D94" s="34"/>
      <c r="E94" s="34"/>
      <c r="F94" s="34"/>
      <c r="G94" s="34"/>
      <c r="H94" s="34"/>
      <c r="I94" s="93"/>
      <c r="J94" s="34"/>
      <c r="K94" s="34"/>
      <c r="L94" s="94"/>
      <c r="S94" s="34"/>
      <c r="T94" s="34"/>
      <c r="U94" s="34"/>
      <c r="V94" s="34"/>
      <c r="W94" s="34"/>
      <c r="X94" s="34"/>
      <c r="Y94" s="34"/>
      <c r="Z94" s="34"/>
      <c r="AA94" s="34"/>
      <c r="AB94" s="34"/>
      <c r="AC94" s="34"/>
      <c r="AD94" s="34"/>
      <c r="AE94" s="34"/>
    </row>
    <row r="95" spans="1:31" s="2" customFormat="1" ht="6.95" customHeight="1">
      <c r="A95" s="34"/>
      <c r="B95" s="44"/>
      <c r="C95" s="45"/>
      <c r="D95" s="45"/>
      <c r="E95" s="45"/>
      <c r="F95" s="45"/>
      <c r="G95" s="45"/>
      <c r="H95" s="45"/>
      <c r="I95" s="113"/>
      <c r="J95" s="45"/>
      <c r="K95" s="45"/>
      <c r="L95" s="94"/>
      <c r="S95" s="34"/>
      <c r="T95" s="34"/>
      <c r="U95" s="34"/>
      <c r="V95" s="34"/>
      <c r="W95" s="34"/>
      <c r="X95" s="34"/>
      <c r="Y95" s="34"/>
      <c r="Z95" s="34"/>
      <c r="AA95" s="34"/>
      <c r="AB95" s="34"/>
      <c r="AC95" s="34"/>
      <c r="AD95" s="34"/>
      <c r="AE95" s="34"/>
    </row>
    <row r="99" spans="1:31" s="2" customFormat="1" ht="6.95" customHeight="1">
      <c r="A99" s="34"/>
      <c r="B99" s="46"/>
      <c r="C99" s="47"/>
      <c r="D99" s="47"/>
      <c r="E99" s="47"/>
      <c r="F99" s="47"/>
      <c r="G99" s="47"/>
      <c r="H99" s="47"/>
      <c r="I99" s="114"/>
      <c r="J99" s="47"/>
      <c r="K99" s="47"/>
      <c r="L99" s="94"/>
      <c r="S99" s="34"/>
      <c r="T99" s="34"/>
      <c r="U99" s="34"/>
      <c r="V99" s="34"/>
      <c r="W99" s="34"/>
      <c r="X99" s="34"/>
      <c r="Y99" s="34"/>
      <c r="Z99" s="34"/>
      <c r="AA99" s="34"/>
      <c r="AB99" s="34"/>
      <c r="AC99" s="34"/>
      <c r="AD99" s="34"/>
      <c r="AE99" s="34"/>
    </row>
    <row r="100" spans="1:31" s="2" customFormat="1" ht="24.95" customHeight="1">
      <c r="A100" s="34"/>
      <c r="B100" s="35"/>
      <c r="C100" s="23" t="s">
        <v>144</v>
      </c>
      <c r="D100" s="34"/>
      <c r="E100" s="34"/>
      <c r="F100" s="34"/>
      <c r="G100" s="34"/>
      <c r="H100" s="34"/>
      <c r="I100" s="93"/>
      <c r="J100" s="34"/>
      <c r="K100" s="34"/>
      <c r="L100" s="94"/>
      <c r="S100" s="34"/>
      <c r="T100" s="34"/>
      <c r="U100" s="34"/>
      <c r="V100" s="34"/>
      <c r="W100" s="34"/>
      <c r="X100" s="34"/>
      <c r="Y100" s="34"/>
      <c r="Z100" s="34"/>
      <c r="AA100" s="34"/>
      <c r="AB100" s="34"/>
      <c r="AC100" s="34"/>
      <c r="AD100" s="34"/>
      <c r="AE100" s="34"/>
    </row>
    <row r="101" spans="1:31" s="2" customFormat="1" ht="6.95" customHeight="1">
      <c r="A101" s="34"/>
      <c r="B101" s="35"/>
      <c r="C101" s="34"/>
      <c r="D101" s="34"/>
      <c r="E101" s="34"/>
      <c r="F101" s="34"/>
      <c r="G101" s="34"/>
      <c r="H101" s="34"/>
      <c r="I101" s="93"/>
      <c r="J101" s="34"/>
      <c r="K101" s="34"/>
      <c r="L101" s="94"/>
      <c r="S101" s="34"/>
      <c r="T101" s="34"/>
      <c r="U101" s="34"/>
      <c r="V101" s="34"/>
      <c r="W101" s="34"/>
      <c r="X101" s="34"/>
      <c r="Y101" s="34"/>
      <c r="Z101" s="34"/>
      <c r="AA101" s="34"/>
      <c r="AB101" s="34"/>
      <c r="AC101" s="34"/>
      <c r="AD101" s="34"/>
      <c r="AE101" s="34"/>
    </row>
    <row r="102" spans="1:31" s="2" customFormat="1" ht="12" customHeight="1">
      <c r="A102" s="34"/>
      <c r="B102" s="35"/>
      <c r="C102" s="29" t="s">
        <v>17</v>
      </c>
      <c r="D102" s="34"/>
      <c r="E102" s="34"/>
      <c r="F102" s="34"/>
      <c r="G102" s="34"/>
      <c r="H102" s="34"/>
      <c r="I102" s="93"/>
      <c r="J102" s="34"/>
      <c r="K102" s="34"/>
      <c r="L102" s="94"/>
      <c r="S102" s="34"/>
      <c r="T102" s="34"/>
      <c r="U102" s="34"/>
      <c r="V102" s="34"/>
      <c r="W102" s="34"/>
      <c r="X102" s="34"/>
      <c r="Y102" s="34"/>
      <c r="Z102" s="34"/>
      <c r="AA102" s="34"/>
      <c r="AB102" s="34"/>
      <c r="AC102" s="34"/>
      <c r="AD102" s="34"/>
      <c r="AE102" s="34"/>
    </row>
    <row r="103" spans="1:31" s="2" customFormat="1" ht="16.5" customHeight="1">
      <c r="A103" s="34"/>
      <c r="B103" s="35"/>
      <c r="C103" s="34"/>
      <c r="D103" s="34"/>
      <c r="E103" s="331" t="str">
        <f>E7</f>
        <v>Stavební úpravy a přístavba výjezdové základny ZZS JčK- Český Krumlov</v>
      </c>
      <c r="F103" s="332"/>
      <c r="G103" s="332"/>
      <c r="H103" s="332"/>
      <c r="I103" s="93"/>
      <c r="J103" s="34"/>
      <c r="K103" s="34"/>
      <c r="L103" s="94"/>
      <c r="S103" s="34"/>
      <c r="T103" s="34"/>
      <c r="U103" s="34"/>
      <c r="V103" s="34"/>
      <c r="W103" s="34"/>
      <c r="X103" s="34"/>
      <c r="Y103" s="34"/>
      <c r="Z103" s="34"/>
      <c r="AA103" s="34"/>
      <c r="AB103" s="34"/>
      <c r="AC103" s="34"/>
      <c r="AD103" s="34"/>
      <c r="AE103" s="34"/>
    </row>
    <row r="104" spans="1:31" s="2" customFormat="1" ht="12" customHeight="1">
      <c r="A104" s="34"/>
      <c r="B104" s="35"/>
      <c r="C104" s="29" t="s">
        <v>104</v>
      </c>
      <c r="D104" s="34"/>
      <c r="E104" s="34"/>
      <c r="F104" s="34"/>
      <c r="G104" s="34"/>
      <c r="H104" s="34"/>
      <c r="I104" s="93"/>
      <c r="J104" s="34"/>
      <c r="K104" s="34"/>
      <c r="L104" s="94"/>
      <c r="S104" s="34"/>
      <c r="T104" s="34"/>
      <c r="U104" s="34"/>
      <c r="V104" s="34"/>
      <c r="W104" s="34"/>
      <c r="X104" s="34"/>
      <c r="Y104" s="34"/>
      <c r="Z104" s="34"/>
      <c r="AA104" s="34"/>
      <c r="AB104" s="34"/>
      <c r="AC104" s="34"/>
      <c r="AD104" s="34"/>
      <c r="AE104" s="34"/>
    </row>
    <row r="105" spans="1:31" s="2" customFormat="1" ht="16.5" customHeight="1">
      <c r="A105" s="34"/>
      <c r="B105" s="35"/>
      <c r="C105" s="34"/>
      <c r="D105" s="34"/>
      <c r="E105" s="312" t="str">
        <f>E9</f>
        <v>1 - Stavební část</v>
      </c>
      <c r="F105" s="333"/>
      <c r="G105" s="333"/>
      <c r="H105" s="333"/>
      <c r="I105" s="93"/>
      <c r="J105" s="34"/>
      <c r="K105" s="34"/>
      <c r="L105" s="94"/>
      <c r="S105" s="34"/>
      <c r="T105" s="34"/>
      <c r="U105" s="34"/>
      <c r="V105" s="34"/>
      <c r="W105" s="34"/>
      <c r="X105" s="34"/>
      <c r="Y105" s="34"/>
      <c r="Z105" s="34"/>
      <c r="AA105" s="34"/>
      <c r="AB105" s="34"/>
      <c r="AC105" s="34"/>
      <c r="AD105" s="34"/>
      <c r="AE105" s="34"/>
    </row>
    <row r="106" spans="1:31" s="2" customFormat="1" ht="6.95" customHeight="1">
      <c r="A106" s="34"/>
      <c r="B106" s="35"/>
      <c r="C106" s="34"/>
      <c r="D106" s="34"/>
      <c r="E106" s="34"/>
      <c r="F106" s="34"/>
      <c r="G106" s="34"/>
      <c r="H106" s="34"/>
      <c r="I106" s="93"/>
      <c r="J106" s="34"/>
      <c r="K106" s="34"/>
      <c r="L106" s="94"/>
      <c r="S106" s="34"/>
      <c r="T106" s="34"/>
      <c r="U106" s="34"/>
      <c r="V106" s="34"/>
      <c r="W106" s="34"/>
      <c r="X106" s="34"/>
      <c r="Y106" s="34"/>
      <c r="Z106" s="34"/>
      <c r="AA106" s="34"/>
      <c r="AB106" s="34"/>
      <c r="AC106" s="34"/>
      <c r="AD106" s="34"/>
      <c r="AE106" s="34"/>
    </row>
    <row r="107" spans="1:31" s="2" customFormat="1" ht="12" customHeight="1">
      <c r="A107" s="34"/>
      <c r="B107" s="35"/>
      <c r="C107" s="29" t="s">
        <v>21</v>
      </c>
      <c r="D107" s="34"/>
      <c r="E107" s="34"/>
      <c r="F107" s="27" t="str">
        <f>F12</f>
        <v xml:space="preserve"> </v>
      </c>
      <c r="G107" s="34"/>
      <c r="H107" s="34"/>
      <c r="I107" s="95" t="s">
        <v>23</v>
      </c>
      <c r="J107" s="52" t="str">
        <f>IF(J12="","",J12)</f>
        <v>8.7.2019</v>
      </c>
      <c r="K107" s="34"/>
      <c r="L107" s="94"/>
      <c r="S107" s="34"/>
      <c r="T107" s="34"/>
      <c r="U107" s="34"/>
      <c r="V107" s="34"/>
      <c r="W107" s="34"/>
      <c r="X107" s="34"/>
      <c r="Y107" s="34"/>
      <c r="Z107" s="34"/>
      <c r="AA107" s="34"/>
      <c r="AB107" s="34"/>
      <c r="AC107" s="34"/>
      <c r="AD107" s="34"/>
      <c r="AE107" s="34"/>
    </row>
    <row r="108" spans="1:31" s="2" customFormat="1" ht="6.95" customHeight="1">
      <c r="A108" s="34"/>
      <c r="B108" s="35"/>
      <c r="C108" s="34"/>
      <c r="D108" s="34"/>
      <c r="E108" s="34"/>
      <c r="F108" s="34"/>
      <c r="G108" s="34"/>
      <c r="H108" s="34"/>
      <c r="I108" s="93"/>
      <c r="J108" s="34"/>
      <c r="K108" s="34"/>
      <c r="L108" s="94"/>
      <c r="S108" s="34"/>
      <c r="T108" s="34"/>
      <c r="U108" s="34"/>
      <c r="V108" s="34"/>
      <c r="W108" s="34"/>
      <c r="X108" s="34"/>
      <c r="Y108" s="34"/>
      <c r="Z108" s="34"/>
      <c r="AA108" s="34"/>
      <c r="AB108" s="34"/>
      <c r="AC108" s="34"/>
      <c r="AD108" s="34"/>
      <c r="AE108" s="34"/>
    </row>
    <row r="109" spans="1:31" s="2" customFormat="1" ht="15.2" customHeight="1">
      <c r="A109" s="34"/>
      <c r="B109" s="35"/>
      <c r="C109" s="29" t="s">
        <v>25</v>
      </c>
      <c r="D109" s="34"/>
      <c r="E109" s="34"/>
      <c r="F109" s="27" t="str">
        <f>E15</f>
        <v>NEMOCNICE ČESKÝ KRUMLOV, a.s.</v>
      </c>
      <c r="G109" s="34"/>
      <c r="H109" s="34"/>
      <c r="I109" s="95" t="s">
        <v>31</v>
      </c>
      <c r="J109" s="32" t="str">
        <f>E21</f>
        <v>ALFAPLAN s.r.o.</v>
      </c>
      <c r="K109" s="34"/>
      <c r="L109" s="94"/>
      <c r="S109" s="34"/>
      <c r="T109" s="34"/>
      <c r="U109" s="34"/>
      <c r="V109" s="34"/>
      <c r="W109" s="34"/>
      <c r="X109" s="34"/>
      <c r="Y109" s="34"/>
      <c r="Z109" s="34"/>
      <c r="AA109" s="34"/>
      <c r="AB109" s="34"/>
      <c r="AC109" s="34"/>
      <c r="AD109" s="34"/>
      <c r="AE109" s="34"/>
    </row>
    <row r="110" spans="1:31" s="2" customFormat="1" ht="15.2" customHeight="1">
      <c r="A110" s="34"/>
      <c r="B110" s="35"/>
      <c r="C110" s="29" t="s">
        <v>29</v>
      </c>
      <c r="D110" s="34"/>
      <c r="E110" s="34"/>
      <c r="F110" s="27" t="str">
        <f>IF(E18="","",E18)</f>
        <v>Vyplň údaj</v>
      </c>
      <c r="G110" s="34"/>
      <c r="H110" s="34"/>
      <c r="I110" s="95" t="s">
        <v>34</v>
      </c>
      <c r="J110" s="32" t="str">
        <f>E24</f>
        <v xml:space="preserve"> </v>
      </c>
      <c r="K110" s="34"/>
      <c r="L110" s="94"/>
      <c r="S110" s="34"/>
      <c r="T110" s="34"/>
      <c r="U110" s="34"/>
      <c r="V110" s="34"/>
      <c r="W110" s="34"/>
      <c r="X110" s="34"/>
      <c r="Y110" s="34"/>
      <c r="Z110" s="34"/>
      <c r="AA110" s="34"/>
      <c r="AB110" s="34"/>
      <c r="AC110" s="34"/>
      <c r="AD110" s="34"/>
      <c r="AE110" s="34"/>
    </row>
    <row r="111" spans="1:31" s="2" customFormat="1" ht="10.35" customHeight="1">
      <c r="A111" s="34"/>
      <c r="B111" s="35"/>
      <c r="C111" s="34"/>
      <c r="D111" s="34"/>
      <c r="E111" s="34"/>
      <c r="F111" s="34"/>
      <c r="G111" s="34"/>
      <c r="H111" s="34"/>
      <c r="I111" s="93"/>
      <c r="J111" s="34"/>
      <c r="K111" s="34"/>
      <c r="L111" s="94"/>
      <c r="S111" s="34"/>
      <c r="T111" s="34"/>
      <c r="U111" s="34"/>
      <c r="V111" s="34"/>
      <c r="W111" s="34"/>
      <c r="X111" s="34"/>
      <c r="Y111" s="34"/>
      <c r="Z111" s="34"/>
      <c r="AA111" s="34"/>
      <c r="AB111" s="34"/>
      <c r="AC111" s="34"/>
      <c r="AD111" s="34"/>
      <c r="AE111" s="34"/>
    </row>
    <row r="112" spans="1:31" s="11" customFormat="1" ht="29.25" customHeight="1">
      <c r="A112" s="129"/>
      <c r="B112" s="130"/>
      <c r="C112" s="131" t="s">
        <v>145</v>
      </c>
      <c r="D112" s="132" t="s">
        <v>56</v>
      </c>
      <c r="E112" s="132" t="s">
        <v>52</v>
      </c>
      <c r="F112" s="132" t="s">
        <v>53</v>
      </c>
      <c r="G112" s="132" t="s">
        <v>146</v>
      </c>
      <c r="H112" s="132" t="s">
        <v>147</v>
      </c>
      <c r="I112" s="133" t="s">
        <v>148</v>
      </c>
      <c r="J112" s="132" t="s">
        <v>108</v>
      </c>
      <c r="K112" s="134" t="s">
        <v>149</v>
      </c>
      <c r="L112" s="135"/>
      <c r="M112" s="59" t="s">
        <v>3</v>
      </c>
      <c r="N112" s="60" t="s">
        <v>41</v>
      </c>
      <c r="O112" s="60" t="s">
        <v>150</v>
      </c>
      <c r="P112" s="60" t="s">
        <v>151</v>
      </c>
      <c r="Q112" s="60" t="s">
        <v>152</v>
      </c>
      <c r="R112" s="60" t="s">
        <v>153</v>
      </c>
      <c r="S112" s="60" t="s">
        <v>154</v>
      </c>
      <c r="T112" s="61" t="s">
        <v>155</v>
      </c>
      <c r="U112" s="129"/>
      <c r="V112" s="129"/>
      <c r="W112" s="129"/>
      <c r="X112" s="129"/>
      <c r="Y112" s="129"/>
      <c r="Z112" s="129"/>
      <c r="AA112" s="129"/>
      <c r="AB112" s="129"/>
      <c r="AC112" s="129"/>
      <c r="AD112" s="129"/>
      <c r="AE112" s="129"/>
    </row>
    <row r="113" spans="1:63" s="2" customFormat="1" ht="22.9" customHeight="1">
      <c r="A113" s="34"/>
      <c r="B113" s="35"/>
      <c r="C113" s="66" t="s">
        <v>156</v>
      </c>
      <c r="D113" s="34"/>
      <c r="E113" s="34"/>
      <c r="F113" s="34"/>
      <c r="G113" s="34"/>
      <c r="H113" s="34"/>
      <c r="I113" s="93"/>
      <c r="J113" s="136">
        <f>BK113</f>
        <v>0</v>
      </c>
      <c r="K113" s="34"/>
      <c r="L113" s="35"/>
      <c r="M113" s="62"/>
      <c r="N113" s="53"/>
      <c r="O113" s="63"/>
      <c r="P113" s="137">
        <f>P114+P1316</f>
        <v>0</v>
      </c>
      <c r="Q113" s="63"/>
      <c r="R113" s="137">
        <f>R114+R1316</f>
        <v>474.6382612736001</v>
      </c>
      <c r="S113" s="63"/>
      <c r="T113" s="138">
        <f>T114+T1316</f>
        <v>313.7484087299999</v>
      </c>
      <c r="U113" s="34"/>
      <c r="V113" s="34"/>
      <c r="W113" s="34"/>
      <c r="X113" s="34"/>
      <c r="Y113" s="34"/>
      <c r="Z113" s="34"/>
      <c r="AA113" s="34"/>
      <c r="AB113" s="34"/>
      <c r="AC113" s="34"/>
      <c r="AD113" s="34"/>
      <c r="AE113" s="34"/>
      <c r="AT113" s="19" t="s">
        <v>70</v>
      </c>
      <c r="AU113" s="19" t="s">
        <v>109</v>
      </c>
      <c r="BK113" s="139">
        <f>BK114+BK1316</f>
        <v>0</v>
      </c>
    </row>
    <row r="114" spans="2:63" s="12" customFormat="1" ht="25.9" customHeight="1">
      <c r="B114" s="140"/>
      <c r="D114" s="141" t="s">
        <v>70</v>
      </c>
      <c r="E114" s="142" t="s">
        <v>157</v>
      </c>
      <c r="F114" s="142" t="s">
        <v>158</v>
      </c>
      <c r="I114" s="143"/>
      <c r="J114" s="144">
        <f>BK114</f>
        <v>0</v>
      </c>
      <c r="L114" s="140"/>
      <c r="M114" s="145"/>
      <c r="N114" s="146"/>
      <c r="O114" s="146"/>
      <c r="P114" s="147">
        <f>P115+P178+P213+P385+P461+P491+P1054+P1300+P1314</f>
        <v>0</v>
      </c>
      <c r="Q114" s="146"/>
      <c r="R114" s="147">
        <f>R115+R178+R213+R385+R461+R491+R1054+R1300+R1314</f>
        <v>437.2372070400001</v>
      </c>
      <c r="S114" s="146"/>
      <c r="T114" s="148">
        <f>T115+T178+T213+T385+T461+T491+T1054+T1300+T1314</f>
        <v>273.6913039999999</v>
      </c>
      <c r="AR114" s="141" t="s">
        <v>15</v>
      </c>
      <c r="AT114" s="149" t="s">
        <v>70</v>
      </c>
      <c r="AU114" s="149" t="s">
        <v>71</v>
      </c>
      <c r="AY114" s="141" t="s">
        <v>159</v>
      </c>
      <c r="BK114" s="150">
        <f>BK115+BK178+BK213+BK385+BK461+BK491+BK1054+BK1300+BK1314</f>
        <v>0</v>
      </c>
    </row>
    <row r="115" spans="2:63" s="12" customFormat="1" ht="22.9" customHeight="1">
      <c r="B115" s="140"/>
      <c r="D115" s="141" t="s">
        <v>70</v>
      </c>
      <c r="E115" s="151" t="s">
        <v>15</v>
      </c>
      <c r="F115" s="151" t="s">
        <v>160</v>
      </c>
      <c r="I115" s="143"/>
      <c r="J115" s="152">
        <f>BK115</f>
        <v>0</v>
      </c>
      <c r="L115" s="140"/>
      <c r="M115" s="145"/>
      <c r="N115" s="146"/>
      <c r="O115" s="146"/>
      <c r="P115" s="147">
        <f>SUM(P116:P177)</f>
        <v>0</v>
      </c>
      <c r="Q115" s="146"/>
      <c r="R115" s="147">
        <f>SUM(R116:R177)</f>
        <v>0.0012749999999999999</v>
      </c>
      <c r="S115" s="146"/>
      <c r="T115" s="148">
        <f>SUM(T116:T177)</f>
        <v>6.91092</v>
      </c>
      <c r="AR115" s="141" t="s">
        <v>15</v>
      </c>
      <c r="AT115" s="149" t="s">
        <v>70</v>
      </c>
      <c r="AU115" s="149" t="s">
        <v>15</v>
      </c>
      <c r="AY115" s="141" t="s">
        <v>159</v>
      </c>
      <c r="BK115" s="150">
        <f>SUM(BK116:BK177)</f>
        <v>0</v>
      </c>
    </row>
    <row r="116" spans="1:65" s="2" customFormat="1" ht="48" customHeight="1">
      <c r="A116" s="34"/>
      <c r="B116" s="153"/>
      <c r="C116" s="154" t="s">
        <v>15</v>
      </c>
      <c r="D116" s="154" t="s">
        <v>161</v>
      </c>
      <c r="E116" s="155" t="s">
        <v>162</v>
      </c>
      <c r="F116" s="156" t="s">
        <v>163</v>
      </c>
      <c r="G116" s="157" t="s">
        <v>164</v>
      </c>
      <c r="H116" s="158">
        <v>21.87</v>
      </c>
      <c r="I116" s="159"/>
      <c r="J116" s="160">
        <f>ROUND(I116*H116,2)</f>
        <v>0</v>
      </c>
      <c r="K116" s="156" t="s">
        <v>165</v>
      </c>
      <c r="L116" s="35"/>
      <c r="M116" s="161" t="s">
        <v>3</v>
      </c>
      <c r="N116" s="162" t="s">
        <v>42</v>
      </c>
      <c r="O116" s="55"/>
      <c r="P116" s="163">
        <f>O116*H116</f>
        <v>0</v>
      </c>
      <c r="Q116" s="163">
        <v>0</v>
      </c>
      <c r="R116" s="163">
        <f>Q116*H116</f>
        <v>0</v>
      </c>
      <c r="S116" s="163">
        <v>0.316</v>
      </c>
      <c r="T116" s="164">
        <f>S116*H116</f>
        <v>6.91092</v>
      </c>
      <c r="U116" s="34"/>
      <c r="V116" s="34"/>
      <c r="W116" s="34"/>
      <c r="X116" s="34"/>
      <c r="Y116" s="34"/>
      <c r="Z116" s="34"/>
      <c r="AA116" s="34"/>
      <c r="AB116" s="34"/>
      <c r="AC116" s="34"/>
      <c r="AD116" s="34"/>
      <c r="AE116" s="34"/>
      <c r="AR116" s="165" t="s">
        <v>85</v>
      </c>
      <c r="AT116" s="165" t="s">
        <v>161</v>
      </c>
      <c r="AU116" s="165" t="s">
        <v>79</v>
      </c>
      <c r="AY116" s="19" t="s">
        <v>159</v>
      </c>
      <c r="BE116" s="166">
        <f>IF(N116="základní",J116,0)</f>
        <v>0</v>
      </c>
      <c r="BF116" s="166">
        <f>IF(N116="snížená",J116,0)</f>
        <v>0</v>
      </c>
      <c r="BG116" s="166">
        <f>IF(N116="zákl. přenesená",J116,0)</f>
        <v>0</v>
      </c>
      <c r="BH116" s="166">
        <f>IF(N116="sníž. přenesená",J116,0)</f>
        <v>0</v>
      </c>
      <c r="BI116" s="166">
        <f>IF(N116="nulová",J116,0)</f>
        <v>0</v>
      </c>
      <c r="BJ116" s="19" t="s">
        <v>15</v>
      </c>
      <c r="BK116" s="166">
        <f>ROUND(I116*H116,2)</f>
        <v>0</v>
      </c>
      <c r="BL116" s="19" t="s">
        <v>85</v>
      </c>
      <c r="BM116" s="165" t="s">
        <v>166</v>
      </c>
    </row>
    <row r="117" spans="2:51" s="13" customFormat="1" ht="11.25">
      <c r="B117" s="167"/>
      <c r="D117" s="168" t="s">
        <v>167</v>
      </c>
      <c r="E117" s="169" t="s">
        <v>3</v>
      </c>
      <c r="F117" s="170" t="s">
        <v>168</v>
      </c>
      <c r="H117" s="169" t="s">
        <v>3</v>
      </c>
      <c r="I117" s="171"/>
      <c r="L117" s="167"/>
      <c r="M117" s="172"/>
      <c r="N117" s="173"/>
      <c r="O117" s="173"/>
      <c r="P117" s="173"/>
      <c r="Q117" s="173"/>
      <c r="R117" s="173"/>
      <c r="S117" s="173"/>
      <c r="T117" s="174"/>
      <c r="AT117" s="169" t="s">
        <v>167</v>
      </c>
      <c r="AU117" s="169" t="s">
        <v>79</v>
      </c>
      <c r="AV117" s="13" t="s">
        <v>15</v>
      </c>
      <c r="AW117" s="13" t="s">
        <v>33</v>
      </c>
      <c r="AX117" s="13" t="s">
        <v>71</v>
      </c>
      <c r="AY117" s="169" t="s">
        <v>159</v>
      </c>
    </row>
    <row r="118" spans="2:51" s="14" customFormat="1" ht="11.25">
      <c r="B118" s="175"/>
      <c r="D118" s="168" t="s">
        <v>167</v>
      </c>
      <c r="E118" s="176" t="s">
        <v>3</v>
      </c>
      <c r="F118" s="177" t="s">
        <v>169</v>
      </c>
      <c r="H118" s="178">
        <v>21.87</v>
      </c>
      <c r="I118" s="179"/>
      <c r="L118" s="175"/>
      <c r="M118" s="180"/>
      <c r="N118" s="181"/>
      <c r="O118" s="181"/>
      <c r="P118" s="181"/>
      <c r="Q118" s="181"/>
      <c r="R118" s="181"/>
      <c r="S118" s="181"/>
      <c r="T118" s="182"/>
      <c r="AT118" s="176" t="s">
        <v>167</v>
      </c>
      <c r="AU118" s="176" t="s">
        <v>79</v>
      </c>
      <c r="AV118" s="14" t="s">
        <v>79</v>
      </c>
      <c r="AW118" s="14" t="s">
        <v>33</v>
      </c>
      <c r="AX118" s="14" t="s">
        <v>15</v>
      </c>
      <c r="AY118" s="176" t="s">
        <v>159</v>
      </c>
    </row>
    <row r="119" spans="1:65" s="2" customFormat="1" ht="48" customHeight="1">
      <c r="A119" s="34"/>
      <c r="B119" s="153"/>
      <c r="C119" s="154" t="s">
        <v>79</v>
      </c>
      <c r="D119" s="154" t="s">
        <v>161</v>
      </c>
      <c r="E119" s="155" t="s">
        <v>170</v>
      </c>
      <c r="F119" s="156" t="s">
        <v>171</v>
      </c>
      <c r="G119" s="157" t="s">
        <v>172</v>
      </c>
      <c r="H119" s="158">
        <v>12.75</v>
      </c>
      <c r="I119" s="159"/>
      <c r="J119" s="160">
        <f>ROUND(I119*H119,2)</f>
        <v>0</v>
      </c>
      <c r="K119" s="156" t="s">
        <v>165</v>
      </c>
      <c r="L119" s="35"/>
      <c r="M119" s="161" t="s">
        <v>3</v>
      </c>
      <c r="N119" s="162" t="s">
        <v>42</v>
      </c>
      <c r="O119" s="55"/>
      <c r="P119" s="163">
        <f>O119*H119</f>
        <v>0</v>
      </c>
      <c r="Q119" s="163">
        <v>0</v>
      </c>
      <c r="R119" s="163">
        <f>Q119*H119</f>
        <v>0</v>
      </c>
      <c r="S119" s="163">
        <v>0</v>
      </c>
      <c r="T119" s="164">
        <f>S119*H119</f>
        <v>0</v>
      </c>
      <c r="U119" s="34"/>
      <c r="V119" s="34"/>
      <c r="W119" s="34"/>
      <c r="X119" s="34"/>
      <c r="Y119" s="34"/>
      <c r="Z119" s="34"/>
      <c r="AA119" s="34"/>
      <c r="AB119" s="34"/>
      <c r="AC119" s="34"/>
      <c r="AD119" s="34"/>
      <c r="AE119" s="34"/>
      <c r="AR119" s="165" t="s">
        <v>85</v>
      </c>
      <c r="AT119" s="165" t="s">
        <v>161</v>
      </c>
      <c r="AU119" s="165" t="s">
        <v>79</v>
      </c>
      <c r="AY119" s="19" t="s">
        <v>159</v>
      </c>
      <c r="BE119" s="166">
        <f>IF(N119="základní",J119,0)</f>
        <v>0</v>
      </c>
      <c r="BF119" s="166">
        <f>IF(N119="snížená",J119,0)</f>
        <v>0</v>
      </c>
      <c r="BG119" s="166">
        <f>IF(N119="zákl. přenesená",J119,0)</f>
        <v>0</v>
      </c>
      <c r="BH119" s="166">
        <f>IF(N119="sníž. přenesená",J119,0)</f>
        <v>0</v>
      </c>
      <c r="BI119" s="166">
        <f>IF(N119="nulová",J119,0)</f>
        <v>0</v>
      </c>
      <c r="BJ119" s="19" t="s">
        <v>15</v>
      </c>
      <c r="BK119" s="166">
        <f>ROUND(I119*H119,2)</f>
        <v>0</v>
      </c>
      <c r="BL119" s="19" t="s">
        <v>85</v>
      </c>
      <c r="BM119" s="165" t="s">
        <v>173</v>
      </c>
    </row>
    <row r="120" spans="2:51" s="13" customFormat="1" ht="11.25">
      <c r="B120" s="167"/>
      <c r="D120" s="168" t="s">
        <v>167</v>
      </c>
      <c r="E120" s="169" t="s">
        <v>3</v>
      </c>
      <c r="F120" s="170" t="s">
        <v>174</v>
      </c>
      <c r="H120" s="169" t="s">
        <v>3</v>
      </c>
      <c r="I120" s="171"/>
      <c r="L120" s="167"/>
      <c r="M120" s="172"/>
      <c r="N120" s="173"/>
      <c r="O120" s="173"/>
      <c r="P120" s="173"/>
      <c r="Q120" s="173"/>
      <c r="R120" s="173"/>
      <c r="S120" s="173"/>
      <c r="T120" s="174"/>
      <c r="AT120" s="169" t="s">
        <v>167</v>
      </c>
      <c r="AU120" s="169" t="s">
        <v>79</v>
      </c>
      <c r="AV120" s="13" t="s">
        <v>15</v>
      </c>
      <c r="AW120" s="13" t="s">
        <v>33</v>
      </c>
      <c r="AX120" s="13" t="s">
        <v>71</v>
      </c>
      <c r="AY120" s="169" t="s">
        <v>159</v>
      </c>
    </row>
    <row r="121" spans="2:51" s="14" customFormat="1" ht="11.25">
      <c r="B121" s="175"/>
      <c r="D121" s="168" t="s">
        <v>167</v>
      </c>
      <c r="E121" s="176" t="s">
        <v>3</v>
      </c>
      <c r="F121" s="177" t="s">
        <v>175</v>
      </c>
      <c r="H121" s="178">
        <v>12.75</v>
      </c>
      <c r="I121" s="179"/>
      <c r="L121" s="175"/>
      <c r="M121" s="180"/>
      <c r="N121" s="181"/>
      <c r="O121" s="181"/>
      <c r="P121" s="181"/>
      <c r="Q121" s="181"/>
      <c r="R121" s="181"/>
      <c r="S121" s="181"/>
      <c r="T121" s="182"/>
      <c r="AT121" s="176" t="s">
        <v>167</v>
      </c>
      <c r="AU121" s="176" t="s">
        <v>79</v>
      </c>
      <c r="AV121" s="14" t="s">
        <v>79</v>
      </c>
      <c r="AW121" s="14" t="s">
        <v>33</v>
      </c>
      <c r="AX121" s="14" t="s">
        <v>15</v>
      </c>
      <c r="AY121" s="176" t="s">
        <v>159</v>
      </c>
    </row>
    <row r="122" spans="1:65" s="2" customFormat="1" ht="36" customHeight="1">
      <c r="A122" s="34"/>
      <c r="B122" s="153"/>
      <c r="C122" s="154" t="s">
        <v>82</v>
      </c>
      <c r="D122" s="154" t="s">
        <v>161</v>
      </c>
      <c r="E122" s="155" t="s">
        <v>176</v>
      </c>
      <c r="F122" s="156" t="s">
        <v>177</v>
      </c>
      <c r="G122" s="157" t="s">
        <v>172</v>
      </c>
      <c r="H122" s="158">
        <v>14.054</v>
      </c>
      <c r="I122" s="159"/>
      <c r="J122" s="160">
        <f>ROUND(I122*H122,2)</f>
        <v>0</v>
      </c>
      <c r="K122" s="156" t="s">
        <v>3</v>
      </c>
      <c r="L122" s="35"/>
      <c r="M122" s="161" t="s">
        <v>3</v>
      </c>
      <c r="N122" s="162" t="s">
        <v>42</v>
      </c>
      <c r="O122" s="55"/>
      <c r="P122" s="163">
        <f>O122*H122</f>
        <v>0</v>
      </c>
      <c r="Q122" s="163">
        <v>0</v>
      </c>
      <c r="R122" s="163">
        <f>Q122*H122</f>
        <v>0</v>
      </c>
      <c r="S122" s="163">
        <v>0</v>
      </c>
      <c r="T122" s="164">
        <f>S122*H122</f>
        <v>0</v>
      </c>
      <c r="U122" s="34"/>
      <c r="V122" s="34"/>
      <c r="W122" s="34"/>
      <c r="X122" s="34"/>
      <c r="Y122" s="34"/>
      <c r="Z122" s="34"/>
      <c r="AA122" s="34"/>
      <c r="AB122" s="34"/>
      <c r="AC122" s="34"/>
      <c r="AD122" s="34"/>
      <c r="AE122" s="34"/>
      <c r="AR122" s="165" t="s">
        <v>85</v>
      </c>
      <c r="AT122" s="165" t="s">
        <v>161</v>
      </c>
      <c r="AU122" s="165" t="s">
        <v>79</v>
      </c>
      <c r="AY122" s="19" t="s">
        <v>159</v>
      </c>
      <c r="BE122" s="166">
        <f>IF(N122="základní",J122,0)</f>
        <v>0</v>
      </c>
      <c r="BF122" s="166">
        <f>IF(N122="snížená",J122,0)</f>
        <v>0</v>
      </c>
      <c r="BG122" s="166">
        <f>IF(N122="zákl. přenesená",J122,0)</f>
        <v>0</v>
      </c>
      <c r="BH122" s="166">
        <f>IF(N122="sníž. přenesená",J122,0)</f>
        <v>0</v>
      </c>
      <c r="BI122" s="166">
        <f>IF(N122="nulová",J122,0)</f>
        <v>0</v>
      </c>
      <c r="BJ122" s="19" t="s">
        <v>15</v>
      </c>
      <c r="BK122" s="166">
        <f>ROUND(I122*H122,2)</f>
        <v>0</v>
      </c>
      <c r="BL122" s="19" t="s">
        <v>85</v>
      </c>
      <c r="BM122" s="165" t="s">
        <v>178</v>
      </c>
    </row>
    <row r="123" spans="2:51" s="13" customFormat="1" ht="11.25">
      <c r="B123" s="167"/>
      <c r="D123" s="168" t="s">
        <v>167</v>
      </c>
      <c r="E123" s="169" t="s">
        <v>3</v>
      </c>
      <c r="F123" s="170" t="s">
        <v>179</v>
      </c>
      <c r="H123" s="169" t="s">
        <v>3</v>
      </c>
      <c r="I123" s="171"/>
      <c r="L123" s="167"/>
      <c r="M123" s="172"/>
      <c r="N123" s="173"/>
      <c r="O123" s="173"/>
      <c r="P123" s="173"/>
      <c r="Q123" s="173"/>
      <c r="R123" s="173"/>
      <c r="S123" s="173"/>
      <c r="T123" s="174"/>
      <c r="AT123" s="169" t="s">
        <v>167</v>
      </c>
      <c r="AU123" s="169" t="s">
        <v>79</v>
      </c>
      <c r="AV123" s="13" t="s">
        <v>15</v>
      </c>
      <c r="AW123" s="13" t="s">
        <v>33</v>
      </c>
      <c r="AX123" s="13" t="s">
        <v>71</v>
      </c>
      <c r="AY123" s="169" t="s">
        <v>159</v>
      </c>
    </row>
    <row r="124" spans="2:51" s="13" customFormat="1" ht="11.25">
      <c r="B124" s="167"/>
      <c r="D124" s="168" t="s">
        <v>167</v>
      </c>
      <c r="E124" s="169" t="s">
        <v>3</v>
      </c>
      <c r="F124" s="170" t="s">
        <v>180</v>
      </c>
      <c r="H124" s="169" t="s">
        <v>3</v>
      </c>
      <c r="I124" s="171"/>
      <c r="L124" s="167"/>
      <c r="M124" s="172"/>
      <c r="N124" s="173"/>
      <c r="O124" s="173"/>
      <c r="P124" s="173"/>
      <c r="Q124" s="173"/>
      <c r="R124" s="173"/>
      <c r="S124" s="173"/>
      <c r="T124" s="174"/>
      <c r="AT124" s="169" t="s">
        <v>167</v>
      </c>
      <c r="AU124" s="169" t="s">
        <v>79</v>
      </c>
      <c r="AV124" s="13" t="s">
        <v>15</v>
      </c>
      <c r="AW124" s="13" t="s">
        <v>33</v>
      </c>
      <c r="AX124" s="13" t="s">
        <v>71</v>
      </c>
      <c r="AY124" s="169" t="s">
        <v>159</v>
      </c>
    </row>
    <row r="125" spans="2:51" s="14" customFormat="1" ht="11.25">
      <c r="B125" s="175"/>
      <c r="D125" s="168" t="s">
        <v>167</v>
      </c>
      <c r="E125" s="176" t="s">
        <v>3</v>
      </c>
      <c r="F125" s="177" t="s">
        <v>181</v>
      </c>
      <c r="H125" s="178">
        <v>5.4</v>
      </c>
      <c r="I125" s="179"/>
      <c r="L125" s="175"/>
      <c r="M125" s="180"/>
      <c r="N125" s="181"/>
      <c r="O125" s="181"/>
      <c r="P125" s="181"/>
      <c r="Q125" s="181"/>
      <c r="R125" s="181"/>
      <c r="S125" s="181"/>
      <c r="T125" s="182"/>
      <c r="AT125" s="176" t="s">
        <v>167</v>
      </c>
      <c r="AU125" s="176" t="s">
        <v>79</v>
      </c>
      <c r="AV125" s="14" t="s">
        <v>79</v>
      </c>
      <c r="AW125" s="14" t="s">
        <v>33</v>
      </c>
      <c r="AX125" s="14" t="s">
        <v>71</v>
      </c>
      <c r="AY125" s="176" t="s">
        <v>159</v>
      </c>
    </row>
    <row r="126" spans="2:51" s="13" customFormat="1" ht="11.25">
      <c r="B126" s="167"/>
      <c r="D126" s="168" t="s">
        <v>167</v>
      </c>
      <c r="E126" s="169" t="s">
        <v>3</v>
      </c>
      <c r="F126" s="170" t="s">
        <v>182</v>
      </c>
      <c r="H126" s="169" t="s">
        <v>3</v>
      </c>
      <c r="I126" s="171"/>
      <c r="L126" s="167"/>
      <c r="M126" s="172"/>
      <c r="N126" s="173"/>
      <c r="O126" s="173"/>
      <c r="P126" s="173"/>
      <c r="Q126" s="173"/>
      <c r="R126" s="173"/>
      <c r="S126" s="173"/>
      <c r="T126" s="174"/>
      <c r="AT126" s="169" t="s">
        <v>167</v>
      </c>
      <c r="AU126" s="169" t="s">
        <v>79</v>
      </c>
      <c r="AV126" s="13" t="s">
        <v>15</v>
      </c>
      <c r="AW126" s="13" t="s">
        <v>33</v>
      </c>
      <c r="AX126" s="13" t="s">
        <v>71</v>
      </c>
      <c r="AY126" s="169" t="s">
        <v>159</v>
      </c>
    </row>
    <row r="127" spans="2:51" s="14" customFormat="1" ht="11.25">
      <c r="B127" s="175"/>
      <c r="D127" s="168" t="s">
        <v>167</v>
      </c>
      <c r="E127" s="176" t="s">
        <v>3</v>
      </c>
      <c r="F127" s="177" t="s">
        <v>183</v>
      </c>
      <c r="H127" s="178">
        <v>2.4</v>
      </c>
      <c r="I127" s="179"/>
      <c r="L127" s="175"/>
      <c r="M127" s="180"/>
      <c r="N127" s="181"/>
      <c r="O127" s="181"/>
      <c r="P127" s="181"/>
      <c r="Q127" s="181"/>
      <c r="R127" s="181"/>
      <c r="S127" s="181"/>
      <c r="T127" s="182"/>
      <c r="AT127" s="176" t="s">
        <v>167</v>
      </c>
      <c r="AU127" s="176" t="s">
        <v>79</v>
      </c>
      <c r="AV127" s="14" t="s">
        <v>79</v>
      </c>
      <c r="AW127" s="14" t="s">
        <v>33</v>
      </c>
      <c r="AX127" s="14" t="s">
        <v>71</v>
      </c>
      <c r="AY127" s="176" t="s">
        <v>159</v>
      </c>
    </row>
    <row r="128" spans="2:51" s="13" customFormat="1" ht="11.25">
      <c r="B128" s="167"/>
      <c r="D128" s="168" t="s">
        <v>167</v>
      </c>
      <c r="E128" s="169" t="s">
        <v>3</v>
      </c>
      <c r="F128" s="170" t="s">
        <v>184</v>
      </c>
      <c r="H128" s="169" t="s">
        <v>3</v>
      </c>
      <c r="I128" s="171"/>
      <c r="L128" s="167"/>
      <c r="M128" s="172"/>
      <c r="N128" s="173"/>
      <c r="O128" s="173"/>
      <c r="P128" s="173"/>
      <c r="Q128" s="173"/>
      <c r="R128" s="173"/>
      <c r="S128" s="173"/>
      <c r="T128" s="174"/>
      <c r="AT128" s="169" t="s">
        <v>167</v>
      </c>
      <c r="AU128" s="169" t="s">
        <v>79</v>
      </c>
      <c r="AV128" s="13" t="s">
        <v>15</v>
      </c>
      <c r="AW128" s="13" t="s">
        <v>33</v>
      </c>
      <c r="AX128" s="13" t="s">
        <v>71</v>
      </c>
      <c r="AY128" s="169" t="s">
        <v>159</v>
      </c>
    </row>
    <row r="129" spans="2:51" s="14" customFormat="1" ht="11.25">
      <c r="B129" s="175"/>
      <c r="D129" s="168" t="s">
        <v>167</v>
      </c>
      <c r="E129" s="176" t="s">
        <v>3</v>
      </c>
      <c r="F129" s="177" t="s">
        <v>185</v>
      </c>
      <c r="H129" s="178">
        <v>6.254</v>
      </c>
      <c r="I129" s="179"/>
      <c r="L129" s="175"/>
      <c r="M129" s="180"/>
      <c r="N129" s="181"/>
      <c r="O129" s="181"/>
      <c r="P129" s="181"/>
      <c r="Q129" s="181"/>
      <c r="R129" s="181"/>
      <c r="S129" s="181"/>
      <c r="T129" s="182"/>
      <c r="AT129" s="176" t="s">
        <v>167</v>
      </c>
      <c r="AU129" s="176" t="s">
        <v>79</v>
      </c>
      <c r="AV129" s="14" t="s">
        <v>79</v>
      </c>
      <c r="AW129" s="14" t="s">
        <v>33</v>
      </c>
      <c r="AX129" s="14" t="s">
        <v>71</v>
      </c>
      <c r="AY129" s="176" t="s">
        <v>159</v>
      </c>
    </row>
    <row r="130" spans="2:51" s="15" customFormat="1" ht="11.25">
      <c r="B130" s="183"/>
      <c r="D130" s="168" t="s">
        <v>167</v>
      </c>
      <c r="E130" s="184" t="s">
        <v>3</v>
      </c>
      <c r="F130" s="185" t="s">
        <v>186</v>
      </c>
      <c r="H130" s="186">
        <v>14.054</v>
      </c>
      <c r="I130" s="187"/>
      <c r="L130" s="183"/>
      <c r="M130" s="188"/>
      <c r="N130" s="189"/>
      <c r="O130" s="189"/>
      <c r="P130" s="189"/>
      <c r="Q130" s="189"/>
      <c r="R130" s="189"/>
      <c r="S130" s="189"/>
      <c r="T130" s="190"/>
      <c r="AT130" s="184" t="s">
        <v>167</v>
      </c>
      <c r="AU130" s="184" t="s">
        <v>79</v>
      </c>
      <c r="AV130" s="15" t="s">
        <v>85</v>
      </c>
      <c r="AW130" s="15" t="s">
        <v>33</v>
      </c>
      <c r="AX130" s="15" t="s">
        <v>15</v>
      </c>
      <c r="AY130" s="184" t="s">
        <v>159</v>
      </c>
    </row>
    <row r="131" spans="1:65" s="2" customFormat="1" ht="48" customHeight="1">
      <c r="A131" s="34"/>
      <c r="B131" s="153"/>
      <c r="C131" s="154" t="s">
        <v>85</v>
      </c>
      <c r="D131" s="154" t="s">
        <v>161</v>
      </c>
      <c r="E131" s="155" t="s">
        <v>187</v>
      </c>
      <c r="F131" s="156" t="s">
        <v>188</v>
      </c>
      <c r="G131" s="157" t="s">
        <v>172</v>
      </c>
      <c r="H131" s="158">
        <v>14.054</v>
      </c>
      <c r="I131" s="159"/>
      <c r="J131" s="160">
        <f>ROUND(I131*H131,2)</f>
        <v>0</v>
      </c>
      <c r="K131" s="156" t="s">
        <v>3</v>
      </c>
      <c r="L131" s="35"/>
      <c r="M131" s="161" t="s">
        <v>3</v>
      </c>
      <c r="N131" s="162" t="s">
        <v>42</v>
      </c>
      <c r="O131" s="55"/>
      <c r="P131" s="163">
        <f>O131*H131</f>
        <v>0</v>
      </c>
      <c r="Q131" s="163">
        <v>0</v>
      </c>
      <c r="R131" s="163">
        <f>Q131*H131</f>
        <v>0</v>
      </c>
      <c r="S131" s="163">
        <v>0</v>
      </c>
      <c r="T131" s="164">
        <f>S131*H131</f>
        <v>0</v>
      </c>
      <c r="U131" s="34"/>
      <c r="V131" s="34"/>
      <c r="W131" s="34"/>
      <c r="X131" s="34"/>
      <c r="Y131" s="34"/>
      <c r="Z131" s="34"/>
      <c r="AA131" s="34"/>
      <c r="AB131" s="34"/>
      <c r="AC131" s="34"/>
      <c r="AD131" s="34"/>
      <c r="AE131" s="34"/>
      <c r="AR131" s="165" t="s">
        <v>85</v>
      </c>
      <c r="AT131" s="165" t="s">
        <v>161</v>
      </c>
      <c r="AU131" s="165" t="s">
        <v>79</v>
      </c>
      <c r="AY131" s="19" t="s">
        <v>159</v>
      </c>
      <c r="BE131" s="166">
        <f>IF(N131="základní",J131,0)</f>
        <v>0</v>
      </c>
      <c r="BF131" s="166">
        <f>IF(N131="snížená",J131,0)</f>
        <v>0</v>
      </c>
      <c r="BG131" s="166">
        <f>IF(N131="zákl. přenesená",J131,0)</f>
        <v>0</v>
      </c>
      <c r="BH131" s="166">
        <f>IF(N131="sníž. přenesená",J131,0)</f>
        <v>0</v>
      </c>
      <c r="BI131" s="166">
        <f>IF(N131="nulová",J131,0)</f>
        <v>0</v>
      </c>
      <c r="BJ131" s="19" t="s">
        <v>15</v>
      </c>
      <c r="BK131" s="166">
        <f>ROUND(I131*H131,2)</f>
        <v>0</v>
      </c>
      <c r="BL131" s="19" t="s">
        <v>85</v>
      </c>
      <c r="BM131" s="165" t="s">
        <v>189</v>
      </c>
    </row>
    <row r="132" spans="2:51" s="13" customFormat="1" ht="11.25">
      <c r="B132" s="167"/>
      <c r="D132" s="168" t="s">
        <v>167</v>
      </c>
      <c r="E132" s="169" t="s">
        <v>3</v>
      </c>
      <c r="F132" s="170" t="s">
        <v>190</v>
      </c>
      <c r="H132" s="169" t="s">
        <v>3</v>
      </c>
      <c r="I132" s="171"/>
      <c r="L132" s="167"/>
      <c r="M132" s="172"/>
      <c r="N132" s="173"/>
      <c r="O132" s="173"/>
      <c r="P132" s="173"/>
      <c r="Q132" s="173"/>
      <c r="R132" s="173"/>
      <c r="S132" s="173"/>
      <c r="T132" s="174"/>
      <c r="AT132" s="169" t="s">
        <v>167</v>
      </c>
      <c r="AU132" s="169" t="s">
        <v>79</v>
      </c>
      <c r="AV132" s="13" t="s">
        <v>15</v>
      </c>
      <c r="AW132" s="13" t="s">
        <v>33</v>
      </c>
      <c r="AX132" s="13" t="s">
        <v>71</v>
      </c>
      <c r="AY132" s="169" t="s">
        <v>159</v>
      </c>
    </row>
    <row r="133" spans="2:51" s="14" customFormat="1" ht="11.25">
      <c r="B133" s="175"/>
      <c r="D133" s="168" t="s">
        <v>167</v>
      </c>
      <c r="E133" s="176" t="s">
        <v>3</v>
      </c>
      <c r="F133" s="177" t="s">
        <v>191</v>
      </c>
      <c r="H133" s="178">
        <v>14.054</v>
      </c>
      <c r="I133" s="179"/>
      <c r="L133" s="175"/>
      <c r="M133" s="180"/>
      <c r="N133" s="181"/>
      <c r="O133" s="181"/>
      <c r="P133" s="181"/>
      <c r="Q133" s="181"/>
      <c r="R133" s="181"/>
      <c r="S133" s="181"/>
      <c r="T133" s="182"/>
      <c r="AT133" s="176" t="s">
        <v>167</v>
      </c>
      <c r="AU133" s="176" t="s">
        <v>79</v>
      </c>
      <c r="AV133" s="14" t="s">
        <v>79</v>
      </c>
      <c r="AW133" s="14" t="s">
        <v>33</v>
      </c>
      <c r="AX133" s="14" t="s">
        <v>15</v>
      </c>
      <c r="AY133" s="176" t="s">
        <v>159</v>
      </c>
    </row>
    <row r="134" spans="1:65" s="2" customFormat="1" ht="48" customHeight="1">
      <c r="A134" s="34"/>
      <c r="B134" s="153"/>
      <c r="C134" s="154" t="s">
        <v>88</v>
      </c>
      <c r="D134" s="154" t="s">
        <v>161</v>
      </c>
      <c r="E134" s="155" t="s">
        <v>192</v>
      </c>
      <c r="F134" s="156" t="s">
        <v>193</v>
      </c>
      <c r="G134" s="157" t="s">
        <v>172</v>
      </c>
      <c r="H134" s="158">
        <v>39.571</v>
      </c>
      <c r="I134" s="159"/>
      <c r="J134" s="160">
        <f>ROUND(I134*H134,2)</f>
        <v>0</v>
      </c>
      <c r="K134" s="156" t="s">
        <v>165</v>
      </c>
      <c r="L134" s="35"/>
      <c r="M134" s="161" t="s">
        <v>3</v>
      </c>
      <c r="N134" s="162" t="s">
        <v>42</v>
      </c>
      <c r="O134" s="55"/>
      <c r="P134" s="163">
        <f>O134*H134</f>
        <v>0</v>
      </c>
      <c r="Q134" s="163">
        <v>0</v>
      </c>
      <c r="R134" s="163">
        <f>Q134*H134</f>
        <v>0</v>
      </c>
      <c r="S134" s="163">
        <v>0</v>
      </c>
      <c r="T134" s="164">
        <f>S134*H134</f>
        <v>0</v>
      </c>
      <c r="U134" s="34"/>
      <c r="V134" s="34"/>
      <c r="W134" s="34"/>
      <c r="X134" s="34"/>
      <c r="Y134" s="34"/>
      <c r="Z134" s="34"/>
      <c r="AA134" s="34"/>
      <c r="AB134" s="34"/>
      <c r="AC134" s="34"/>
      <c r="AD134" s="34"/>
      <c r="AE134" s="34"/>
      <c r="AR134" s="165" t="s">
        <v>85</v>
      </c>
      <c r="AT134" s="165" t="s">
        <v>161</v>
      </c>
      <c r="AU134" s="165" t="s">
        <v>79</v>
      </c>
      <c r="AY134" s="19" t="s">
        <v>159</v>
      </c>
      <c r="BE134" s="166">
        <f>IF(N134="základní",J134,0)</f>
        <v>0</v>
      </c>
      <c r="BF134" s="166">
        <f>IF(N134="snížená",J134,0)</f>
        <v>0</v>
      </c>
      <c r="BG134" s="166">
        <f>IF(N134="zákl. přenesená",J134,0)</f>
        <v>0</v>
      </c>
      <c r="BH134" s="166">
        <f>IF(N134="sníž. přenesená",J134,0)</f>
        <v>0</v>
      </c>
      <c r="BI134" s="166">
        <f>IF(N134="nulová",J134,0)</f>
        <v>0</v>
      </c>
      <c r="BJ134" s="19" t="s">
        <v>15</v>
      </c>
      <c r="BK134" s="166">
        <f>ROUND(I134*H134,2)</f>
        <v>0</v>
      </c>
      <c r="BL134" s="19" t="s">
        <v>85</v>
      </c>
      <c r="BM134" s="165" t="s">
        <v>194</v>
      </c>
    </row>
    <row r="135" spans="2:51" s="13" customFormat="1" ht="11.25">
      <c r="B135" s="167"/>
      <c r="D135" s="168" t="s">
        <v>167</v>
      </c>
      <c r="E135" s="169" t="s">
        <v>3</v>
      </c>
      <c r="F135" s="170" t="s">
        <v>195</v>
      </c>
      <c r="H135" s="169" t="s">
        <v>3</v>
      </c>
      <c r="I135" s="171"/>
      <c r="L135" s="167"/>
      <c r="M135" s="172"/>
      <c r="N135" s="173"/>
      <c r="O135" s="173"/>
      <c r="P135" s="173"/>
      <c r="Q135" s="173"/>
      <c r="R135" s="173"/>
      <c r="S135" s="173"/>
      <c r="T135" s="174"/>
      <c r="AT135" s="169" t="s">
        <v>167</v>
      </c>
      <c r="AU135" s="169" t="s">
        <v>79</v>
      </c>
      <c r="AV135" s="13" t="s">
        <v>15</v>
      </c>
      <c r="AW135" s="13" t="s">
        <v>33</v>
      </c>
      <c r="AX135" s="13" t="s">
        <v>71</v>
      </c>
      <c r="AY135" s="169" t="s">
        <v>159</v>
      </c>
    </row>
    <row r="136" spans="2:51" s="14" customFormat="1" ht="11.25">
      <c r="B136" s="175"/>
      <c r="D136" s="168" t="s">
        <v>167</v>
      </c>
      <c r="E136" s="176" t="s">
        <v>3</v>
      </c>
      <c r="F136" s="177" t="s">
        <v>196</v>
      </c>
      <c r="H136" s="178">
        <v>39.571</v>
      </c>
      <c r="I136" s="179"/>
      <c r="L136" s="175"/>
      <c r="M136" s="180"/>
      <c r="N136" s="181"/>
      <c r="O136" s="181"/>
      <c r="P136" s="181"/>
      <c r="Q136" s="181"/>
      <c r="R136" s="181"/>
      <c r="S136" s="181"/>
      <c r="T136" s="182"/>
      <c r="AT136" s="176" t="s">
        <v>167</v>
      </c>
      <c r="AU136" s="176" t="s">
        <v>79</v>
      </c>
      <c r="AV136" s="14" t="s">
        <v>79</v>
      </c>
      <c r="AW136" s="14" t="s">
        <v>33</v>
      </c>
      <c r="AX136" s="14" t="s">
        <v>15</v>
      </c>
      <c r="AY136" s="176" t="s">
        <v>159</v>
      </c>
    </row>
    <row r="137" spans="1:65" s="2" customFormat="1" ht="60" customHeight="1">
      <c r="A137" s="34"/>
      <c r="B137" s="153"/>
      <c r="C137" s="154" t="s">
        <v>91</v>
      </c>
      <c r="D137" s="154" t="s">
        <v>161</v>
      </c>
      <c r="E137" s="155" t="s">
        <v>197</v>
      </c>
      <c r="F137" s="156" t="s">
        <v>198</v>
      </c>
      <c r="G137" s="157" t="s">
        <v>172</v>
      </c>
      <c r="H137" s="158">
        <v>39.571</v>
      </c>
      <c r="I137" s="159"/>
      <c r="J137" s="160">
        <f>ROUND(I137*H137,2)</f>
        <v>0</v>
      </c>
      <c r="K137" s="156" t="s">
        <v>165</v>
      </c>
      <c r="L137" s="35"/>
      <c r="M137" s="161" t="s">
        <v>3</v>
      </c>
      <c r="N137" s="162" t="s">
        <v>42</v>
      </c>
      <c r="O137" s="55"/>
      <c r="P137" s="163">
        <f>O137*H137</f>
        <v>0</v>
      </c>
      <c r="Q137" s="163">
        <v>0</v>
      </c>
      <c r="R137" s="163">
        <f>Q137*H137</f>
        <v>0</v>
      </c>
      <c r="S137" s="163">
        <v>0</v>
      </c>
      <c r="T137" s="164">
        <f>S137*H137</f>
        <v>0</v>
      </c>
      <c r="U137" s="34"/>
      <c r="V137" s="34"/>
      <c r="W137" s="34"/>
      <c r="X137" s="34"/>
      <c r="Y137" s="34"/>
      <c r="Z137" s="34"/>
      <c r="AA137" s="34"/>
      <c r="AB137" s="34"/>
      <c r="AC137" s="34"/>
      <c r="AD137" s="34"/>
      <c r="AE137" s="34"/>
      <c r="AR137" s="165" t="s">
        <v>85</v>
      </c>
      <c r="AT137" s="165" t="s">
        <v>161</v>
      </c>
      <c r="AU137" s="165" t="s">
        <v>79</v>
      </c>
      <c r="AY137" s="19" t="s">
        <v>159</v>
      </c>
      <c r="BE137" s="166">
        <f>IF(N137="základní",J137,0)</f>
        <v>0</v>
      </c>
      <c r="BF137" s="166">
        <f>IF(N137="snížená",J137,0)</f>
        <v>0</v>
      </c>
      <c r="BG137" s="166">
        <f>IF(N137="zákl. přenesená",J137,0)</f>
        <v>0</v>
      </c>
      <c r="BH137" s="166">
        <f>IF(N137="sníž. přenesená",J137,0)</f>
        <v>0</v>
      </c>
      <c r="BI137" s="166">
        <f>IF(N137="nulová",J137,0)</f>
        <v>0</v>
      </c>
      <c r="BJ137" s="19" t="s">
        <v>15</v>
      </c>
      <c r="BK137" s="166">
        <f>ROUND(I137*H137,2)</f>
        <v>0</v>
      </c>
      <c r="BL137" s="19" t="s">
        <v>85</v>
      </c>
      <c r="BM137" s="165" t="s">
        <v>199</v>
      </c>
    </row>
    <row r="138" spans="2:51" s="13" customFormat="1" ht="11.25">
      <c r="B138" s="167"/>
      <c r="D138" s="168" t="s">
        <v>167</v>
      </c>
      <c r="E138" s="169" t="s">
        <v>3</v>
      </c>
      <c r="F138" s="170" t="s">
        <v>195</v>
      </c>
      <c r="H138" s="169" t="s">
        <v>3</v>
      </c>
      <c r="I138" s="171"/>
      <c r="L138" s="167"/>
      <c r="M138" s="172"/>
      <c r="N138" s="173"/>
      <c r="O138" s="173"/>
      <c r="P138" s="173"/>
      <c r="Q138" s="173"/>
      <c r="R138" s="173"/>
      <c r="S138" s="173"/>
      <c r="T138" s="174"/>
      <c r="AT138" s="169" t="s">
        <v>167</v>
      </c>
      <c r="AU138" s="169" t="s">
        <v>79</v>
      </c>
      <c r="AV138" s="13" t="s">
        <v>15</v>
      </c>
      <c r="AW138" s="13" t="s">
        <v>33</v>
      </c>
      <c r="AX138" s="13" t="s">
        <v>71</v>
      </c>
      <c r="AY138" s="169" t="s">
        <v>159</v>
      </c>
    </row>
    <row r="139" spans="2:51" s="14" customFormat="1" ht="11.25">
      <c r="B139" s="175"/>
      <c r="D139" s="168" t="s">
        <v>167</v>
      </c>
      <c r="E139" s="176" t="s">
        <v>3</v>
      </c>
      <c r="F139" s="177" t="s">
        <v>196</v>
      </c>
      <c r="H139" s="178">
        <v>39.571</v>
      </c>
      <c r="I139" s="179"/>
      <c r="L139" s="175"/>
      <c r="M139" s="180"/>
      <c r="N139" s="181"/>
      <c r="O139" s="181"/>
      <c r="P139" s="181"/>
      <c r="Q139" s="181"/>
      <c r="R139" s="181"/>
      <c r="S139" s="181"/>
      <c r="T139" s="182"/>
      <c r="AT139" s="176" t="s">
        <v>167</v>
      </c>
      <c r="AU139" s="176" t="s">
        <v>79</v>
      </c>
      <c r="AV139" s="14" t="s">
        <v>79</v>
      </c>
      <c r="AW139" s="14" t="s">
        <v>33</v>
      </c>
      <c r="AX139" s="14" t="s">
        <v>15</v>
      </c>
      <c r="AY139" s="176" t="s">
        <v>159</v>
      </c>
    </row>
    <row r="140" spans="1:65" s="2" customFormat="1" ht="60" customHeight="1">
      <c r="A140" s="34"/>
      <c r="B140" s="153"/>
      <c r="C140" s="154" t="s">
        <v>94</v>
      </c>
      <c r="D140" s="154" t="s">
        <v>161</v>
      </c>
      <c r="E140" s="155" t="s">
        <v>200</v>
      </c>
      <c r="F140" s="156" t="s">
        <v>201</v>
      </c>
      <c r="G140" s="157" t="s">
        <v>172</v>
      </c>
      <c r="H140" s="158">
        <v>39.571</v>
      </c>
      <c r="I140" s="159"/>
      <c r="J140" s="160">
        <f>ROUND(I140*H140,2)</f>
        <v>0</v>
      </c>
      <c r="K140" s="156" t="s">
        <v>165</v>
      </c>
      <c r="L140" s="35"/>
      <c r="M140" s="161" t="s">
        <v>3</v>
      </c>
      <c r="N140" s="162" t="s">
        <v>42</v>
      </c>
      <c r="O140" s="55"/>
      <c r="P140" s="163">
        <f>O140*H140</f>
        <v>0</v>
      </c>
      <c r="Q140" s="163">
        <v>0</v>
      </c>
      <c r="R140" s="163">
        <f>Q140*H140</f>
        <v>0</v>
      </c>
      <c r="S140" s="163">
        <v>0</v>
      </c>
      <c r="T140" s="164">
        <f>S140*H140</f>
        <v>0</v>
      </c>
      <c r="U140" s="34"/>
      <c r="V140" s="34"/>
      <c r="W140" s="34"/>
      <c r="X140" s="34"/>
      <c r="Y140" s="34"/>
      <c r="Z140" s="34"/>
      <c r="AA140" s="34"/>
      <c r="AB140" s="34"/>
      <c r="AC140" s="34"/>
      <c r="AD140" s="34"/>
      <c r="AE140" s="34"/>
      <c r="AR140" s="165" t="s">
        <v>85</v>
      </c>
      <c r="AT140" s="165" t="s">
        <v>161</v>
      </c>
      <c r="AU140" s="165" t="s">
        <v>79</v>
      </c>
      <c r="AY140" s="19" t="s">
        <v>159</v>
      </c>
      <c r="BE140" s="166">
        <f>IF(N140="základní",J140,0)</f>
        <v>0</v>
      </c>
      <c r="BF140" s="166">
        <f>IF(N140="snížená",J140,0)</f>
        <v>0</v>
      </c>
      <c r="BG140" s="166">
        <f>IF(N140="zákl. přenesená",J140,0)</f>
        <v>0</v>
      </c>
      <c r="BH140" s="166">
        <f>IF(N140="sníž. přenesená",J140,0)</f>
        <v>0</v>
      </c>
      <c r="BI140" s="166">
        <f>IF(N140="nulová",J140,0)</f>
        <v>0</v>
      </c>
      <c r="BJ140" s="19" t="s">
        <v>15</v>
      </c>
      <c r="BK140" s="166">
        <f>ROUND(I140*H140,2)</f>
        <v>0</v>
      </c>
      <c r="BL140" s="19" t="s">
        <v>85</v>
      </c>
      <c r="BM140" s="165" t="s">
        <v>202</v>
      </c>
    </row>
    <row r="141" spans="2:51" s="13" customFormat="1" ht="11.25">
      <c r="B141" s="167"/>
      <c r="D141" s="168" t="s">
        <v>167</v>
      </c>
      <c r="E141" s="169" t="s">
        <v>3</v>
      </c>
      <c r="F141" s="170" t="s">
        <v>195</v>
      </c>
      <c r="H141" s="169" t="s">
        <v>3</v>
      </c>
      <c r="I141" s="171"/>
      <c r="L141" s="167"/>
      <c r="M141" s="172"/>
      <c r="N141" s="173"/>
      <c r="O141" s="173"/>
      <c r="P141" s="173"/>
      <c r="Q141" s="173"/>
      <c r="R141" s="173"/>
      <c r="S141" s="173"/>
      <c r="T141" s="174"/>
      <c r="AT141" s="169" t="s">
        <v>167</v>
      </c>
      <c r="AU141" s="169" t="s">
        <v>79</v>
      </c>
      <c r="AV141" s="13" t="s">
        <v>15</v>
      </c>
      <c r="AW141" s="13" t="s">
        <v>33</v>
      </c>
      <c r="AX141" s="13" t="s">
        <v>71</v>
      </c>
      <c r="AY141" s="169" t="s">
        <v>159</v>
      </c>
    </row>
    <row r="142" spans="2:51" s="14" customFormat="1" ht="11.25">
      <c r="B142" s="175"/>
      <c r="D142" s="168" t="s">
        <v>167</v>
      </c>
      <c r="E142" s="176" t="s">
        <v>3</v>
      </c>
      <c r="F142" s="177" t="s">
        <v>196</v>
      </c>
      <c r="H142" s="178">
        <v>39.571</v>
      </c>
      <c r="I142" s="179"/>
      <c r="L142" s="175"/>
      <c r="M142" s="180"/>
      <c r="N142" s="181"/>
      <c r="O142" s="181"/>
      <c r="P142" s="181"/>
      <c r="Q142" s="181"/>
      <c r="R142" s="181"/>
      <c r="S142" s="181"/>
      <c r="T142" s="182"/>
      <c r="AT142" s="176" t="s">
        <v>167</v>
      </c>
      <c r="AU142" s="176" t="s">
        <v>79</v>
      </c>
      <c r="AV142" s="14" t="s">
        <v>79</v>
      </c>
      <c r="AW142" s="14" t="s">
        <v>33</v>
      </c>
      <c r="AX142" s="14" t="s">
        <v>15</v>
      </c>
      <c r="AY142" s="176" t="s">
        <v>159</v>
      </c>
    </row>
    <row r="143" spans="1:65" s="2" customFormat="1" ht="60" customHeight="1">
      <c r="A143" s="34"/>
      <c r="B143" s="153"/>
      <c r="C143" s="154" t="s">
        <v>97</v>
      </c>
      <c r="D143" s="154" t="s">
        <v>161</v>
      </c>
      <c r="E143" s="155" t="s">
        <v>203</v>
      </c>
      <c r="F143" s="156" t="s">
        <v>204</v>
      </c>
      <c r="G143" s="157" t="s">
        <v>172</v>
      </c>
      <c r="H143" s="158">
        <v>989.275</v>
      </c>
      <c r="I143" s="159"/>
      <c r="J143" s="160">
        <f>ROUND(I143*H143,2)</f>
        <v>0</v>
      </c>
      <c r="K143" s="156" t="s">
        <v>165</v>
      </c>
      <c r="L143" s="35"/>
      <c r="M143" s="161" t="s">
        <v>3</v>
      </c>
      <c r="N143" s="162" t="s">
        <v>42</v>
      </c>
      <c r="O143" s="55"/>
      <c r="P143" s="163">
        <f>O143*H143</f>
        <v>0</v>
      </c>
      <c r="Q143" s="163">
        <v>0</v>
      </c>
      <c r="R143" s="163">
        <f>Q143*H143</f>
        <v>0</v>
      </c>
      <c r="S143" s="163">
        <v>0</v>
      </c>
      <c r="T143" s="164">
        <f>S143*H143</f>
        <v>0</v>
      </c>
      <c r="U143" s="34"/>
      <c r="V143" s="34"/>
      <c r="W143" s="34"/>
      <c r="X143" s="34"/>
      <c r="Y143" s="34"/>
      <c r="Z143" s="34"/>
      <c r="AA143" s="34"/>
      <c r="AB143" s="34"/>
      <c r="AC143" s="34"/>
      <c r="AD143" s="34"/>
      <c r="AE143" s="34"/>
      <c r="AR143" s="165" t="s">
        <v>85</v>
      </c>
      <c r="AT143" s="165" t="s">
        <v>161</v>
      </c>
      <c r="AU143" s="165" t="s">
        <v>79</v>
      </c>
      <c r="AY143" s="19" t="s">
        <v>159</v>
      </c>
      <c r="BE143" s="166">
        <f>IF(N143="základní",J143,0)</f>
        <v>0</v>
      </c>
      <c r="BF143" s="166">
        <f>IF(N143="snížená",J143,0)</f>
        <v>0</v>
      </c>
      <c r="BG143" s="166">
        <f>IF(N143="zákl. přenesená",J143,0)</f>
        <v>0</v>
      </c>
      <c r="BH143" s="166">
        <f>IF(N143="sníž. přenesená",J143,0)</f>
        <v>0</v>
      </c>
      <c r="BI143" s="166">
        <f>IF(N143="nulová",J143,0)</f>
        <v>0</v>
      </c>
      <c r="BJ143" s="19" t="s">
        <v>15</v>
      </c>
      <c r="BK143" s="166">
        <f>ROUND(I143*H143,2)</f>
        <v>0</v>
      </c>
      <c r="BL143" s="19" t="s">
        <v>85</v>
      </c>
      <c r="BM143" s="165" t="s">
        <v>205</v>
      </c>
    </row>
    <row r="144" spans="2:51" s="14" customFormat="1" ht="11.25">
      <c r="B144" s="175"/>
      <c r="D144" s="168" t="s">
        <v>167</v>
      </c>
      <c r="F144" s="177" t="s">
        <v>206</v>
      </c>
      <c r="H144" s="178">
        <v>989.275</v>
      </c>
      <c r="I144" s="179"/>
      <c r="L144" s="175"/>
      <c r="M144" s="180"/>
      <c r="N144" s="181"/>
      <c r="O144" s="181"/>
      <c r="P144" s="181"/>
      <c r="Q144" s="181"/>
      <c r="R144" s="181"/>
      <c r="S144" s="181"/>
      <c r="T144" s="182"/>
      <c r="AT144" s="176" t="s">
        <v>167</v>
      </c>
      <c r="AU144" s="176" t="s">
        <v>79</v>
      </c>
      <c r="AV144" s="14" t="s">
        <v>79</v>
      </c>
      <c r="AW144" s="14" t="s">
        <v>4</v>
      </c>
      <c r="AX144" s="14" t="s">
        <v>15</v>
      </c>
      <c r="AY144" s="176" t="s">
        <v>159</v>
      </c>
    </row>
    <row r="145" spans="1:65" s="2" customFormat="1" ht="16.5" customHeight="1">
      <c r="A145" s="34"/>
      <c r="B145" s="153"/>
      <c r="C145" s="154" t="s">
        <v>207</v>
      </c>
      <c r="D145" s="154" t="s">
        <v>161</v>
      </c>
      <c r="E145" s="155" t="s">
        <v>208</v>
      </c>
      <c r="F145" s="156" t="s">
        <v>209</v>
      </c>
      <c r="G145" s="157" t="s">
        <v>172</v>
      </c>
      <c r="H145" s="158">
        <v>39.571</v>
      </c>
      <c r="I145" s="159"/>
      <c r="J145" s="160">
        <f>ROUND(I145*H145,2)</f>
        <v>0</v>
      </c>
      <c r="K145" s="156" t="s">
        <v>165</v>
      </c>
      <c r="L145" s="35"/>
      <c r="M145" s="161" t="s">
        <v>3</v>
      </c>
      <c r="N145" s="162" t="s">
        <v>42</v>
      </c>
      <c r="O145" s="55"/>
      <c r="P145" s="163">
        <f>O145*H145</f>
        <v>0</v>
      </c>
      <c r="Q145" s="163">
        <v>0</v>
      </c>
      <c r="R145" s="163">
        <f>Q145*H145</f>
        <v>0</v>
      </c>
      <c r="S145" s="163">
        <v>0</v>
      </c>
      <c r="T145" s="164">
        <f>S145*H145</f>
        <v>0</v>
      </c>
      <c r="U145" s="34"/>
      <c r="V145" s="34"/>
      <c r="W145" s="34"/>
      <c r="X145" s="34"/>
      <c r="Y145" s="34"/>
      <c r="Z145" s="34"/>
      <c r="AA145" s="34"/>
      <c r="AB145" s="34"/>
      <c r="AC145" s="34"/>
      <c r="AD145" s="34"/>
      <c r="AE145" s="34"/>
      <c r="AR145" s="165" t="s">
        <v>85</v>
      </c>
      <c r="AT145" s="165" t="s">
        <v>161</v>
      </c>
      <c r="AU145" s="165" t="s">
        <v>79</v>
      </c>
      <c r="AY145" s="19" t="s">
        <v>159</v>
      </c>
      <c r="BE145" s="166">
        <f>IF(N145="základní",J145,0)</f>
        <v>0</v>
      </c>
      <c r="BF145" s="166">
        <f>IF(N145="snížená",J145,0)</f>
        <v>0</v>
      </c>
      <c r="BG145" s="166">
        <f>IF(N145="zákl. přenesená",J145,0)</f>
        <v>0</v>
      </c>
      <c r="BH145" s="166">
        <f>IF(N145="sníž. přenesená",J145,0)</f>
        <v>0</v>
      </c>
      <c r="BI145" s="166">
        <f>IF(N145="nulová",J145,0)</f>
        <v>0</v>
      </c>
      <c r="BJ145" s="19" t="s">
        <v>15</v>
      </c>
      <c r="BK145" s="166">
        <f>ROUND(I145*H145,2)</f>
        <v>0</v>
      </c>
      <c r="BL145" s="19" t="s">
        <v>85</v>
      </c>
      <c r="BM145" s="165" t="s">
        <v>210</v>
      </c>
    </row>
    <row r="146" spans="1:65" s="2" customFormat="1" ht="36" customHeight="1">
      <c r="A146" s="34"/>
      <c r="B146" s="153"/>
      <c r="C146" s="154" t="s">
        <v>211</v>
      </c>
      <c r="D146" s="154" t="s">
        <v>161</v>
      </c>
      <c r="E146" s="155" t="s">
        <v>212</v>
      </c>
      <c r="F146" s="156" t="s">
        <v>213</v>
      </c>
      <c r="G146" s="157" t="s">
        <v>214</v>
      </c>
      <c r="H146" s="158">
        <v>79.142</v>
      </c>
      <c r="I146" s="159"/>
      <c r="J146" s="160">
        <f>ROUND(I146*H146,2)</f>
        <v>0</v>
      </c>
      <c r="K146" s="156" t="s">
        <v>165</v>
      </c>
      <c r="L146" s="35"/>
      <c r="M146" s="161" t="s">
        <v>3</v>
      </c>
      <c r="N146" s="162" t="s">
        <v>42</v>
      </c>
      <c r="O146" s="55"/>
      <c r="P146" s="163">
        <f>O146*H146</f>
        <v>0</v>
      </c>
      <c r="Q146" s="163">
        <v>0</v>
      </c>
      <c r="R146" s="163">
        <f>Q146*H146</f>
        <v>0</v>
      </c>
      <c r="S146" s="163">
        <v>0</v>
      </c>
      <c r="T146" s="164">
        <f>S146*H146</f>
        <v>0</v>
      </c>
      <c r="U146" s="34"/>
      <c r="V146" s="34"/>
      <c r="W146" s="34"/>
      <c r="X146" s="34"/>
      <c r="Y146" s="34"/>
      <c r="Z146" s="34"/>
      <c r="AA146" s="34"/>
      <c r="AB146" s="34"/>
      <c r="AC146" s="34"/>
      <c r="AD146" s="34"/>
      <c r="AE146" s="34"/>
      <c r="AR146" s="165" t="s">
        <v>85</v>
      </c>
      <c r="AT146" s="165" t="s">
        <v>161</v>
      </c>
      <c r="AU146" s="165" t="s">
        <v>79</v>
      </c>
      <c r="AY146" s="19" t="s">
        <v>159</v>
      </c>
      <c r="BE146" s="166">
        <f>IF(N146="základní",J146,0)</f>
        <v>0</v>
      </c>
      <c r="BF146" s="166">
        <f>IF(N146="snížená",J146,0)</f>
        <v>0</v>
      </c>
      <c r="BG146" s="166">
        <f>IF(N146="zákl. přenesená",J146,0)</f>
        <v>0</v>
      </c>
      <c r="BH146" s="166">
        <f>IF(N146="sníž. přenesená",J146,0)</f>
        <v>0</v>
      </c>
      <c r="BI146" s="166">
        <f>IF(N146="nulová",J146,0)</f>
        <v>0</v>
      </c>
      <c r="BJ146" s="19" t="s">
        <v>15</v>
      </c>
      <c r="BK146" s="166">
        <f>ROUND(I146*H146,2)</f>
        <v>0</v>
      </c>
      <c r="BL146" s="19" t="s">
        <v>85</v>
      </c>
      <c r="BM146" s="165" t="s">
        <v>215</v>
      </c>
    </row>
    <row r="147" spans="2:51" s="14" customFormat="1" ht="11.25">
      <c r="B147" s="175"/>
      <c r="D147" s="168" t="s">
        <v>167</v>
      </c>
      <c r="F147" s="177" t="s">
        <v>216</v>
      </c>
      <c r="H147" s="178">
        <v>79.142</v>
      </c>
      <c r="I147" s="179"/>
      <c r="L147" s="175"/>
      <c r="M147" s="180"/>
      <c r="N147" s="181"/>
      <c r="O147" s="181"/>
      <c r="P147" s="181"/>
      <c r="Q147" s="181"/>
      <c r="R147" s="181"/>
      <c r="S147" s="181"/>
      <c r="T147" s="182"/>
      <c r="AT147" s="176" t="s">
        <v>167</v>
      </c>
      <c r="AU147" s="176" t="s">
        <v>79</v>
      </c>
      <c r="AV147" s="14" t="s">
        <v>79</v>
      </c>
      <c r="AW147" s="14" t="s">
        <v>4</v>
      </c>
      <c r="AX147" s="14" t="s">
        <v>15</v>
      </c>
      <c r="AY147" s="176" t="s">
        <v>159</v>
      </c>
    </row>
    <row r="148" spans="1:65" s="2" customFormat="1" ht="48" customHeight="1">
      <c r="A148" s="34"/>
      <c r="B148" s="153"/>
      <c r="C148" s="154" t="s">
        <v>217</v>
      </c>
      <c r="D148" s="154" t="s">
        <v>161</v>
      </c>
      <c r="E148" s="155" t="s">
        <v>218</v>
      </c>
      <c r="F148" s="156" t="s">
        <v>219</v>
      </c>
      <c r="G148" s="157" t="s">
        <v>172</v>
      </c>
      <c r="H148" s="158">
        <v>25.517</v>
      </c>
      <c r="I148" s="159"/>
      <c r="J148" s="160">
        <f>ROUND(I148*H148,2)</f>
        <v>0</v>
      </c>
      <c r="K148" s="156" t="s">
        <v>165</v>
      </c>
      <c r="L148" s="35"/>
      <c r="M148" s="161" t="s">
        <v>3</v>
      </c>
      <c r="N148" s="162" t="s">
        <v>42</v>
      </c>
      <c r="O148" s="55"/>
      <c r="P148" s="163">
        <f>O148*H148</f>
        <v>0</v>
      </c>
      <c r="Q148" s="163">
        <v>0</v>
      </c>
      <c r="R148" s="163">
        <f>Q148*H148</f>
        <v>0</v>
      </c>
      <c r="S148" s="163">
        <v>0</v>
      </c>
      <c r="T148" s="164">
        <f>S148*H148</f>
        <v>0</v>
      </c>
      <c r="U148" s="34"/>
      <c r="V148" s="34"/>
      <c r="W148" s="34"/>
      <c r="X148" s="34"/>
      <c r="Y148" s="34"/>
      <c r="Z148" s="34"/>
      <c r="AA148" s="34"/>
      <c r="AB148" s="34"/>
      <c r="AC148" s="34"/>
      <c r="AD148" s="34"/>
      <c r="AE148" s="34"/>
      <c r="AR148" s="165" t="s">
        <v>85</v>
      </c>
      <c r="AT148" s="165" t="s">
        <v>161</v>
      </c>
      <c r="AU148" s="165" t="s">
        <v>79</v>
      </c>
      <c r="AY148" s="19" t="s">
        <v>159</v>
      </c>
      <c r="BE148" s="166">
        <f>IF(N148="základní",J148,0)</f>
        <v>0</v>
      </c>
      <c r="BF148" s="166">
        <f>IF(N148="snížená",J148,0)</f>
        <v>0</v>
      </c>
      <c r="BG148" s="166">
        <f>IF(N148="zákl. přenesená",J148,0)</f>
        <v>0</v>
      </c>
      <c r="BH148" s="166">
        <f>IF(N148="sníž. přenesená",J148,0)</f>
        <v>0</v>
      </c>
      <c r="BI148" s="166">
        <f>IF(N148="nulová",J148,0)</f>
        <v>0</v>
      </c>
      <c r="BJ148" s="19" t="s">
        <v>15</v>
      </c>
      <c r="BK148" s="166">
        <f>ROUND(I148*H148,2)</f>
        <v>0</v>
      </c>
      <c r="BL148" s="19" t="s">
        <v>85</v>
      </c>
      <c r="BM148" s="165" t="s">
        <v>220</v>
      </c>
    </row>
    <row r="149" spans="2:51" s="13" customFormat="1" ht="11.25">
      <c r="B149" s="167"/>
      <c r="D149" s="168" t="s">
        <v>167</v>
      </c>
      <c r="E149" s="169" t="s">
        <v>3</v>
      </c>
      <c r="F149" s="170" t="s">
        <v>221</v>
      </c>
      <c r="H149" s="169" t="s">
        <v>3</v>
      </c>
      <c r="I149" s="171"/>
      <c r="L149" s="167"/>
      <c r="M149" s="172"/>
      <c r="N149" s="173"/>
      <c r="O149" s="173"/>
      <c r="P149" s="173"/>
      <c r="Q149" s="173"/>
      <c r="R149" s="173"/>
      <c r="S149" s="173"/>
      <c r="T149" s="174"/>
      <c r="AT149" s="169" t="s">
        <v>167</v>
      </c>
      <c r="AU149" s="169" t="s">
        <v>79</v>
      </c>
      <c r="AV149" s="13" t="s">
        <v>15</v>
      </c>
      <c r="AW149" s="13" t="s">
        <v>33</v>
      </c>
      <c r="AX149" s="13" t="s">
        <v>71</v>
      </c>
      <c r="AY149" s="169" t="s">
        <v>159</v>
      </c>
    </row>
    <row r="150" spans="2:51" s="14" customFormat="1" ht="11.25">
      <c r="B150" s="175"/>
      <c r="D150" s="168" t="s">
        <v>167</v>
      </c>
      <c r="E150" s="176" t="s">
        <v>3</v>
      </c>
      <c r="F150" s="177" t="s">
        <v>222</v>
      </c>
      <c r="H150" s="178">
        <v>1.509</v>
      </c>
      <c r="I150" s="179"/>
      <c r="L150" s="175"/>
      <c r="M150" s="180"/>
      <c r="N150" s="181"/>
      <c r="O150" s="181"/>
      <c r="P150" s="181"/>
      <c r="Q150" s="181"/>
      <c r="R150" s="181"/>
      <c r="S150" s="181"/>
      <c r="T150" s="182"/>
      <c r="AT150" s="176" t="s">
        <v>167</v>
      </c>
      <c r="AU150" s="176" t="s">
        <v>79</v>
      </c>
      <c r="AV150" s="14" t="s">
        <v>79</v>
      </c>
      <c r="AW150" s="14" t="s">
        <v>33</v>
      </c>
      <c r="AX150" s="14" t="s">
        <v>71</v>
      </c>
      <c r="AY150" s="176" t="s">
        <v>159</v>
      </c>
    </row>
    <row r="151" spans="2:51" s="14" customFormat="1" ht="11.25">
      <c r="B151" s="175"/>
      <c r="D151" s="168" t="s">
        <v>167</v>
      </c>
      <c r="E151" s="176" t="s">
        <v>3</v>
      </c>
      <c r="F151" s="177" t="s">
        <v>223</v>
      </c>
      <c r="H151" s="178">
        <v>5.434</v>
      </c>
      <c r="I151" s="179"/>
      <c r="L151" s="175"/>
      <c r="M151" s="180"/>
      <c r="N151" s="181"/>
      <c r="O151" s="181"/>
      <c r="P151" s="181"/>
      <c r="Q151" s="181"/>
      <c r="R151" s="181"/>
      <c r="S151" s="181"/>
      <c r="T151" s="182"/>
      <c r="AT151" s="176" t="s">
        <v>167</v>
      </c>
      <c r="AU151" s="176" t="s">
        <v>79</v>
      </c>
      <c r="AV151" s="14" t="s">
        <v>79</v>
      </c>
      <c r="AW151" s="14" t="s">
        <v>33</v>
      </c>
      <c r="AX151" s="14" t="s">
        <v>71</v>
      </c>
      <c r="AY151" s="176" t="s">
        <v>159</v>
      </c>
    </row>
    <row r="152" spans="2:51" s="14" customFormat="1" ht="11.25">
      <c r="B152" s="175"/>
      <c r="D152" s="168" t="s">
        <v>167</v>
      </c>
      <c r="E152" s="176" t="s">
        <v>3</v>
      </c>
      <c r="F152" s="177" t="s">
        <v>224</v>
      </c>
      <c r="H152" s="178">
        <v>8.385</v>
      </c>
      <c r="I152" s="179"/>
      <c r="L152" s="175"/>
      <c r="M152" s="180"/>
      <c r="N152" s="181"/>
      <c r="O152" s="181"/>
      <c r="P152" s="181"/>
      <c r="Q152" s="181"/>
      <c r="R152" s="181"/>
      <c r="S152" s="181"/>
      <c r="T152" s="182"/>
      <c r="AT152" s="176" t="s">
        <v>167</v>
      </c>
      <c r="AU152" s="176" t="s">
        <v>79</v>
      </c>
      <c r="AV152" s="14" t="s">
        <v>79</v>
      </c>
      <c r="AW152" s="14" t="s">
        <v>33</v>
      </c>
      <c r="AX152" s="14" t="s">
        <v>71</v>
      </c>
      <c r="AY152" s="176" t="s">
        <v>159</v>
      </c>
    </row>
    <row r="153" spans="2:51" s="14" customFormat="1" ht="11.25">
      <c r="B153" s="175"/>
      <c r="D153" s="168" t="s">
        <v>167</v>
      </c>
      <c r="E153" s="176" t="s">
        <v>3</v>
      </c>
      <c r="F153" s="177" t="s">
        <v>225</v>
      </c>
      <c r="H153" s="178">
        <v>3.924</v>
      </c>
      <c r="I153" s="179"/>
      <c r="L153" s="175"/>
      <c r="M153" s="180"/>
      <c r="N153" s="181"/>
      <c r="O153" s="181"/>
      <c r="P153" s="181"/>
      <c r="Q153" s="181"/>
      <c r="R153" s="181"/>
      <c r="S153" s="181"/>
      <c r="T153" s="182"/>
      <c r="AT153" s="176" t="s">
        <v>167</v>
      </c>
      <c r="AU153" s="176" t="s">
        <v>79</v>
      </c>
      <c r="AV153" s="14" t="s">
        <v>79</v>
      </c>
      <c r="AW153" s="14" t="s">
        <v>33</v>
      </c>
      <c r="AX153" s="14" t="s">
        <v>71</v>
      </c>
      <c r="AY153" s="176" t="s">
        <v>159</v>
      </c>
    </row>
    <row r="154" spans="2:51" s="14" customFormat="1" ht="11.25">
      <c r="B154" s="175"/>
      <c r="D154" s="168" t="s">
        <v>167</v>
      </c>
      <c r="E154" s="176" t="s">
        <v>3</v>
      </c>
      <c r="F154" s="177" t="s">
        <v>226</v>
      </c>
      <c r="H154" s="178">
        <v>3.333</v>
      </c>
      <c r="I154" s="179"/>
      <c r="L154" s="175"/>
      <c r="M154" s="180"/>
      <c r="N154" s="181"/>
      <c r="O154" s="181"/>
      <c r="P154" s="181"/>
      <c r="Q154" s="181"/>
      <c r="R154" s="181"/>
      <c r="S154" s="181"/>
      <c r="T154" s="182"/>
      <c r="AT154" s="176" t="s">
        <v>167</v>
      </c>
      <c r="AU154" s="176" t="s">
        <v>79</v>
      </c>
      <c r="AV154" s="14" t="s">
        <v>79</v>
      </c>
      <c r="AW154" s="14" t="s">
        <v>33</v>
      </c>
      <c r="AX154" s="14" t="s">
        <v>71</v>
      </c>
      <c r="AY154" s="176" t="s">
        <v>159</v>
      </c>
    </row>
    <row r="155" spans="2:51" s="13" customFormat="1" ht="11.25">
      <c r="B155" s="167"/>
      <c r="D155" s="168" t="s">
        <v>167</v>
      </c>
      <c r="E155" s="169" t="s">
        <v>3</v>
      </c>
      <c r="F155" s="170" t="s">
        <v>227</v>
      </c>
      <c r="H155" s="169" t="s">
        <v>3</v>
      </c>
      <c r="I155" s="171"/>
      <c r="L155" s="167"/>
      <c r="M155" s="172"/>
      <c r="N155" s="173"/>
      <c r="O155" s="173"/>
      <c r="P155" s="173"/>
      <c r="Q155" s="173"/>
      <c r="R155" s="173"/>
      <c r="S155" s="173"/>
      <c r="T155" s="174"/>
      <c r="AT155" s="169" t="s">
        <v>167</v>
      </c>
      <c r="AU155" s="169" t="s">
        <v>79</v>
      </c>
      <c r="AV155" s="13" t="s">
        <v>15</v>
      </c>
      <c r="AW155" s="13" t="s">
        <v>33</v>
      </c>
      <c r="AX155" s="13" t="s">
        <v>71</v>
      </c>
      <c r="AY155" s="169" t="s">
        <v>159</v>
      </c>
    </row>
    <row r="156" spans="2:51" s="14" customFormat="1" ht="11.25">
      <c r="B156" s="175"/>
      <c r="D156" s="168" t="s">
        <v>167</v>
      </c>
      <c r="E156" s="176" t="s">
        <v>3</v>
      </c>
      <c r="F156" s="177" t="s">
        <v>228</v>
      </c>
      <c r="H156" s="178">
        <v>2.113</v>
      </c>
      <c r="I156" s="179"/>
      <c r="L156" s="175"/>
      <c r="M156" s="180"/>
      <c r="N156" s="181"/>
      <c r="O156" s="181"/>
      <c r="P156" s="181"/>
      <c r="Q156" s="181"/>
      <c r="R156" s="181"/>
      <c r="S156" s="181"/>
      <c r="T156" s="182"/>
      <c r="AT156" s="176" t="s">
        <v>167</v>
      </c>
      <c r="AU156" s="176" t="s">
        <v>79</v>
      </c>
      <c r="AV156" s="14" t="s">
        <v>79</v>
      </c>
      <c r="AW156" s="14" t="s">
        <v>33</v>
      </c>
      <c r="AX156" s="14" t="s">
        <v>71</v>
      </c>
      <c r="AY156" s="176" t="s">
        <v>159</v>
      </c>
    </row>
    <row r="157" spans="2:51" s="14" customFormat="1" ht="11.25">
      <c r="B157" s="175"/>
      <c r="D157" s="168" t="s">
        <v>167</v>
      </c>
      <c r="E157" s="176" t="s">
        <v>3</v>
      </c>
      <c r="F157" s="177" t="s">
        <v>229</v>
      </c>
      <c r="H157" s="178">
        <v>0.819</v>
      </c>
      <c r="I157" s="179"/>
      <c r="L157" s="175"/>
      <c r="M157" s="180"/>
      <c r="N157" s="181"/>
      <c r="O157" s="181"/>
      <c r="P157" s="181"/>
      <c r="Q157" s="181"/>
      <c r="R157" s="181"/>
      <c r="S157" s="181"/>
      <c r="T157" s="182"/>
      <c r="AT157" s="176" t="s">
        <v>167</v>
      </c>
      <c r="AU157" s="176" t="s">
        <v>79</v>
      </c>
      <c r="AV157" s="14" t="s">
        <v>79</v>
      </c>
      <c r="AW157" s="14" t="s">
        <v>33</v>
      </c>
      <c r="AX157" s="14" t="s">
        <v>71</v>
      </c>
      <c r="AY157" s="176" t="s">
        <v>159</v>
      </c>
    </row>
    <row r="158" spans="2:51" s="15" customFormat="1" ht="11.25">
      <c r="B158" s="183"/>
      <c r="D158" s="168" t="s">
        <v>167</v>
      </c>
      <c r="E158" s="184" t="s">
        <v>3</v>
      </c>
      <c r="F158" s="185" t="s">
        <v>186</v>
      </c>
      <c r="H158" s="186">
        <v>25.517</v>
      </c>
      <c r="I158" s="187"/>
      <c r="L158" s="183"/>
      <c r="M158" s="188"/>
      <c r="N158" s="189"/>
      <c r="O158" s="189"/>
      <c r="P158" s="189"/>
      <c r="Q158" s="189"/>
      <c r="R158" s="189"/>
      <c r="S158" s="189"/>
      <c r="T158" s="190"/>
      <c r="AT158" s="184" t="s">
        <v>167</v>
      </c>
      <c r="AU158" s="184" t="s">
        <v>79</v>
      </c>
      <c r="AV158" s="15" t="s">
        <v>85</v>
      </c>
      <c r="AW158" s="15" t="s">
        <v>33</v>
      </c>
      <c r="AX158" s="15" t="s">
        <v>15</v>
      </c>
      <c r="AY158" s="184" t="s">
        <v>159</v>
      </c>
    </row>
    <row r="159" spans="1:65" s="2" customFormat="1" ht="48" customHeight="1">
      <c r="A159" s="34"/>
      <c r="B159" s="153"/>
      <c r="C159" s="154" t="s">
        <v>230</v>
      </c>
      <c r="D159" s="154" t="s">
        <v>161</v>
      </c>
      <c r="E159" s="155" t="s">
        <v>231</v>
      </c>
      <c r="F159" s="156" t="s">
        <v>232</v>
      </c>
      <c r="G159" s="157" t="s">
        <v>172</v>
      </c>
      <c r="H159" s="158">
        <v>25.517</v>
      </c>
      <c r="I159" s="159"/>
      <c r="J159" s="160">
        <f>ROUND(I159*H159,2)</f>
        <v>0</v>
      </c>
      <c r="K159" s="156" t="s">
        <v>165</v>
      </c>
      <c r="L159" s="35"/>
      <c r="M159" s="161" t="s">
        <v>3</v>
      </c>
      <c r="N159" s="162" t="s">
        <v>42</v>
      </c>
      <c r="O159" s="55"/>
      <c r="P159" s="163">
        <f>O159*H159</f>
        <v>0</v>
      </c>
      <c r="Q159" s="163">
        <v>0</v>
      </c>
      <c r="R159" s="163">
        <f>Q159*H159</f>
        <v>0</v>
      </c>
      <c r="S159" s="163">
        <v>0</v>
      </c>
      <c r="T159" s="164">
        <f>S159*H159</f>
        <v>0</v>
      </c>
      <c r="U159" s="34"/>
      <c r="V159" s="34"/>
      <c r="W159" s="34"/>
      <c r="X159" s="34"/>
      <c r="Y159" s="34"/>
      <c r="Z159" s="34"/>
      <c r="AA159" s="34"/>
      <c r="AB159" s="34"/>
      <c r="AC159" s="34"/>
      <c r="AD159" s="34"/>
      <c r="AE159" s="34"/>
      <c r="AR159" s="165" t="s">
        <v>85</v>
      </c>
      <c r="AT159" s="165" t="s">
        <v>161</v>
      </c>
      <c r="AU159" s="165" t="s">
        <v>79</v>
      </c>
      <c r="AY159" s="19" t="s">
        <v>159</v>
      </c>
      <c r="BE159" s="166">
        <f>IF(N159="základní",J159,0)</f>
        <v>0</v>
      </c>
      <c r="BF159" s="166">
        <f>IF(N159="snížená",J159,0)</f>
        <v>0</v>
      </c>
      <c r="BG159" s="166">
        <f>IF(N159="zákl. přenesená",J159,0)</f>
        <v>0</v>
      </c>
      <c r="BH159" s="166">
        <f>IF(N159="sníž. přenesená",J159,0)</f>
        <v>0</v>
      </c>
      <c r="BI159" s="166">
        <f>IF(N159="nulová",J159,0)</f>
        <v>0</v>
      </c>
      <c r="BJ159" s="19" t="s">
        <v>15</v>
      </c>
      <c r="BK159" s="166">
        <f>ROUND(I159*H159,2)</f>
        <v>0</v>
      </c>
      <c r="BL159" s="19" t="s">
        <v>85</v>
      </c>
      <c r="BM159" s="165" t="s">
        <v>233</v>
      </c>
    </row>
    <row r="160" spans="2:51" s="13" customFormat="1" ht="11.25">
      <c r="B160" s="167"/>
      <c r="D160" s="168" t="s">
        <v>167</v>
      </c>
      <c r="E160" s="169" t="s">
        <v>3</v>
      </c>
      <c r="F160" s="170" t="s">
        <v>234</v>
      </c>
      <c r="H160" s="169" t="s">
        <v>3</v>
      </c>
      <c r="I160" s="171"/>
      <c r="L160" s="167"/>
      <c r="M160" s="172"/>
      <c r="N160" s="173"/>
      <c r="O160" s="173"/>
      <c r="P160" s="173"/>
      <c r="Q160" s="173"/>
      <c r="R160" s="173"/>
      <c r="S160" s="173"/>
      <c r="T160" s="174"/>
      <c r="AT160" s="169" t="s">
        <v>167</v>
      </c>
      <c r="AU160" s="169" t="s">
        <v>79</v>
      </c>
      <c r="AV160" s="13" t="s">
        <v>15</v>
      </c>
      <c r="AW160" s="13" t="s">
        <v>33</v>
      </c>
      <c r="AX160" s="13" t="s">
        <v>71</v>
      </c>
      <c r="AY160" s="169" t="s">
        <v>159</v>
      </c>
    </row>
    <row r="161" spans="2:51" s="14" customFormat="1" ht="11.25">
      <c r="B161" s="175"/>
      <c r="D161" s="168" t="s">
        <v>167</v>
      </c>
      <c r="E161" s="176" t="s">
        <v>3</v>
      </c>
      <c r="F161" s="177" t="s">
        <v>235</v>
      </c>
      <c r="H161" s="178">
        <v>25.517</v>
      </c>
      <c r="I161" s="179"/>
      <c r="L161" s="175"/>
      <c r="M161" s="180"/>
      <c r="N161" s="181"/>
      <c r="O161" s="181"/>
      <c r="P161" s="181"/>
      <c r="Q161" s="181"/>
      <c r="R161" s="181"/>
      <c r="S161" s="181"/>
      <c r="T161" s="182"/>
      <c r="AT161" s="176" t="s">
        <v>167</v>
      </c>
      <c r="AU161" s="176" t="s">
        <v>79</v>
      </c>
      <c r="AV161" s="14" t="s">
        <v>79</v>
      </c>
      <c r="AW161" s="14" t="s">
        <v>33</v>
      </c>
      <c r="AX161" s="14" t="s">
        <v>15</v>
      </c>
      <c r="AY161" s="176" t="s">
        <v>159</v>
      </c>
    </row>
    <row r="162" spans="1:65" s="2" customFormat="1" ht="36" customHeight="1">
      <c r="A162" s="34"/>
      <c r="B162" s="153"/>
      <c r="C162" s="154" t="s">
        <v>236</v>
      </c>
      <c r="D162" s="154" t="s">
        <v>161</v>
      </c>
      <c r="E162" s="155" t="s">
        <v>237</v>
      </c>
      <c r="F162" s="156" t="s">
        <v>238</v>
      </c>
      <c r="G162" s="157" t="s">
        <v>164</v>
      </c>
      <c r="H162" s="158">
        <v>85</v>
      </c>
      <c r="I162" s="159"/>
      <c r="J162" s="160">
        <f>ROUND(I162*H162,2)</f>
        <v>0</v>
      </c>
      <c r="K162" s="156" t="s">
        <v>165</v>
      </c>
      <c r="L162" s="35"/>
      <c r="M162" s="161" t="s">
        <v>3</v>
      </c>
      <c r="N162" s="162" t="s">
        <v>42</v>
      </c>
      <c r="O162" s="55"/>
      <c r="P162" s="163">
        <f>O162*H162</f>
        <v>0</v>
      </c>
      <c r="Q162" s="163">
        <v>0</v>
      </c>
      <c r="R162" s="163">
        <f>Q162*H162</f>
        <v>0</v>
      </c>
      <c r="S162" s="163">
        <v>0</v>
      </c>
      <c r="T162" s="164">
        <f>S162*H162</f>
        <v>0</v>
      </c>
      <c r="U162" s="34"/>
      <c r="V162" s="34"/>
      <c r="W162" s="34"/>
      <c r="X162" s="34"/>
      <c r="Y162" s="34"/>
      <c r="Z162" s="34"/>
      <c r="AA162" s="34"/>
      <c r="AB162" s="34"/>
      <c r="AC162" s="34"/>
      <c r="AD162" s="34"/>
      <c r="AE162" s="34"/>
      <c r="AR162" s="165" t="s">
        <v>85</v>
      </c>
      <c r="AT162" s="165" t="s">
        <v>161</v>
      </c>
      <c r="AU162" s="165" t="s">
        <v>79</v>
      </c>
      <c r="AY162" s="19" t="s">
        <v>159</v>
      </c>
      <c r="BE162" s="166">
        <f>IF(N162="základní",J162,0)</f>
        <v>0</v>
      </c>
      <c r="BF162" s="166">
        <f>IF(N162="snížená",J162,0)</f>
        <v>0</v>
      </c>
      <c r="BG162" s="166">
        <f>IF(N162="zákl. přenesená",J162,0)</f>
        <v>0</v>
      </c>
      <c r="BH162" s="166">
        <f>IF(N162="sníž. přenesená",J162,0)</f>
        <v>0</v>
      </c>
      <c r="BI162" s="166">
        <f>IF(N162="nulová",J162,0)</f>
        <v>0</v>
      </c>
      <c r="BJ162" s="19" t="s">
        <v>15</v>
      </c>
      <c r="BK162" s="166">
        <f>ROUND(I162*H162,2)</f>
        <v>0</v>
      </c>
      <c r="BL162" s="19" t="s">
        <v>85</v>
      </c>
      <c r="BM162" s="165" t="s">
        <v>239</v>
      </c>
    </row>
    <row r="163" spans="2:51" s="13" customFormat="1" ht="11.25">
      <c r="B163" s="167"/>
      <c r="D163" s="168" t="s">
        <v>167</v>
      </c>
      <c r="E163" s="169" t="s">
        <v>3</v>
      </c>
      <c r="F163" s="170" t="s">
        <v>174</v>
      </c>
      <c r="H163" s="169" t="s">
        <v>3</v>
      </c>
      <c r="I163" s="171"/>
      <c r="L163" s="167"/>
      <c r="M163" s="172"/>
      <c r="N163" s="173"/>
      <c r="O163" s="173"/>
      <c r="P163" s="173"/>
      <c r="Q163" s="173"/>
      <c r="R163" s="173"/>
      <c r="S163" s="173"/>
      <c r="T163" s="174"/>
      <c r="AT163" s="169" t="s">
        <v>167</v>
      </c>
      <c r="AU163" s="169" t="s">
        <v>79</v>
      </c>
      <c r="AV163" s="13" t="s">
        <v>15</v>
      </c>
      <c r="AW163" s="13" t="s">
        <v>33</v>
      </c>
      <c r="AX163" s="13" t="s">
        <v>71</v>
      </c>
      <c r="AY163" s="169" t="s">
        <v>159</v>
      </c>
    </row>
    <row r="164" spans="2:51" s="14" customFormat="1" ht="11.25">
      <c r="B164" s="175"/>
      <c r="D164" s="168" t="s">
        <v>167</v>
      </c>
      <c r="E164" s="176" t="s">
        <v>3</v>
      </c>
      <c r="F164" s="177" t="s">
        <v>240</v>
      </c>
      <c r="H164" s="178">
        <v>85</v>
      </c>
      <c r="I164" s="179"/>
      <c r="L164" s="175"/>
      <c r="M164" s="180"/>
      <c r="N164" s="181"/>
      <c r="O164" s="181"/>
      <c r="P164" s="181"/>
      <c r="Q164" s="181"/>
      <c r="R164" s="181"/>
      <c r="S164" s="181"/>
      <c r="T164" s="182"/>
      <c r="AT164" s="176" t="s">
        <v>167</v>
      </c>
      <c r="AU164" s="176" t="s">
        <v>79</v>
      </c>
      <c r="AV164" s="14" t="s">
        <v>79</v>
      </c>
      <c r="AW164" s="14" t="s">
        <v>33</v>
      </c>
      <c r="AX164" s="14" t="s">
        <v>15</v>
      </c>
      <c r="AY164" s="176" t="s">
        <v>159</v>
      </c>
    </row>
    <row r="165" spans="1:65" s="2" customFormat="1" ht="36" customHeight="1">
      <c r="A165" s="34"/>
      <c r="B165" s="153"/>
      <c r="C165" s="154" t="s">
        <v>241</v>
      </c>
      <c r="D165" s="154" t="s">
        <v>161</v>
      </c>
      <c r="E165" s="155" t="s">
        <v>242</v>
      </c>
      <c r="F165" s="156" t="s">
        <v>243</v>
      </c>
      <c r="G165" s="157" t="s">
        <v>164</v>
      </c>
      <c r="H165" s="158">
        <v>85</v>
      </c>
      <c r="I165" s="159"/>
      <c r="J165" s="160">
        <f>ROUND(I165*H165,2)</f>
        <v>0</v>
      </c>
      <c r="K165" s="156" t="s">
        <v>165</v>
      </c>
      <c r="L165" s="35"/>
      <c r="M165" s="161" t="s">
        <v>3</v>
      </c>
      <c r="N165" s="162" t="s">
        <v>42</v>
      </c>
      <c r="O165" s="55"/>
      <c r="P165" s="163">
        <f>O165*H165</f>
        <v>0</v>
      </c>
      <c r="Q165" s="163">
        <v>0</v>
      </c>
      <c r="R165" s="163">
        <f>Q165*H165</f>
        <v>0</v>
      </c>
      <c r="S165" s="163">
        <v>0</v>
      </c>
      <c r="T165" s="164">
        <f>S165*H165</f>
        <v>0</v>
      </c>
      <c r="U165" s="34"/>
      <c r="V165" s="34"/>
      <c r="W165" s="34"/>
      <c r="X165" s="34"/>
      <c r="Y165" s="34"/>
      <c r="Z165" s="34"/>
      <c r="AA165" s="34"/>
      <c r="AB165" s="34"/>
      <c r="AC165" s="34"/>
      <c r="AD165" s="34"/>
      <c r="AE165" s="34"/>
      <c r="AR165" s="165" t="s">
        <v>85</v>
      </c>
      <c r="AT165" s="165" t="s">
        <v>161</v>
      </c>
      <c r="AU165" s="165" t="s">
        <v>79</v>
      </c>
      <c r="AY165" s="19" t="s">
        <v>159</v>
      </c>
      <c r="BE165" s="166">
        <f>IF(N165="základní",J165,0)</f>
        <v>0</v>
      </c>
      <c r="BF165" s="166">
        <f>IF(N165="snížená",J165,0)</f>
        <v>0</v>
      </c>
      <c r="BG165" s="166">
        <f>IF(N165="zákl. přenesená",J165,0)</f>
        <v>0</v>
      </c>
      <c r="BH165" s="166">
        <f>IF(N165="sníž. přenesená",J165,0)</f>
        <v>0</v>
      </c>
      <c r="BI165" s="166">
        <f>IF(N165="nulová",J165,0)</f>
        <v>0</v>
      </c>
      <c r="BJ165" s="19" t="s">
        <v>15</v>
      </c>
      <c r="BK165" s="166">
        <f>ROUND(I165*H165,2)</f>
        <v>0</v>
      </c>
      <c r="BL165" s="19" t="s">
        <v>85</v>
      </c>
      <c r="BM165" s="165" t="s">
        <v>244</v>
      </c>
    </row>
    <row r="166" spans="2:51" s="13" customFormat="1" ht="11.25">
      <c r="B166" s="167"/>
      <c r="D166" s="168" t="s">
        <v>167</v>
      </c>
      <c r="E166" s="169" t="s">
        <v>3</v>
      </c>
      <c r="F166" s="170" t="s">
        <v>174</v>
      </c>
      <c r="H166" s="169" t="s">
        <v>3</v>
      </c>
      <c r="I166" s="171"/>
      <c r="L166" s="167"/>
      <c r="M166" s="172"/>
      <c r="N166" s="173"/>
      <c r="O166" s="173"/>
      <c r="P166" s="173"/>
      <c r="Q166" s="173"/>
      <c r="R166" s="173"/>
      <c r="S166" s="173"/>
      <c r="T166" s="174"/>
      <c r="AT166" s="169" t="s">
        <v>167</v>
      </c>
      <c r="AU166" s="169" t="s">
        <v>79</v>
      </c>
      <c r="AV166" s="13" t="s">
        <v>15</v>
      </c>
      <c r="AW166" s="13" t="s">
        <v>33</v>
      </c>
      <c r="AX166" s="13" t="s">
        <v>71</v>
      </c>
      <c r="AY166" s="169" t="s">
        <v>159</v>
      </c>
    </row>
    <row r="167" spans="2:51" s="14" customFormat="1" ht="11.25">
      <c r="B167" s="175"/>
      <c r="D167" s="168" t="s">
        <v>167</v>
      </c>
      <c r="E167" s="176" t="s">
        <v>3</v>
      </c>
      <c r="F167" s="177" t="s">
        <v>240</v>
      </c>
      <c r="H167" s="178">
        <v>85</v>
      </c>
      <c r="I167" s="179"/>
      <c r="L167" s="175"/>
      <c r="M167" s="180"/>
      <c r="N167" s="181"/>
      <c r="O167" s="181"/>
      <c r="P167" s="181"/>
      <c r="Q167" s="181"/>
      <c r="R167" s="181"/>
      <c r="S167" s="181"/>
      <c r="T167" s="182"/>
      <c r="AT167" s="176" t="s">
        <v>167</v>
      </c>
      <c r="AU167" s="176" t="s">
        <v>79</v>
      </c>
      <c r="AV167" s="14" t="s">
        <v>79</v>
      </c>
      <c r="AW167" s="14" t="s">
        <v>33</v>
      </c>
      <c r="AX167" s="14" t="s">
        <v>15</v>
      </c>
      <c r="AY167" s="176" t="s">
        <v>159</v>
      </c>
    </row>
    <row r="168" spans="1:65" s="2" customFormat="1" ht="16.5" customHeight="1">
      <c r="A168" s="34"/>
      <c r="B168" s="153"/>
      <c r="C168" s="191" t="s">
        <v>9</v>
      </c>
      <c r="D168" s="191" t="s">
        <v>245</v>
      </c>
      <c r="E168" s="192" t="s">
        <v>246</v>
      </c>
      <c r="F168" s="193" t="s">
        <v>247</v>
      </c>
      <c r="G168" s="194" t="s">
        <v>248</v>
      </c>
      <c r="H168" s="195">
        <v>1.275</v>
      </c>
      <c r="I168" s="196"/>
      <c r="J168" s="197">
        <f>ROUND(I168*H168,2)</f>
        <v>0</v>
      </c>
      <c r="K168" s="193" t="s">
        <v>165</v>
      </c>
      <c r="L168" s="198"/>
      <c r="M168" s="199" t="s">
        <v>3</v>
      </c>
      <c r="N168" s="200" t="s">
        <v>42</v>
      </c>
      <c r="O168" s="55"/>
      <c r="P168" s="163">
        <f>O168*H168</f>
        <v>0</v>
      </c>
      <c r="Q168" s="163">
        <v>0.001</v>
      </c>
      <c r="R168" s="163">
        <f>Q168*H168</f>
        <v>0.0012749999999999999</v>
      </c>
      <c r="S168" s="163">
        <v>0</v>
      </c>
      <c r="T168" s="164">
        <f>S168*H168</f>
        <v>0</v>
      </c>
      <c r="U168" s="34"/>
      <c r="V168" s="34"/>
      <c r="W168" s="34"/>
      <c r="X168" s="34"/>
      <c r="Y168" s="34"/>
      <c r="Z168" s="34"/>
      <c r="AA168" s="34"/>
      <c r="AB168" s="34"/>
      <c r="AC168" s="34"/>
      <c r="AD168" s="34"/>
      <c r="AE168" s="34"/>
      <c r="AR168" s="165" t="s">
        <v>97</v>
      </c>
      <c r="AT168" s="165" t="s">
        <v>245</v>
      </c>
      <c r="AU168" s="165" t="s">
        <v>79</v>
      </c>
      <c r="AY168" s="19" t="s">
        <v>159</v>
      </c>
      <c r="BE168" s="166">
        <f>IF(N168="základní",J168,0)</f>
        <v>0</v>
      </c>
      <c r="BF168" s="166">
        <f>IF(N168="snížená",J168,0)</f>
        <v>0</v>
      </c>
      <c r="BG168" s="166">
        <f>IF(N168="zákl. přenesená",J168,0)</f>
        <v>0</v>
      </c>
      <c r="BH168" s="166">
        <f>IF(N168="sníž. přenesená",J168,0)</f>
        <v>0</v>
      </c>
      <c r="BI168" s="166">
        <f>IF(N168="nulová",J168,0)</f>
        <v>0</v>
      </c>
      <c r="BJ168" s="19" t="s">
        <v>15</v>
      </c>
      <c r="BK168" s="166">
        <f>ROUND(I168*H168,2)</f>
        <v>0</v>
      </c>
      <c r="BL168" s="19" t="s">
        <v>85</v>
      </c>
      <c r="BM168" s="165" t="s">
        <v>249</v>
      </c>
    </row>
    <row r="169" spans="2:51" s="14" customFormat="1" ht="11.25">
      <c r="B169" s="175"/>
      <c r="D169" s="168" t="s">
        <v>167</v>
      </c>
      <c r="F169" s="177" t="s">
        <v>250</v>
      </c>
      <c r="H169" s="178">
        <v>1.275</v>
      </c>
      <c r="I169" s="179"/>
      <c r="L169" s="175"/>
      <c r="M169" s="180"/>
      <c r="N169" s="181"/>
      <c r="O169" s="181"/>
      <c r="P169" s="181"/>
      <c r="Q169" s="181"/>
      <c r="R169" s="181"/>
      <c r="S169" s="181"/>
      <c r="T169" s="182"/>
      <c r="AT169" s="176" t="s">
        <v>167</v>
      </c>
      <c r="AU169" s="176" t="s">
        <v>79</v>
      </c>
      <c r="AV169" s="14" t="s">
        <v>79</v>
      </c>
      <c r="AW169" s="14" t="s">
        <v>4</v>
      </c>
      <c r="AX169" s="14" t="s">
        <v>15</v>
      </c>
      <c r="AY169" s="176" t="s">
        <v>159</v>
      </c>
    </row>
    <row r="170" spans="1:65" s="2" customFormat="1" ht="24" customHeight="1">
      <c r="A170" s="34"/>
      <c r="B170" s="153"/>
      <c r="C170" s="154" t="s">
        <v>251</v>
      </c>
      <c r="D170" s="154" t="s">
        <v>161</v>
      </c>
      <c r="E170" s="155" t="s">
        <v>252</v>
      </c>
      <c r="F170" s="156" t="s">
        <v>253</v>
      </c>
      <c r="G170" s="157" t="s">
        <v>164</v>
      </c>
      <c r="H170" s="158">
        <v>63.8</v>
      </c>
      <c r="I170" s="159"/>
      <c r="J170" s="160">
        <f>ROUND(I170*H170,2)</f>
        <v>0</v>
      </c>
      <c r="K170" s="156" t="s">
        <v>165</v>
      </c>
      <c r="L170" s="35"/>
      <c r="M170" s="161" t="s">
        <v>3</v>
      </c>
      <c r="N170" s="162" t="s">
        <v>42</v>
      </c>
      <c r="O170" s="55"/>
      <c r="P170" s="163">
        <f>O170*H170</f>
        <v>0</v>
      </c>
      <c r="Q170" s="163">
        <v>0</v>
      </c>
      <c r="R170" s="163">
        <f>Q170*H170</f>
        <v>0</v>
      </c>
      <c r="S170" s="163">
        <v>0</v>
      </c>
      <c r="T170" s="164">
        <f>S170*H170</f>
        <v>0</v>
      </c>
      <c r="U170" s="34"/>
      <c r="V170" s="34"/>
      <c r="W170" s="34"/>
      <c r="X170" s="34"/>
      <c r="Y170" s="34"/>
      <c r="Z170" s="34"/>
      <c r="AA170" s="34"/>
      <c r="AB170" s="34"/>
      <c r="AC170" s="34"/>
      <c r="AD170" s="34"/>
      <c r="AE170" s="34"/>
      <c r="AR170" s="165" t="s">
        <v>85</v>
      </c>
      <c r="AT170" s="165" t="s">
        <v>161</v>
      </c>
      <c r="AU170" s="165" t="s">
        <v>79</v>
      </c>
      <c r="AY170" s="19" t="s">
        <v>159</v>
      </c>
      <c r="BE170" s="166">
        <f>IF(N170="základní",J170,0)</f>
        <v>0</v>
      </c>
      <c r="BF170" s="166">
        <f>IF(N170="snížená",J170,0)</f>
        <v>0</v>
      </c>
      <c r="BG170" s="166">
        <f>IF(N170="zákl. přenesená",J170,0)</f>
        <v>0</v>
      </c>
      <c r="BH170" s="166">
        <f>IF(N170="sníž. přenesená",J170,0)</f>
        <v>0</v>
      </c>
      <c r="BI170" s="166">
        <f>IF(N170="nulová",J170,0)</f>
        <v>0</v>
      </c>
      <c r="BJ170" s="19" t="s">
        <v>15</v>
      </c>
      <c r="BK170" s="166">
        <f>ROUND(I170*H170,2)</f>
        <v>0</v>
      </c>
      <c r="BL170" s="19" t="s">
        <v>85</v>
      </c>
      <c r="BM170" s="165" t="s">
        <v>254</v>
      </c>
    </row>
    <row r="171" spans="2:51" s="13" customFormat="1" ht="11.25">
      <c r="B171" s="167"/>
      <c r="D171" s="168" t="s">
        <v>167</v>
      </c>
      <c r="E171" s="169" t="s">
        <v>3</v>
      </c>
      <c r="F171" s="170" t="s">
        <v>255</v>
      </c>
      <c r="H171" s="169" t="s">
        <v>3</v>
      </c>
      <c r="I171" s="171"/>
      <c r="L171" s="167"/>
      <c r="M171" s="172"/>
      <c r="N171" s="173"/>
      <c r="O171" s="173"/>
      <c r="P171" s="173"/>
      <c r="Q171" s="173"/>
      <c r="R171" s="173"/>
      <c r="S171" s="173"/>
      <c r="T171" s="174"/>
      <c r="AT171" s="169" t="s">
        <v>167</v>
      </c>
      <c r="AU171" s="169" t="s">
        <v>79</v>
      </c>
      <c r="AV171" s="13" t="s">
        <v>15</v>
      </c>
      <c r="AW171" s="13" t="s">
        <v>33</v>
      </c>
      <c r="AX171" s="13" t="s">
        <v>71</v>
      </c>
      <c r="AY171" s="169" t="s">
        <v>159</v>
      </c>
    </row>
    <row r="172" spans="2:51" s="14" customFormat="1" ht="11.25">
      <c r="B172" s="175"/>
      <c r="D172" s="168" t="s">
        <v>167</v>
      </c>
      <c r="E172" s="176" t="s">
        <v>3</v>
      </c>
      <c r="F172" s="177" t="s">
        <v>256</v>
      </c>
      <c r="H172" s="178">
        <v>36</v>
      </c>
      <c r="I172" s="179"/>
      <c r="L172" s="175"/>
      <c r="M172" s="180"/>
      <c r="N172" s="181"/>
      <c r="O172" s="181"/>
      <c r="P172" s="181"/>
      <c r="Q172" s="181"/>
      <c r="R172" s="181"/>
      <c r="S172" s="181"/>
      <c r="T172" s="182"/>
      <c r="AT172" s="176" t="s">
        <v>167</v>
      </c>
      <c r="AU172" s="176" t="s">
        <v>79</v>
      </c>
      <c r="AV172" s="14" t="s">
        <v>79</v>
      </c>
      <c r="AW172" s="14" t="s">
        <v>33</v>
      </c>
      <c r="AX172" s="14" t="s">
        <v>71</v>
      </c>
      <c r="AY172" s="176" t="s">
        <v>159</v>
      </c>
    </row>
    <row r="173" spans="2:51" s="13" customFormat="1" ht="11.25">
      <c r="B173" s="167"/>
      <c r="D173" s="168" t="s">
        <v>167</v>
      </c>
      <c r="E173" s="169" t="s">
        <v>3</v>
      </c>
      <c r="F173" s="170" t="s">
        <v>182</v>
      </c>
      <c r="H173" s="169" t="s">
        <v>3</v>
      </c>
      <c r="I173" s="171"/>
      <c r="L173" s="167"/>
      <c r="M173" s="172"/>
      <c r="N173" s="173"/>
      <c r="O173" s="173"/>
      <c r="P173" s="173"/>
      <c r="Q173" s="173"/>
      <c r="R173" s="173"/>
      <c r="S173" s="173"/>
      <c r="T173" s="174"/>
      <c r="AT173" s="169" t="s">
        <v>167</v>
      </c>
      <c r="AU173" s="169" t="s">
        <v>79</v>
      </c>
      <c r="AV173" s="13" t="s">
        <v>15</v>
      </c>
      <c r="AW173" s="13" t="s">
        <v>33</v>
      </c>
      <c r="AX173" s="13" t="s">
        <v>71</v>
      </c>
      <c r="AY173" s="169" t="s">
        <v>159</v>
      </c>
    </row>
    <row r="174" spans="2:51" s="14" customFormat="1" ht="11.25">
      <c r="B174" s="175"/>
      <c r="D174" s="168" t="s">
        <v>167</v>
      </c>
      <c r="E174" s="176" t="s">
        <v>3</v>
      </c>
      <c r="F174" s="177" t="s">
        <v>257</v>
      </c>
      <c r="H174" s="178">
        <v>16</v>
      </c>
      <c r="I174" s="179"/>
      <c r="L174" s="175"/>
      <c r="M174" s="180"/>
      <c r="N174" s="181"/>
      <c r="O174" s="181"/>
      <c r="P174" s="181"/>
      <c r="Q174" s="181"/>
      <c r="R174" s="181"/>
      <c r="S174" s="181"/>
      <c r="T174" s="182"/>
      <c r="AT174" s="176" t="s">
        <v>167</v>
      </c>
      <c r="AU174" s="176" t="s">
        <v>79</v>
      </c>
      <c r="AV174" s="14" t="s">
        <v>79</v>
      </c>
      <c r="AW174" s="14" t="s">
        <v>33</v>
      </c>
      <c r="AX174" s="14" t="s">
        <v>71</v>
      </c>
      <c r="AY174" s="176" t="s">
        <v>159</v>
      </c>
    </row>
    <row r="175" spans="2:51" s="13" customFormat="1" ht="11.25">
      <c r="B175" s="167"/>
      <c r="D175" s="168" t="s">
        <v>167</v>
      </c>
      <c r="E175" s="169" t="s">
        <v>3</v>
      </c>
      <c r="F175" s="170" t="s">
        <v>258</v>
      </c>
      <c r="H175" s="169" t="s">
        <v>3</v>
      </c>
      <c r="I175" s="171"/>
      <c r="L175" s="167"/>
      <c r="M175" s="172"/>
      <c r="N175" s="173"/>
      <c r="O175" s="173"/>
      <c r="P175" s="173"/>
      <c r="Q175" s="173"/>
      <c r="R175" s="173"/>
      <c r="S175" s="173"/>
      <c r="T175" s="174"/>
      <c r="AT175" s="169" t="s">
        <v>167</v>
      </c>
      <c r="AU175" s="169" t="s">
        <v>79</v>
      </c>
      <c r="AV175" s="13" t="s">
        <v>15</v>
      </c>
      <c r="AW175" s="13" t="s">
        <v>33</v>
      </c>
      <c r="AX175" s="13" t="s">
        <v>71</v>
      </c>
      <c r="AY175" s="169" t="s">
        <v>159</v>
      </c>
    </row>
    <row r="176" spans="2:51" s="14" customFormat="1" ht="11.25">
      <c r="B176" s="175"/>
      <c r="D176" s="168" t="s">
        <v>167</v>
      </c>
      <c r="E176" s="176" t="s">
        <v>3</v>
      </c>
      <c r="F176" s="177" t="s">
        <v>259</v>
      </c>
      <c r="H176" s="178">
        <v>11.8</v>
      </c>
      <c r="I176" s="179"/>
      <c r="L176" s="175"/>
      <c r="M176" s="180"/>
      <c r="N176" s="181"/>
      <c r="O176" s="181"/>
      <c r="P176" s="181"/>
      <c r="Q176" s="181"/>
      <c r="R176" s="181"/>
      <c r="S176" s="181"/>
      <c r="T176" s="182"/>
      <c r="AT176" s="176" t="s">
        <v>167</v>
      </c>
      <c r="AU176" s="176" t="s">
        <v>79</v>
      </c>
      <c r="AV176" s="14" t="s">
        <v>79</v>
      </c>
      <c r="AW176" s="14" t="s">
        <v>33</v>
      </c>
      <c r="AX176" s="14" t="s">
        <v>71</v>
      </c>
      <c r="AY176" s="176" t="s">
        <v>159</v>
      </c>
    </row>
    <row r="177" spans="2:51" s="15" customFormat="1" ht="11.25">
      <c r="B177" s="183"/>
      <c r="D177" s="168" t="s">
        <v>167</v>
      </c>
      <c r="E177" s="184" t="s">
        <v>3</v>
      </c>
      <c r="F177" s="185" t="s">
        <v>186</v>
      </c>
      <c r="H177" s="186">
        <v>63.8</v>
      </c>
      <c r="I177" s="187"/>
      <c r="L177" s="183"/>
      <c r="M177" s="188"/>
      <c r="N177" s="189"/>
      <c r="O177" s="189"/>
      <c r="P177" s="189"/>
      <c r="Q177" s="189"/>
      <c r="R177" s="189"/>
      <c r="S177" s="189"/>
      <c r="T177" s="190"/>
      <c r="AT177" s="184" t="s">
        <v>167</v>
      </c>
      <c r="AU177" s="184" t="s">
        <v>79</v>
      </c>
      <c r="AV177" s="15" t="s">
        <v>85</v>
      </c>
      <c r="AW177" s="15" t="s">
        <v>33</v>
      </c>
      <c r="AX177" s="15" t="s">
        <v>15</v>
      </c>
      <c r="AY177" s="184" t="s">
        <v>159</v>
      </c>
    </row>
    <row r="178" spans="2:63" s="12" customFormat="1" ht="22.9" customHeight="1">
      <c r="B178" s="140"/>
      <c r="D178" s="141" t="s">
        <v>70</v>
      </c>
      <c r="E178" s="151" t="s">
        <v>79</v>
      </c>
      <c r="F178" s="151" t="s">
        <v>260</v>
      </c>
      <c r="I178" s="143"/>
      <c r="J178" s="152">
        <f>BK178</f>
        <v>0</v>
      </c>
      <c r="L178" s="140"/>
      <c r="M178" s="145"/>
      <c r="N178" s="146"/>
      <c r="O178" s="146"/>
      <c r="P178" s="147">
        <f>SUM(P179:P212)</f>
        <v>0</v>
      </c>
      <c r="Q178" s="146"/>
      <c r="R178" s="147">
        <f>SUM(R179:R212)</f>
        <v>85.78317547999998</v>
      </c>
      <c r="S178" s="146"/>
      <c r="T178" s="148">
        <f>SUM(T179:T212)</f>
        <v>0</v>
      </c>
      <c r="AR178" s="141" t="s">
        <v>15</v>
      </c>
      <c r="AT178" s="149" t="s">
        <v>70</v>
      </c>
      <c r="AU178" s="149" t="s">
        <v>15</v>
      </c>
      <c r="AY178" s="141" t="s">
        <v>159</v>
      </c>
      <c r="BK178" s="150">
        <f>SUM(BK179:BK212)</f>
        <v>0</v>
      </c>
    </row>
    <row r="179" spans="1:65" s="2" customFormat="1" ht="36" customHeight="1">
      <c r="A179" s="34"/>
      <c r="B179" s="153"/>
      <c r="C179" s="154" t="s">
        <v>261</v>
      </c>
      <c r="D179" s="154" t="s">
        <v>161</v>
      </c>
      <c r="E179" s="155" t="s">
        <v>262</v>
      </c>
      <c r="F179" s="156" t="s">
        <v>263</v>
      </c>
      <c r="G179" s="157" t="s">
        <v>172</v>
      </c>
      <c r="H179" s="158">
        <v>7.8</v>
      </c>
      <c r="I179" s="159"/>
      <c r="J179" s="160">
        <f>ROUND(I179*H179,2)</f>
        <v>0</v>
      </c>
      <c r="K179" s="156" t="s">
        <v>165</v>
      </c>
      <c r="L179" s="35"/>
      <c r="M179" s="161" t="s">
        <v>3</v>
      </c>
      <c r="N179" s="162" t="s">
        <v>42</v>
      </c>
      <c r="O179" s="55"/>
      <c r="P179" s="163">
        <f>O179*H179</f>
        <v>0</v>
      </c>
      <c r="Q179" s="163">
        <v>2.16</v>
      </c>
      <c r="R179" s="163">
        <f>Q179*H179</f>
        <v>16.848</v>
      </c>
      <c r="S179" s="163">
        <v>0</v>
      </c>
      <c r="T179" s="164">
        <f>S179*H179</f>
        <v>0</v>
      </c>
      <c r="U179" s="34"/>
      <c r="V179" s="34"/>
      <c r="W179" s="34"/>
      <c r="X179" s="34"/>
      <c r="Y179" s="34"/>
      <c r="Z179" s="34"/>
      <c r="AA179" s="34"/>
      <c r="AB179" s="34"/>
      <c r="AC179" s="34"/>
      <c r="AD179" s="34"/>
      <c r="AE179" s="34"/>
      <c r="AR179" s="165" t="s">
        <v>85</v>
      </c>
      <c r="AT179" s="165" t="s">
        <v>161</v>
      </c>
      <c r="AU179" s="165" t="s">
        <v>79</v>
      </c>
      <c r="AY179" s="19" t="s">
        <v>159</v>
      </c>
      <c r="BE179" s="166">
        <f>IF(N179="základní",J179,0)</f>
        <v>0</v>
      </c>
      <c r="BF179" s="166">
        <f>IF(N179="snížená",J179,0)</f>
        <v>0</v>
      </c>
      <c r="BG179" s="166">
        <f>IF(N179="zákl. přenesená",J179,0)</f>
        <v>0</v>
      </c>
      <c r="BH179" s="166">
        <f>IF(N179="sníž. přenesená",J179,0)</f>
        <v>0</v>
      </c>
      <c r="BI179" s="166">
        <f>IF(N179="nulová",J179,0)</f>
        <v>0</v>
      </c>
      <c r="BJ179" s="19" t="s">
        <v>15</v>
      </c>
      <c r="BK179" s="166">
        <f>ROUND(I179*H179,2)</f>
        <v>0</v>
      </c>
      <c r="BL179" s="19" t="s">
        <v>85</v>
      </c>
      <c r="BM179" s="165" t="s">
        <v>264</v>
      </c>
    </row>
    <row r="180" spans="2:51" s="13" customFormat="1" ht="11.25">
      <c r="B180" s="167"/>
      <c r="D180" s="168" t="s">
        <v>167</v>
      </c>
      <c r="E180" s="169" t="s">
        <v>3</v>
      </c>
      <c r="F180" s="170" t="s">
        <v>180</v>
      </c>
      <c r="H180" s="169" t="s">
        <v>3</v>
      </c>
      <c r="I180" s="171"/>
      <c r="L180" s="167"/>
      <c r="M180" s="172"/>
      <c r="N180" s="173"/>
      <c r="O180" s="173"/>
      <c r="P180" s="173"/>
      <c r="Q180" s="173"/>
      <c r="R180" s="173"/>
      <c r="S180" s="173"/>
      <c r="T180" s="174"/>
      <c r="AT180" s="169" t="s">
        <v>167</v>
      </c>
      <c r="AU180" s="169" t="s">
        <v>79</v>
      </c>
      <c r="AV180" s="13" t="s">
        <v>15</v>
      </c>
      <c r="AW180" s="13" t="s">
        <v>33</v>
      </c>
      <c r="AX180" s="13" t="s">
        <v>71</v>
      </c>
      <c r="AY180" s="169" t="s">
        <v>159</v>
      </c>
    </row>
    <row r="181" spans="2:51" s="14" customFormat="1" ht="11.25">
      <c r="B181" s="175"/>
      <c r="D181" s="168" t="s">
        <v>167</v>
      </c>
      <c r="E181" s="176" t="s">
        <v>3</v>
      </c>
      <c r="F181" s="177" t="s">
        <v>181</v>
      </c>
      <c r="H181" s="178">
        <v>5.4</v>
      </c>
      <c r="I181" s="179"/>
      <c r="L181" s="175"/>
      <c r="M181" s="180"/>
      <c r="N181" s="181"/>
      <c r="O181" s="181"/>
      <c r="P181" s="181"/>
      <c r="Q181" s="181"/>
      <c r="R181" s="181"/>
      <c r="S181" s="181"/>
      <c r="T181" s="182"/>
      <c r="AT181" s="176" t="s">
        <v>167</v>
      </c>
      <c r="AU181" s="176" t="s">
        <v>79</v>
      </c>
      <c r="AV181" s="14" t="s">
        <v>79</v>
      </c>
      <c r="AW181" s="14" t="s">
        <v>33</v>
      </c>
      <c r="AX181" s="14" t="s">
        <v>71</v>
      </c>
      <c r="AY181" s="176" t="s">
        <v>159</v>
      </c>
    </row>
    <row r="182" spans="2:51" s="13" customFormat="1" ht="11.25">
      <c r="B182" s="167"/>
      <c r="D182" s="168" t="s">
        <v>167</v>
      </c>
      <c r="E182" s="169" t="s">
        <v>3</v>
      </c>
      <c r="F182" s="170" t="s">
        <v>182</v>
      </c>
      <c r="H182" s="169" t="s">
        <v>3</v>
      </c>
      <c r="I182" s="171"/>
      <c r="L182" s="167"/>
      <c r="M182" s="172"/>
      <c r="N182" s="173"/>
      <c r="O182" s="173"/>
      <c r="P182" s="173"/>
      <c r="Q182" s="173"/>
      <c r="R182" s="173"/>
      <c r="S182" s="173"/>
      <c r="T182" s="174"/>
      <c r="AT182" s="169" t="s">
        <v>167</v>
      </c>
      <c r="AU182" s="169" t="s">
        <v>79</v>
      </c>
      <c r="AV182" s="13" t="s">
        <v>15</v>
      </c>
      <c r="AW182" s="13" t="s">
        <v>33</v>
      </c>
      <c r="AX182" s="13" t="s">
        <v>71</v>
      </c>
      <c r="AY182" s="169" t="s">
        <v>159</v>
      </c>
    </row>
    <row r="183" spans="2:51" s="14" customFormat="1" ht="11.25">
      <c r="B183" s="175"/>
      <c r="D183" s="168" t="s">
        <v>167</v>
      </c>
      <c r="E183" s="176" t="s">
        <v>3</v>
      </c>
      <c r="F183" s="177" t="s">
        <v>183</v>
      </c>
      <c r="H183" s="178">
        <v>2.4</v>
      </c>
      <c r="I183" s="179"/>
      <c r="L183" s="175"/>
      <c r="M183" s="180"/>
      <c r="N183" s="181"/>
      <c r="O183" s="181"/>
      <c r="P183" s="181"/>
      <c r="Q183" s="181"/>
      <c r="R183" s="181"/>
      <c r="S183" s="181"/>
      <c r="T183" s="182"/>
      <c r="AT183" s="176" t="s">
        <v>167</v>
      </c>
      <c r="AU183" s="176" t="s">
        <v>79</v>
      </c>
      <c r="AV183" s="14" t="s">
        <v>79</v>
      </c>
      <c r="AW183" s="14" t="s">
        <v>33</v>
      </c>
      <c r="AX183" s="14" t="s">
        <v>71</v>
      </c>
      <c r="AY183" s="176" t="s">
        <v>159</v>
      </c>
    </row>
    <row r="184" spans="2:51" s="15" customFormat="1" ht="11.25">
      <c r="B184" s="183"/>
      <c r="D184" s="168" t="s">
        <v>167</v>
      </c>
      <c r="E184" s="184" t="s">
        <v>3</v>
      </c>
      <c r="F184" s="185" t="s">
        <v>186</v>
      </c>
      <c r="H184" s="186">
        <v>7.8</v>
      </c>
      <c r="I184" s="187"/>
      <c r="L184" s="183"/>
      <c r="M184" s="188"/>
      <c r="N184" s="189"/>
      <c r="O184" s="189"/>
      <c r="P184" s="189"/>
      <c r="Q184" s="189"/>
      <c r="R184" s="189"/>
      <c r="S184" s="189"/>
      <c r="T184" s="190"/>
      <c r="AT184" s="184" t="s">
        <v>167</v>
      </c>
      <c r="AU184" s="184" t="s">
        <v>79</v>
      </c>
      <c r="AV184" s="15" t="s">
        <v>85</v>
      </c>
      <c r="AW184" s="15" t="s">
        <v>33</v>
      </c>
      <c r="AX184" s="15" t="s">
        <v>15</v>
      </c>
      <c r="AY184" s="184" t="s">
        <v>159</v>
      </c>
    </row>
    <row r="185" spans="1:65" s="2" customFormat="1" ht="24" customHeight="1">
      <c r="A185" s="34"/>
      <c r="B185" s="153"/>
      <c r="C185" s="154" t="s">
        <v>265</v>
      </c>
      <c r="D185" s="154" t="s">
        <v>161</v>
      </c>
      <c r="E185" s="155" t="s">
        <v>266</v>
      </c>
      <c r="F185" s="156" t="s">
        <v>267</v>
      </c>
      <c r="G185" s="157" t="s">
        <v>172</v>
      </c>
      <c r="H185" s="158">
        <v>7.77</v>
      </c>
      <c r="I185" s="159"/>
      <c r="J185" s="160">
        <f>ROUND(I185*H185,2)</f>
        <v>0</v>
      </c>
      <c r="K185" s="156" t="s">
        <v>165</v>
      </c>
      <c r="L185" s="35"/>
      <c r="M185" s="161" t="s">
        <v>3</v>
      </c>
      <c r="N185" s="162" t="s">
        <v>42</v>
      </c>
      <c r="O185" s="55"/>
      <c r="P185" s="163">
        <f>O185*H185</f>
        <v>0</v>
      </c>
      <c r="Q185" s="163">
        <v>2.25634</v>
      </c>
      <c r="R185" s="163">
        <f>Q185*H185</f>
        <v>17.531761799999998</v>
      </c>
      <c r="S185" s="163">
        <v>0</v>
      </c>
      <c r="T185" s="164">
        <f>S185*H185</f>
        <v>0</v>
      </c>
      <c r="U185" s="34"/>
      <c r="V185" s="34"/>
      <c r="W185" s="34"/>
      <c r="X185" s="34"/>
      <c r="Y185" s="34"/>
      <c r="Z185" s="34"/>
      <c r="AA185" s="34"/>
      <c r="AB185" s="34"/>
      <c r="AC185" s="34"/>
      <c r="AD185" s="34"/>
      <c r="AE185" s="34"/>
      <c r="AR185" s="165" t="s">
        <v>85</v>
      </c>
      <c r="AT185" s="165" t="s">
        <v>161</v>
      </c>
      <c r="AU185" s="165" t="s">
        <v>79</v>
      </c>
      <c r="AY185" s="19" t="s">
        <v>159</v>
      </c>
      <c r="BE185" s="166">
        <f>IF(N185="základní",J185,0)</f>
        <v>0</v>
      </c>
      <c r="BF185" s="166">
        <f>IF(N185="snížená",J185,0)</f>
        <v>0</v>
      </c>
      <c r="BG185" s="166">
        <f>IF(N185="zákl. přenesená",J185,0)</f>
        <v>0</v>
      </c>
      <c r="BH185" s="166">
        <f>IF(N185="sníž. přenesená",J185,0)</f>
        <v>0</v>
      </c>
      <c r="BI185" s="166">
        <f>IF(N185="nulová",J185,0)</f>
        <v>0</v>
      </c>
      <c r="BJ185" s="19" t="s">
        <v>15</v>
      </c>
      <c r="BK185" s="166">
        <f>ROUND(I185*H185,2)</f>
        <v>0</v>
      </c>
      <c r="BL185" s="19" t="s">
        <v>85</v>
      </c>
      <c r="BM185" s="165" t="s">
        <v>268</v>
      </c>
    </row>
    <row r="186" spans="2:51" s="14" customFormat="1" ht="11.25">
      <c r="B186" s="175"/>
      <c r="D186" s="168" t="s">
        <v>167</v>
      </c>
      <c r="E186" s="176" t="s">
        <v>3</v>
      </c>
      <c r="F186" s="177" t="s">
        <v>269</v>
      </c>
      <c r="H186" s="178">
        <v>6.09</v>
      </c>
      <c r="I186" s="179"/>
      <c r="L186" s="175"/>
      <c r="M186" s="180"/>
      <c r="N186" s="181"/>
      <c r="O186" s="181"/>
      <c r="P186" s="181"/>
      <c r="Q186" s="181"/>
      <c r="R186" s="181"/>
      <c r="S186" s="181"/>
      <c r="T186" s="182"/>
      <c r="AT186" s="176" t="s">
        <v>167</v>
      </c>
      <c r="AU186" s="176" t="s">
        <v>79</v>
      </c>
      <c r="AV186" s="14" t="s">
        <v>79</v>
      </c>
      <c r="AW186" s="14" t="s">
        <v>33</v>
      </c>
      <c r="AX186" s="14" t="s">
        <v>71</v>
      </c>
      <c r="AY186" s="176" t="s">
        <v>159</v>
      </c>
    </row>
    <row r="187" spans="2:51" s="13" customFormat="1" ht="11.25">
      <c r="B187" s="167"/>
      <c r="D187" s="168" t="s">
        <v>167</v>
      </c>
      <c r="E187" s="169" t="s">
        <v>3</v>
      </c>
      <c r="F187" s="170" t="s">
        <v>182</v>
      </c>
      <c r="H187" s="169" t="s">
        <v>3</v>
      </c>
      <c r="I187" s="171"/>
      <c r="L187" s="167"/>
      <c r="M187" s="172"/>
      <c r="N187" s="173"/>
      <c r="O187" s="173"/>
      <c r="P187" s="173"/>
      <c r="Q187" s="173"/>
      <c r="R187" s="173"/>
      <c r="S187" s="173"/>
      <c r="T187" s="174"/>
      <c r="AT187" s="169" t="s">
        <v>167</v>
      </c>
      <c r="AU187" s="169" t="s">
        <v>79</v>
      </c>
      <c r="AV187" s="13" t="s">
        <v>15</v>
      </c>
      <c r="AW187" s="13" t="s">
        <v>33</v>
      </c>
      <c r="AX187" s="13" t="s">
        <v>71</v>
      </c>
      <c r="AY187" s="169" t="s">
        <v>159</v>
      </c>
    </row>
    <row r="188" spans="2:51" s="14" customFormat="1" ht="11.25">
      <c r="B188" s="175"/>
      <c r="D188" s="168" t="s">
        <v>167</v>
      </c>
      <c r="E188" s="176" t="s">
        <v>3</v>
      </c>
      <c r="F188" s="177" t="s">
        <v>270</v>
      </c>
      <c r="H188" s="178">
        <v>1.68</v>
      </c>
      <c r="I188" s="179"/>
      <c r="L188" s="175"/>
      <c r="M188" s="180"/>
      <c r="N188" s="181"/>
      <c r="O188" s="181"/>
      <c r="P188" s="181"/>
      <c r="Q188" s="181"/>
      <c r="R188" s="181"/>
      <c r="S188" s="181"/>
      <c r="T188" s="182"/>
      <c r="AT188" s="176" t="s">
        <v>167</v>
      </c>
      <c r="AU188" s="176" t="s">
        <v>79</v>
      </c>
      <c r="AV188" s="14" t="s">
        <v>79</v>
      </c>
      <c r="AW188" s="14" t="s">
        <v>33</v>
      </c>
      <c r="AX188" s="14" t="s">
        <v>71</v>
      </c>
      <c r="AY188" s="176" t="s">
        <v>159</v>
      </c>
    </row>
    <row r="189" spans="2:51" s="15" customFormat="1" ht="11.25">
      <c r="B189" s="183"/>
      <c r="D189" s="168" t="s">
        <v>167</v>
      </c>
      <c r="E189" s="184" t="s">
        <v>3</v>
      </c>
      <c r="F189" s="185" t="s">
        <v>186</v>
      </c>
      <c r="H189" s="186">
        <v>7.77</v>
      </c>
      <c r="I189" s="187"/>
      <c r="L189" s="183"/>
      <c r="M189" s="188"/>
      <c r="N189" s="189"/>
      <c r="O189" s="189"/>
      <c r="P189" s="189"/>
      <c r="Q189" s="189"/>
      <c r="R189" s="189"/>
      <c r="S189" s="189"/>
      <c r="T189" s="190"/>
      <c r="AT189" s="184" t="s">
        <v>167</v>
      </c>
      <c r="AU189" s="184" t="s">
        <v>79</v>
      </c>
      <c r="AV189" s="15" t="s">
        <v>85</v>
      </c>
      <c r="AW189" s="15" t="s">
        <v>33</v>
      </c>
      <c r="AX189" s="15" t="s">
        <v>15</v>
      </c>
      <c r="AY189" s="184" t="s">
        <v>159</v>
      </c>
    </row>
    <row r="190" spans="1:65" s="2" customFormat="1" ht="16.5" customHeight="1">
      <c r="A190" s="34"/>
      <c r="B190" s="153"/>
      <c r="C190" s="154" t="s">
        <v>271</v>
      </c>
      <c r="D190" s="154" t="s">
        <v>161</v>
      </c>
      <c r="E190" s="155" t="s">
        <v>272</v>
      </c>
      <c r="F190" s="156" t="s">
        <v>273</v>
      </c>
      <c r="G190" s="157" t="s">
        <v>164</v>
      </c>
      <c r="H190" s="158">
        <v>10.22</v>
      </c>
      <c r="I190" s="159"/>
      <c r="J190" s="160">
        <f>ROUND(I190*H190,2)</f>
        <v>0</v>
      </c>
      <c r="K190" s="156" t="s">
        <v>165</v>
      </c>
      <c r="L190" s="35"/>
      <c r="M190" s="161" t="s">
        <v>3</v>
      </c>
      <c r="N190" s="162" t="s">
        <v>42</v>
      </c>
      <c r="O190" s="55"/>
      <c r="P190" s="163">
        <f>O190*H190</f>
        <v>0</v>
      </c>
      <c r="Q190" s="163">
        <v>0.00247</v>
      </c>
      <c r="R190" s="163">
        <f>Q190*H190</f>
        <v>0.025243400000000003</v>
      </c>
      <c r="S190" s="163">
        <v>0</v>
      </c>
      <c r="T190" s="164">
        <f>S190*H190</f>
        <v>0</v>
      </c>
      <c r="U190" s="34"/>
      <c r="V190" s="34"/>
      <c r="W190" s="34"/>
      <c r="X190" s="34"/>
      <c r="Y190" s="34"/>
      <c r="Z190" s="34"/>
      <c r="AA190" s="34"/>
      <c r="AB190" s="34"/>
      <c r="AC190" s="34"/>
      <c r="AD190" s="34"/>
      <c r="AE190" s="34"/>
      <c r="AR190" s="165" t="s">
        <v>85</v>
      </c>
      <c r="AT190" s="165" t="s">
        <v>161</v>
      </c>
      <c r="AU190" s="165" t="s">
        <v>79</v>
      </c>
      <c r="AY190" s="19" t="s">
        <v>159</v>
      </c>
      <c r="BE190" s="166">
        <f>IF(N190="základní",J190,0)</f>
        <v>0</v>
      </c>
      <c r="BF190" s="166">
        <f>IF(N190="snížená",J190,0)</f>
        <v>0</v>
      </c>
      <c r="BG190" s="166">
        <f>IF(N190="zákl. přenesená",J190,0)</f>
        <v>0</v>
      </c>
      <c r="BH190" s="166">
        <f>IF(N190="sníž. přenesená",J190,0)</f>
        <v>0</v>
      </c>
      <c r="BI190" s="166">
        <f>IF(N190="nulová",J190,0)</f>
        <v>0</v>
      </c>
      <c r="BJ190" s="19" t="s">
        <v>15</v>
      </c>
      <c r="BK190" s="166">
        <f>ROUND(I190*H190,2)</f>
        <v>0</v>
      </c>
      <c r="BL190" s="19" t="s">
        <v>85</v>
      </c>
      <c r="BM190" s="165" t="s">
        <v>274</v>
      </c>
    </row>
    <row r="191" spans="2:51" s="13" customFormat="1" ht="11.25">
      <c r="B191" s="167"/>
      <c r="D191" s="168" t="s">
        <v>167</v>
      </c>
      <c r="E191" s="169" t="s">
        <v>3</v>
      </c>
      <c r="F191" s="170" t="s">
        <v>275</v>
      </c>
      <c r="H191" s="169" t="s">
        <v>3</v>
      </c>
      <c r="I191" s="171"/>
      <c r="L191" s="167"/>
      <c r="M191" s="172"/>
      <c r="N191" s="173"/>
      <c r="O191" s="173"/>
      <c r="P191" s="173"/>
      <c r="Q191" s="173"/>
      <c r="R191" s="173"/>
      <c r="S191" s="173"/>
      <c r="T191" s="174"/>
      <c r="AT191" s="169" t="s">
        <v>167</v>
      </c>
      <c r="AU191" s="169" t="s">
        <v>79</v>
      </c>
      <c r="AV191" s="13" t="s">
        <v>15</v>
      </c>
      <c r="AW191" s="13" t="s">
        <v>33</v>
      </c>
      <c r="AX191" s="13" t="s">
        <v>71</v>
      </c>
      <c r="AY191" s="169" t="s">
        <v>159</v>
      </c>
    </row>
    <row r="192" spans="2:51" s="14" customFormat="1" ht="11.25">
      <c r="B192" s="175"/>
      <c r="D192" s="168" t="s">
        <v>167</v>
      </c>
      <c r="E192" s="176" t="s">
        <v>3</v>
      </c>
      <c r="F192" s="177" t="s">
        <v>276</v>
      </c>
      <c r="H192" s="178">
        <v>10.22</v>
      </c>
      <c r="I192" s="179"/>
      <c r="L192" s="175"/>
      <c r="M192" s="180"/>
      <c r="N192" s="181"/>
      <c r="O192" s="181"/>
      <c r="P192" s="181"/>
      <c r="Q192" s="181"/>
      <c r="R192" s="181"/>
      <c r="S192" s="181"/>
      <c r="T192" s="182"/>
      <c r="AT192" s="176" t="s">
        <v>167</v>
      </c>
      <c r="AU192" s="176" t="s">
        <v>79</v>
      </c>
      <c r="AV192" s="14" t="s">
        <v>79</v>
      </c>
      <c r="AW192" s="14" t="s">
        <v>33</v>
      </c>
      <c r="AX192" s="14" t="s">
        <v>15</v>
      </c>
      <c r="AY192" s="176" t="s">
        <v>159</v>
      </c>
    </row>
    <row r="193" spans="1:65" s="2" customFormat="1" ht="16.5" customHeight="1">
      <c r="A193" s="34"/>
      <c r="B193" s="153"/>
      <c r="C193" s="154" t="s">
        <v>277</v>
      </c>
      <c r="D193" s="154" t="s">
        <v>161</v>
      </c>
      <c r="E193" s="155" t="s">
        <v>278</v>
      </c>
      <c r="F193" s="156" t="s">
        <v>279</v>
      </c>
      <c r="G193" s="157" t="s">
        <v>164</v>
      </c>
      <c r="H193" s="158">
        <v>10.22</v>
      </c>
      <c r="I193" s="159"/>
      <c r="J193" s="160">
        <f>ROUND(I193*H193,2)</f>
        <v>0</v>
      </c>
      <c r="K193" s="156" t="s">
        <v>165</v>
      </c>
      <c r="L193" s="35"/>
      <c r="M193" s="161" t="s">
        <v>3</v>
      </c>
      <c r="N193" s="162" t="s">
        <v>42</v>
      </c>
      <c r="O193" s="55"/>
      <c r="P193" s="163">
        <f>O193*H193</f>
        <v>0</v>
      </c>
      <c r="Q193" s="163">
        <v>0</v>
      </c>
      <c r="R193" s="163">
        <f>Q193*H193</f>
        <v>0</v>
      </c>
      <c r="S193" s="163">
        <v>0</v>
      </c>
      <c r="T193" s="164">
        <f>S193*H193</f>
        <v>0</v>
      </c>
      <c r="U193" s="34"/>
      <c r="V193" s="34"/>
      <c r="W193" s="34"/>
      <c r="X193" s="34"/>
      <c r="Y193" s="34"/>
      <c r="Z193" s="34"/>
      <c r="AA193" s="34"/>
      <c r="AB193" s="34"/>
      <c r="AC193" s="34"/>
      <c r="AD193" s="34"/>
      <c r="AE193" s="34"/>
      <c r="AR193" s="165" t="s">
        <v>85</v>
      </c>
      <c r="AT193" s="165" t="s">
        <v>161</v>
      </c>
      <c r="AU193" s="165" t="s">
        <v>79</v>
      </c>
      <c r="AY193" s="19" t="s">
        <v>159</v>
      </c>
      <c r="BE193" s="166">
        <f>IF(N193="základní",J193,0)</f>
        <v>0</v>
      </c>
      <c r="BF193" s="166">
        <f>IF(N193="snížená",J193,0)</f>
        <v>0</v>
      </c>
      <c r="BG193" s="166">
        <f>IF(N193="zákl. přenesená",J193,0)</f>
        <v>0</v>
      </c>
      <c r="BH193" s="166">
        <f>IF(N193="sníž. přenesená",J193,0)</f>
        <v>0</v>
      </c>
      <c r="BI193" s="166">
        <f>IF(N193="nulová",J193,0)</f>
        <v>0</v>
      </c>
      <c r="BJ193" s="19" t="s">
        <v>15</v>
      </c>
      <c r="BK193" s="166">
        <f>ROUND(I193*H193,2)</f>
        <v>0</v>
      </c>
      <c r="BL193" s="19" t="s">
        <v>85</v>
      </c>
      <c r="BM193" s="165" t="s">
        <v>280</v>
      </c>
    </row>
    <row r="194" spans="2:51" s="13" customFormat="1" ht="11.25">
      <c r="B194" s="167"/>
      <c r="D194" s="168" t="s">
        <v>167</v>
      </c>
      <c r="E194" s="169" t="s">
        <v>3</v>
      </c>
      <c r="F194" s="170" t="s">
        <v>275</v>
      </c>
      <c r="H194" s="169" t="s">
        <v>3</v>
      </c>
      <c r="I194" s="171"/>
      <c r="L194" s="167"/>
      <c r="M194" s="172"/>
      <c r="N194" s="173"/>
      <c r="O194" s="173"/>
      <c r="P194" s="173"/>
      <c r="Q194" s="173"/>
      <c r="R194" s="173"/>
      <c r="S194" s="173"/>
      <c r="T194" s="174"/>
      <c r="AT194" s="169" t="s">
        <v>167</v>
      </c>
      <c r="AU194" s="169" t="s">
        <v>79</v>
      </c>
      <c r="AV194" s="13" t="s">
        <v>15</v>
      </c>
      <c r="AW194" s="13" t="s">
        <v>33</v>
      </c>
      <c r="AX194" s="13" t="s">
        <v>71</v>
      </c>
      <c r="AY194" s="169" t="s">
        <v>159</v>
      </c>
    </row>
    <row r="195" spans="2:51" s="14" customFormat="1" ht="11.25">
      <c r="B195" s="175"/>
      <c r="D195" s="168" t="s">
        <v>167</v>
      </c>
      <c r="E195" s="176" t="s">
        <v>3</v>
      </c>
      <c r="F195" s="177" t="s">
        <v>276</v>
      </c>
      <c r="H195" s="178">
        <v>10.22</v>
      </c>
      <c r="I195" s="179"/>
      <c r="L195" s="175"/>
      <c r="M195" s="180"/>
      <c r="N195" s="181"/>
      <c r="O195" s="181"/>
      <c r="P195" s="181"/>
      <c r="Q195" s="181"/>
      <c r="R195" s="181"/>
      <c r="S195" s="181"/>
      <c r="T195" s="182"/>
      <c r="AT195" s="176" t="s">
        <v>167</v>
      </c>
      <c r="AU195" s="176" t="s">
        <v>79</v>
      </c>
      <c r="AV195" s="14" t="s">
        <v>79</v>
      </c>
      <c r="AW195" s="14" t="s">
        <v>33</v>
      </c>
      <c r="AX195" s="14" t="s">
        <v>15</v>
      </c>
      <c r="AY195" s="176" t="s">
        <v>159</v>
      </c>
    </row>
    <row r="196" spans="1:65" s="2" customFormat="1" ht="24" customHeight="1">
      <c r="A196" s="34"/>
      <c r="B196" s="153"/>
      <c r="C196" s="154" t="s">
        <v>8</v>
      </c>
      <c r="D196" s="154" t="s">
        <v>161</v>
      </c>
      <c r="E196" s="155" t="s">
        <v>281</v>
      </c>
      <c r="F196" s="156" t="s">
        <v>282</v>
      </c>
      <c r="G196" s="157" t="s">
        <v>214</v>
      </c>
      <c r="H196" s="158">
        <v>0.394</v>
      </c>
      <c r="I196" s="159"/>
      <c r="J196" s="160">
        <f>ROUND(I196*H196,2)</f>
        <v>0</v>
      </c>
      <c r="K196" s="156" t="s">
        <v>165</v>
      </c>
      <c r="L196" s="35"/>
      <c r="M196" s="161" t="s">
        <v>3</v>
      </c>
      <c r="N196" s="162" t="s">
        <v>42</v>
      </c>
      <c r="O196" s="55"/>
      <c r="P196" s="163">
        <f>O196*H196</f>
        <v>0</v>
      </c>
      <c r="Q196" s="163">
        <v>1.06277</v>
      </c>
      <c r="R196" s="163">
        <f>Q196*H196</f>
        <v>0.41873138000000004</v>
      </c>
      <c r="S196" s="163">
        <v>0</v>
      </c>
      <c r="T196" s="164">
        <f>S196*H196</f>
        <v>0</v>
      </c>
      <c r="U196" s="34"/>
      <c r="V196" s="34"/>
      <c r="W196" s="34"/>
      <c r="X196" s="34"/>
      <c r="Y196" s="34"/>
      <c r="Z196" s="34"/>
      <c r="AA196" s="34"/>
      <c r="AB196" s="34"/>
      <c r="AC196" s="34"/>
      <c r="AD196" s="34"/>
      <c r="AE196" s="34"/>
      <c r="AR196" s="165" t="s">
        <v>85</v>
      </c>
      <c r="AT196" s="165" t="s">
        <v>161</v>
      </c>
      <c r="AU196" s="165" t="s">
        <v>79</v>
      </c>
      <c r="AY196" s="19" t="s">
        <v>159</v>
      </c>
      <c r="BE196" s="166">
        <f>IF(N196="základní",J196,0)</f>
        <v>0</v>
      </c>
      <c r="BF196" s="166">
        <f>IF(N196="snížená",J196,0)</f>
        <v>0</v>
      </c>
      <c r="BG196" s="166">
        <f>IF(N196="zákl. přenesená",J196,0)</f>
        <v>0</v>
      </c>
      <c r="BH196" s="166">
        <f>IF(N196="sníž. přenesená",J196,0)</f>
        <v>0</v>
      </c>
      <c r="BI196" s="166">
        <f>IF(N196="nulová",J196,0)</f>
        <v>0</v>
      </c>
      <c r="BJ196" s="19" t="s">
        <v>15</v>
      </c>
      <c r="BK196" s="166">
        <f>ROUND(I196*H196,2)</f>
        <v>0</v>
      </c>
      <c r="BL196" s="19" t="s">
        <v>85</v>
      </c>
      <c r="BM196" s="165" t="s">
        <v>283</v>
      </c>
    </row>
    <row r="197" spans="2:51" s="14" customFormat="1" ht="11.25">
      <c r="B197" s="175"/>
      <c r="D197" s="168" t="s">
        <v>167</v>
      </c>
      <c r="E197" s="176" t="s">
        <v>3</v>
      </c>
      <c r="F197" s="177" t="s">
        <v>284</v>
      </c>
      <c r="H197" s="178">
        <v>0.309</v>
      </c>
      <c r="I197" s="179"/>
      <c r="L197" s="175"/>
      <c r="M197" s="180"/>
      <c r="N197" s="181"/>
      <c r="O197" s="181"/>
      <c r="P197" s="181"/>
      <c r="Q197" s="181"/>
      <c r="R197" s="181"/>
      <c r="S197" s="181"/>
      <c r="T197" s="182"/>
      <c r="AT197" s="176" t="s">
        <v>167</v>
      </c>
      <c r="AU197" s="176" t="s">
        <v>79</v>
      </c>
      <c r="AV197" s="14" t="s">
        <v>79</v>
      </c>
      <c r="AW197" s="14" t="s">
        <v>33</v>
      </c>
      <c r="AX197" s="14" t="s">
        <v>71</v>
      </c>
      <c r="AY197" s="176" t="s">
        <v>159</v>
      </c>
    </row>
    <row r="198" spans="2:51" s="13" customFormat="1" ht="11.25">
      <c r="B198" s="167"/>
      <c r="D198" s="168" t="s">
        <v>167</v>
      </c>
      <c r="E198" s="169" t="s">
        <v>3</v>
      </c>
      <c r="F198" s="170" t="s">
        <v>182</v>
      </c>
      <c r="H198" s="169" t="s">
        <v>3</v>
      </c>
      <c r="I198" s="171"/>
      <c r="L198" s="167"/>
      <c r="M198" s="172"/>
      <c r="N198" s="173"/>
      <c r="O198" s="173"/>
      <c r="P198" s="173"/>
      <c r="Q198" s="173"/>
      <c r="R198" s="173"/>
      <c r="S198" s="173"/>
      <c r="T198" s="174"/>
      <c r="AT198" s="169" t="s">
        <v>167</v>
      </c>
      <c r="AU198" s="169" t="s">
        <v>79</v>
      </c>
      <c r="AV198" s="13" t="s">
        <v>15</v>
      </c>
      <c r="AW198" s="13" t="s">
        <v>33</v>
      </c>
      <c r="AX198" s="13" t="s">
        <v>71</v>
      </c>
      <c r="AY198" s="169" t="s">
        <v>159</v>
      </c>
    </row>
    <row r="199" spans="2:51" s="14" customFormat="1" ht="11.25">
      <c r="B199" s="175"/>
      <c r="D199" s="168" t="s">
        <v>167</v>
      </c>
      <c r="E199" s="176" t="s">
        <v>3</v>
      </c>
      <c r="F199" s="177" t="s">
        <v>285</v>
      </c>
      <c r="H199" s="178">
        <v>0.085</v>
      </c>
      <c r="I199" s="179"/>
      <c r="L199" s="175"/>
      <c r="M199" s="180"/>
      <c r="N199" s="181"/>
      <c r="O199" s="181"/>
      <c r="P199" s="181"/>
      <c r="Q199" s="181"/>
      <c r="R199" s="181"/>
      <c r="S199" s="181"/>
      <c r="T199" s="182"/>
      <c r="AT199" s="176" t="s">
        <v>167</v>
      </c>
      <c r="AU199" s="176" t="s">
        <v>79</v>
      </c>
      <c r="AV199" s="14" t="s">
        <v>79</v>
      </c>
      <c r="AW199" s="14" t="s">
        <v>33</v>
      </c>
      <c r="AX199" s="14" t="s">
        <v>71</v>
      </c>
      <c r="AY199" s="176" t="s">
        <v>159</v>
      </c>
    </row>
    <row r="200" spans="2:51" s="15" customFormat="1" ht="11.25">
      <c r="B200" s="183"/>
      <c r="D200" s="168" t="s">
        <v>167</v>
      </c>
      <c r="E200" s="184" t="s">
        <v>3</v>
      </c>
      <c r="F200" s="185" t="s">
        <v>186</v>
      </c>
      <c r="H200" s="186">
        <v>0.394</v>
      </c>
      <c r="I200" s="187"/>
      <c r="L200" s="183"/>
      <c r="M200" s="188"/>
      <c r="N200" s="189"/>
      <c r="O200" s="189"/>
      <c r="P200" s="189"/>
      <c r="Q200" s="189"/>
      <c r="R200" s="189"/>
      <c r="S200" s="189"/>
      <c r="T200" s="190"/>
      <c r="AT200" s="184" t="s">
        <v>167</v>
      </c>
      <c r="AU200" s="184" t="s">
        <v>79</v>
      </c>
      <c r="AV200" s="15" t="s">
        <v>85</v>
      </c>
      <c r="AW200" s="15" t="s">
        <v>33</v>
      </c>
      <c r="AX200" s="15" t="s">
        <v>15</v>
      </c>
      <c r="AY200" s="184" t="s">
        <v>159</v>
      </c>
    </row>
    <row r="201" spans="1:65" s="2" customFormat="1" ht="24" customHeight="1">
      <c r="A201" s="34"/>
      <c r="B201" s="153"/>
      <c r="C201" s="154" t="s">
        <v>286</v>
      </c>
      <c r="D201" s="154" t="s">
        <v>161</v>
      </c>
      <c r="E201" s="155" t="s">
        <v>287</v>
      </c>
      <c r="F201" s="156" t="s">
        <v>288</v>
      </c>
      <c r="G201" s="157" t="s">
        <v>172</v>
      </c>
      <c r="H201" s="158">
        <v>22.585</v>
      </c>
      <c r="I201" s="159"/>
      <c r="J201" s="160">
        <f>ROUND(I201*H201,2)</f>
        <v>0</v>
      </c>
      <c r="K201" s="156" t="s">
        <v>165</v>
      </c>
      <c r="L201" s="35"/>
      <c r="M201" s="161" t="s">
        <v>3</v>
      </c>
      <c r="N201" s="162" t="s">
        <v>42</v>
      </c>
      <c r="O201" s="55"/>
      <c r="P201" s="163">
        <f>O201*H201</f>
        <v>0</v>
      </c>
      <c r="Q201" s="163">
        <v>2.25634</v>
      </c>
      <c r="R201" s="163">
        <f>Q201*H201</f>
        <v>50.959438899999995</v>
      </c>
      <c r="S201" s="163">
        <v>0</v>
      </c>
      <c r="T201" s="164">
        <f>S201*H201</f>
        <v>0</v>
      </c>
      <c r="U201" s="34"/>
      <c r="V201" s="34"/>
      <c r="W201" s="34"/>
      <c r="X201" s="34"/>
      <c r="Y201" s="34"/>
      <c r="Z201" s="34"/>
      <c r="AA201" s="34"/>
      <c r="AB201" s="34"/>
      <c r="AC201" s="34"/>
      <c r="AD201" s="34"/>
      <c r="AE201" s="34"/>
      <c r="AR201" s="165" t="s">
        <v>85</v>
      </c>
      <c r="AT201" s="165" t="s">
        <v>161</v>
      </c>
      <c r="AU201" s="165" t="s">
        <v>79</v>
      </c>
      <c r="AY201" s="19" t="s">
        <v>159</v>
      </c>
      <c r="BE201" s="166">
        <f>IF(N201="základní",J201,0)</f>
        <v>0</v>
      </c>
      <c r="BF201" s="166">
        <f>IF(N201="snížená",J201,0)</f>
        <v>0</v>
      </c>
      <c r="BG201" s="166">
        <f>IF(N201="zákl. přenesená",J201,0)</f>
        <v>0</v>
      </c>
      <c r="BH201" s="166">
        <f>IF(N201="sníž. přenesená",J201,0)</f>
        <v>0</v>
      </c>
      <c r="BI201" s="166">
        <f>IF(N201="nulová",J201,0)</f>
        <v>0</v>
      </c>
      <c r="BJ201" s="19" t="s">
        <v>15</v>
      </c>
      <c r="BK201" s="166">
        <f>ROUND(I201*H201,2)</f>
        <v>0</v>
      </c>
      <c r="BL201" s="19" t="s">
        <v>85</v>
      </c>
      <c r="BM201" s="165" t="s">
        <v>289</v>
      </c>
    </row>
    <row r="202" spans="2:51" s="14" customFormat="1" ht="11.25">
      <c r="B202" s="175"/>
      <c r="D202" s="168" t="s">
        <v>167</v>
      </c>
      <c r="E202" s="176" t="s">
        <v>3</v>
      </c>
      <c r="F202" s="177" t="s">
        <v>222</v>
      </c>
      <c r="H202" s="178">
        <v>1.509</v>
      </c>
      <c r="I202" s="179"/>
      <c r="L202" s="175"/>
      <c r="M202" s="180"/>
      <c r="N202" s="181"/>
      <c r="O202" s="181"/>
      <c r="P202" s="181"/>
      <c r="Q202" s="181"/>
      <c r="R202" s="181"/>
      <c r="S202" s="181"/>
      <c r="T202" s="182"/>
      <c r="AT202" s="176" t="s">
        <v>167</v>
      </c>
      <c r="AU202" s="176" t="s">
        <v>79</v>
      </c>
      <c r="AV202" s="14" t="s">
        <v>79</v>
      </c>
      <c r="AW202" s="14" t="s">
        <v>33</v>
      </c>
      <c r="AX202" s="14" t="s">
        <v>71</v>
      </c>
      <c r="AY202" s="176" t="s">
        <v>159</v>
      </c>
    </row>
    <row r="203" spans="2:51" s="14" customFormat="1" ht="11.25">
      <c r="B203" s="175"/>
      <c r="D203" s="168" t="s">
        <v>167</v>
      </c>
      <c r="E203" s="176" t="s">
        <v>3</v>
      </c>
      <c r="F203" s="177" t="s">
        <v>223</v>
      </c>
      <c r="H203" s="178">
        <v>5.434</v>
      </c>
      <c r="I203" s="179"/>
      <c r="L203" s="175"/>
      <c r="M203" s="180"/>
      <c r="N203" s="181"/>
      <c r="O203" s="181"/>
      <c r="P203" s="181"/>
      <c r="Q203" s="181"/>
      <c r="R203" s="181"/>
      <c r="S203" s="181"/>
      <c r="T203" s="182"/>
      <c r="AT203" s="176" t="s">
        <v>167</v>
      </c>
      <c r="AU203" s="176" t="s">
        <v>79</v>
      </c>
      <c r="AV203" s="14" t="s">
        <v>79</v>
      </c>
      <c r="AW203" s="14" t="s">
        <v>33</v>
      </c>
      <c r="AX203" s="14" t="s">
        <v>71</v>
      </c>
      <c r="AY203" s="176" t="s">
        <v>159</v>
      </c>
    </row>
    <row r="204" spans="2:51" s="14" customFormat="1" ht="11.25">
      <c r="B204" s="175"/>
      <c r="D204" s="168" t="s">
        <v>167</v>
      </c>
      <c r="E204" s="176" t="s">
        <v>3</v>
      </c>
      <c r="F204" s="177" t="s">
        <v>224</v>
      </c>
      <c r="H204" s="178">
        <v>8.385</v>
      </c>
      <c r="I204" s="179"/>
      <c r="L204" s="175"/>
      <c r="M204" s="180"/>
      <c r="N204" s="181"/>
      <c r="O204" s="181"/>
      <c r="P204" s="181"/>
      <c r="Q204" s="181"/>
      <c r="R204" s="181"/>
      <c r="S204" s="181"/>
      <c r="T204" s="182"/>
      <c r="AT204" s="176" t="s">
        <v>167</v>
      </c>
      <c r="AU204" s="176" t="s">
        <v>79</v>
      </c>
      <c r="AV204" s="14" t="s">
        <v>79</v>
      </c>
      <c r="AW204" s="14" t="s">
        <v>33</v>
      </c>
      <c r="AX204" s="14" t="s">
        <v>71</v>
      </c>
      <c r="AY204" s="176" t="s">
        <v>159</v>
      </c>
    </row>
    <row r="205" spans="2:51" s="14" customFormat="1" ht="11.25">
      <c r="B205" s="175"/>
      <c r="D205" s="168" t="s">
        <v>167</v>
      </c>
      <c r="E205" s="176" t="s">
        <v>3</v>
      </c>
      <c r="F205" s="177" t="s">
        <v>225</v>
      </c>
      <c r="H205" s="178">
        <v>3.924</v>
      </c>
      <c r="I205" s="179"/>
      <c r="L205" s="175"/>
      <c r="M205" s="180"/>
      <c r="N205" s="181"/>
      <c r="O205" s="181"/>
      <c r="P205" s="181"/>
      <c r="Q205" s="181"/>
      <c r="R205" s="181"/>
      <c r="S205" s="181"/>
      <c r="T205" s="182"/>
      <c r="AT205" s="176" t="s">
        <v>167</v>
      </c>
      <c r="AU205" s="176" t="s">
        <v>79</v>
      </c>
      <c r="AV205" s="14" t="s">
        <v>79</v>
      </c>
      <c r="AW205" s="14" t="s">
        <v>33</v>
      </c>
      <c r="AX205" s="14" t="s">
        <v>71</v>
      </c>
      <c r="AY205" s="176" t="s">
        <v>159</v>
      </c>
    </row>
    <row r="206" spans="2:51" s="14" customFormat="1" ht="11.25">
      <c r="B206" s="175"/>
      <c r="D206" s="168" t="s">
        <v>167</v>
      </c>
      <c r="E206" s="176" t="s">
        <v>3</v>
      </c>
      <c r="F206" s="177" t="s">
        <v>226</v>
      </c>
      <c r="H206" s="178">
        <v>3.333</v>
      </c>
      <c r="I206" s="179"/>
      <c r="L206" s="175"/>
      <c r="M206" s="180"/>
      <c r="N206" s="181"/>
      <c r="O206" s="181"/>
      <c r="P206" s="181"/>
      <c r="Q206" s="181"/>
      <c r="R206" s="181"/>
      <c r="S206" s="181"/>
      <c r="T206" s="182"/>
      <c r="AT206" s="176" t="s">
        <v>167</v>
      </c>
      <c r="AU206" s="176" t="s">
        <v>79</v>
      </c>
      <c r="AV206" s="14" t="s">
        <v>79</v>
      </c>
      <c r="AW206" s="14" t="s">
        <v>33</v>
      </c>
      <c r="AX206" s="14" t="s">
        <v>71</v>
      </c>
      <c r="AY206" s="176" t="s">
        <v>159</v>
      </c>
    </row>
    <row r="207" spans="2:51" s="15" customFormat="1" ht="11.25">
      <c r="B207" s="183"/>
      <c r="D207" s="168" t="s">
        <v>167</v>
      </c>
      <c r="E207" s="184" t="s">
        <v>3</v>
      </c>
      <c r="F207" s="185" t="s">
        <v>186</v>
      </c>
      <c r="H207" s="186">
        <v>22.585</v>
      </c>
      <c r="I207" s="187"/>
      <c r="L207" s="183"/>
      <c r="M207" s="188"/>
      <c r="N207" s="189"/>
      <c r="O207" s="189"/>
      <c r="P207" s="189"/>
      <c r="Q207" s="189"/>
      <c r="R207" s="189"/>
      <c r="S207" s="189"/>
      <c r="T207" s="190"/>
      <c r="AT207" s="184" t="s">
        <v>167</v>
      </c>
      <c r="AU207" s="184" t="s">
        <v>79</v>
      </c>
      <c r="AV207" s="15" t="s">
        <v>85</v>
      </c>
      <c r="AW207" s="15" t="s">
        <v>33</v>
      </c>
      <c r="AX207" s="15" t="s">
        <v>15</v>
      </c>
      <c r="AY207" s="184" t="s">
        <v>159</v>
      </c>
    </row>
    <row r="208" spans="1:65" s="2" customFormat="1" ht="16.5" customHeight="1">
      <c r="A208" s="34"/>
      <c r="B208" s="153"/>
      <c r="C208" s="154" t="s">
        <v>290</v>
      </c>
      <c r="D208" s="154" t="s">
        <v>161</v>
      </c>
      <c r="E208" s="155" t="s">
        <v>291</v>
      </c>
      <c r="F208" s="156" t="s">
        <v>292</v>
      </c>
      <c r="G208" s="157" t="s">
        <v>293</v>
      </c>
      <c r="H208" s="158">
        <v>9</v>
      </c>
      <c r="I208" s="159"/>
      <c r="J208" s="160">
        <f>ROUND(I208*H208,2)</f>
        <v>0</v>
      </c>
      <c r="K208" s="156" t="s">
        <v>3</v>
      </c>
      <c r="L208" s="35"/>
      <c r="M208" s="161" t="s">
        <v>3</v>
      </c>
      <c r="N208" s="162" t="s">
        <v>42</v>
      </c>
      <c r="O208" s="55"/>
      <c r="P208" s="163">
        <f>O208*H208</f>
        <v>0</v>
      </c>
      <c r="Q208" s="163">
        <v>0</v>
      </c>
      <c r="R208" s="163">
        <f>Q208*H208</f>
        <v>0</v>
      </c>
      <c r="S208" s="163">
        <v>0</v>
      </c>
      <c r="T208" s="164">
        <f>S208*H208</f>
        <v>0</v>
      </c>
      <c r="U208" s="34"/>
      <c r="V208" s="34"/>
      <c r="W208" s="34"/>
      <c r="X208" s="34"/>
      <c r="Y208" s="34"/>
      <c r="Z208" s="34"/>
      <c r="AA208" s="34"/>
      <c r="AB208" s="34"/>
      <c r="AC208" s="34"/>
      <c r="AD208" s="34"/>
      <c r="AE208" s="34"/>
      <c r="AR208" s="165" t="s">
        <v>85</v>
      </c>
      <c r="AT208" s="165" t="s">
        <v>161</v>
      </c>
      <c r="AU208" s="165" t="s">
        <v>79</v>
      </c>
      <c r="AY208" s="19" t="s">
        <v>159</v>
      </c>
      <c r="BE208" s="166">
        <f>IF(N208="základní",J208,0)</f>
        <v>0</v>
      </c>
      <c r="BF208" s="166">
        <f>IF(N208="snížená",J208,0)</f>
        <v>0</v>
      </c>
      <c r="BG208" s="166">
        <f>IF(N208="zákl. přenesená",J208,0)</f>
        <v>0</v>
      </c>
      <c r="BH208" s="166">
        <f>IF(N208="sníž. přenesená",J208,0)</f>
        <v>0</v>
      </c>
      <c r="BI208" s="166">
        <f>IF(N208="nulová",J208,0)</f>
        <v>0</v>
      </c>
      <c r="BJ208" s="19" t="s">
        <v>15</v>
      </c>
      <c r="BK208" s="166">
        <f>ROUND(I208*H208,2)</f>
        <v>0</v>
      </c>
      <c r="BL208" s="19" t="s">
        <v>85</v>
      </c>
      <c r="BM208" s="165" t="s">
        <v>294</v>
      </c>
    </row>
    <row r="209" spans="1:65" s="2" customFormat="1" ht="24" customHeight="1">
      <c r="A209" s="34"/>
      <c r="B209" s="153"/>
      <c r="C209" s="154" t="s">
        <v>295</v>
      </c>
      <c r="D209" s="154" t="s">
        <v>161</v>
      </c>
      <c r="E209" s="155" t="s">
        <v>296</v>
      </c>
      <c r="F209" s="156" t="s">
        <v>297</v>
      </c>
      <c r="G209" s="157" t="s">
        <v>298</v>
      </c>
      <c r="H209" s="158">
        <v>13</v>
      </c>
      <c r="I209" s="159"/>
      <c r="J209" s="160">
        <f>ROUND(I209*H209,2)</f>
        <v>0</v>
      </c>
      <c r="K209" s="156" t="s">
        <v>3</v>
      </c>
      <c r="L209" s="35"/>
      <c r="M209" s="161" t="s">
        <v>3</v>
      </c>
      <c r="N209" s="162" t="s">
        <v>42</v>
      </c>
      <c r="O209" s="55"/>
      <c r="P209" s="163">
        <f>O209*H209</f>
        <v>0</v>
      </c>
      <c r="Q209" s="163">
        <v>0</v>
      </c>
      <c r="R209" s="163">
        <f>Q209*H209</f>
        <v>0</v>
      </c>
      <c r="S209" s="163">
        <v>0</v>
      </c>
      <c r="T209" s="164">
        <f>S209*H209</f>
        <v>0</v>
      </c>
      <c r="U209" s="34"/>
      <c r="V209" s="34"/>
      <c r="W209" s="34"/>
      <c r="X209" s="34"/>
      <c r="Y209" s="34"/>
      <c r="Z209" s="34"/>
      <c r="AA209" s="34"/>
      <c r="AB209" s="34"/>
      <c r="AC209" s="34"/>
      <c r="AD209" s="34"/>
      <c r="AE209" s="34"/>
      <c r="AR209" s="165" t="s">
        <v>85</v>
      </c>
      <c r="AT209" s="165" t="s">
        <v>161</v>
      </c>
      <c r="AU209" s="165" t="s">
        <v>79</v>
      </c>
      <c r="AY209" s="19" t="s">
        <v>159</v>
      </c>
      <c r="BE209" s="166">
        <f>IF(N209="základní",J209,0)</f>
        <v>0</v>
      </c>
      <c r="BF209" s="166">
        <f>IF(N209="snížená",J209,0)</f>
        <v>0</v>
      </c>
      <c r="BG209" s="166">
        <f>IF(N209="zákl. přenesená",J209,0)</f>
        <v>0</v>
      </c>
      <c r="BH209" s="166">
        <f>IF(N209="sníž. přenesená",J209,0)</f>
        <v>0</v>
      </c>
      <c r="BI209" s="166">
        <f>IF(N209="nulová",J209,0)</f>
        <v>0</v>
      </c>
      <c r="BJ209" s="19" t="s">
        <v>15</v>
      </c>
      <c r="BK209" s="166">
        <f>ROUND(I209*H209,2)</f>
        <v>0</v>
      </c>
      <c r="BL209" s="19" t="s">
        <v>85</v>
      </c>
      <c r="BM209" s="165" t="s">
        <v>299</v>
      </c>
    </row>
    <row r="210" spans="1:65" s="2" customFormat="1" ht="16.5" customHeight="1">
      <c r="A210" s="34"/>
      <c r="B210" s="153"/>
      <c r="C210" s="154" t="s">
        <v>300</v>
      </c>
      <c r="D210" s="154" t="s">
        <v>161</v>
      </c>
      <c r="E210" s="155" t="s">
        <v>301</v>
      </c>
      <c r="F210" s="156" t="s">
        <v>302</v>
      </c>
      <c r="G210" s="157" t="s">
        <v>172</v>
      </c>
      <c r="H210" s="158">
        <v>2.113</v>
      </c>
      <c r="I210" s="159"/>
      <c r="J210" s="160">
        <f>ROUND(I210*H210,2)</f>
        <v>0</v>
      </c>
      <c r="K210" s="156" t="s">
        <v>3</v>
      </c>
      <c r="L210" s="35"/>
      <c r="M210" s="161" t="s">
        <v>3</v>
      </c>
      <c r="N210" s="162" t="s">
        <v>42</v>
      </c>
      <c r="O210" s="55"/>
      <c r="P210" s="163">
        <f>O210*H210</f>
        <v>0</v>
      </c>
      <c r="Q210" s="163">
        <v>0</v>
      </c>
      <c r="R210" s="163">
        <f>Q210*H210</f>
        <v>0</v>
      </c>
      <c r="S210" s="163">
        <v>0</v>
      </c>
      <c r="T210" s="164">
        <f>S210*H210</f>
        <v>0</v>
      </c>
      <c r="U210" s="34"/>
      <c r="V210" s="34"/>
      <c r="W210" s="34"/>
      <c r="X210" s="34"/>
      <c r="Y210" s="34"/>
      <c r="Z210" s="34"/>
      <c r="AA210" s="34"/>
      <c r="AB210" s="34"/>
      <c r="AC210" s="34"/>
      <c r="AD210" s="34"/>
      <c r="AE210" s="34"/>
      <c r="AR210" s="165" t="s">
        <v>85</v>
      </c>
      <c r="AT210" s="165" t="s">
        <v>161</v>
      </c>
      <c r="AU210" s="165" t="s">
        <v>79</v>
      </c>
      <c r="AY210" s="19" t="s">
        <v>159</v>
      </c>
      <c r="BE210" s="166">
        <f>IF(N210="základní",J210,0)</f>
        <v>0</v>
      </c>
      <c r="BF210" s="166">
        <f>IF(N210="snížená",J210,0)</f>
        <v>0</v>
      </c>
      <c r="BG210" s="166">
        <f>IF(N210="zákl. přenesená",J210,0)</f>
        <v>0</v>
      </c>
      <c r="BH210" s="166">
        <f>IF(N210="sníž. přenesená",J210,0)</f>
        <v>0</v>
      </c>
      <c r="BI210" s="166">
        <f>IF(N210="nulová",J210,0)</f>
        <v>0</v>
      </c>
      <c r="BJ210" s="19" t="s">
        <v>15</v>
      </c>
      <c r="BK210" s="166">
        <f>ROUND(I210*H210,2)</f>
        <v>0</v>
      </c>
      <c r="BL210" s="19" t="s">
        <v>85</v>
      </c>
      <c r="BM210" s="165" t="s">
        <v>303</v>
      </c>
    </row>
    <row r="211" spans="2:51" s="14" customFormat="1" ht="11.25">
      <c r="B211" s="175"/>
      <c r="D211" s="168" t="s">
        <v>167</v>
      </c>
      <c r="E211" s="176" t="s">
        <v>3</v>
      </c>
      <c r="F211" s="177" t="s">
        <v>228</v>
      </c>
      <c r="H211" s="178">
        <v>2.113</v>
      </c>
      <c r="I211" s="179"/>
      <c r="L211" s="175"/>
      <c r="M211" s="180"/>
      <c r="N211" s="181"/>
      <c r="O211" s="181"/>
      <c r="P211" s="181"/>
      <c r="Q211" s="181"/>
      <c r="R211" s="181"/>
      <c r="S211" s="181"/>
      <c r="T211" s="182"/>
      <c r="AT211" s="176" t="s">
        <v>167</v>
      </c>
      <c r="AU211" s="176" t="s">
        <v>79</v>
      </c>
      <c r="AV211" s="14" t="s">
        <v>79</v>
      </c>
      <c r="AW211" s="14" t="s">
        <v>33</v>
      </c>
      <c r="AX211" s="14" t="s">
        <v>15</v>
      </c>
      <c r="AY211" s="176" t="s">
        <v>159</v>
      </c>
    </row>
    <row r="212" spans="1:65" s="2" customFormat="1" ht="16.5" customHeight="1">
      <c r="A212" s="34"/>
      <c r="B212" s="153"/>
      <c r="C212" s="154" t="s">
        <v>304</v>
      </c>
      <c r="D212" s="154" t="s">
        <v>161</v>
      </c>
      <c r="E212" s="155" t="s">
        <v>305</v>
      </c>
      <c r="F212" s="156" t="s">
        <v>306</v>
      </c>
      <c r="G212" s="157" t="s">
        <v>298</v>
      </c>
      <c r="H212" s="158">
        <v>4</v>
      </c>
      <c r="I212" s="159"/>
      <c r="J212" s="160">
        <f>ROUND(I212*H212,2)</f>
        <v>0</v>
      </c>
      <c r="K212" s="156" t="s">
        <v>3</v>
      </c>
      <c r="L212" s="35"/>
      <c r="M212" s="161" t="s">
        <v>3</v>
      </c>
      <c r="N212" s="162" t="s">
        <v>42</v>
      </c>
      <c r="O212" s="55"/>
      <c r="P212" s="163">
        <f>O212*H212</f>
        <v>0</v>
      </c>
      <c r="Q212" s="163">
        <v>0</v>
      </c>
      <c r="R212" s="163">
        <f>Q212*H212</f>
        <v>0</v>
      </c>
      <c r="S212" s="163">
        <v>0</v>
      </c>
      <c r="T212" s="164">
        <f>S212*H212</f>
        <v>0</v>
      </c>
      <c r="U212" s="34"/>
      <c r="V212" s="34"/>
      <c r="W212" s="34"/>
      <c r="X212" s="34"/>
      <c r="Y212" s="34"/>
      <c r="Z212" s="34"/>
      <c r="AA212" s="34"/>
      <c r="AB212" s="34"/>
      <c r="AC212" s="34"/>
      <c r="AD212" s="34"/>
      <c r="AE212" s="34"/>
      <c r="AR212" s="165" t="s">
        <v>85</v>
      </c>
      <c r="AT212" s="165" t="s">
        <v>161</v>
      </c>
      <c r="AU212" s="165" t="s">
        <v>79</v>
      </c>
      <c r="AY212" s="19" t="s">
        <v>159</v>
      </c>
      <c r="BE212" s="166">
        <f>IF(N212="základní",J212,0)</f>
        <v>0</v>
      </c>
      <c r="BF212" s="166">
        <f>IF(N212="snížená",J212,0)</f>
        <v>0</v>
      </c>
      <c r="BG212" s="166">
        <f>IF(N212="zákl. přenesená",J212,0)</f>
        <v>0</v>
      </c>
      <c r="BH212" s="166">
        <f>IF(N212="sníž. přenesená",J212,0)</f>
        <v>0</v>
      </c>
      <c r="BI212" s="166">
        <f>IF(N212="nulová",J212,0)</f>
        <v>0</v>
      </c>
      <c r="BJ212" s="19" t="s">
        <v>15</v>
      </c>
      <c r="BK212" s="166">
        <f>ROUND(I212*H212,2)</f>
        <v>0</v>
      </c>
      <c r="BL212" s="19" t="s">
        <v>85</v>
      </c>
      <c r="BM212" s="165" t="s">
        <v>307</v>
      </c>
    </row>
    <row r="213" spans="2:63" s="12" customFormat="1" ht="22.9" customHeight="1">
      <c r="B213" s="140"/>
      <c r="D213" s="141" t="s">
        <v>70</v>
      </c>
      <c r="E213" s="151" t="s">
        <v>82</v>
      </c>
      <c r="F213" s="151" t="s">
        <v>308</v>
      </c>
      <c r="I213" s="143"/>
      <c r="J213" s="152">
        <f>BK213</f>
        <v>0</v>
      </c>
      <c r="L213" s="140"/>
      <c r="M213" s="145"/>
      <c r="N213" s="146"/>
      <c r="O213" s="146"/>
      <c r="P213" s="147">
        <f>SUM(P214:P384)</f>
        <v>0</v>
      </c>
      <c r="Q213" s="146"/>
      <c r="R213" s="147">
        <f>SUM(R214:R384)</f>
        <v>143.49444700000004</v>
      </c>
      <c r="S213" s="146"/>
      <c r="T213" s="148">
        <f>SUM(T214:T384)</f>
        <v>0</v>
      </c>
      <c r="AR213" s="141" t="s">
        <v>15</v>
      </c>
      <c r="AT213" s="149" t="s">
        <v>70</v>
      </c>
      <c r="AU213" s="149" t="s">
        <v>15</v>
      </c>
      <c r="AY213" s="141" t="s">
        <v>159</v>
      </c>
      <c r="BK213" s="150">
        <f>SUM(BK214:BK384)</f>
        <v>0</v>
      </c>
    </row>
    <row r="214" spans="1:65" s="2" customFormat="1" ht="36" customHeight="1">
      <c r="A214" s="34"/>
      <c r="B214" s="153"/>
      <c r="C214" s="154" t="s">
        <v>309</v>
      </c>
      <c r="D214" s="154" t="s">
        <v>161</v>
      </c>
      <c r="E214" s="155" t="s">
        <v>310</v>
      </c>
      <c r="F214" s="156" t="s">
        <v>311</v>
      </c>
      <c r="G214" s="157" t="s">
        <v>164</v>
      </c>
      <c r="H214" s="158">
        <v>17.05</v>
      </c>
      <c r="I214" s="159"/>
      <c r="J214" s="160">
        <f>ROUND(I214*H214,2)</f>
        <v>0</v>
      </c>
      <c r="K214" s="156" t="s">
        <v>165</v>
      </c>
      <c r="L214" s="35"/>
      <c r="M214" s="161" t="s">
        <v>3</v>
      </c>
      <c r="N214" s="162" t="s">
        <v>42</v>
      </c>
      <c r="O214" s="55"/>
      <c r="P214" s="163">
        <f>O214*H214</f>
        <v>0</v>
      </c>
      <c r="Q214" s="163">
        <v>0.71546</v>
      </c>
      <c r="R214" s="163">
        <f>Q214*H214</f>
        <v>12.198593</v>
      </c>
      <c r="S214" s="163">
        <v>0</v>
      </c>
      <c r="T214" s="164">
        <f>S214*H214</f>
        <v>0</v>
      </c>
      <c r="U214" s="34"/>
      <c r="V214" s="34"/>
      <c r="W214" s="34"/>
      <c r="X214" s="34"/>
      <c r="Y214" s="34"/>
      <c r="Z214" s="34"/>
      <c r="AA214" s="34"/>
      <c r="AB214" s="34"/>
      <c r="AC214" s="34"/>
      <c r="AD214" s="34"/>
      <c r="AE214" s="34"/>
      <c r="AR214" s="165" t="s">
        <v>85</v>
      </c>
      <c r="AT214" s="165" t="s">
        <v>161</v>
      </c>
      <c r="AU214" s="165" t="s">
        <v>79</v>
      </c>
      <c r="AY214" s="19" t="s">
        <v>159</v>
      </c>
      <c r="BE214" s="166">
        <f>IF(N214="základní",J214,0)</f>
        <v>0</v>
      </c>
      <c r="BF214" s="166">
        <f>IF(N214="snížená",J214,0)</f>
        <v>0</v>
      </c>
      <c r="BG214" s="166">
        <f>IF(N214="zákl. přenesená",J214,0)</f>
        <v>0</v>
      </c>
      <c r="BH214" s="166">
        <f>IF(N214="sníž. přenesená",J214,0)</f>
        <v>0</v>
      </c>
      <c r="BI214" s="166">
        <f>IF(N214="nulová",J214,0)</f>
        <v>0</v>
      </c>
      <c r="BJ214" s="19" t="s">
        <v>15</v>
      </c>
      <c r="BK214" s="166">
        <f>ROUND(I214*H214,2)</f>
        <v>0</v>
      </c>
      <c r="BL214" s="19" t="s">
        <v>85</v>
      </c>
      <c r="BM214" s="165" t="s">
        <v>312</v>
      </c>
    </row>
    <row r="215" spans="2:51" s="13" customFormat="1" ht="11.25">
      <c r="B215" s="167"/>
      <c r="D215" s="168" t="s">
        <v>167</v>
      </c>
      <c r="E215" s="169" t="s">
        <v>3</v>
      </c>
      <c r="F215" s="170" t="s">
        <v>313</v>
      </c>
      <c r="H215" s="169" t="s">
        <v>3</v>
      </c>
      <c r="I215" s="171"/>
      <c r="L215" s="167"/>
      <c r="M215" s="172"/>
      <c r="N215" s="173"/>
      <c r="O215" s="173"/>
      <c r="P215" s="173"/>
      <c r="Q215" s="173"/>
      <c r="R215" s="173"/>
      <c r="S215" s="173"/>
      <c r="T215" s="174"/>
      <c r="AT215" s="169" t="s">
        <v>167</v>
      </c>
      <c r="AU215" s="169" t="s">
        <v>79</v>
      </c>
      <c r="AV215" s="13" t="s">
        <v>15</v>
      </c>
      <c r="AW215" s="13" t="s">
        <v>33</v>
      </c>
      <c r="AX215" s="13" t="s">
        <v>71</v>
      </c>
      <c r="AY215" s="169" t="s">
        <v>159</v>
      </c>
    </row>
    <row r="216" spans="2:51" s="14" customFormat="1" ht="11.25">
      <c r="B216" s="175"/>
      <c r="D216" s="168" t="s">
        <v>167</v>
      </c>
      <c r="E216" s="176" t="s">
        <v>3</v>
      </c>
      <c r="F216" s="177" t="s">
        <v>314</v>
      </c>
      <c r="H216" s="178">
        <v>17.05</v>
      </c>
      <c r="I216" s="179"/>
      <c r="L216" s="175"/>
      <c r="M216" s="180"/>
      <c r="N216" s="181"/>
      <c r="O216" s="181"/>
      <c r="P216" s="181"/>
      <c r="Q216" s="181"/>
      <c r="R216" s="181"/>
      <c r="S216" s="181"/>
      <c r="T216" s="182"/>
      <c r="AT216" s="176" t="s">
        <v>167</v>
      </c>
      <c r="AU216" s="176" t="s">
        <v>79</v>
      </c>
      <c r="AV216" s="14" t="s">
        <v>79</v>
      </c>
      <c r="AW216" s="14" t="s">
        <v>33</v>
      </c>
      <c r="AX216" s="14" t="s">
        <v>15</v>
      </c>
      <c r="AY216" s="176" t="s">
        <v>159</v>
      </c>
    </row>
    <row r="217" spans="1:65" s="2" customFormat="1" ht="36" customHeight="1">
      <c r="A217" s="34"/>
      <c r="B217" s="153"/>
      <c r="C217" s="154" t="s">
        <v>315</v>
      </c>
      <c r="D217" s="154" t="s">
        <v>161</v>
      </c>
      <c r="E217" s="155" t="s">
        <v>316</v>
      </c>
      <c r="F217" s="156" t="s">
        <v>317</v>
      </c>
      <c r="G217" s="157" t="s">
        <v>164</v>
      </c>
      <c r="H217" s="158">
        <v>8.1</v>
      </c>
      <c r="I217" s="159"/>
      <c r="J217" s="160">
        <f>ROUND(I217*H217,2)</f>
        <v>0</v>
      </c>
      <c r="K217" s="156" t="s">
        <v>165</v>
      </c>
      <c r="L217" s="35"/>
      <c r="M217" s="161" t="s">
        <v>3</v>
      </c>
      <c r="N217" s="162" t="s">
        <v>42</v>
      </c>
      <c r="O217" s="55"/>
      <c r="P217" s="163">
        <f>O217*H217</f>
        <v>0</v>
      </c>
      <c r="Q217" s="163">
        <v>0.96612</v>
      </c>
      <c r="R217" s="163">
        <f>Q217*H217</f>
        <v>7.825571999999999</v>
      </c>
      <c r="S217" s="163">
        <v>0</v>
      </c>
      <c r="T217" s="164">
        <f>S217*H217</f>
        <v>0</v>
      </c>
      <c r="U217" s="34"/>
      <c r="V217" s="34"/>
      <c r="W217" s="34"/>
      <c r="X217" s="34"/>
      <c r="Y217" s="34"/>
      <c r="Z217" s="34"/>
      <c r="AA217" s="34"/>
      <c r="AB217" s="34"/>
      <c r="AC217" s="34"/>
      <c r="AD217" s="34"/>
      <c r="AE217" s="34"/>
      <c r="AR217" s="165" t="s">
        <v>85</v>
      </c>
      <c r="AT217" s="165" t="s">
        <v>161</v>
      </c>
      <c r="AU217" s="165" t="s">
        <v>79</v>
      </c>
      <c r="AY217" s="19" t="s">
        <v>159</v>
      </c>
      <c r="BE217" s="166">
        <f>IF(N217="základní",J217,0)</f>
        <v>0</v>
      </c>
      <c r="BF217" s="166">
        <f>IF(N217="snížená",J217,0)</f>
        <v>0</v>
      </c>
      <c r="BG217" s="166">
        <f>IF(N217="zákl. přenesená",J217,0)</f>
        <v>0</v>
      </c>
      <c r="BH217" s="166">
        <f>IF(N217="sníž. přenesená",J217,0)</f>
        <v>0</v>
      </c>
      <c r="BI217" s="166">
        <f>IF(N217="nulová",J217,0)</f>
        <v>0</v>
      </c>
      <c r="BJ217" s="19" t="s">
        <v>15</v>
      </c>
      <c r="BK217" s="166">
        <f>ROUND(I217*H217,2)</f>
        <v>0</v>
      </c>
      <c r="BL217" s="19" t="s">
        <v>85</v>
      </c>
      <c r="BM217" s="165" t="s">
        <v>318</v>
      </c>
    </row>
    <row r="218" spans="2:51" s="13" customFormat="1" ht="11.25">
      <c r="B218" s="167"/>
      <c r="D218" s="168" t="s">
        <v>167</v>
      </c>
      <c r="E218" s="169" t="s">
        <v>3</v>
      </c>
      <c r="F218" s="170" t="s">
        <v>313</v>
      </c>
      <c r="H218" s="169" t="s">
        <v>3</v>
      </c>
      <c r="I218" s="171"/>
      <c r="L218" s="167"/>
      <c r="M218" s="172"/>
      <c r="N218" s="173"/>
      <c r="O218" s="173"/>
      <c r="P218" s="173"/>
      <c r="Q218" s="173"/>
      <c r="R218" s="173"/>
      <c r="S218" s="173"/>
      <c r="T218" s="174"/>
      <c r="AT218" s="169" t="s">
        <v>167</v>
      </c>
      <c r="AU218" s="169" t="s">
        <v>79</v>
      </c>
      <c r="AV218" s="13" t="s">
        <v>15</v>
      </c>
      <c r="AW218" s="13" t="s">
        <v>33</v>
      </c>
      <c r="AX218" s="13" t="s">
        <v>71</v>
      </c>
      <c r="AY218" s="169" t="s">
        <v>159</v>
      </c>
    </row>
    <row r="219" spans="2:51" s="14" customFormat="1" ht="11.25">
      <c r="B219" s="175"/>
      <c r="D219" s="168" t="s">
        <v>167</v>
      </c>
      <c r="E219" s="176" t="s">
        <v>3</v>
      </c>
      <c r="F219" s="177" t="s">
        <v>319</v>
      </c>
      <c r="H219" s="178">
        <v>8.1</v>
      </c>
      <c r="I219" s="179"/>
      <c r="L219" s="175"/>
      <c r="M219" s="180"/>
      <c r="N219" s="181"/>
      <c r="O219" s="181"/>
      <c r="P219" s="181"/>
      <c r="Q219" s="181"/>
      <c r="R219" s="181"/>
      <c r="S219" s="181"/>
      <c r="T219" s="182"/>
      <c r="AT219" s="176" t="s">
        <v>167</v>
      </c>
      <c r="AU219" s="176" t="s">
        <v>79</v>
      </c>
      <c r="AV219" s="14" t="s">
        <v>79</v>
      </c>
      <c r="AW219" s="14" t="s">
        <v>33</v>
      </c>
      <c r="AX219" s="14" t="s">
        <v>15</v>
      </c>
      <c r="AY219" s="176" t="s">
        <v>159</v>
      </c>
    </row>
    <row r="220" spans="1:65" s="2" customFormat="1" ht="36" customHeight="1">
      <c r="A220" s="34"/>
      <c r="B220" s="153"/>
      <c r="C220" s="154" t="s">
        <v>320</v>
      </c>
      <c r="D220" s="154" t="s">
        <v>161</v>
      </c>
      <c r="E220" s="155" t="s">
        <v>321</v>
      </c>
      <c r="F220" s="156" t="s">
        <v>322</v>
      </c>
      <c r="G220" s="157" t="s">
        <v>164</v>
      </c>
      <c r="H220" s="158">
        <v>17.85</v>
      </c>
      <c r="I220" s="159"/>
      <c r="J220" s="160">
        <f>ROUND(I220*H220,2)</f>
        <v>0</v>
      </c>
      <c r="K220" s="156" t="s">
        <v>165</v>
      </c>
      <c r="L220" s="35"/>
      <c r="M220" s="161" t="s">
        <v>3</v>
      </c>
      <c r="N220" s="162" t="s">
        <v>42</v>
      </c>
      <c r="O220" s="55"/>
      <c r="P220" s="163">
        <f>O220*H220</f>
        <v>0</v>
      </c>
      <c r="Q220" s="163">
        <v>1.20855</v>
      </c>
      <c r="R220" s="163">
        <f>Q220*H220</f>
        <v>21.572617500000003</v>
      </c>
      <c r="S220" s="163">
        <v>0</v>
      </c>
      <c r="T220" s="164">
        <f>S220*H220</f>
        <v>0</v>
      </c>
      <c r="U220" s="34"/>
      <c r="V220" s="34"/>
      <c r="W220" s="34"/>
      <c r="X220" s="34"/>
      <c r="Y220" s="34"/>
      <c r="Z220" s="34"/>
      <c r="AA220" s="34"/>
      <c r="AB220" s="34"/>
      <c r="AC220" s="34"/>
      <c r="AD220" s="34"/>
      <c r="AE220" s="34"/>
      <c r="AR220" s="165" t="s">
        <v>85</v>
      </c>
      <c r="AT220" s="165" t="s">
        <v>161</v>
      </c>
      <c r="AU220" s="165" t="s">
        <v>79</v>
      </c>
      <c r="AY220" s="19" t="s">
        <v>159</v>
      </c>
      <c r="BE220" s="166">
        <f>IF(N220="základní",J220,0)</f>
        <v>0</v>
      </c>
      <c r="BF220" s="166">
        <f>IF(N220="snížená",J220,0)</f>
        <v>0</v>
      </c>
      <c r="BG220" s="166">
        <f>IF(N220="zákl. přenesená",J220,0)</f>
        <v>0</v>
      </c>
      <c r="BH220" s="166">
        <f>IF(N220="sníž. přenesená",J220,0)</f>
        <v>0</v>
      </c>
      <c r="BI220" s="166">
        <f>IF(N220="nulová",J220,0)</f>
        <v>0</v>
      </c>
      <c r="BJ220" s="19" t="s">
        <v>15</v>
      </c>
      <c r="BK220" s="166">
        <f>ROUND(I220*H220,2)</f>
        <v>0</v>
      </c>
      <c r="BL220" s="19" t="s">
        <v>85</v>
      </c>
      <c r="BM220" s="165" t="s">
        <v>323</v>
      </c>
    </row>
    <row r="221" spans="2:51" s="13" customFormat="1" ht="11.25">
      <c r="B221" s="167"/>
      <c r="D221" s="168" t="s">
        <v>167</v>
      </c>
      <c r="E221" s="169" t="s">
        <v>3</v>
      </c>
      <c r="F221" s="170" t="s">
        <v>313</v>
      </c>
      <c r="H221" s="169" t="s">
        <v>3</v>
      </c>
      <c r="I221" s="171"/>
      <c r="L221" s="167"/>
      <c r="M221" s="172"/>
      <c r="N221" s="173"/>
      <c r="O221" s="173"/>
      <c r="P221" s="173"/>
      <c r="Q221" s="173"/>
      <c r="R221" s="173"/>
      <c r="S221" s="173"/>
      <c r="T221" s="174"/>
      <c r="AT221" s="169" t="s">
        <v>167</v>
      </c>
      <c r="AU221" s="169" t="s">
        <v>79</v>
      </c>
      <c r="AV221" s="13" t="s">
        <v>15</v>
      </c>
      <c r="AW221" s="13" t="s">
        <v>33</v>
      </c>
      <c r="AX221" s="13" t="s">
        <v>71</v>
      </c>
      <c r="AY221" s="169" t="s">
        <v>159</v>
      </c>
    </row>
    <row r="222" spans="2:51" s="14" customFormat="1" ht="11.25">
      <c r="B222" s="175"/>
      <c r="D222" s="168" t="s">
        <v>167</v>
      </c>
      <c r="E222" s="176" t="s">
        <v>3</v>
      </c>
      <c r="F222" s="177" t="s">
        <v>324</v>
      </c>
      <c r="H222" s="178">
        <v>5.25</v>
      </c>
      <c r="I222" s="179"/>
      <c r="L222" s="175"/>
      <c r="M222" s="180"/>
      <c r="N222" s="181"/>
      <c r="O222" s="181"/>
      <c r="P222" s="181"/>
      <c r="Q222" s="181"/>
      <c r="R222" s="181"/>
      <c r="S222" s="181"/>
      <c r="T222" s="182"/>
      <c r="AT222" s="176" t="s">
        <v>167</v>
      </c>
      <c r="AU222" s="176" t="s">
        <v>79</v>
      </c>
      <c r="AV222" s="14" t="s">
        <v>79</v>
      </c>
      <c r="AW222" s="14" t="s">
        <v>33</v>
      </c>
      <c r="AX222" s="14" t="s">
        <v>71</v>
      </c>
      <c r="AY222" s="176" t="s">
        <v>159</v>
      </c>
    </row>
    <row r="223" spans="2:51" s="14" customFormat="1" ht="11.25">
      <c r="B223" s="175"/>
      <c r="D223" s="168" t="s">
        <v>167</v>
      </c>
      <c r="E223" s="176" t="s">
        <v>3</v>
      </c>
      <c r="F223" s="177" t="s">
        <v>325</v>
      </c>
      <c r="H223" s="178">
        <v>6</v>
      </c>
      <c r="I223" s="179"/>
      <c r="L223" s="175"/>
      <c r="M223" s="180"/>
      <c r="N223" s="181"/>
      <c r="O223" s="181"/>
      <c r="P223" s="181"/>
      <c r="Q223" s="181"/>
      <c r="R223" s="181"/>
      <c r="S223" s="181"/>
      <c r="T223" s="182"/>
      <c r="AT223" s="176" t="s">
        <v>167</v>
      </c>
      <c r="AU223" s="176" t="s">
        <v>79</v>
      </c>
      <c r="AV223" s="14" t="s">
        <v>79</v>
      </c>
      <c r="AW223" s="14" t="s">
        <v>33</v>
      </c>
      <c r="AX223" s="14" t="s">
        <v>71</v>
      </c>
      <c r="AY223" s="176" t="s">
        <v>159</v>
      </c>
    </row>
    <row r="224" spans="2:51" s="14" customFormat="1" ht="11.25">
      <c r="B224" s="175"/>
      <c r="D224" s="168" t="s">
        <v>167</v>
      </c>
      <c r="E224" s="176" t="s">
        <v>3</v>
      </c>
      <c r="F224" s="177" t="s">
        <v>326</v>
      </c>
      <c r="H224" s="178">
        <v>6.6</v>
      </c>
      <c r="I224" s="179"/>
      <c r="L224" s="175"/>
      <c r="M224" s="180"/>
      <c r="N224" s="181"/>
      <c r="O224" s="181"/>
      <c r="P224" s="181"/>
      <c r="Q224" s="181"/>
      <c r="R224" s="181"/>
      <c r="S224" s="181"/>
      <c r="T224" s="182"/>
      <c r="AT224" s="176" t="s">
        <v>167</v>
      </c>
      <c r="AU224" s="176" t="s">
        <v>79</v>
      </c>
      <c r="AV224" s="14" t="s">
        <v>79</v>
      </c>
      <c r="AW224" s="14" t="s">
        <v>33</v>
      </c>
      <c r="AX224" s="14" t="s">
        <v>71</v>
      </c>
      <c r="AY224" s="176" t="s">
        <v>159</v>
      </c>
    </row>
    <row r="225" spans="2:51" s="15" customFormat="1" ht="11.25">
      <c r="B225" s="183"/>
      <c r="D225" s="168" t="s">
        <v>167</v>
      </c>
      <c r="E225" s="184" t="s">
        <v>3</v>
      </c>
      <c r="F225" s="185" t="s">
        <v>186</v>
      </c>
      <c r="H225" s="186">
        <v>17.85</v>
      </c>
      <c r="I225" s="187"/>
      <c r="L225" s="183"/>
      <c r="M225" s="188"/>
      <c r="N225" s="189"/>
      <c r="O225" s="189"/>
      <c r="P225" s="189"/>
      <c r="Q225" s="189"/>
      <c r="R225" s="189"/>
      <c r="S225" s="189"/>
      <c r="T225" s="190"/>
      <c r="AT225" s="184" t="s">
        <v>167</v>
      </c>
      <c r="AU225" s="184" t="s">
        <v>79</v>
      </c>
      <c r="AV225" s="15" t="s">
        <v>85</v>
      </c>
      <c r="AW225" s="15" t="s">
        <v>33</v>
      </c>
      <c r="AX225" s="15" t="s">
        <v>15</v>
      </c>
      <c r="AY225" s="184" t="s">
        <v>159</v>
      </c>
    </row>
    <row r="226" spans="1:65" s="2" customFormat="1" ht="36" customHeight="1">
      <c r="A226" s="34"/>
      <c r="B226" s="153"/>
      <c r="C226" s="154" t="s">
        <v>327</v>
      </c>
      <c r="D226" s="154" t="s">
        <v>161</v>
      </c>
      <c r="E226" s="155" t="s">
        <v>328</v>
      </c>
      <c r="F226" s="156" t="s">
        <v>329</v>
      </c>
      <c r="G226" s="157" t="s">
        <v>214</v>
      </c>
      <c r="H226" s="158">
        <v>0.692</v>
      </c>
      <c r="I226" s="159"/>
      <c r="J226" s="160">
        <f>ROUND(I226*H226,2)</f>
        <v>0</v>
      </c>
      <c r="K226" s="156" t="s">
        <v>165</v>
      </c>
      <c r="L226" s="35"/>
      <c r="M226" s="161" t="s">
        <v>3</v>
      </c>
      <c r="N226" s="162" t="s">
        <v>42</v>
      </c>
      <c r="O226" s="55"/>
      <c r="P226" s="163">
        <f>O226*H226</f>
        <v>0</v>
      </c>
      <c r="Q226" s="163">
        <v>1.04881</v>
      </c>
      <c r="R226" s="163">
        <f>Q226*H226</f>
        <v>0.7257765199999999</v>
      </c>
      <c r="S226" s="163">
        <v>0</v>
      </c>
      <c r="T226" s="164">
        <f>S226*H226</f>
        <v>0</v>
      </c>
      <c r="U226" s="34"/>
      <c r="V226" s="34"/>
      <c r="W226" s="34"/>
      <c r="X226" s="34"/>
      <c r="Y226" s="34"/>
      <c r="Z226" s="34"/>
      <c r="AA226" s="34"/>
      <c r="AB226" s="34"/>
      <c r="AC226" s="34"/>
      <c r="AD226" s="34"/>
      <c r="AE226" s="34"/>
      <c r="AR226" s="165" t="s">
        <v>85</v>
      </c>
      <c r="AT226" s="165" t="s">
        <v>161</v>
      </c>
      <c r="AU226" s="165" t="s">
        <v>79</v>
      </c>
      <c r="AY226" s="19" t="s">
        <v>159</v>
      </c>
      <c r="BE226" s="166">
        <f>IF(N226="základní",J226,0)</f>
        <v>0</v>
      </c>
      <c r="BF226" s="166">
        <f>IF(N226="snížená",J226,0)</f>
        <v>0</v>
      </c>
      <c r="BG226" s="166">
        <f>IF(N226="zákl. přenesená",J226,0)</f>
        <v>0</v>
      </c>
      <c r="BH226" s="166">
        <f>IF(N226="sníž. přenesená",J226,0)</f>
        <v>0</v>
      </c>
      <c r="BI226" s="166">
        <f>IF(N226="nulová",J226,0)</f>
        <v>0</v>
      </c>
      <c r="BJ226" s="19" t="s">
        <v>15</v>
      </c>
      <c r="BK226" s="166">
        <f>ROUND(I226*H226,2)</f>
        <v>0</v>
      </c>
      <c r="BL226" s="19" t="s">
        <v>85</v>
      </c>
      <c r="BM226" s="165" t="s">
        <v>330</v>
      </c>
    </row>
    <row r="227" spans="2:51" s="13" customFormat="1" ht="11.25">
      <c r="B227" s="167"/>
      <c r="D227" s="168" t="s">
        <v>167</v>
      </c>
      <c r="E227" s="169" t="s">
        <v>3</v>
      </c>
      <c r="F227" s="170" t="s">
        <v>331</v>
      </c>
      <c r="H227" s="169" t="s">
        <v>3</v>
      </c>
      <c r="I227" s="171"/>
      <c r="L227" s="167"/>
      <c r="M227" s="172"/>
      <c r="N227" s="173"/>
      <c r="O227" s="173"/>
      <c r="P227" s="173"/>
      <c r="Q227" s="173"/>
      <c r="R227" s="173"/>
      <c r="S227" s="173"/>
      <c r="T227" s="174"/>
      <c r="AT227" s="169" t="s">
        <v>167</v>
      </c>
      <c r="AU227" s="169" t="s">
        <v>79</v>
      </c>
      <c r="AV227" s="13" t="s">
        <v>15</v>
      </c>
      <c r="AW227" s="13" t="s">
        <v>33</v>
      </c>
      <c r="AX227" s="13" t="s">
        <v>71</v>
      </c>
      <c r="AY227" s="169" t="s">
        <v>159</v>
      </c>
    </row>
    <row r="228" spans="2:51" s="14" customFormat="1" ht="11.25">
      <c r="B228" s="175"/>
      <c r="D228" s="168" t="s">
        <v>167</v>
      </c>
      <c r="E228" s="176" t="s">
        <v>3</v>
      </c>
      <c r="F228" s="177" t="s">
        <v>332</v>
      </c>
      <c r="H228" s="178">
        <v>0.205</v>
      </c>
      <c r="I228" s="179"/>
      <c r="L228" s="175"/>
      <c r="M228" s="180"/>
      <c r="N228" s="181"/>
      <c r="O228" s="181"/>
      <c r="P228" s="181"/>
      <c r="Q228" s="181"/>
      <c r="R228" s="181"/>
      <c r="S228" s="181"/>
      <c r="T228" s="182"/>
      <c r="AT228" s="176" t="s">
        <v>167</v>
      </c>
      <c r="AU228" s="176" t="s">
        <v>79</v>
      </c>
      <c r="AV228" s="14" t="s">
        <v>79</v>
      </c>
      <c r="AW228" s="14" t="s">
        <v>33</v>
      </c>
      <c r="AX228" s="14" t="s">
        <v>71</v>
      </c>
      <c r="AY228" s="176" t="s">
        <v>159</v>
      </c>
    </row>
    <row r="229" spans="2:51" s="14" customFormat="1" ht="11.25">
      <c r="B229" s="175"/>
      <c r="D229" s="168" t="s">
        <v>167</v>
      </c>
      <c r="E229" s="176" t="s">
        <v>3</v>
      </c>
      <c r="F229" s="177" t="s">
        <v>333</v>
      </c>
      <c r="H229" s="178">
        <v>0.13</v>
      </c>
      <c r="I229" s="179"/>
      <c r="L229" s="175"/>
      <c r="M229" s="180"/>
      <c r="N229" s="181"/>
      <c r="O229" s="181"/>
      <c r="P229" s="181"/>
      <c r="Q229" s="181"/>
      <c r="R229" s="181"/>
      <c r="S229" s="181"/>
      <c r="T229" s="182"/>
      <c r="AT229" s="176" t="s">
        <v>167</v>
      </c>
      <c r="AU229" s="176" t="s">
        <v>79</v>
      </c>
      <c r="AV229" s="14" t="s">
        <v>79</v>
      </c>
      <c r="AW229" s="14" t="s">
        <v>33</v>
      </c>
      <c r="AX229" s="14" t="s">
        <v>71</v>
      </c>
      <c r="AY229" s="176" t="s">
        <v>159</v>
      </c>
    </row>
    <row r="230" spans="2:51" s="14" customFormat="1" ht="11.25">
      <c r="B230" s="175"/>
      <c r="D230" s="168" t="s">
        <v>167</v>
      </c>
      <c r="E230" s="176" t="s">
        <v>3</v>
      </c>
      <c r="F230" s="177" t="s">
        <v>334</v>
      </c>
      <c r="H230" s="178">
        <v>0.357</v>
      </c>
      <c r="I230" s="179"/>
      <c r="L230" s="175"/>
      <c r="M230" s="180"/>
      <c r="N230" s="181"/>
      <c r="O230" s="181"/>
      <c r="P230" s="181"/>
      <c r="Q230" s="181"/>
      <c r="R230" s="181"/>
      <c r="S230" s="181"/>
      <c r="T230" s="182"/>
      <c r="AT230" s="176" t="s">
        <v>167</v>
      </c>
      <c r="AU230" s="176" t="s">
        <v>79</v>
      </c>
      <c r="AV230" s="14" t="s">
        <v>79</v>
      </c>
      <c r="AW230" s="14" t="s">
        <v>33</v>
      </c>
      <c r="AX230" s="14" t="s">
        <v>71</v>
      </c>
      <c r="AY230" s="176" t="s">
        <v>159</v>
      </c>
    </row>
    <row r="231" spans="2:51" s="15" customFormat="1" ht="11.25">
      <c r="B231" s="183"/>
      <c r="D231" s="168" t="s">
        <v>167</v>
      </c>
      <c r="E231" s="184" t="s">
        <v>3</v>
      </c>
      <c r="F231" s="185" t="s">
        <v>186</v>
      </c>
      <c r="H231" s="186">
        <v>0.692</v>
      </c>
      <c r="I231" s="187"/>
      <c r="L231" s="183"/>
      <c r="M231" s="188"/>
      <c r="N231" s="189"/>
      <c r="O231" s="189"/>
      <c r="P231" s="189"/>
      <c r="Q231" s="189"/>
      <c r="R231" s="189"/>
      <c r="S231" s="189"/>
      <c r="T231" s="190"/>
      <c r="AT231" s="184" t="s">
        <v>167</v>
      </c>
      <c r="AU231" s="184" t="s">
        <v>79</v>
      </c>
      <c r="AV231" s="15" t="s">
        <v>85</v>
      </c>
      <c r="AW231" s="15" t="s">
        <v>33</v>
      </c>
      <c r="AX231" s="15" t="s">
        <v>15</v>
      </c>
      <c r="AY231" s="184" t="s">
        <v>159</v>
      </c>
    </row>
    <row r="232" spans="1:65" s="2" customFormat="1" ht="36" customHeight="1">
      <c r="A232" s="34"/>
      <c r="B232" s="153"/>
      <c r="C232" s="154" t="s">
        <v>335</v>
      </c>
      <c r="D232" s="154" t="s">
        <v>161</v>
      </c>
      <c r="E232" s="155" t="s">
        <v>336</v>
      </c>
      <c r="F232" s="156" t="s">
        <v>337</v>
      </c>
      <c r="G232" s="157" t="s">
        <v>164</v>
      </c>
      <c r="H232" s="158">
        <v>54.378</v>
      </c>
      <c r="I232" s="159"/>
      <c r="J232" s="160">
        <f>ROUND(I232*H232,2)</f>
        <v>0</v>
      </c>
      <c r="K232" s="156" t="s">
        <v>165</v>
      </c>
      <c r="L232" s="35"/>
      <c r="M232" s="161" t="s">
        <v>3</v>
      </c>
      <c r="N232" s="162" t="s">
        <v>42</v>
      </c>
      <c r="O232" s="55"/>
      <c r="P232" s="163">
        <f>O232*H232</f>
        <v>0</v>
      </c>
      <c r="Q232" s="163">
        <v>0.26416</v>
      </c>
      <c r="R232" s="163">
        <f>Q232*H232</f>
        <v>14.364492480000001</v>
      </c>
      <c r="S232" s="163">
        <v>0</v>
      </c>
      <c r="T232" s="164">
        <f>S232*H232</f>
        <v>0</v>
      </c>
      <c r="U232" s="34"/>
      <c r="V232" s="34"/>
      <c r="W232" s="34"/>
      <c r="X232" s="34"/>
      <c r="Y232" s="34"/>
      <c r="Z232" s="34"/>
      <c r="AA232" s="34"/>
      <c r="AB232" s="34"/>
      <c r="AC232" s="34"/>
      <c r="AD232" s="34"/>
      <c r="AE232" s="34"/>
      <c r="AR232" s="165" t="s">
        <v>85</v>
      </c>
      <c r="AT232" s="165" t="s">
        <v>161</v>
      </c>
      <c r="AU232" s="165" t="s">
        <v>79</v>
      </c>
      <c r="AY232" s="19" t="s">
        <v>159</v>
      </c>
      <c r="BE232" s="166">
        <f>IF(N232="základní",J232,0)</f>
        <v>0</v>
      </c>
      <c r="BF232" s="166">
        <f>IF(N232="snížená",J232,0)</f>
        <v>0</v>
      </c>
      <c r="BG232" s="166">
        <f>IF(N232="zákl. přenesená",J232,0)</f>
        <v>0</v>
      </c>
      <c r="BH232" s="166">
        <f>IF(N232="sníž. přenesená",J232,0)</f>
        <v>0</v>
      </c>
      <c r="BI232" s="166">
        <f>IF(N232="nulová",J232,0)</f>
        <v>0</v>
      </c>
      <c r="BJ232" s="19" t="s">
        <v>15</v>
      </c>
      <c r="BK232" s="166">
        <f>ROUND(I232*H232,2)</f>
        <v>0</v>
      </c>
      <c r="BL232" s="19" t="s">
        <v>85</v>
      </c>
      <c r="BM232" s="165" t="s">
        <v>338</v>
      </c>
    </row>
    <row r="233" spans="2:51" s="13" customFormat="1" ht="11.25">
      <c r="B233" s="167"/>
      <c r="D233" s="168" t="s">
        <v>167</v>
      </c>
      <c r="E233" s="169" t="s">
        <v>3</v>
      </c>
      <c r="F233" s="170" t="s">
        <v>339</v>
      </c>
      <c r="H233" s="169" t="s">
        <v>3</v>
      </c>
      <c r="I233" s="171"/>
      <c r="L233" s="167"/>
      <c r="M233" s="172"/>
      <c r="N233" s="173"/>
      <c r="O233" s="173"/>
      <c r="P233" s="173"/>
      <c r="Q233" s="173"/>
      <c r="R233" s="173"/>
      <c r="S233" s="173"/>
      <c r="T233" s="174"/>
      <c r="AT233" s="169" t="s">
        <v>167</v>
      </c>
      <c r="AU233" s="169" t="s">
        <v>79</v>
      </c>
      <c r="AV233" s="13" t="s">
        <v>15</v>
      </c>
      <c r="AW233" s="13" t="s">
        <v>33</v>
      </c>
      <c r="AX233" s="13" t="s">
        <v>71</v>
      </c>
      <c r="AY233" s="169" t="s">
        <v>159</v>
      </c>
    </row>
    <row r="234" spans="2:51" s="14" customFormat="1" ht="11.25">
      <c r="B234" s="175"/>
      <c r="D234" s="168" t="s">
        <v>167</v>
      </c>
      <c r="E234" s="176" t="s">
        <v>3</v>
      </c>
      <c r="F234" s="177" t="s">
        <v>340</v>
      </c>
      <c r="H234" s="178">
        <v>71.513</v>
      </c>
      <c r="I234" s="179"/>
      <c r="L234" s="175"/>
      <c r="M234" s="180"/>
      <c r="N234" s="181"/>
      <c r="O234" s="181"/>
      <c r="P234" s="181"/>
      <c r="Q234" s="181"/>
      <c r="R234" s="181"/>
      <c r="S234" s="181"/>
      <c r="T234" s="182"/>
      <c r="AT234" s="176" t="s">
        <v>167</v>
      </c>
      <c r="AU234" s="176" t="s">
        <v>79</v>
      </c>
      <c r="AV234" s="14" t="s">
        <v>79</v>
      </c>
      <c r="AW234" s="14" t="s">
        <v>33</v>
      </c>
      <c r="AX234" s="14" t="s">
        <v>71</v>
      </c>
      <c r="AY234" s="176" t="s">
        <v>159</v>
      </c>
    </row>
    <row r="235" spans="2:51" s="14" customFormat="1" ht="11.25">
      <c r="B235" s="175"/>
      <c r="D235" s="168" t="s">
        <v>167</v>
      </c>
      <c r="E235" s="176" t="s">
        <v>3</v>
      </c>
      <c r="F235" s="177" t="s">
        <v>341</v>
      </c>
      <c r="H235" s="178">
        <v>-27.915</v>
      </c>
      <c r="I235" s="179"/>
      <c r="L235" s="175"/>
      <c r="M235" s="180"/>
      <c r="N235" s="181"/>
      <c r="O235" s="181"/>
      <c r="P235" s="181"/>
      <c r="Q235" s="181"/>
      <c r="R235" s="181"/>
      <c r="S235" s="181"/>
      <c r="T235" s="182"/>
      <c r="AT235" s="176" t="s">
        <v>167</v>
      </c>
      <c r="AU235" s="176" t="s">
        <v>79</v>
      </c>
      <c r="AV235" s="14" t="s">
        <v>79</v>
      </c>
      <c r="AW235" s="14" t="s">
        <v>33</v>
      </c>
      <c r="AX235" s="14" t="s">
        <v>71</v>
      </c>
      <c r="AY235" s="176" t="s">
        <v>159</v>
      </c>
    </row>
    <row r="236" spans="2:51" s="13" customFormat="1" ht="11.25">
      <c r="B236" s="167"/>
      <c r="D236" s="168" t="s">
        <v>167</v>
      </c>
      <c r="E236" s="169" t="s">
        <v>3</v>
      </c>
      <c r="F236" s="170" t="s">
        <v>342</v>
      </c>
      <c r="H236" s="169" t="s">
        <v>3</v>
      </c>
      <c r="I236" s="171"/>
      <c r="L236" s="167"/>
      <c r="M236" s="172"/>
      <c r="N236" s="173"/>
      <c r="O236" s="173"/>
      <c r="P236" s="173"/>
      <c r="Q236" s="173"/>
      <c r="R236" s="173"/>
      <c r="S236" s="173"/>
      <c r="T236" s="174"/>
      <c r="AT236" s="169" t="s">
        <v>167</v>
      </c>
      <c r="AU236" s="169" t="s">
        <v>79</v>
      </c>
      <c r="AV236" s="13" t="s">
        <v>15</v>
      </c>
      <c r="AW236" s="13" t="s">
        <v>33</v>
      </c>
      <c r="AX236" s="13" t="s">
        <v>71</v>
      </c>
      <c r="AY236" s="169" t="s">
        <v>159</v>
      </c>
    </row>
    <row r="237" spans="2:51" s="14" customFormat="1" ht="11.25">
      <c r="B237" s="175"/>
      <c r="D237" s="168" t="s">
        <v>167</v>
      </c>
      <c r="E237" s="176" t="s">
        <v>3</v>
      </c>
      <c r="F237" s="177" t="s">
        <v>343</v>
      </c>
      <c r="H237" s="178">
        <v>13.2</v>
      </c>
      <c r="I237" s="179"/>
      <c r="L237" s="175"/>
      <c r="M237" s="180"/>
      <c r="N237" s="181"/>
      <c r="O237" s="181"/>
      <c r="P237" s="181"/>
      <c r="Q237" s="181"/>
      <c r="R237" s="181"/>
      <c r="S237" s="181"/>
      <c r="T237" s="182"/>
      <c r="AT237" s="176" t="s">
        <v>167</v>
      </c>
      <c r="AU237" s="176" t="s">
        <v>79</v>
      </c>
      <c r="AV237" s="14" t="s">
        <v>79</v>
      </c>
      <c r="AW237" s="14" t="s">
        <v>33</v>
      </c>
      <c r="AX237" s="14" t="s">
        <v>71</v>
      </c>
      <c r="AY237" s="176" t="s">
        <v>159</v>
      </c>
    </row>
    <row r="238" spans="2:51" s="14" customFormat="1" ht="11.25">
      <c r="B238" s="175"/>
      <c r="D238" s="168" t="s">
        <v>167</v>
      </c>
      <c r="E238" s="176" t="s">
        <v>3</v>
      </c>
      <c r="F238" s="177" t="s">
        <v>344</v>
      </c>
      <c r="H238" s="178">
        <v>-2.42</v>
      </c>
      <c r="I238" s="179"/>
      <c r="L238" s="175"/>
      <c r="M238" s="180"/>
      <c r="N238" s="181"/>
      <c r="O238" s="181"/>
      <c r="P238" s="181"/>
      <c r="Q238" s="181"/>
      <c r="R238" s="181"/>
      <c r="S238" s="181"/>
      <c r="T238" s="182"/>
      <c r="AT238" s="176" t="s">
        <v>167</v>
      </c>
      <c r="AU238" s="176" t="s">
        <v>79</v>
      </c>
      <c r="AV238" s="14" t="s">
        <v>79</v>
      </c>
      <c r="AW238" s="14" t="s">
        <v>33</v>
      </c>
      <c r="AX238" s="14" t="s">
        <v>71</v>
      </c>
      <c r="AY238" s="176" t="s">
        <v>159</v>
      </c>
    </row>
    <row r="239" spans="2:51" s="15" customFormat="1" ht="11.25">
      <c r="B239" s="183"/>
      <c r="D239" s="168" t="s">
        <v>167</v>
      </c>
      <c r="E239" s="184" t="s">
        <v>3</v>
      </c>
      <c r="F239" s="185" t="s">
        <v>186</v>
      </c>
      <c r="H239" s="186">
        <v>54.378</v>
      </c>
      <c r="I239" s="187"/>
      <c r="L239" s="183"/>
      <c r="M239" s="188"/>
      <c r="N239" s="189"/>
      <c r="O239" s="189"/>
      <c r="P239" s="189"/>
      <c r="Q239" s="189"/>
      <c r="R239" s="189"/>
      <c r="S239" s="189"/>
      <c r="T239" s="190"/>
      <c r="AT239" s="184" t="s">
        <v>167</v>
      </c>
      <c r="AU239" s="184" t="s">
        <v>79</v>
      </c>
      <c r="AV239" s="15" t="s">
        <v>85</v>
      </c>
      <c r="AW239" s="15" t="s">
        <v>33</v>
      </c>
      <c r="AX239" s="15" t="s">
        <v>15</v>
      </c>
      <c r="AY239" s="184" t="s">
        <v>159</v>
      </c>
    </row>
    <row r="240" spans="1:65" s="2" customFormat="1" ht="48" customHeight="1">
      <c r="A240" s="34"/>
      <c r="B240" s="153"/>
      <c r="C240" s="154" t="s">
        <v>345</v>
      </c>
      <c r="D240" s="154" t="s">
        <v>161</v>
      </c>
      <c r="E240" s="155" t="s">
        <v>346</v>
      </c>
      <c r="F240" s="156" t="s">
        <v>347</v>
      </c>
      <c r="G240" s="157" t="s">
        <v>164</v>
      </c>
      <c r="H240" s="158">
        <v>127.22</v>
      </c>
      <c r="I240" s="159"/>
      <c r="J240" s="160">
        <f>ROUND(I240*H240,2)</f>
        <v>0</v>
      </c>
      <c r="K240" s="156" t="s">
        <v>165</v>
      </c>
      <c r="L240" s="35"/>
      <c r="M240" s="161" t="s">
        <v>3</v>
      </c>
      <c r="N240" s="162" t="s">
        <v>42</v>
      </c>
      <c r="O240" s="55"/>
      <c r="P240" s="163">
        <f>O240*H240</f>
        <v>0</v>
      </c>
      <c r="Q240" s="163">
        <v>0.31128</v>
      </c>
      <c r="R240" s="163">
        <f>Q240*H240</f>
        <v>39.6010416</v>
      </c>
      <c r="S240" s="163">
        <v>0</v>
      </c>
      <c r="T240" s="164">
        <f>S240*H240</f>
        <v>0</v>
      </c>
      <c r="U240" s="34"/>
      <c r="V240" s="34"/>
      <c r="W240" s="34"/>
      <c r="X240" s="34"/>
      <c r="Y240" s="34"/>
      <c r="Z240" s="34"/>
      <c r="AA240" s="34"/>
      <c r="AB240" s="34"/>
      <c r="AC240" s="34"/>
      <c r="AD240" s="34"/>
      <c r="AE240" s="34"/>
      <c r="AR240" s="165" t="s">
        <v>85</v>
      </c>
      <c r="AT240" s="165" t="s">
        <v>161</v>
      </c>
      <c r="AU240" s="165" t="s">
        <v>79</v>
      </c>
      <c r="AY240" s="19" t="s">
        <v>159</v>
      </c>
      <c r="BE240" s="166">
        <f>IF(N240="základní",J240,0)</f>
        <v>0</v>
      </c>
      <c r="BF240" s="166">
        <f>IF(N240="snížená",J240,0)</f>
        <v>0</v>
      </c>
      <c r="BG240" s="166">
        <f>IF(N240="zákl. přenesená",J240,0)</f>
        <v>0</v>
      </c>
      <c r="BH240" s="166">
        <f>IF(N240="sníž. přenesená",J240,0)</f>
        <v>0</v>
      </c>
      <c r="BI240" s="166">
        <f>IF(N240="nulová",J240,0)</f>
        <v>0</v>
      </c>
      <c r="BJ240" s="19" t="s">
        <v>15</v>
      </c>
      <c r="BK240" s="166">
        <f>ROUND(I240*H240,2)</f>
        <v>0</v>
      </c>
      <c r="BL240" s="19" t="s">
        <v>85</v>
      </c>
      <c r="BM240" s="165" t="s">
        <v>348</v>
      </c>
    </row>
    <row r="241" spans="2:51" s="13" customFormat="1" ht="11.25">
      <c r="B241" s="167"/>
      <c r="D241" s="168" t="s">
        <v>167</v>
      </c>
      <c r="E241" s="169" t="s">
        <v>3</v>
      </c>
      <c r="F241" s="170" t="s">
        <v>339</v>
      </c>
      <c r="H241" s="169" t="s">
        <v>3</v>
      </c>
      <c r="I241" s="171"/>
      <c r="L241" s="167"/>
      <c r="M241" s="172"/>
      <c r="N241" s="173"/>
      <c r="O241" s="173"/>
      <c r="P241" s="173"/>
      <c r="Q241" s="173"/>
      <c r="R241" s="173"/>
      <c r="S241" s="173"/>
      <c r="T241" s="174"/>
      <c r="AT241" s="169" t="s">
        <v>167</v>
      </c>
      <c r="AU241" s="169" t="s">
        <v>79</v>
      </c>
      <c r="AV241" s="13" t="s">
        <v>15</v>
      </c>
      <c r="AW241" s="13" t="s">
        <v>33</v>
      </c>
      <c r="AX241" s="13" t="s">
        <v>71</v>
      </c>
      <c r="AY241" s="169" t="s">
        <v>159</v>
      </c>
    </row>
    <row r="242" spans="2:51" s="14" customFormat="1" ht="11.25">
      <c r="B242" s="175"/>
      <c r="D242" s="168" t="s">
        <v>167</v>
      </c>
      <c r="E242" s="176" t="s">
        <v>3</v>
      </c>
      <c r="F242" s="177" t="s">
        <v>349</v>
      </c>
      <c r="H242" s="178">
        <v>40.5</v>
      </c>
      <c r="I242" s="179"/>
      <c r="L242" s="175"/>
      <c r="M242" s="180"/>
      <c r="N242" s="181"/>
      <c r="O242" s="181"/>
      <c r="P242" s="181"/>
      <c r="Q242" s="181"/>
      <c r="R242" s="181"/>
      <c r="S242" s="181"/>
      <c r="T242" s="182"/>
      <c r="AT242" s="176" t="s">
        <v>167</v>
      </c>
      <c r="AU242" s="176" t="s">
        <v>79</v>
      </c>
      <c r="AV242" s="14" t="s">
        <v>79</v>
      </c>
      <c r="AW242" s="14" t="s">
        <v>33</v>
      </c>
      <c r="AX242" s="14" t="s">
        <v>71</v>
      </c>
      <c r="AY242" s="176" t="s">
        <v>159</v>
      </c>
    </row>
    <row r="243" spans="2:51" s="14" customFormat="1" ht="11.25">
      <c r="B243" s="175"/>
      <c r="D243" s="168" t="s">
        <v>167</v>
      </c>
      <c r="E243" s="176" t="s">
        <v>3</v>
      </c>
      <c r="F243" s="177" t="s">
        <v>350</v>
      </c>
      <c r="H243" s="178">
        <v>-5.38</v>
      </c>
      <c r="I243" s="179"/>
      <c r="L243" s="175"/>
      <c r="M243" s="180"/>
      <c r="N243" s="181"/>
      <c r="O243" s="181"/>
      <c r="P243" s="181"/>
      <c r="Q243" s="181"/>
      <c r="R243" s="181"/>
      <c r="S243" s="181"/>
      <c r="T243" s="182"/>
      <c r="AT243" s="176" t="s">
        <v>167</v>
      </c>
      <c r="AU243" s="176" t="s">
        <v>79</v>
      </c>
      <c r="AV243" s="14" t="s">
        <v>79</v>
      </c>
      <c r="AW243" s="14" t="s">
        <v>33</v>
      </c>
      <c r="AX243" s="14" t="s">
        <v>71</v>
      </c>
      <c r="AY243" s="176" t="s">
        <v>159</v>
      </c>
    </row>
    <row r="244" spans="2:51" s="13" customFormat="1" ht="11.25">
      <c r="B244" s="167"/>
      <c r="D244" s="168" t="s">
        <v>167</v>
      </c>
      <c r="E244" s="169" t="s">
        <v>3</v>
      </c>
      <c r="F244" s="170" t="s">
        <v>342</v>
      </c>
      <c r="H244" s="169" t="s">
        <v>3</v>
      </c>
      <c r="I244" s="171"/>
      <c r="L244" s="167"/>
      <c r="M244" s="172"/>
      <c r="N244" s="173"/>
      <c r="O244" s="173"/>
      <c r="P244" s="173"/>
      <c r="Q244" s="173"/>
      <c r="R244" s="173"/>
      <c r="S244" s="173"/>
      <c r="T244" s="174"/>
      <c r="AT244" s="169" t="s">
        <v>167</v>
      </c>
      <c r="AU244" s="169" t="s">
        <v>79</v>
      </c>
      <c r="AV244" s="13" t="s">
        <v>15</v>
      </c>
      <c r="AW244" s="13" t="s">
        <v>33</v>
      </c>
      <c r="AX244" s="13" t="s">
        <v>71</v>
      </c>
      <c r="AY244" s="169" t="s">
        <v>159</v>
      </c>
    </row>
    <row r="245" spans="2:51" s="14" customFormat="1" ht="11.25">
      <c r="B245" s="175"/>
      <c r="D245" s="168" t="s">
        <v>167</v>
      </c>
      <c r="E245" s="176" t="s">
        <v>3</v>
      </c>
      <c r="F245" s="177" t="s">
        <v>351</v>
      </c>
      <c r="H245" s="178">
        <v>103.5</v>
      </c>
      <c r="I245" s="179"/>
      <c r="L245" s="175"/>
      <c r="M245" s="180"/>
      <c r="N245" s="181"/>
      <c r="O245" s="181"/>
      <c r="P245" s="181"/>
      <c r="Q245" s="181"/>
      <c r="R245" s="181"/>
      <c r="S245" s="181"/>
      <c r="T245" s="182"/>
      <c r="AT245" s="176" t="s">
        <v>167</v>
      </c>
      <c r="AU245" s="176" t="s">
        <v>79</v>
      </c>
      <c r="AV245" s="14" t="s">
        <v>79</v>
      </c>
      <c r="AW245" s="14" t="s">
        <v>33</v>
      </c>
      <c r="AX245" s="14" t="s">
        <v>71</v>
      </c>
      <c r="AY245" s="176" t="s">
        <v>159</v>
      </c>
    </row>
    <row r="246" spans="2:51" s="14" customFormat="1" ht="11.25">
      <c r="B246" s="175"/>
      <c r="D246" s="168" t="s">
        <v>167</v>
      </c>
      <c r="E246" s="176" t="s">
        <v>3</v>
      </c>
      <c r="F246" s="177" t="s">
        <v>352</v>
      </c>
      <c r="H246" s="178">
        <v>3.15</v>
      </c>
      <c r="I246" s="179"/>
      <c r="L246" s="175"/>
      <c r="M246" s="180"/>
      <c r="N246" s="181"/>
      <c r="O246" s="181"/>
      <c r="P246" s="181"/>
      <c r="Q246" s="181"/>
      <c r="R246" s="181"/>
      <c r="S246" s="181"/>
      <c r="T246" s="182"/>
      <c r="AT246" s="176" t="s">
        <v>167</v>
      </c>
      <c r="AU246" s="176" t="s">
        <v>79</v>
      </c>
      <c r="AV246" s="14" t="s">
        <v>79</v>
      </c>
      <c r="AW246" s="14" t="s">
        <v>33</v>
      </c>
      <c r="AX246" s="14" t="s">
        <v>71</v>
      </c>
      <c r="AY246" s="176" t="s">
        <v>159</v>
      </c>
    </row>
    <row r="247" spans="2:51" s="14" customFormat="1" ht="11.25">
      <c r="B247" s="175"/>
      <c r="D247" s="168" t="s">
        <v>167</v>
      </c>
      <c r="E247" s="176" t="s">
        <v>3</v>
      </c>
      <c r="F247" s="177" t="s">
        <v>353</v>
      </c>
      <c r="H247" s="178">
        <v>-14.55</v>
      </c>
      <c r="I247" s="179"/>
      <c r="L247" s="175"/>
      <c r="M247" s="180"/>
      <c r="N247" s="181"/>
      <c r="O247" s="181"/>
      <c r="P247" s="181"/>
      <c r="Q247" s="181"/>
      <c r="R247" s="181"/>
      <c r="S247" s="181"/>
      <c r="T247" s="182"/>
      <c r="AT247" s="176" t="s">
        <v>167</v>
      </c>
      <c r="AU247" s="176" t="s">
        <v>79</v>
      </c>
      <c r="AV247" s="14" t="s">
        <v>79</v>
      </c>
      <c r="AW247" s="14" t="s">
        <v>33</v>
      </c>
      <c r="AX247" s="14" t="s">
        <v>71</v>
      </c>
      <c r="AY247" s="176" t="s">
        <v>159</v>
      </c>
    </row>
    <row r="248" spans="2:51" s="15" customFormat="1" ht="11.25">
      <c r="B248" s="183"/>
      <c r="D248" s="168" t="s">
        <v>167</v>
      </c>
      <c r="E248" s="184" t="s">
        <v>3</v>
      </c>
      <c r="F248" s="185" t="s">
        <v>186</v>
      </c>
      <c r="H248" s="186">
        <v>127.22</v>
      </c>
      <c r="I248" s="187"/>
      <c r="L248" s="183"/>
      <c r="M248" s="188"/>
      <c r="N248" s="189"/>
      <c r="O248" s="189"/>
      <c r="P248" s="189"/>
      <c r="Q248" s="189"/>
      <c r="R248" s="189"/>
      <c r="S248" s="189"/>
      <c r="T248" s="190"/>
      <c r="AT248" s="184" t="s">
        <v>167</v>
      </c>
      <c r="AU248" s="184" t="s">
        <v>79</v>
      </c>
      <c r="AV248" s="15" t="s">
        <v>85</v>
      </c>
      <c r="AW248" s="15" t="s">
        <v>33</v>
      </c>
      <c r="AX248" s="15" t="s">
        <v>15</v>
      </c>
      <c r="AY248" s="184" t="s">
        <v>159</v>
      </c>
    </row>
    <row r="249" spans="1:65" s="2" customFormat="1" ht="36" customHeight="1">
      <c r="A249" s="34"/>
      <c r="B249" s="153"/>
      <c r="C249" s="154" t="s">
        <v>354</v>
      </c>
      <c r="D249" s="154" t="s">
        <v>161</v>
      </c>
      <c r="E249" s="155" t="s">
        <v>355</v>
      </c>
      <c r="F249" s="156" t="s">
        <v>356</v>
      </c>
      <c r="G249" s="157" t="s">
        <v>164</v>
      </c>
      <c r="H249" s="158">
        <v>6.875</v>
      </c>
      <c r="I249" s="159"/>
      <c r="J249" s="160">
        <f>ROUND(I249*H249,2)</f>
        <v>0</v>
      </c>
      <c r="K249" s="156" t="s">
        <v>165</v>
      </c>
      <c r="L249" s="35"/>
      <c r="M249" s="161" t="s">
        <v>3</v>
      </c>
      <c r="N249" s="162" t="s">
        <v>42</v>
      </c>
      <c r="O249" s="55"/>
      <c r="P249" s="163">
        <f>O249*H249</f>
        <v>0</v>
      </c>
      <c r="Q249" s="163">
        <v>0.14854</v>
      </c>
      <c r="R249" s="163">
        <f>Q249*H249</f>
        <v>1.0212125</v>
      </c>
      <c r="S249" s="163">
        <v>0</v>
      </c>
      <c r="T249" s="164">
        <f>S249*H249</f>
        <v>0</v>
      </c>
      <c r="U249" s="34"/>
      <c r="V249" s="34"/>
      <c r="W249" s="34"/>
      <c r="X249" s="34"/>
      <c r="Y249" s="34"/>
      <c r="Z249" s="34"/>
      <c r="AA249" s="34"/>
      <c r="AB249" s="34"/>
      <c r="AC249" s="34"/>
      <c r="AD249" s="34"/>
      <c r="AE249" s="34"/>
      <c r="AR249" s="165" t="s">
        <v>85</v>
      </c>
      <c r="AT249" s="165" t="s">
        <v>161</v>
      </c>
      <c r="AU249" s="165" t="s">
        <v>79</v>
      </c>
      <c r="AY249" s="19" t="s">
        <v>159</v>
      </c>
      <c r="BE249" s="166">
        <f>IF(N249="základní",J249,0)</f>
        <v>0</v>
      </c>
      <c r="BF249" s="166">
        <f>IF(N249="snížená",J249,0)</f>
        <v>0</v>
      </c>
      <c r="BG249" s="166">
        <f>IF(N249="zákl. přenesená",J249,0)</f>
        <v>0</v>
      </c>
      <c r="BH249" s="166">
        <f>IF(N249="sníž. přenesená",J249,0)</f>
        <v>0</v>
      </c>
      <c r="BI249" s="166">
        <f>IF(N249="nulová",J249,0)</f>
        <v>0</v>
      </c>
      <c r="BJ249" s="19" t="s">
        <v>15</v>
      </c>
      <c r="BK249" s="166">
        <f>ROUND(I249*H249,2)</f>
        <v>0</v>
      </c>
      <c r="BL249" s="19" t="s">
        <v>85</v>
      </c>
      <c r="BM249" s="165" t="s">
        <v>357</v>
      </c>
    </row>
    <row r="250" spans="2:51" s="13" customFormat="1" ht="11.25">
      <c r="B250" s="167"/>
      <c r="D250" s="168" t="s">
        <v>167</v>
      </c>
      <c r="E250" s="169" t="s">
        <v>3</v>
      </c>
      <c r="F250" s="170" t="s">
        <v>358</v>
      </c>
      <c r="H250" s="169" t="s">
        <v>3</v>
      </c>
      <c r="I250" s="171"/>
      <c r="L250" s="167"/>
      <c r="M250" s="172"/>
      <c r="N250" s="173"/>
      <c r="O250" s="173"/>
      <c r="P250" s="173"/>
      <c r="Q250" s="173"/>
      <c r="R250" s="173"/>
      <c r="S250" s="173"/>
      <c r="T250" s="174"/>
      <c r="AT250" s="169" t="s">
        <v>167</v>
      </c>
      <c r="AU250" s="169" t="s">
        <v>79</v>
      </c>
      <c r="AV250" s="13" t="s">
        <v>15</v>
      </c>
      <c r="AW250" s="13" t="s">
        <v>33</v>
      </c>
      <c r="AX250" s="13" t="s">
        <v>71</v>
      </c>
      <c r="AY250" s="169" t="s">
        <v>159</v>
      </c>
    </row>
    <row r="251" spans="2:51" s="13" customFormat="1" ht="11.25">
      <c r="B251" s="167"/>
      <c r="D251" s="168" t="s">
        <v>167</v>
      </c>
      <c r="E251" s="169" t="s">
        <v>3</v>
      </c>
      <c r="F251" s="170" t="s">
        <v>342</v>
      </c>
      <c r="H251" s="169" t="s">
        <v>3</v>
      </c>
      <c r="I251" s="171"/>
      <c r="L251" s="167"/>
      <c r="M251" s="172"/>
      <c r="N251" s="173"/>
      <c r="O251" s="173"/>
      <c r="P251" s="173"/>
      <c r="Q251" s="173"/>
      <c r="R251" s="173"/>
      <c r="S251" s="173"/>
      <c r="T251" s="174"/>
      <c r="AT251" s="169" t="s">
        <v>167</v>
      </c>
      <c r="AU251" s="169" t="s">
        <v>79</v>
      </c>
      <c r="AV251" s="13" t="s">
        <v>15</v>
      </c>
      <c r="AW251" s="13" t="s">
        <v>33</v>
      </c>
      <c r="AX251" s="13" t="s">
        <v>71</v>
      </c>
      <c r="AY251" s="169" t="s">
        <v>159</v>
      </c>
    </row>
    <row r="252" spans="2:51" s="14" customFormat="1" ht="11.25">
      <c r="B252" s="175"/>
      <c r="D252" s="168" t="s">
        <v>167</v>
      </c>
      <c r="E252" s="176" t="s">
        <v>3</v>
      </c>
      <c r="F252" s="177" t="s">
        <v>359</v>
      </c>
      <c r="H252" s="178">
        <v>6.875</v>
      </c>
      <c r="I252" s="179"/>
      <c r="L252" s="175"/>
      <c r="M252" s="180"/>
      <c r="N252" s="181"/>
      <c r="O252" s="181"/>
      <c r="P252" s="181"/>
      <c r="Q252" s="181"/>
      <c r="R252" s="181"/>
      <c r="S252" s="181"/>
      <c r="T252" s="182"/>
      <c r="AT252" s="176" t="s">
        <v>167</v>
      </c>
      <c r="AU252" s="176" t="s">
        <v>79</v>
      </c>
      <c r="AV252" s="14" t="s">
        <v>79</v>
      </c>
      <c r="AW252" s="14" t="s">
        <v>33</v>
      </c>
      <c r="AX252" s="14" t="s">
        <v>15</v>
      </c>
      <c r="AY252" s="176" t="s">
        <v>159</v>
      </c>
    </row>
    <row r="253" spans="1:65" s="2" customFormat="1" ht="36" customHeight="1">
      <c r="A253" s="34"/>
      <c r="B253" s="153"/>
      <c r="C253" s="154" t="s">
        <v>360</v>
      </c>
      <c r="D253" s="154" t="s">
        <v>161</v>
      </c>
      <c r="E253" s="155" t="s">
        <v>361</v>
      </c>
      <c r="F253" s="156" t="s">
        <v>362</v>
      </c>
      <c r="G253" s="157" t="s">
        <v>164</v>
      </c>
      <c r="H253" s="158">
        <v>3.24</v>
      </c>
      <c r="I253" s="159"/>
      <c r="J253" s="160">
        <f>ROUND(I253*H253,2)</f>
        <v>0</v>
      </c>
      <c r="K253" s="156" t="s">
        <v>165</v>
      </c>
      <c r="L253" s="35"/>
      <c r="M253" s="161" t="s">
        <v>3</v>
      </c>
      <c r="N253" s="162" t="s">
        <v>42</v>
      </c>
      <c r="O253" s="55"/>
      <c r="P253" s="163">
        <f>O253*H253</f>
        <v>0</v>
      </c>
      <c r="Q253" s="163">
        <v>0.23374</v>
      </c>
      <c r="R253" s="163">
        <f>Q253*H253</f>
        <v>0.7573176</v>
      </c>
      <c r="S253" s="163">
        <v>0</v>
      </c>
      <c r="T253" s="164">
        <f>S253*H253</f>
        <v>0</v>
      </c>
      <c r="U253" s="34"/>
      <c r="V253" s="34"/>
      <c r="W253" s="34"/>
      <c r="X253" s="34"/>
      <c r="Y253" s="34"/>
      <c r="Z253" s="34"/>
      <c r="AA253" s="34"/>
      <c r="AB253" s="34"/>
      <c r="AC253" s="34"/>
      <c r="AD253" s="34"/>
      <c r="AE253" s="34"/>
      <c r="AR253" s="165" t="s">
        <v>85</v>
      </c>
      <c r="AT253" s="165" t="s">
        <v>161</v>
      </c>
      <c r="AU253" s="165" t="s">
        <v>79</v>
      </c>
      <c r="AY253" s="19" t="s">
        <v>159</v>
      </c>
      <c r="BE253" s="166">
        <f>IF(N253="základní",J253,0)</f>
        <v>0</v>
      </c>
      <c r="BF253" s="166">
        <f>IF(N253="snížená",J253,0)</f>
        <v>0</v>
      </c>
      <c r="BG253" s="166">
        <f>IF(N253="zákl. přenesená",J253,0)</f>
        <v>0</v>
      </c>
      <c r="BH253" s="166">
        <f>IF(N253="sníž. přenesená",J253,0)</f>
        <v>0</v>
      </c>
      <c r="BI253" s="166">
        <f>IF(N253="nulová",J253,0)</f>
        <v>0</v>
      </c>
      <c r="BJ253" s="19" t="s">
        <v>15</v>
      </c>
      <c r="BK253" s="166">
        <f>ROUND(I253*H253,2)</f>
        <v>0</v>
      </c>
      <c r="BL253" s="19" t="s">
        <v>85</v>
      </c>
      <c r="BM253" s="165" t="s">
        <v>363</v>
      </c>
    </row>
    <row r="254" spans="2:51" s="13" customFormat="1" ht="11.25">
      <c r="B254" s="167"/>
      <c r="D254" s="168" t="s">
        <v>167</v>
      </c>
      <c r="E254" s="169" t="s">
        <v>3</v>
      </c>
      <c r="F254" s="170" t="s">
        <v>364</v>
      </c>
      <c r="H254" s="169" t="s">
        <v>3</v>
      </c>
      <c r="I254" s="171"/>
      <c r="L254" s="167"/>
      <c r="M254" s="172"/>
      <c r="N254" s="173"/>
      <c r="O254" s="173"/>
      <c r="P254" s="173"/>
      <c r="Q254" s="173"/>
      <c r="R254" s="173"/>
      <c r="S254" s="173"/>
      <c r="T254" s="174"/>
      <c r="AT254" s="169" t="s">
        <v>167</v>
      </c>
      <c r="AU254" s="169" t="s">
        <v>79</v>
      </c>
      <c r="AV254" s="13" t="s">
        <v>15</v>
      </c>
      <c r="AW254" s="13" t="s">
        <v>33</v>
      </c>
      <c r="AX254" s="13" t="s">
        <v>71</v>
      </c>
      <c r="AY254" s="169" t="s">
        <v>159</v>
      </c>
    </row>
    <row r="255" spans="2:51" s="14" customFormat="1" ht="11.25">
      <c r="B255" s="175"/>
      <c r="D255" s="168" t="s">
        <v>167</v>
      </c>
      <c r="E255" s="176" t="s">
        <v>3</v>
      </c>
      <c r="F255" s="177" t="s">
        <v>365</v>
      </c>
      <c r="H255" s="178">
        <v>3.24</v>
      </c>
      <c r="I255" s="179"/>
      <c r="L255" s="175"/>
      <c r="M255" s="180"/>
      <c r="N255" s="181"/>
      <c r="O255" s="181"/>
      <c r="P255" s="181"/>
      <c r="Q255" s="181"/>
      <c r="R255" s="181"/>
      <c r="S255" s="181"/>
      <c r="T255" s="182"/>
      <c r="AT255" s="176" t="s">
        <v>167</v>
      </c>
      <c r="AU255" s="176" t="s">
        <v>79</v>
      </c>
      <c r="AV255" s="14" t="s">
        <v>79</v>
      </c>
      <c r="AW255" s="14" t="s">
        <v>33</v>
      </c>
      <c r="AX255" s="14" t="s">
        <v>15</v>
      </c>
      <c r="AY255" s="176" t="s">
        <v>159</v>
      </c>
    </row>
    <row r="256" spans="1:65" s="2" customFormat="1" ht="36" customHeight="1">
      <c r="A256" s="34"/>
      <c r="B256" s="153"/>
      <c r="C256" s="154" t="s">
        <v>366</v>
      </c>
      <c r="D256" s="154" t="s">
        <v>161</v>
      </c>
      <c r="E256" s="155" t="s">
        <v>367</v>
      </c>
      <c r="F256" s="156" t="s">
        <v>368</v>
      </c>
      <c r="G256" s="157" t="s">
        <v>293</v>
      </c>
      <c r="H256" s="158">
        <v>27</v>
      </c>
      <c r="I256" s="159"/>
      <c r="J256" s="160">
        <f>ROUND(I256*H256,2)</f>
        <v>0</v>
      </c>
      <c r="K256" s="156" t="s">
        <v>165</v>
      </c>
      <c r="L256" s="35"/>
      <c r="M256" s="161" t="s">
        <v>3</v>
      </c>
      <c r="N256" s="162" t="s">
        <v>42</v>
      </c>
      <c r="O256" s="55"/>
      <c r="P256" s="163">
        <f>O256*H256</f>
        <v>0</v>
      </c>
      <c r="Q256" s="163">
        <v>0.02278</v>
      </c>
      <c r="R256" s="163">
        <f>Q256*H256</f>
        <v>0.61506</v>
      </c>
      <c r="S256" s="163">
        <v>0</v>
      </c>
      <c r="T256" s="164">
        <f>S256*H256</f>
        <v>0</v>
      </c>
      <c r="U256" s="34"/>
      <c r="V256" s="34"/>
      <c r="W256" s="34"/>
      <c r="X256" s="34"/>
      <c r="Y256" s="34"/>
      <c r="Z256" s="34"/>
      <c r="AA256" s="34"/>
      <c r="AB256" s="34"/>
      <c r="AC256" s="34"/>
      <c r="AD256" s="34"/>
      <c r="AE256" s="34"/>
      <c r="AR256" s="165" t="s">
        <v>85</v>
      </c>
      <c r="AT256" s="165" t="s">
        <v>161</v>
      </c>
      <c r="AU256" s="165" t="s">
        <v>79</v>
      </c>
      <c r="AY256" s="19" t="s">
        <v>159</v>
      </c>
      <c r="BE256" s="166">
        <f>IF(N256="základní",J256,0)</f>
        <v>0</v>
      </c>
      <c r="BF256" s="166">
        <f>IF(N256="snížená",J256,0)</f>
        <v>0</v>
      </c>
      <c r="BG256" s="166">
        <f>IF(N256="zákl. přenesená",J256,0)</f>
        <v>0</v>
      </c>
      <c r="BH256" s="166">
        <f>IF(N256="sníž. přenesená",J256,0)</f>
        <v>0</v>
      </c>
      <c r="BI256" s="166">
        <f>IF(N256="nulová",J256,0)</f>
        <v>0</v>
      </c>
      <c r="BJ256" s="19" t="s">
        <v>15</v>
      </c>
      <c r="BK256" s="166">
        <f>ROUND(I256*H256,2)</f>
        <v>0</v>
      </c>
      <c r="BL256" s="19" t="s">
        <v>85</v>
      </c>
      <c r="BM256" s="165" t="s">
        <v>369</v>
      </c>
    </row>
    <row r="257" spans="2:51" s="13" customFormat="1" ht="11.25">
      <c r="B257" s="167"/>
      <c r="D257" s="168" t="s">
        <v>167</v>
      </c>
      <c r="E257" s="169" t="s">
        <v>3</v>
      </c>
      <c r="F257" s="170" t="s">
        <v>339</v>
      </c>
      <c r="H257" s="169" t="s">
        <v>3</v>
      </c>
      <c r="I257" s="171"/>
      <c r="L257" s="167"/>
      <c r="M257" s="172"/>
      <c r="N257" s="173"/>
      <c r="O257" s="173"/>
      <c r="P257" s="173"/>
      <c r="Q257" s="173"/>
      <c r="R257" s="173"/>
      <c r="S257" s="173"/>
      <c r="T257" s="174"/>
      <c r="AT257" s="169" t="s">
        <v>167</v>
      </c>
      <c r="AU257" s="169" t="s">
        <v>79</v>
      </c>
      <c r="AV257" s="13" t="s">
        <v>15</v>
      </c>
      <c r="AW257" s="13" t="s">
        <v>33</v>
      </c>
      <c r="AX257" s="13" t="s">
        <v>71</v>
      </c>
      <c r="AY257" s="169" t="s">
        <v>159</v>
      </c>
    </row>
    <row r="258" spans="2:51" s="14" customFormat="1" ht="11.25">
      <c r="B258" s="175"/>
      <c r="D258" s="168" t="s">
        <v>167</v>
      </c>
      <c r="E258" s="176" t="s">
        <v>3</v>
      </c>
      <c r="F258" s="177" t="s">
        <v>94</v>
      </c>
      <c r="H258" s="178">
        <v>7</v>
      </c>
      <c r="I258" s="179"/>
      <c r="L258" s="175"/>
      <c r="M258" s="180"/>
      <c r="N258" s="181"/>
      <c r="O258" s="181"/>
      <c r="P258" s="181"/>
      <c r="Q258" s="181"/>
      <c r="R258" s="181"/>
      <c r="S258" s="181"/>
      <c r="T258" s="182"/>
      <c r="AT258" s="176" t="s">
        <v>167</v>
      </c>
      <c r="AU258" s="176" t="s">
        <v>79</v>
      </c>
      <c r="AV258" s="14" t="s">
        <v>79</v>
      </c>
      <c r="AW258" s="14" t="s">
        <v>33</v>
      </c>
      <c r="AX258" s="14" t="s">
        <v>71</v>
      </c>
      <c r="AY258" s="176" t="s">
        <v>159</v>
      </c>
    </row>
    <row r="259" spans="2:51" s="13" customFormat="1" ht="11.25">
      <c r="B259" s="167"/>
      <c r="D259" s="168" t="s">
        <v>167</v>
      </c>
      <c r="E259" s="169" t="s">
        <v>3</v>
      </c>
      <c r="F259" s="170" t="s">
        <v>342</v>
      </c>
      <c r="H259" s="169" t="s">
        <v>3</v>
      </c>
      <c r="I259" s="171"/>
      <c r="L259" s="167"/>
      <c r="M259" s="172"/>
      <c r="N259" s="173"/>
      <c r="O259" s="173"/>
      <c r="P259" s="173"/>
      <c r="Q259" s="173"/>
      <c r="R259" s="173"/>
      <c r="S259" s="173"/>
      <c r="T259" s="174"/>
      <c r="AT259" s="169" t="s">
        <v>167</v>
      </c>
      <c r="AU259" s="169" t="s">
        <v>79</v>
      </c>
      <c r="AV259" s="13" t="s">
        <v>15</v>
      </c>
      <c r="AW259" s="13" t="s">
        <v>33</v>
      </c>
      <c r="AX259" s="13" t="s">
        <v>71</v>
      </c>
      <c r="AY259" s="169" t="s">
        <v>159</v>
      </c>
    </row>
    <row r="260" spans="2:51" s="14" customFormat="1" ht="11.25">
      <c r="B260" s="175"/>
      <c r="D260" s="168" t="s">
        <v>167</v>
      </c>
      <c r="E260" s="176" t="s">
        <v>3</v>
      </c>
      <c r="F260" s="177" t="s">
        <v>277</v>
      </c>
      <c r="H260" s="178">
        <v>20</v>
      </c>
      <c r="I260" s="179"/>
      <c r="L260" s="175"/>
      <c r="M260" s="180"/>
      <c r="N260" s="181"/>
      <c r="O260" s="181"/>
      <c r="P260" s="181"/>
      <c r="Q260" s="181"/>
      <c r="R260" s="181"/>
      <c r="S260" s="181"/>
      <c r="T260" s="182"/>
      <c r="AT260" s="176" t="s">
        <v>167</v>
      </c>
      <c r="AU260" s="176" t="s">
        <v>79</v>
      </c>
      <c r="AV260" s="14" t="s">
        <v>79</v>
      </c>
      <c r="AW260" s="14" t="s">
        <v>33</v>
      </c>
      <c r="AX260" s="14" t="s">
        <v>71</v>
      </c>
      <c r="AY260" s="176" t="s">
        <v>159</v>
      </c>
    </row>
    <row r="261" spans="2:51" s="15" customFormat="1" ht="11.25">
      <c r="B261" s="183"/>
      <c r="D261" s="168" t="s">
        <v>167</v>
      </c>
      <c r="E261" s="184" t="s">
        <v>3</v>
      </c>
      <c r="F261" s="185" t="s">
        <v>186</v>
      </c>
      <c r="H261" s="186">
        <v>27</v>
      </c>
      <c r="I261" s="187"/>
      <c r="L261" s="183"/>
      <c r="M261" s="188"/>
      <c r="N261" s="189"/>
      <c r="O261" s="189"/>
      <c r="P261" s="189"/>
      <c r="Q261" s="189"/>
      <c r="R261" s="189"/>
      <c r="S261" s="189"/>
      <c r="T261" s="190"/>
      <c r="AT261" s="184" t="s">
        <v>167</v>
      </c>
      <c r="AU261" s="184" t="s">
        <v>79</v>
      </c>
      <c r="AV261" s="15" t="s">
        <v>85</v>
      </c>
      <c r="AW261" s="15" t="s">
        <v>33</v>
      </c>
      <c r="AX261" s="15" t="s">
        <v>15</v>
      </c>
      <c r="AY261" s="184" t="s">
        <v>159</v>
      </c>
    </row>
    <row r="262" spans="1:65" s="2" customFormat="1" ht="36" customHeight="1">
      <c r="A262" s="34"/>
      <c r="B262" s="153"/>
      <c r="C262" s="154" t="s">
        <v>370</v>
      </c>
      <c r="D262" s="154" t="s">
        <v>161</v>
      </c>
      <c r="E262" s="155" t="s">
        <v>371</v>
      </c>
      <c r="F262" s="156" t="s">
        <v>372</v>
      </c>
      <c r="G262" s="157" t="s">
        <v>293</v>
      </c>
      <c r="H262" s="158">
        <v>4</v>
      </c>
      <c r="I262" s="159"/>
      <c r="J262" s="160">
        <f aca="true" t="shared" si="0" ref="J262:J268">ROUND(I262*H262,2)</f>
        <v>0</v>
      </c>
      <c r="K262" s="156" t="s">
        <v>165</v>
      </c>
      <c r="L262" s="35"/>
      <c r="M262" s="161" t="s">
        <v>3</v>
      </c>
      <c r="N262" s="162" t="s">
        <v>42</v>
      </c>
      <c r="O262" s="55"/>
      <c r="P262" s="163">
        <f aca="true" t="shared" si="1" ref="P262:P268">O262*H262</f>
        <v>0</v>
      </c>
      <c r="Q262" s="163">
        <v>0.03655</v>
      </c>
      <c r="R262" s="163">
        <f aca="true" t="shared" si="2" ref="R262:R268">Q262*H262</f>
        <v>0.1462</v>
      </c>
      <c r="S262" s="163">
        <v>0</v>
      </c>
      <c r="T262" s="164">
        <f aca="true" t="shared" si="3" ref="T262:T268">S262*H262</f>
        <v>0</v>
      </c>
      <c r="U262" s="34"/>
      <c r="V262" s="34"/>
      <c r="W262" s="34"/>
      <c r="X262" s="34"/>
      <c r="Y262" s="34"/>
      <c r="Z262" s="34"/>
      <c r="AA262" s="34"/>
      <c r="AB262" s="34"/>
      <c r="AC262" s="34"/>
      <c r="AD262" s="34"/>
      <c r="AE262" s="34"/>
      <c r="AR262" s="165" t="s">
        <v>85</v>
      </c>
      <c r="AT262" s="165" t="s">
        <v>161</v>
      </c>
      <c r="AU262" s="165" t="s">
        <v>79</v>
      </c>
      <c r="AY262" s="19" t="s">
        <v>159</v>
      </c>
      <c r="BE262" s="166">
        <f aca="true" t="shared" si="4" ref="BE262:BE268">IF(N262="základní",J262,0)</f>
        <v>0</v>
      </c>
      <c r="BF262" s="166">
        <f aca="true" t="shared" si="5" ref="BF262:BF268">IF(N262="snížená",J262,0)</f>
        <v>0</v>
      </c>
      <c r="BG262" s="166">
        <f aca="true" t="shared" si="6" ref="BG262:BG268">IF(N262="zákl. přenesená",J262,0)</f>
        <v>0</v>
      </c>
      <c r="BH262" s="166">
        <f aca="true" t="shared" si="7" ref="BH262:BH268">IF(N262="sníž. přenesená",J262,0)</f>
        <v>0</v>
      </c>
      <c r="BI262" s="166">
        <f aca="true" t="shared" si="8" ref="BI262:BI268">IF(N262="nulová",J262,0)</f>
        <v>0</v>
      </c>
      <c r="BJ262" s="19" t="s">
        <v>15</v>
      </c>
      <c r="BK262" s="166">
        <f aca="true" t="shared" si="9" ref="BK262:BK268">ROUND(I262*H262,2)</f>
        <v>0</v>
      </c>
      <c r="BL262" s="19" t="s">
        <v>85</v>
      </c>
      <c r="BM262" s="165" t="s">
        <v>373</v>
      </c>
    </row>
    <row r="263" spans="1:65" s="2" customFormat="1" ht="36" customHeight="1">
      <c r="A263" s="34"/>
      <c r="B263" s="153"/>
      <c r="C263" s="154" t="s">
        <v>374</v>
      </c>
      <c r="D263" s="154" t="s">
        <v>161</v>
      </c>
      <c r="E263" s="155" t="s">
        <v>375</v>
      </c>
      <c r="F263" s="156" t="s">
        <v>376</v>
      </c>
      <c r="G263" s="157" t="s">
        <v>293</v>
      </c>
      <c r="H263" s="158">
        <v>10</v>
      </c>
      <c r="I263" s="159"/>
      <c r="J263" s="160">
        <f t="shared" si="0"/>
        <v>0</v>
      </c>
      <c r="K263" s="156" t="s">
        <v>165</v>
      </c>
      <c r="L263" s="35"/>
      <c r="M263" s="161" t="s">
        <v>3</v>
      </c>
      <c r="N263" s="162" t="s">
        <v>42</v>
      </c>
      <c r="O263" s="55"/>
      <c r="P263" s="163">
        <f t="shared" si="1"/>
        <v>0</v>
      </c>
      <c r="Q263" s="163">
        <v>0.04555</v>
      </c>
      <c r="R263" s="163">
        <f t="shared" si="2"/>
        <v>0.4555</v>
      </c>
      <c r="S263" s="163">
        <v>0</v>
      </c>
      <c r="T263" s="164">
        <f t="shared" si="3"/>
        <v>0</v>
      </c>
      <c r="U263" s="34"/>
      <c r="V263" s="34"/>
      <c r="W263" s="34"/>
      <c r="X263" s="34"/>
      <c r="Y263" s="34"/>
      <c r="Z263" s="34"/>
      <c r="AA263" s="34"/>
      <c r="AB263" s="34"/>
      <c r="AC263" s="34"/>
      <c r="AD263" s="34"/>
      <c r="AE263" s="34"/>
      <c r="AR263" s="165" t="s">
        <v>85</v>
      </c>
      <c r="AT263" s="165" t="s">
        <v>161</v>
      </c>
      <c r="AU263" s="165" t="s">
        <v>79</v>
      </c>
      <c r="AY263" s="19" t="s">
        <v>159</v>
      </c>
      <c r="BE263" s="166">
        <f t="shared" si="4"/>
        <v>0</v>
      </c>
      <c r="BF263" s="166">
        <f t="shared" si="5"/>
        <v>0</v>
      </c>
      <c r="BG263" s="166">
        <f t="shared" si="6"/>
        <v>0</v>
      </c>
      <c r="BH263" s="166">
        <f t="shared" si="7"/>
        <v>0</v>
      </c>
      <c r="BI263" s="166">
        <f t="shared" si="8"/>
        <v>0</v>
      </c>
      <c r="BJ263" s="19" t="s">
        <v>15</v>
      </c>
      <c r="BK263" s="166">
        <f t="shared" si="9"/>
        <v>0</v>
      </c>
      <c r="BL263" s="19" t="s">
        <v>85</v>
      </c>
      <c r="BM263" s="165" t="s">
        <v>377</v>
      </c>
    </row>
    <row r="264" spans="1:65" s="2" customFormat="1" ht="36" customHeight="1">
      <c r="A264" s="34"/>
      <c r="B264" s="153"/>
      <c r="C264" s="154" t="s">
        <v>378</v>
      </c>
      <c r="D264" s="154" t="s">
        <v>161</v>
      </c>
      <c r="E264" s="155" t="s">
        <v>379</v>
      </c>
      <c r="F264" s="156" t="s">
        <v>380</v>
      </c>
      <c r="G264" s="157" t="s">
        <v>293</v>
      </c>
      <c r="H264" s="158">
        <v>16</v>
      </c>
      <c r="I264" s="159"/>
      <c r="J264" s="160">
        <f t="shared" si="0"/>
        <v>0</v>
      </c>
      <c r="K264" s="156" t="s">
        <v>165</v>
      </c>
      <c r="L264" s="35"/>
      <c r="M264" s="161" t="s">
        <v>3</v>
      </c>
      <c r="N264" s="162" t="s">
        <v>42</v>
      </c>
      <c r="O264" s="55"/>
      <c r="P264" s="163">
        <f t="shared" si="1"/>
        <v>0</v>
      </c>
      <c r="Q264" s="163">
        <v>0.05455</v>
      </c>
      <c r="R264" s="163">
        <f t="shared" si="2"/>
        <v>0.8728</v>
      </c>
      <c r="S264" s="163">
        <v>0</v>
      </c>
      <c r="T264" s="164">
        <f t="shared" si="3"/>
        <v>0</v>
      </c>
      <c r="U264" s="34"/>
      <c r="V264" s="34"/>
      <c r="W264" s="34"/>
      <c r="X264" s="34"/>
      <c r="Y264" s="34"/>
      <c r="Z264" s="34"/>
      <c r="AA264" s="34"/>
      <c r="AB264" s="34"/>
      <c r="AC264" s="34"/>
      <c r="AD264" s="34"/>
      <c r="AE264" s="34"/>
      <c r="AR264" s="165" t="s">
        <v>85</v>
      </c>
      <c r="AT264" s="165" t="s">
        <v>161</v>
      </c>
      <c r="AU264" s="165" t="s">
        <v>79</v>
      </c>
      <c r="AY264" s="19" t="s">
        <v>159</v>
      </c>
      <c r="BE264" s="166">
        <f t="shared" si="4"/>
        <v>0</v>
      </c>
      <c r="BF264" s="166">
        <f t="shared" si="5"/>
        <v>0</v>
      </c>
      <c r="BG264" s="166">
        <f t="shared" si="6"/>
        <v>0</v>
      </c>
      <c r="BH264" s="166">
        <f t="shared" si="7"/>
        <v>0</v>
      </c>
      <c r="BI264" s="166">
        <f t="shared" si="8"/>
        <v>0</v>
      </c>
      <c r="BJ264" s="19" t="s">
        <v>15</v>
      </c>
      <c r="BK264" s="166">
        <f t="shared" si="9"/>
        <v>0</v>
      </c>
      <c r="BL264" s="19" t="s">
        <v>85</v>
      </c>
      <c r="BM264" s="165" t="s">
        <v>381</v>
      </c>
    </row>
    <row r="265" spans="1:65" s="2" customFormat="1" ht="36" customHeight="1">
      <c r="A265" s="34"/>
      <c r="B265" s="153"/>
      <c r="C265" s="154" t="s">
        <v>382</v>
      </c>
      <c r="D265" s="154" t="s">
        <v>161</v>
      </c>
      <c r="E265" s="155" t="s">
        <v>383</v>
      </c>
      <c r="F265" s="156" t="s">
        <v>384</v>
      </c>
      <c r="G265" s="157" t="s">
        <v>293</v>
      </c>
      <c r="H265" s="158">
        <v>5</v>
      </c>
      <c r="I265" s="159"/>
      <c r="J265" s="160">
        <f t="shared" si="0"/>
        <v>0</v>
      </c>
      <c r="K265" s="156" t="s">
        <v>165</v>
      </c>
      <c r="L265" s="35"/>
      <c r="M265" s="161" t="s">
        <v>3</v>
      </c>
      <c r="N265" s="162" t="s">
        <v>42</v>
      </c>
      <c r="O265" s="55"/>
      <c r="P265" s="163">
        <f t="shared" si="1"/>
        <v>0</v>
      </c>
      <c r="Q265" s="163">
        <v>0.06355</v>
      </c>
      <c r="R265" s="163">
        <f t="shared" si="2"/>
        <v>0.31775</v>
      </c>
      <c r="S265" s="163">
        <v>0</v>
      </c>
      <c r="T265" s="164">
        <f t="shared" si="3"/>
        <v>0</v>
      </c>
      <c r="U265" s="34"/>
      <c r="V265" s="34"/>
      <c r="W265" s="34"/>
      <c r="X265" s="34"/>
      <c r="Y265" s="34"/>
      <c r="Z265" s="34"/>
      <c r="AA265" s="34"/>
      <c r="AB265" s="34"/>
      <c r="AC265" s="34"/>
      <c r="AD265" s="34"/>
      <c r="AE265" s="34"/>
      <c r="AR265" s="165" t="s">
        <v>85</v>
      </c>
      <c r="AT265" s="165" t="s">
        <v>161</v>
      </c>
      <c r="AU265" s="165" t="s">
        <v>79</v>
      </c>
      <c r="AY265" s="19" t="s">
        <v>159</v>
      </c>
      <c r="BE265" s="166">
        <f t="shared" si="4"/>
        <v>0</v>
      </c>
      <c r="BF265" s="166">
        <f t="shared" si="5"/>
        <v>0</v>
      </c>
      <c r="BG265" s="166">
        <f t="shared" si="6"/>
        <v>0</v>
      </c>
      <c r="BH265" s="166">
        <f t="shared" si="7"/>
        <v>0</v>
      </c>
      <c r="BI265" s="166">
        <f t="shared" si="8"/>
        <v>0</v>
      </c>
      <c r="BJ265" s="19" t="s">
        <v>15</v>
      </c>
      <c r="BK265" s="166">
        <f t="shared" si="9"/>
        <v>0</v>
      </c>
      <c r="BL265" s="19" t="s">
        <v>85</v>
      </c>
      <c r="BM265" s="165" t="s">
        <v>385</v>
      </c>
    </row>
    <row r="266" spans="1:65" s="2" customFormat="1" ht="36" customHeight="1">
      <c r="A266" s="34"/>
      <c r="B266" s="153"/>
      <c r="C266" s="154" t="s">
        <v>386</v>
      </c>
      <c r="D266" s="154" t="s">
        <v>161</v>
      </c>
      <c r="E266" s="155" t="s">
        <v>387</v>
      </c>
      <c r="F266" s="156" t="s">
        <v>388</v>
      </c>
      <c r="G266" s="157" t="s">
        <v>293</v>
      </c>
      <c r="H266" s="158">
        <v>10</v>
      </c>
      <c r="I266" s="159"/>
      <c r="J266" s="160">
        <f t="shared" si="0"/>
        <v>0</v>
      </c>
      <c r="K266" s="156" t="s">
        <v>165</v>
      </c>
      <c r="L266" s="35"/>
      <c r="M266" s="161" t="s">
        <v>3</v>
      </c>
      <c r="N266" s="162" t="s">
        <v>42</v>
      </c>
      <c r="O266" s="55"/>
      <c r="P266" s="163">
        <f t="shared" si="1"/>
        <v>0</v>
      </c>
      <c r="Q266" s="163">
        <v>0.10005</v>
      </c>
      <c r="R266" s="163">
        <f t="shared" si="2"/>
        <v>1.0005</v>
      </c>
      <c r="S266" s="163">
        <v>0</v>
      </c>
      <c r="T266" s="164">
        <f t="shared" si="3"/>
        <v>0</v>
      </c>
      <c r="U266" s="34"/>
      <c r="V266" s="34"/>
      <c r="W266" s="34"/>
      <c r="X266" s="34"/>
      <c r="Y266" s="34"/>
      <c r="Z266" s="34"/>
      <c r="AA266" s="34"/>
      <c r="AB266" s="34"/>
      <c r="AC266" s="34"/>
      <c r="AD266" s="34"/>
      <c r="AE266" s="34"/>
      <c r="AR266" s="165" t="s">
        <v>85</v>
      </c>
      <c r="AT266" s="165" t="s">
        <v>161</v>
      </c>
      <c r="AU266" s="165" t="s">
        <v>79</v>
      </c>
      <c r="AY266" s="19" t="s">
        <v>159</v>
      </c>
      <c r="BE266" s="166">
        <f t="shared" si="4"/>
        <v>0</v>
      </c>
      <c r="BF266" s="166">
        <f t="shared" si="5"/>
        <v>0</v>
      </c>
      <c r="BG266" s="166">
        <f t="shared" si="6"/>
        <v>0</v>
      </c>
      <c r="BH266" s="166">
        <f t="shared" si="7"/>
        <v>0</v>
      </c>
      <c r="BI266" s="166">
        <f t="shared" si="8"/>
        <v>0</v>
      </c>
      <c r="BJ266" s="19" t="s">
        <v>15</v>
      </c>
      <c r="BK266" s="166">
        <f t="shared" si="9"/>
        <v>0</v>
      </c>
      <c r="BL266" s="19" t="s">
        <v>85</v>
      </c>
      <c r="BM266" s="165" t="s">
        <v>389</v>
      </c>
    </row>
    <row r="267" spans="1:65" s="2" customFormat="1" ht="36" customHeight="1">
      <c r="A267" s="34"/>
      <c r="B267" s="153"/>
      <c r="C267" s="154" t="s">
        <v>390</v>
      </c>
      <c r="D267" s="154" t="s">
        <v>161</v>
      </c>
      <c r="E267" s="155" t="s">
        <v>391</v>
      </c>
      <c r="F267" s="156" t="s">
        <v>392</v>
      </c>
      <c r="G267" s="157" t="s">
        <v>293</v>
      </c>
      <c r="H267" s="158">
        <v>10</v>
      </c>
      <c r="I267" s="159"/>
      <c r="J267" s="160">
        <f t="shared" si="0"/>
        <v>0</v>
      </c>
      <c r="K267" s="156" t="s">
        <v>165</v>
      </c>
      <c r="L267" s="35"/>
      <c r="M267" s="161" t="s">
        <v>3</v>
      </c>
      <c r="N267" s="162" t="s">
        <v>42</v>
      </c>
      <c r="O267" s="55"/>
      <c r="P267" s="163">
        <f t="shared" si="1"/>
        <v>0</v>
      </c>
      <c r="Q267" s="163">
        <v>0.10905</v>
      </c>
      <c r="R267" s="163">
        <f t="shared" si="2"/>
        <v>1.0905</v>
      </c>
      <c r="S267" s="163">
        <v>0</v>
      </c>
      <c r="T267" s="164">
        <f t="shared" si="3"/>
        <v>0</v>
      </c>
      <c r="U267" s="34"/>
      <c r="V267" s="34"/>
      <c r="W267" s="34"/>
      <c r="X267" s="34"/>
      <c r="Y267" s="34"/>
      <c r="Z267" s="34"/>
      <c r="AA267" s="34"/>
      <c r="AB267" s="34"/>
      <c r="AC267" s="34"/>
      <c r="AD267" s="34"/>
      <c r="AE267" s="34"/>
      <c r="AR267" s="165" t="s">
        <v>85</v>
      </c>
      <c r="AT267" s="165" t="s">
        <v>161</v>
      </c>
      <c r="AU267" s="165" t="s">
        <v>79</v>
      </c>
      <c r="AY267" s="19" t="s">
        <v>159</v>
      </c>
      <c r="BE267" s="166">
        <f t="shared" si="4"/>
        <v>0</v>
      </c>
      <c r="BF267" s="166">
        <f t="shared" si="5"/>
        <v>0</v>
      </c>
      <c r="BG267" s="166">
        <f t="shared" si="6"/>
        <v>0</v>
      </c>
      <c r="BH267" s="166">
        <f t="shared" si="7"/>
        <v>0</v>
      </c>
      <c r="BI267" s="166">
        <f t="shared" si="8"/>
        <v>0</v>
      </c>
      <c r="BJ267" s="19" t="s">
        <v>15</v>
      </c>
      <c r="BK267" s="166">
        <f t="shared" si="9"/>
        <v>0</v>
      </c>
      <c r="BL267" s="19" t="s">
        <v>85</v>
      </c>
      <c r="BM267" s="165" t="s">
        <v>393</v>
      </c>
    </row>
    <row r="268" spans="1:65" s="2" customFormat="1" ht="24" customHeight="1">
      <c r="A268" s="34"/>
      <c r="B268" s="153"/>
      <c r="C268" s="154" t="s">
        <v>394</v>
      </c>
      <c r="D268" s="154" t="s">
        <v>161</v>
      </c>
      <c r="E268" s="155" t="s">
        <v>395</v>
      </c>
      <c r="F268" s="156" t="s">
        <v>396</v>
      </c>
      <c r="G268" s="157" t="s">
        <v>298</v>
      </c>
      <c r="H268" s="158">
        <v>17.25</v>
      </c>
      <c r="I268" s="159"/>
      <c r="J268" s="160">
        <f t="shared" si="0"/>
        <v>0</v>
      </c>
      <c r="K268" s="156" t="s">
        <v>165</v>
      </c>
      <c r="L268" s="35"/>
      <c r="M268" s="161" t="s">
        <v>3</v>
      </c>
      <c r="N268" s="162" t="s">
        <v>42</v>
      </c>
      <c r="O268" s="55"/>
      <c r="P268" s="163">
        <f t="shared" si="1"/>
        <v>0</v>
      </c>
      <c r="Q268" s="163">
        <v>0.00034</v>
      </c>
      <c r="R268" s="163">
        <f t="shared" si="2"/>
        <v>0.005865</v>
      </c>
      <c r="S268" s="163">
        <v>0</v>
      </c>
      <c r="T268" s="164">
        <f t="shared" si="3"/>
        <v>0</v>
      </c>
      <c r="U268" s="34"/>
      <c r="V268" s="34"/>
      <c r="W268" s="34"/>
      <c r="X268" s="34"/>
      <c r="Y268" s="34"/>
      <c r="Z268" s="34"/>
      <c r="AA268" s="34"/>
      <c r="AB268" s="34"/>
      <c r="AC268" s="34"/>
      <c r="AD268" s="34"/>
      <c r="AE268" s="34"/>
      <c r="AR268" s="165" t="s">
        <v>85</v>
      </c>
      <c r="AT268" s="165" t="s">
        <v>161</v>
      </c>
      <c r="AU268" s="165" t="s">
        <v>79</v>
      </c>
      <c r="AY268" s="19" t="s">
        <v>159</v>
      </c>
      <c r="BE268" s="166">
        <f t="shared" si="4"/>
        <v>0</v>
      </c>
      <c r="BF268" s="166">
        <f t="shared" si="5"/>
        <v>0</v>
      </c>
      <c r="BG268" s="166">
        <f t="shared" si="6"/>
        <v>0</v>
      </c>
      <c r="BH268" s="166">
        <f t="shared" si="7"/>
        <v>0</v>
      </c>
      <c r="BI268" s="166">
        <f t="shared" si="8"/>
        <v>0</v>
      </c>
      <c r="BJ268" s="19" t="s">
        <v>15</v>
      </c>
      <c r="BK268" s="166">
        <f t="shared" si="9"/>
        <v>0</v>
      </c>
      <c r="BL268" s="19" t="s">
        <v>85</v>
      </c>
      <c r="BM268" s="165" t="s">
        <v>397</v>
      </c>
    </row>
    <row r="269" spans="2:51" s="14" customFormat="1" ht="11.25">
      <c r="B269" s="175"/>
      <c r="D269" s="168" t="s">
        <v>167</v>
      </c>
      <c r="E269" s="176" t="s">
        <v>3</v>
      </c>
      <c r="F269" s="177" t="s">
        <v>398</v>
      </c>
      <c r="H269" s="178">
        <v>17.25</v>
      </c>
      <c r="I269" s="179"/>
      <c r="L269" s="175"/>
      <c r="M269" s="180"/>
      <c r="N269" s="181"/>
      <c r="O269" s="181"/>
      <c r="P269" s="181"/>
      <c r="Q269" s="181"/>
      <c r="R269" s="181"/>
      <c r="S269" s="181"/>
      <c r="T269" s="182"/>
      <c r="AT269" s="176" t="s">
        <v>167</v>
      </c>
      <c r="AU269" s="176" t="s">
        <v>79</v>
      </c>
      <c r="AV269" s="14" t="s">
        <v>79</v>
      </c>
      <c r="AW269" s="14" t="s">
        <v>33</v>
      </c>
      <c r="AX269" s="14" t="s">
        <v>15</v>
      </c>
      <c r="AY269" s="176" t="s">
        <v>159</v>
      </c>
    </row>
    <row r="270" spans="1:65" s="2" customFormat="1" ht="60" customHeight="1">
      <c r="A270" s="34"/>
      <c r="B270" s="153"/>
      <c r="C270" s="154" t="s">
        <v>399</v>
      </c>
      <c r="D270" s="154" t="s">
        <v>161</v>
      </c>
      <c r="E270" s="155" t="s">
        <v>400</v>
      </c>
      <c r="F270" s="156" t="s">
        <v>401</v>
      </c>
      <c r="G270" s="157" t="s">
        <v>172</v>
      </c>
      <c r="H270" s="158">
        <v>0.18</v>
      </c>
      <c r="I270" s="159"/>
      <c r="J270" s="160">
        <f>ROUND(I270*H270,2)</f>
        <v>0</v>
      </c>
      <c r="K270" s="156" t="s">
        <v>165</v>
      </c>
      <c r="L270" s="35"/>
      <c r="M270" s="161" t="s">
        <v>3</v>
      </c>
      <c r="N270" s="162" t="s">
        <v>42</v>
      </c>
      <c r="O270" s="55"/>
      <c r="P270" s="163">
        <f>O270*H270</f>
        <v>0</v>
      </c>
      <c r="Q270" s="163">
        <v>1.79172</v>
      </c>
      <c r="R270" s="163">
        <f>Q270*H270</f>
        <v>0.3225096</v>
      </c>
      <c r="S270" s="163">
        <v>0</v>
      </c>
      <c r="T270" s="164">
        <f>S270*H270</f>
        <v>0</v>
      </c>
      <c r="U270" s="34"/>
      <c r="V270" s="34"/>
      <c r="W270" s="34"/>
      <c r="X270" s="34"/>
      <c r="Y270" s="34"/>
      <c r="Z270" s="34"/>
      <c r="AA270" s="34"/>
      <c r="AB270" s="34"/>
      <c r="AC270" s="34"/>
      <c r="AD270" s="34"/>
      <c r="AE270" s="34"/>
      <c r="AR270" s="165" t="s">
        <v>85</v>
      </c>
      <c r="AT270" s="165" t="s">
        <v>161</v>
      </c>
      <c r="AU270" s="165" t="s">
        <v>79</v>
      </c>
      <c r="AY270" s="19" t="s">
        <v>159</v>
      </c>
      <c r="BE270" s="166">
        <f>IF(N270="základní",J270,0)</f>
        <v>0</v>
      </c>
      <c r="BF270" s="166">
        <f>IF(N270="snížená",J270,0)</f>
        <v>0</v>
      </c>
      <c r="BG270" s="166">
        <f>IF(N270="zákl. přenesená",J270,0)</f>
        <v>0</v>
      </c>
      <c r="BH270" s="166">
        <f>IF(N270="sníž. přenesená",J270,0)</f>
        <v>0</v>
      </c>
      <c r="BI270" s="166">
        <f>IF(N270="nulová",J270,0)</f>
        <v>0</v>
      </c>
      <c r="BJ270" s="19" t="s">
        <v>15</v>
      </c>
      <c r="BK270" s="166">
        <f>ROUND(I270*H270,2)</f>
        <v>0</v>
      </c>
      <c r="BL270" s="19" t="s">
        <v>85</v>
      </c>
      <c r="BM270" s="165" t="s">
        <v>402</v>
      </c>
    </row>
    <row r="271" spans="2:51" s="13" customFormat="1" ht="11.25">
      <c r="B271" s="167"/>
      <c r="D271" s="168" t="s">
        <v>167</v>
      </c>
      <c r="E271" s="169" t="s">
        <v>3</v>
      </c>
      <c r="F271" s="170" t="s">
        <v>403</v>
      </c>
      <c r="H271" s="169" t="s">
        <v>3</v>
      </c>
      <c r="I271" s="171"/>
      <c r="L271" s="167"/>
      <c r="M271" s="172"/>
      <c r="N271" s="173"/>
      <c r="O271" s="173"/>
      <c r="P271" s="173"/>
      <c r="Q271" s="173"/>
      <c r="R271" s="173"/>
      <c r="S271" s="173"/>
      <c r="T271" s="174"/>
      <c r="AT271" s="169" t="s">
        <v>167</v>
      </c>
      <c r="AU271" s="169" t="s">
        <v>79</v>
      </c>
      <c r="AV271" s="13" t="s">
        <v>15</v>
      </c>
      <c r="AW271" s="13" t="s">
        <v>33</v>
      </c>
      <c r="AX271" s="13" t="s">
        <v>71</v>
      </c>
      <c r="AY271" s="169" t="s">
        <v>159</v>
      </c>
    </row>
    <row r="272" spans="2:51" s="14" customFormat="1" ht="11.25">
      <c r="B272" s="175"/>
      <c r="D272" s="168" t="s">
        <v>167</v>
      </c>
      <c r="E272" s="176" t="s">
        <v>3</v>
      </c>
      <c r="F272" s="177" t="s">
        <v>404</v>
      </c>
      <c r="H272" s="178">
        <v>0.18</v>
      </c>
      <c r="I272" s="179"/>
      <c r="L272" s="175"/>
      <c r="M272" s="180"/>
      <c r="N272" s="181"/>
      <c r="O272" s="181"/>
      <c r="P272" s="181"/>
      <c r="Q272" s="181"/>
      <c r="R272" s="181"/>
      <c r="S272" s="181"/>
      <c r="T272" s="182"/>
      <c r="AT272" s="176" t="s">
        <v>167</v>
      </c>
      <c r="AU272" s="176" t="s">
        <v>79</v>
      </c>
      <c r="AV272" s="14" t="s">
        <v>79</v>
      </c>
      <c r="AW272" s="14" t="s">
        <v>33</v>
      </c>
      <c r="AX272" s="14" t="s">
        <v>15</v>
      </c>
      <c r="AY272" s="176" t="s">
        <v>159</v>
      </c>
    </row>
    <row r="273" spans="1:65" s="2" customFormat="1" ht="24" customHeight="1">
      <c r="A273" s="34"/>
      <c r="B273" s="153"/>
      <c r="C273" s="154" t="s">
        <v>405</v>
      </c>
      <c r="D273" s="154" t="s">
        <v>161</v>
      </c>
      <c r="E273" s="155" t="s">
        <v>406</v>
      </c>
      <c r="F273" s="156" t="s">
        <v>407</v>
      </c>
      <c r="G273" s="157" t="s">
        <v>172</v>
      </c>
      <c r="H273" s="158">
        <v>6.268</v>
      </c>
      <c r="I273" s="159"/>
      <c r="J273" s="160">
        <f>ROUND(I273*H273,2)</f>
        <v>0</v>
      </c>
      <c r="K273" s="156" t="s">
        <v>3</v>
      </c>
      <c r="L273" s="35"/>
      <c r="M273" s="161" t="s">
        <v>3</v>
      </c>
      <c r="N273" s="162" t="s">
        <v>42</v>
      </c>
      <c r="O273" s="55"/>
      <c r="P273" s="163">
        <f>O273*H273</f>
        <v>0</v>
      </c>
      <c r="Q273" s="163">
        <v>0</v>
      </c>
      <c r="R273" s="163">
        <f>Q273*H273</f>
        <v>0</v>
      </c>
      <c r="S273" s="163">
        <v>0</v>
      </c>
      <c r="T273" s="164">
        <f>S273*H273</f>
        <v>0</v>
      </c>
      <c r="U273" s="34"/>
      <c r="V273" s="34"/>
      <c r="W273" s="34"/>
      <c r="X273" s="34"/>
      <c r="Y273" s="34"/>
      <c r="Z273" s="34"/>
      <c r="AA273" s="34"/>
      <c r="AB273" s="34"/>
      <c r="AC273" s="34"/>
      <c r="AD273" s="34"/>
      <c r="AE273" s="34"/>
      <c r="AR273" s="165" t="s">
        <v>85</v>
      </c>
      <c r="AT273" s="165" t="s">
        <v>161</v>
      </c>
      <c r="AU273" s="165" t="s">
        <v>79</v>
      </c>
      <c r="AY273" s="19" t="s">
        <v>159</v>
      </c>
      <c r="BE273" s="166">
        <f>IF(N273="základní",J273,0)</f>
        <v>0</v>
      </c>
      <c r="BF273" s="166">
        <f>IF(N273="snížená",J273,0)</f>
        <v>0</v>
      </c>
      <c r="BG273" s="166">
        <f>IF(N273="zákl. přenesená",J273,0)</f>
        <v>0</v>
      </c>
      <c r="BH273" s="166">
        <f>IF(N273="sníž. přenesená",J273,0)</f>
        <v>0</v>
      </c>
      <c r="BI273" s="166">
        <f>IF(N273="nulová",J273,0)</f>
        <v>0</v>
      </c>
      <c r="BJ273" s="19" t="s">
        <v>15</v>
      </c>
      <c r="BK273" s="166">
        <f>ROUND(I273*H273,2)</f>
        <v>0</v>
      </c>
      <c r="BL273" s="19" t="s">
        <v>85</v>
      </c>
      <c r="BM273" s="165" t="s">
        <v>408</v>
      </c>
    </row>
    <row r="274" spans="2:51" s="13" customFormat="1" ht="11.25">
      <c r="B274" s="167"/>
      <c r="D274" s="168" t="s">
        <v>167</v>
      </c>
      <c r="E274" s="169" t="s">
        <v>3</v>
      </c>
      <c r="F274" s="170" t="s">
        <v>358</v>
      </c>
      <c r="H274" s="169" t="s">
        <v>3</v>
      </c>
      <c r="I274" s="171"/>
      <c r="L274" s="167"/>
      <c r="M274" s="172"/>
      <c r="N274" s="173"/>
      <c r="O274" s="173"/>
      <c r="P274" s="173"/>
      <c r="Q274" s="173"/>
      <c r="R274" s="173"/>
      <c r="S274" s="173"/>
      <c r="T274" s="174"/>
      <c r="AT274" s="169" t="s">
        <v>167</v>
      </c>
      <c r="AU274" s="169" t="s">
        <v>79</v>
      </c>
      <c r="AV274" s="13" t="s">
        <v>15</v>
      </c>
      <c r="AW274" s="13" t="s">
        <v>33</v>
      </c>
      <c r="AX274" s="13" t="s">
        <v>71</v>
      </c>
      <c r="AY274" s="169" t="s">
        <v>159</v>
      </c>
    </row>
    <row r="275" spans="2:51" s="13" customFormat="1" ht="11.25">
      <c r="B275" s="167"/>
      <c r="D275" s="168" t="s">
        <v>167</v>
      </c>
      <c r="E275" s="169" t="s">
        <v>3</v>
      </c>
      <c r="F275" s="170" t="s">
        <v>342</v>
      </c>
      <c r="H275" s="169" t="s">
        <v>3</v>
      </c>
      <c r="I275" s="171"/>
      <c r="L275" s="167"/>
      <c r="M275" s="172"/>
      <c r="N275" s="173"/>
      <c r="O275" s="173"/>
      <c r="P275" s="173"/>
      <c r="Q275" s="173"/>
      <c r="R275" s="173"/>
      <c r="S275" s="173"/>
      <c r="T275" s="174"/>
      <c r="AT275" s="169" t="s">
        <v>167</v>
      </c>
      <c r="AU275" s="169" t="s">
        <v>79</v>
      </c>
      <c r="AV275" s="13" t="s">
        <v>15</v>
      </c>
      <c r="AW275" s="13" t="s">
        <v>33</v>
      </c>
      <c r="AX275" s="13" t="s">
        <v>71</v>
      </c>
      <c r="AY275" s="169" t="s">
        <v>159</v>
      </c>
    </row>
    <row r="276" spans="2:51" s="14" customFormat="1" ht="11.25">
      <c r="B276" s="175"/>
      <c r="D276" s="168" t="s">
        <v>167</v>
      </c>
      <c r="E276" s="176" t="s">
        <v>3</v>
      </c>
      <c r="F276" s="177" t="s">
        <v>409</v>
      </c>
      <c r="H276" s="178">
        <v>1.65</v>
      </c>
      <c r="I276" s="179"/>
      <c r="L276" s="175"/>
      <c r="M276" s="180"/>
      <c r="N276" s="181"/>
      <c r="O276" s="181"/>
      <c r="P276" s="181"/>
      <c r="Q276" s="181"/>
      <c r="R276" s="181"/>
      <c r="S276" s="181"/>
      <c r="T276" s="182"/>
      <c r="AT276" s="176" t="s">
        <v>167</v>
      </c>
      <c r="AU276" s="176" t="s">
        <v>79</v>
      </c>
      <c r="AV276" s="14" t="s">
        <v>79</v>
      </c>
      <c r="AW276" s="14" t="s">
        <v>33</v>
      </c>
      <c r="AX276" s="14" t="s">
        <v>71</v>
      </c>
      <c r="AY276" s="176" t="s">
        <v>159</v>
      </c>
    </row>
    <row r="277" spans="2:51" s="14" customFormat="1" ht="11.25">
      <c r="B277" s="175"/>
      <c r="D277" s="168" t="s">
        <v>167</v>
      </c>
      <c r="E277" s="176" t="s">
        <v>3</v>
      </c>
      <c r="F277" s="177" t="s">
        <v>410</v>
      </c>
      <c r="H277" s="178">
        <v>0.485</v>
      </c>
      <c r="I277" s="179"/>
      <c r="L277" s="175"/>
      <c r="M277" s="180"/>
      <c r="N277" s="181"/>
      <c r="O277" s="181"/>
      <c r="P277" s="181"/>
      <c r="Q277" s="181"/>
      <c r="R277" s="181"/>
      <c r="S277" s="181"/>
      <c r="T277" s="182"/>
      <c r="AT277" s="176" t="s">
        <v>167</v>
      </c>
      <c r="AU277" s="176" t="s">
        <v>79</v>
      </c>
      <c r="AV277" s="14" t="s">
        <v>79</v>
      </c>
      <c r="AW277" s="14" t="s">
        <v>33</v>
      </c>
      <c r="AX277" s="14" t="s">
        <v>71</v>
      </c>
      <c r="AY277" s="176" t="s">
        <v>159</v>
      </c>
    </row>
    <row r="278" spans="2:51" s="14" customFormat="1" ht="11.25">
      <c r="B278" s="175"/>
      <c r="D278" s="168" t="s">
        <v>167</v>
      </c>
      <c r="E278" s="176" t="s">
        <v>3</v>
      </c>
      <c r="F278" s="177" t="s">
        <v>411</v>
      </c>
      <c r="H278" s="178">
        <v>2.079</v>
      </c>
      <c r="I278" s="179"/>
      <c r="L278" s="175"/>
      <c r="M278" s="180"/>
      <c r="N278" s="181"/>
      <c r="O278" s="181"/>
      <c r="P278" s="181"/>
      <c r="Q278" s="181"/>
      <c r="R278" s="181"/>
      <c r="S278" s="181"/>
      <c r="T278" s="182"/>
      <c r="AT278" s="176" t="s">
        <v>167</v>
      </c>
      <c r="AU278" s="176" t="s">
        <v>79</v>
      </c>
      <c r="AV278" s="14" t="s">
        <v>79</v>
      </c>
      <c r="AW278" s="14" t="s">
        <v>33</v>
      </c>
      <c r="AX278" s="14" t="s">
        <v>71</v>
      </c>
      <c r="AY278" s="176" t="s">
        <v>159</v>
      </c>
    </row>
    <row r="279" spans="2:51" s="14" customFormat="1" ht="11.25">
      <c r="B279" s="175"/>
      <c r="D279" s="168" t="s">
        <v>167</v>
      </c>
      <c r="E279" s="176" t="s">
        <v>3</v>
      </c>
      <c r="F279" s="177" t="s">
        <v>412</v>
      </c>
      <c r="H279" s="178">
        <v>1.26</v>
      </c>
      <c r="I279" s="179"/>
      <c r="L279" s="175"/>
      <c r="M279" s="180"/>
      <c r="N279" s="181"/>
      <c r="O279" s="181"/>
      <c r="P279" s="181"/>
      <c r="Q279" s="181"/>
      <c r="R279" s="181"/>
      <c r="S279" s="181"/>
      <c r="T279" s="182"/>
      <c r="AT279" s="176" t="s">
        <v>167</v>
      </c>
      <c r="AU279" s="176" t="s">
        <v>79</v>
      </c>
      <c r="AV279" s="14" t="s">
        <v>79</v>
      </c>
      <c r="AW279" s="14" t="s">
        <v>33</v>
      </c>
      <c r="AX279" s="14" t="s">
        <v>71</v>
      </c>
      <c r="AY279" s="176" t="s">
        <v>159</v>
      </c>
    </row>
    <row r="280" spans="2:51" s="13" customFormat="1" ht="11.25">
      <c r="B280" s="167"/>
      <c r="D280" s="168" t="s">
        <v>167</v>
      </c>
      <c r="E280" s="169" t="s">
        <v>3</v>
      </c>
      <c r="F280" s="170" t="s">
        <v>339</v>
      </c>
      <c r="H280" s="169" t="s">
        <v>3</v>
      </c>
      <c r="I280" s="171"/>
      <c r="L280" s="167"/>
      <c r="M280" s="172"/>
      <c r="N280" s="173"/>
      <c r="O280" s="173"/>
      <c r="P280" s="173"/>
      <c r="Q280" s="173"/>
      <c r="R280" s="173"/>
      <c r="S280" s="173"/>
      <c r="T280" s="174"/>
      <c r="AT280" s="169" t="s">
        <v>167</v>
      </c>
      <c r="AU280" s="169" t="s">
        <v>79</v>
      </c>
      <c r="AV280" s="13" t="s">
        <v>15</v>
      </c>
      <c r="AW280" s="13" t="s">
        <v>33</v>
      </c>
      <c r="AX280" s="13" t="s">
        <v>71</v>
      </c>
      <c r="AY280" s="169" t="s">
        <v>159</v>
      </c>
    </row>
    <row r="281" spans="2:51" s="14" customFormat="1" ht="11.25">
      <c r="B281" s="175"/>
      <c r="D281" s="168" t="s">
        <v>167</v>
      </c>
      <c r="E281" s="176" t="s">
        <v>3</v>
      </c>
      <c r="F281" s="177" t="s">
        <v>413</v>
      </c>
      <c r="H281" s="178">
        <v>0.794</v>
      </c>
      <c r="I281" s="179"/>
      <c r="L281" s="175"/>
      <c r="M281" s="180"/>
      <c r="N281" s="181"/>
      <c r="O281" s="181"/>
      <c r="P281" s="181"/>
      <c r="Q281" s="181"/>
      <c r="R281" s="181"/>
      <c r="S281" s="181"/>
      <c r="T281" s="182"/>
      <c r="AT281" s="176" t="s">
        <v>167</v>
      </c>
      <c r="AU281" s="176" t="s">
        <v>79</v>
      </c>
      <c r="AV281" s="14" t="s">
        <v>79</v>
      </c>
      <c r="AW281" s="14" t="s">
        <v>33</v>
      </c>
      <c r="AX281" s="14" t="s">
        <v>71</v>
      </c>
      <c r="AY281" s="176" t="s">
        <v>159</v>
      </c>
    </row>
    <row r="282" spans="2:51" s="15" customFormat="1" ht="11.25">
      <c r="B282" s="183"/>
      <c r="D282" s="168" t="s">
        <v>167</v>
      </c>
      <c r="E282" s="184" t="s">
        <v>3</v>
      </c>
      <c r="F282" s="185" t="s">
        <v>186</v>
      </c>
      <c r="H282" s="186">
        <v>6.268</v>
      </c>
      <c r="I282" s="187"/>
      <c r="L282" s="183"/>
      <c r="M282" s="188"/>
      <c r="N282" s="189"/>
      <c r="O282" s="189"/>
      <c r="P282" s="189"/>
      <c r="Q282" s="189"/>
      <c r="R282" s="189"/>
      <c r="S282" s="189"/>
      <c r="T282" s="190"/>
      <c r="AT282" s="184" t="s">
        <v>167</v>
      </c>
      <c r="AU282" s="184" t="s">
        <v>79</v>
      </c>
      <c r="AV282" s="15" t="s">
        <v>85</v>
      </c>
      <c r="AW282" s="15" t="s">
        <v>33</v>
      </c>
      <c r="AX282" s="15" t="s">
        <v>15</v>
      </c>
      <c r="AY282" s="184" t="s">
        <v>159</v>
      </c>
    </row>
    <row r="283" spans="1:65" s="2" customFormat="1" ht="24" customHeight="1">
      <c r="A283" s="34"/>
      <c r="B283" s="153"/>
      <c r="C283" s="154" t="s">
        <v>414</v>
      </c>
      <c r="D283" s="154" t="s">
        <v>161</v>
      </c>
      <c r="E283" s="155" t="s">
        <v>415</v>
      </c>
      <c r="F283" s="156" t="s">
        <v>416</v>
      </c>
      <c r="G283" s="157" t="s">
        <v>172</v>
      </c>
      <c r="H283" s="158">
        <v>2.495</v>
      </c>
      <c r="I283" s="159"/>
      <c r="J283" s="160">
        <f>ROUND(I283*H283,2)</f>
        <v>0</v>
      </c>
      <c r="K283" s="156" t="s">
        <v>165</v>
      </c>
      <c r="L283" s="35"/>
      <c r="M283" s="161" t="s">
        <v>3</v>
      </c>
      <c r="N283" s="162" t="s">
        <v>42</v>
      </c>
      <c r="O283" s="55"/>
      <c r="P283" s="163">
        <f>O283*H283</f>
        <v>0</v>
      </c>
      <c r="Q283" s="163">
        <v>1.94302</v>
      </c>
      <c r="R283" s="163">
        <f>Q283*H283</f>
        <v>4.8478349000000005</v>
      </c>
      <c r="S283" s="163">
        <v>0</v>
      </c>
      <c r="T283" s="164">
        <f>S283*H283</f>
        <v>0</v>
      </c>
      <c r="U283" s="34"/>
      <c r="V283" s="34"/>
      <c r="W283" s="34"/>
      <c r="X283" s="34"/>
      <c r="Y283" s="34"/>
      <c r="Z283" s="34"/>
      <c r="AA283" s="34"/>
      <c r="AB283" s="34"/>
      <c r="AC283" s="34"/>
      <c r="AD283" s="34"/>
      <c r="AE283" s="34"/>
      <c r="AR283" s="165" t="s">
        <v>85</v>
      </c>
      <c r="AT283" s="165" t="s">
        <v>161</v>
      </c>
      <c r="AU283" s="165" t="s">
        <v>79</v>
      </c>
      <c r="AY283" s="19" t="s">
        <v>159</v>
      </c>
      <c r="BE283" s="166">
        <f>IF(N283="základní",J283,0)</f>
        <v>0</v>
      </c>
      <c r="BF283" s="166">
        <f>IF(N283="snížená",J283,0)</f>
        <v>0</v>
      </c>
      <c r="BG283" s="166">
        <f>IF(N283="zákl. přenesená",J283,0)</f>
        <v>0</v>
      </c>
      <c r="BH283" s="166">
        <f>IF(N283="sníž. přenesená",J283,0)</f>
        <v>0</v>
      </c>
      <c r="BI283" s="166">
        <f>IF(N283="nulová",J283,0)</f>
        <v>0</v>
      </c>
      <c r="BJ283" s="19" t="s">
        <v>15</v>
      </c>
      <c r="BK283" s="166">
        <f>ROUND(I283*H283,2)</f>
        <v>0</v>
      </c>
      <c r="BL283" s="19" t="s">
        <v>85</v>
      </c>
      <c r="BM283" s="165" t="s">
        <v>417</v>
      </c>
    </row>
    <row r="284" spans="2:51" s="13" customFormat="1" ht="11.25">
      <c r="B284" s="167"/>
      <c r="D284" s="168" t="s">
        <v>167</v>
      </c>
      <c r="E284" s="169" t="s">
        <v>3</v>
      </c>
      <c r="F284" s="170" t="s">
        <v>339</v>
      </c>
      <c r="H284" s="169" t="s">
        <v>3</v>
      </c>
      <c r="I284" s="171"/>
      <c r="L284" s="167"/>
      <c r="M284" s="172"/>
      <c r="N284" s="173"/>
      <c r="O284" s="173"/>
      <c r="P284" s="173"/>
      <c r="Q284" s="173"/>
      <c r="R284" s="173"/>
      <c r="S284" s="173"/>
      <c r="T284" s="174"/>
      <c r="AT284" s="169" t="s">
        <v>167</v>
      </c>
      <c r="AU284" s="169" t="s">
        <v>79</v>
      </c>
      <c r="AV284" s="13" t="s">
        <v>15</v>
      </c>
      <c r="AW284" s="13" t="s">
        <v>33</v>
      </c>
      <c r="AX284" s="13" t="s">
        <v>71</v>
      </c>
      <c r="AY284" s="169" t="s">
        <v>159</v>
      </c>
    </row>
    <row r="285" spans="2:51" s="13" customFormat="1" ht="11.25">
      <c r="B285" s="167"/>
      <c r="D285" s="168" t="s">
        <v>167</v>
      </c>
      <c r="E285" s="169" t="s">
        <v>3</v>
      </c>
      <c r="F285" s="170" t="s">
        <v>418</v>
      </c>
      <c r="H285" s="169" t="s">
        <v>3</v>
      </c>
      <c r="I285" s="171"/>
      <c r="L285" s="167"/>
      <c r="M285" s="172"/>
      <c r="N285" s="173"/>
      <c r="O285" s="173"/>
      <c r="P285" s="173"/>
      <c r="Q285" s="173"/>
      <c r="R285" s="173"/>
      <c r="S285" s="173"/>
      <c r="T285" s="174"/>
      <c r="AT285" s="169" t="s">
        <v>167</v>
      </c>
      <c r="AU285" s="169" t="s">
        <v>79</v>
      </c>
      <c r="AV285" s="13" t="s">
        <v>15</v>
      </c>
      <c r="AW285" s="13" t="s">
        <v>33</v>
      </c>
      <c r="AX285" s="13" t="s">
        <v>71</v>
      </c>
      <c r="AY285" s="169" t="s">
        <v>159</v>
      </c>
    </row>
    <row r="286" spans="2:51" s="14" customFormat="1" ht="11.25">
      <c r="B286" s="175"/>
      <c r="D286" s="168" t="s">
        <v>167</v>
      </c>
      <c r="E286" s="176" t="s">
        <v>3</v>
      </c>
      <c r="F286" s="177" t="s">
        <v>419</v>
      </c>
      <c r="H286" s="178">
        <v>0.11</v>
      </c>
      <c r="I286" s="179"/>
      <c r="L286" s="175"/>
      <c r="M286" s="180"/>
      <c r="N286" s="181"/>
      <c r="O286" s="181"/>
      <c r="P286" s="181"/>
      <c r="Q286" s="181"/>
      <c r="R286" s="181"/>
      <c r="S286" s="181"/>
      <c r="T286" s="182"/>
      <c r="AT286" s="176" t="s">
        <v>167</v>
      </c>
      <c r="AU286" s="176" t="s">
        <v>79</v>
      </c>
      <c r="AV286" s="14" t="s">
        <v>79</v>
      </c>
      <c r="AW286" s="14" t="s">
        <v>33</v>
      </c>
      <c r="AX286" s="14" t="s">
        <v>71</v>
      </c>
      <c r="AY286" s="176" t="s">
        <v>159</v>
      </c>
    </row>
    <row r="287" spans="2:51" s="13" customFormat="1" ht="11.25">
      <c r="B287" s="167"/>
      <c r="D287" s="168" t="s">
        <v>167</v>
      </c>
      <c r="E287" s="169" t="s">
        <v>3</v>
      </c>
      <c r="F287" s="170" t="s">
        <v>420</v>
      </c>
      <c r="H287" s="169" t="s">
        <v>3</v>
      </c>
      <c r="I287" s="171"/>
      <c r="L287" s="167"/>
      <c r="M287" s="172"/>
      <c r="N287" s="173"/>
      <c r="O287" s="173"/>
      <c r="P287" s="173"/>
      <c r="Q287" s="173"/>
      <c r="R287" s="173"/>
      <c r="S287" s="173"/>
      <c r="T287" s="174"/>
      <c r="AT287" s="169" t="s">
        <v>167</v>
      </c>
      <c r="AU287" s="169" t="s">
        <v>79</v>
      </c>
      <c r="AV287" s="13" t="s">
        <v>15</v>
      </c>
      <c r="AW287" s="13" t="s">
        <v>33</v>
      </c>
      <c r="AX287" s="13" t="s">
        <v>71</v>
      </c>
      <c r="AY287" s="169" t="s">
        <v>159</v>
      </c>
    </row>
    <row r="288" spans="2:51" s="14" customFormat="1" ht="11.25">
      <c r="B288" s="175"/>
      <c r="D288" s="168" t="s">
        <v>167</v>
      </c>
      <c r="E288" s="176" t="s">
        <v>3</v>
      </c>
      <c r="F288" s="177" t="s">
        <v>421</v>
      </c>
      <c r="H288" s="178">
        <v>0.308</v>
      </c>
      <c r="I288" s="179"/>
      <c r="L288" s="175"/>
      <c r="M288" s="180"/>
      <c r="N288" s="181"/>
      <c r="O288" s="181"/>
      <c r="P288" s="181"/>
      <c r="Q288" s="181"/>
      <c r="R288" s="181"/>
      <c r="S288" s="181"/>
      <c r="T288" s="182"/>
      <c r="AT288" s="176" t="s">
        <v>167</v>
      </c>
      <c r="AU288" s="176" t="s">
        <v>79</v>
      </c>
      <c r="AV288" s="14" t="s">
        <v>79</v>
      </c>
      <c r="AW288" s="14" t="s">
        <v>33</v>
      </c>
      <c r="AX288" s="14" t="s">
        <v>71</v>
      </c>
      <c r="AY288" s="176" t="s">
        <v>159</v>
      </c>
    </row>
    <row r="289" spans="2:51" s="13" customFormat="1" ht="11.25">
      <c r="B289" s="167"/>
      <c r="D289" s="168" t="s">
        <v>167</v>
      </c>
      <c r="E289" s="169" t="s">
        <v>3</v>
      </c>
      <c r="F289" s="170" t="s">
        <v>422</v>
      </c>
      <c r="H289" s="169" t="s">
        <v>3</v>
      </c>
      <c r="I289" s="171"/>
      <c r="L289" s="167"/>
      <c r="M289" s="172"/>
      <c r="N289" s="173"/>
      <c r="O289" s="173"/>
      <c r="P289" s="173"/>
      <c r="Q289" s="173"/>
      <c r="R289" s="173"/>
      <c r="S289" s="173"/>
      <c r="T289" s="174"/>
      <c r="AT289" s="169" t="s">
        <v>167</v>
      </c>
      <c r="AU289" s="169" t="s">
        <v>79</v>
      </c>
      <c r="AV289" s="13" t="s">
        <v>15</v>
      </c>
      <c r="AW289" s="13" t="s">
        <v>33</v>
      </c>
      <c r="AX289" s="13" t="s">
        <v>71</v>
      </c>
      <c r="AY289" s="169" t="s">
        <v>159</v>
      </c>
    </row>
    <row r="290" spans="2:51" s="14" customFormat="1" ht="11.25">
      <c r="B290" s="175"/>
      <c r="D290" s="168" t="s">
        <v>167</v>
      </c>
      <c r="E290" s="176" t="s">
        <v>3</v>
      </c>
      <c r="F290" s="177" t="s">
        <v>423</v>
      </c>
      <c r="H290" s="178">
        <v>0.3</v>
      </c>
      <c r="I290" s="179"/>
      <c r="L290" s="175"/>
      <c r="M290" s="180"/>
      <c r="N290" s="181"/>
      <c r="O290" s="181"/>
      <c r="P290" s="181"/>
      <c r="Q290" s="181"/>
      <c r="R290" s="181"/>
      <c r="S290" s="181"/>
      <c r="T290" s="182"/>
      <c r="AT290" s="176" t="s">
        <v>167</v>
      </c>
      <c r="AU290" s="176" t="s">
        <v>79</v>
      </c>
      <c r="AV290" s="14" t="s">
        <v>79</v>
      </c>
      <c r="AW290" s="14" t="s">
        <v>33</v>
      </c>
      <c r="AX290" s="14" t="s">
        <v>71</v>
      </c>
      <c r="AY290" s="176" t="s">
        <v>159</v>
      </c>
    </row>
    <row r="291" spans="2:51" s="13" customFormat="1" ht="11.25">
      <c r="B291" s="167"/>
      <c r="D291" s="168" t="s">
        <v>167</v>
      </c>
      <c r="E291" s="169" t="s">
        <v>3</v>
      </c>
      <c r="F291" s="170" t="s">
        <v>342</v>
      </c>
      <c r="H291" s="169" t="s">
        <v>3</v>
      </c>
      <c r="I291" s="171"/>
      <c r="L291" s="167"/>
      <c r="M291" s="172"/>
      <c r="N291" s="173"/>
      <c r="O291" s="173"/>
      <c r="P291" s="173"/>
      <c r="Q291" s="173"/>
      <c r="R291" s="173"/>
      <c r="S291" s="173"/>
      <c r="T291" s="174"/>
      <c r="AT291" s="169" t="s">
        <v>167</v>
      </c>
      <c r="AU291" s="169" t="s">
        <v>79</v>
      </c>
      <c r="AV291" s="13" t="s">
        <v>15</v>
      </c>
      <c r="AW291" s="13" t="s">
        <v>33</v>
      </c>
      <c r="AX291" s="13" t="s">
        <v>71</v>
      </c>
      <c r="AY291" s="169" t="s">
        <v>159</v>
      </c>
    </row>
    <row r="292" spans="2:51" s="13" customFormat="1" ht="11.25">
      <c r="B292" s="167"/>
      <c r="D292" s="168" t="s">
        <v>167</v>
      </c>
      <c r="E292" s="169" t="s">
        <v>3</v>
      </c>
      <c r="F292" s="170" t="s">
        <v>418</v>
      </c>
      <c r="H292" s="169" t="s">
        <v>3</v>
      </c>
      <c r="I292" s="171"/>
      <c r="L292" s="167"/>
      <c r="M292" s="172"/>
      <c r="N292" s="173"/>
      <c r="O292" s="173"/>
      <c r="P292" s="173"/>
      <c r="Q292" s="173"/>
      <c r="R292" s="173"/>
      <c r="S292" s="173"/>
      <c r="T292" s="174"/>
      <c r="AT292" s="169" t="s">
        <v>167</v>
      </c>
      <c r="AU292" s="169" t="s">
        <v>79</v>
      </c>
      <c r="AV292" s="13" t="s">
        <v>15</v>
      </c>
      <c r="AW292" s="13" t="s">
        <v>33</v>
      </c>
      <c r="AX292" s="13" t="s">
        <v>71</v>
      </c>
      <c r="AY292" s="169" t="s">
        <v>159</v>
      </c>
    </row>
    <row r="293" spans="2:51" s="14" customFormat="1" ht="11.25">
      <c r="B293" s="175"/>
      <c r="D293" s="168" t="s">
        <v>167</v>
      </c>
      <c r="E293" s="176" t="s">
        <v>3</v>
      </c>
      <c r="F293" s="177" t="s">
        <v>424</v>
      </c>
      <c r="H293" s="178">
        <v>0.096</v>
      </c>
      <c r="I293" s="179"/>
      <c r="L293" s="175"/>
      <c r="M293" s="180"/>
      <c r="N293" s="181"/>
      <c r="O293" s="181"/>
      <c r="P293" s="181"/>
      <c r="Q293" s="181"/>
      <c r="R293" s="181"/>
      <c r="S293" s="181"/>
      <c r="T293" s="182"/>
      <c r="AT293" s="176" t="s">
        <v>167</v>
      </c>
      <c r="AU293" s="176" t="s">
        <v>79</v>
      </c>
      <c r="AV293" s="14" t="s">
        <v>79</v>
      </c>
      <c r="AW293" s="14" t="s">
        <v>33</v>
      </c>
      <c r="AX293" s="14" t="s">
        <v>71</v>
      </c>
      <c r="AY293" s="176" t="s">
        <v>159</v>
      </c>
    </row>
    <row r="294" spans="2:51" s="13" customFormat="1" ht="11.25">
      <c r="B294" s="167"/>
      <c r="D294" s="168" t="s">
        <v>167</v>
      </c>
      <c r="E294" s="169" t="s">
        <v>3</v>
      </c>
      <c r="F294" s="170" t="s">
        <v>420</v>
      </c>
      <c r="H294" s="169" t="s">
        <v>3</v>
      </c>
      <c r="I294" s="171"/>
      <c r="L294" s="167"/>
      <c r="M294" s="172"/>
      <c r="N294" s="173"/>
      <c r="O294" s="173"/>
      <c r="P294" s="173"/>
      <c r="Q294" s="173"/>
      <c r="R294" s="173"/>
      <c r="S294" s="173"/>
      <c r="T294" s="174"/>
      <c r="AT294" s="169" t="s">
        <v>167</v>
      </c>
      <c r="AU294" s="169" t="s">
        <v>79</v>
      </c>
      <c r="AV294" s="13" t="s">
        <v>15</v>
      </c>
      <c r="AW294" s="13" t="s">
        <v>33</v>
      </c>
      <c r="AX294" s="13" t="s">
        <v>71</v>
      </c>
      <c r="AY294" s="169" t="s">
        <v>159</v>
      </c>
    </row>
    <row r="295" spans="2:51" s="14" customFormat="1" ht="11.25">
      <c r="B295" s="175"/>
      <c r="D295" s="168" t="s">
        <v>167</v>
      </c>
      <c r="E295" s="176" t="s">
        <v>3</v>
      </c>
      <c r="F295" s="177" t="s">
        <v>425</v>
      </c>
      <c r="H295" s="178">
        <v>0.12</v>
      </c>
      <c r="I295" s="179"/>
      <c r="L295" s="175"/>
      <c r="M295" s="180"/>
      <c r="N295" s="181"/>
      <c r="O295" s="181"/>
      <c r="P295" s="181"/>
      <c r="Q295" s="181"/>
      <c r="R295" s="181"/>
      <c r="S295" s="181"/>
      <c r="T295" s="182"/>
      <c r="AT295" s="176" t="s">
        <v>167</v>
      </c>
      <c r="AU295" s="176" t="s">
        <v>79</v>
      </c>
      <c r="AV295" s="14" t="s">
        <v>79</v>
      </c>
      <c r="AW295" s="14" t="s">
        <v>33</v>
      </c>
      <c r="AX295" s="14" t="s">
        <v>71</v>
      </c>
      <c r="AY295" s="176" t="s">
        <v>159</v>
      </c>
    </row>
    <row r="296" spans="2:51" s="13" customFormat="1" ht="11.25">
      <c r="B296" s="167"/>
      <c r="D296" s="168" t="s">
        <v>167</v>
      </c>
      <c r="E296" s="169" t="s">
        <v>3</v>
      </c>
      <c r="F296" s="170" t="s">
        <v>422</v>
      </c>
      <c r="H296" s="169" t="s">
        <v>3</v>
      </c>
      <c r="I296" s="171"/>
      <c r="L296" s="167"/>
      <c r="M296" s="172"/>
      <c r="N296" s="173"/>
      <c r="O296" s="173"/>
      <c r="P296" s="173"/>
      <c r="Q296" s="173"/>
      <c r="R296" s="173"/>
      <c r="S296" s="173"/>
      <c r="T296" s="174"/>
      <c r="AT296" s="169" t="s">
        <v>167</v>
      </c>
      <c r="AU296" s="169" t="s">
        <v>79</v>
      </c>
      <c r="AV296" s="13" t="s">
        <v>15</v>
      </c>
      <c r="AW296" s="13" t="s">
        <v>33</v>
      </c>
      <c r="AX296" s="13" t="s">
        <v>71</v>
      </c>
      <c r="AY296" s="169" t="s">
        <v>159</v>
      </c>
    </row>
    <row r="297" spans="2:51" s="14" customFormat="1" ht="11.25">
      <c r="B297" s="175"/>
      <c r="D297" s="168" t="s">
        <v>167</v>
      </c>
      <c r="E297" s="176" t="s">
        <v>3</v>
      </c>
      <c r="F297" s="177" t="s">
        <v>426</v>
      </c>
      <c r="H297" s="178">
        <v>0.504</v>
      </c>
      <c r="I297" s="179"/>
      <c r="L297" s="175"/>
      <c r="M297" s="180"/>
      <c r="N297" s="181"/>
      <c r="O297" s="181"/>
      <c r="P297" s="181"/>
      <c r="Q297" s="181"/>
      <c r="R297" s="181"/>
      <c r="S297" s="181"/>
      <c r="T297" s="182"/>
      <c r="AT297" s="176" t="s">
        <v>167</v>
      </c>
      <c r="AU297" s="176" t="s">
        <v>79</v>
      </c>
      <c r="AV297" s="14" t="s">
        <v>79</v>
      </c>
      <c r="AW297" s="14" t="s">
        <v>33</v>
      </c>
      <c r="AX297" s="14" t="s">
        <v>71</v>
      </c>
      <c r="AY297" s="176" t="s">
        <v>159</v>
      </c>
    </row>
    <row r="298" spans="2:51" s="13" customFormat="1" ht="11.25">
      <c r="B298" s="167"/>
      <c r="D298" s="168" t="s">
        <v>167</v>
      </c>
      <c r="E298" s="169" t="s">
        <v>3</v>
      </c>
      <c r="F298" s="170" t="s">
        <v>427</v>
      </c>
      <c r="H298" s="169" t="s">
        <v>3</v>
      </c>
      <c r="I298" s="171"/>
      <c r="L298" s="167"/>
      <c r="M298" s="172"/>
      <c r="N298" s="173"/>
      <c r="O298" s="173"/>
      <c r="P298" s="173"/>
      <c r="Q298" s="173"/>
      <c r="R298" s="173"/>
      <c r="S298" s="173"/>
      <c r="T298" s="174"/>
      <c r="AT298" s="169" t="s">
        <v>167</v>
      </c>
      <c r="AU298" s="169" t="s">
        <v>79</v>
      </c>
      <c r="AV298" s="13" t="s">
        <v>15</v>
      </c>
      <c r="AW298" s="13" t="s">
        <v>33</v>
      </c>
      <c r="AX298" s="13" t="s">
        <v>71</v>
      </c>
      <c r="AY298" s="169" t="s">
        <v>159</v>
      </c>
    </row>
    <row r="299" spans="2:51" s="14" customFormat="1" ht="11.25">
      <c r="B299" s="175"/>
      <c r="D299" s="168" t="s">
        <v>167</v>
      </c>
      <c r="E299" s="176" t="s">
        <v>3</v>
      </c>
      <c r="F299" s="177" t="s">
        <v>428</v>
      </c>
      <c r="H299" s="178">
        <v>0.3</v>
      </c>
      <c r="I299" s="179"/>
      <c r="L299" s="175"/>
      <c r="M299" s="180"/>
      <c r="N299" s="181"/>
      <c r="O299" s="181"/>
      <c r="P299" s="181"/>
      <c r="Q299" s="181"/>
      <c r="R299" s="181"/>
      <c r="S299" s="181"/>
      <c r="T299" s="182"/>
      <c r="AT299" s="176" t="s">
        <v>167</v>
      </c>
      <c r="AU299" s="176" t="s">
        <v>79</v>
      </c>
      <c r="AV299" s="14" t="s">
        <v>79</v>
      </c>
      <c r="AW299" s="14" t="s">
        <v>33</v>
      </c>
      <c r="AX299" s="14" t="s">
        <v>71</v>
      </c>
      <c r="AY299" s="176" t="s">
        <v>159</v>
      </c>
    </row>
    <row r="300" spans="2:51" s="13" customFormat="1" ht="11.25">
      <c r="B300" s="167"/>
      <c r="D300" s="168" t="s">
        <v>167</v>
      </c>
      <c r="E300" s="169" t="s">
        <v>3</v>
      </c>
      <c r="F300" s="170" t="s">
        <v>429</v>
      </c>
      <c r="H300" s="169" t="s">
        <v>3</v>
      </c>
      <c r="I300" s="171"/>
      <c r="L300" s="167"/>
      <c r="M300" s="172"/>
      <c r="N300" s="173"/>
      <c r="O300" s="173"/>
      <c r="P300" s="173"/>
      <c r="Q300" s="173"/>
      <c r="R300" s="173"/>
      <c r="S300" s="173"/>
      <c r="T300" s="174"/>
      <c r="AT300" s="169" t="s">
        <v>167</v>
      </c>
      <c r="AU300" s="169" t="s">
        <v>79</v>
      </c>
      <c r="AV300" s="13" t="s">
        <v>15</v>
      </c>
      <c r="AW300" s="13" t="s">
        <v>33</v>
      </c>
      <c r="AX300" s="13" t="s">
        <v>71</v>
      </c>
      <c r="AY300" s="169" t="s">
        <v>159</v>
      </c>
    </row>
    <row r="301" spans="2:51" s="14" customFormat="1" ht="11.25">
      <c r="B301" s="175"/>
      <c r="D301" s="168" t="s">
        <v>167</v>
      </c>
      <c r="E301" s="176" t="s">
        <v>3</v>
      </c>
      <c r="F301" s="177" t="s">
        <v>430</v>
      </c>
      <c r="H301" s="178">
        <v>0.224</v>
      </c>
      <c r="I301" s="179"/>
      <c r="L301" s="175"/>
      <c r="M301" s="180"/>
      <c r="N301" s="181"/>
      <c r="O301" s="181"/>
      <c r="P301" s="181"/>
      <c r="Q301" s="181"/>
      <c r="R301" s="181"/>
      <c r="S301" s="181"/>
      <c r="T301" s="182"/>
      <c r="AT301" s="176" t="s">
        <v>167</v>
      </c>
      <c r="AU301" s="176" t="s">
        <v>79</v>
      </c>
      <c r="AV301" s="14" t="s">
        <v>79</v>
      </c>
      <c r="AW301" s="14" t="s">
        <v>33</v>
      </c>
      <c r="AX301" s="14" t="s">
        <v>71</v>
      </c>
      <c r="AY301" s="176" t="s">
        <v>159</v>
      </c>
    </row>
    <row r="302" spans="2:51" s="13" customFormat="1" ht="11.25">
      <c r="B302" s="167"/>
      <c r="D302" s="168" t="s">
        <v>167</v>
      </c>
      <c r="E302" s="169" t="s">
        <v>3</v>
      </c>
      <c r="F302" s="170" t="s">
        <v>431</v>
      </c>
      <c r="H302" s="169" t="s">
        <v>3</v>
      </c>
      <c r="I302" s="171"/>
      <c r="L302" s="167"/>
      <c r="M302" s="172"/>
      <c r="N302" s="173"/>
      <c r="O302" s="173"/>
      <c r="P302" s="173"/>
      <c r="Q302" s="173"/>
      <c r="R302" s="173"/>
      <c r="S302" s="173"/>
      <c r="T302" s="174"/>
      <c r="AT302" s="169" t="s">
        <v>167</v>
      </c>
      <c r="AU302" s="169" t="s">
        <v>79</v>
      </c>
      <c r="AV302" s="13" t="s">
        <v>15</v>
      </c>
      <c r="AW302" s="13" t="s">
        <v>33</v>
      </c>
      <c r="AX302" s="13" t="s">
        <v>71</v>
      </c>
      <c r="AY302" s="169" t="s">
        <v>159</v>
      </c>
    </row>
    <row r="303" spans="2:51" s="14" customFormat="1" ht="11.25">
      <c r="B303" s="175"/>
      <c r="D303" s="168" t="s">
        <v>167</v>
      </c>
      <c r="E303" s="176" t="s">
        <v>3</v>
      </c>
      <c r="F303" s="177" t="s">
        <v>432</v>
      </c>
      <c r="H303" s="178">
        <v>0.533</v>
      </c>
      <c r="I303" s="179"/>
      <c r="L303" s="175"/>
      <c r="M303" s="180"/>
      <c r="N303" s="181"/>
      <c r="O303" s="181"/>
      <c r="P303" s="181"/>
      <c r="Q303" s="181"/>
      <c r="R303" s="181"/>
      <c r="S303" s="181"/>
      <c r="T303" s="182"/>
      <c r="AT303" s="176" t="s">
        <v>167</v>
      </c>
      <c r="AU303" s="176" t="s">
        <v>79</v>
      </c>
      <c r="AV303" s="14" t="s">
        <v>79</v>
      </c>
      <c r="AW303" s="14" t="s">
        <v>33</v>
      </c>
      <c r="AX303" s="14" t="s">
        <v>71</v>
      </c>
      <c r="AY303" s="176" t="s">
        <v>159</v>
      </c>
    </row>
    <row r="304" spans="2:51" s="15" customFormat="1" ht="11.25">
      <c r="B304" s="183"/>
      <c r="D304" s="168" t="s">
        <v>167</v>
      </c>
      <c r="E304" s="184" t="s">
        <v>3</v>
      </c>
      <c r="F304" s="185" t="s">
        <v>186</v>
      </c>
      <c r="H304" s="186">
        <v>2.495</v>
      </c>
      <c r="I304" s="187"/>
      <c r="L304" s="183"/>
      <c r="M304" s="188"/>
      <c r="N304" s="189"/>
      <c r="O304" s="189"/>
      <c r="P304" s="189"/>
      <c r="Q304" s="189"/>
      <c r="R304" s="189"/>
      <c r="S304" s="189"/>
      <c r="T304" s="190"/>
      <c r="AT304" s="184" t="s">
        <v>167</v>
      </c>
      <c r="AU304" s="184" t="s">
        <v>79</v>
      </c>
      <c r="AV304" s="15" t="s">
        <v>85</v>
      </c>
      <c r="AW304" s="15" t="s">
        <v>33</v>
      </c>
      <c r="AX304" s="15" t="s">
        <v>15</v>
      </c>
      <c r="AY304" s="184" t="s">
        <v>159</v>
      </c>
    </row>
    <row r="305" spans="1:65" s="2" customFormat="1" ht="36" customHeight="1">
      <c r="A305" s="34"/>
      <c r="B305" s="153"/>
      <c r="C305" s="154" t="s">
        <v>433</v>
      </c>
      <c r="D305" s="154" t="s">
        <v>161</v>
      </c>
      <c r="E305" s="155" t="s">
        <v>434</v>
      </c>
      <c r="F305" s="156" t="s">
        <v>435</v>
      </c>
      <c r="G305" s="157" t="s">
        <v>164</v>
      </c>
      <c r="H305" s="158">
        <v>150.4</v>
      </c>
      <c r="I305" s="159"/>
      <c r="J305" s="160">
        <f>ROUND(I305*H305,2)</f>
        <v>0</v>
      </c>
      <c r="K305" s="156" t="s">
        <v>165</v>
      </c>
      <c r="L305" s="35"/>
      <c r="M305" s="161" t="s">
        <v>3</v>
      </c>
      <c r="N305" s="162" t="s">
        <v>42</v>
      </c>
      <c r="O305" s="55"/>
      <c r="P305" s="163">
        <f>O305*H305</f>
        <v>0</v>
      </c>
      <c r="Q305" s="163">
        <v>0.11549</v>
      </c>
      <c r="R305" s="163">
        <f>Q305*H305</f>
        <v>17.369696</v>
      </c>
      <c r="S305" s="163">
        <v>0</v>
      </c>
      <c r="T305" s="164">
        <f>S305*H305</f>
        <v>0</v>
      </c>
      <c r="U305" s="34"/>
      <c r="V305" s="34"/>
      <c r="W305" s="34"/>
      <c r="X305" s="34"/>
      <c r="Y305" s="34"/>
      <c r="Z305" s="34"/>
      <c r="AA305" s="34"/>
      <c r="AB305" s="34"/>
      <c r="AC305" s="34"/>
      <c r="AD305" s="34"/>
      <c r="AE305" s="34"/>
      <c r="AR305" s="165" t="s">
        <v>85</v>
      </c>
      <c r="AT305" s="165" t="s">
        <v>161</v>
      </c>
      <c r="AU305" s="165" t="s">
        <v>79</v>
      </c>
      <c r="AY305" s="19" t="s">
        <v>159</v>
      </c>
      <c r="BE305" s="166">
        <f>IF(N305="základní",J305,0)</f>
        <v>0</v>
      </c>
      <c r="BF305" s="166">
        <f>IF(N305="snížená",J305,0)</f>
        <v>0</v>
      </c>
      <c r="BG305" s="166">
        <f>IF(N305="zákl. přenesená",J305,0)</f>
        <v>0</v>
      </c>
      <c r="BH305" s="166">
        <f>IF(N305="sníž. přenesená",J305,0)</f>
        <v>0</v>
      </c>
      <c r="BI305" s="166">
        <f>IF(N305="nulová",J305,0)</f>
        <v>0</v>
      </c>
      <c r="BJ305" s="19" t="s">
        <v>15</v>
      </c>
      <c r="BK305" s="166">
        <f>ROUND(I305*H305,2)</f>
        <v>0</v>
      </c>
      <c r="BL305" s="19" t="s">
        <v>85</v>
      </c>
      <c r="BM305" s="165" t="s">
        <v>436</v>
      </c>
    </row>
    <row r="306" spans="2:51" s="13" customFormat="1" ht="11.25">
      <c r="B306" s="167"/>
      <c r="D306" s="168" t="s">
        <v>167</v>
      </c>
      <c r="E306" s="169" t="s">
        <v>3</v>
      </c>
      <c r="F306" s="170" t="s">
        <v>339</v>
      </c>
      <c r="H306" s="169" t="s">
        <v>3</v>
      </c>
      <c r="I306" s="171"/>
      <c r="L306" s="167"/>
      <c r="M306" s="172"/>
      <c r="N306" s="173"/>
      <c r="O306" s="173"/>
      <c r="P306" s="173"/>
      <c r="Q306" s="173"/>
      <c r="R306" s="173"/>
      <c r="S306" s="173"/>
      <c r="T306" s="174"/>
      <c r="AT306" s="169" t="s">
        <v>167</v>
      </c>
      <c r="AU306" s="169" t="s">
        <v>79</v>
      </c>
      <c r="AV306" s="13" t="s">
        <v>15</v>
      </c>
      <c r="AW306" s="13" t="s">
        <v>33</v>
      </c>
      <c r="AX306" s="13" t="s">
        <v>71</v>
      </c>
      <c r="AY306" s="169" t="s">
        <v>159</v>
      </c>
    </row>
    <row r="307" spans="2:51" s="14" customFormat="1" ht="11.25">
      <c r="B307" s="175"/>
      <c r="D307" s="168" t="s">
        <v>167</v>
      </c>
      <c r="E307" s="176" t="s">
        <v>3</v>
      </c>
      <c r="F307" s="177" t="s">
        <v>437</v>
      </c>
      <c r="H307" s="178">
        <v>53.1</v>
      </c>
      <c r="I307" s="179"/>
      <c r="L307" s="175"/>
      <c r="M307" s="180"/>
      <c r="N307" s="181"/>
      <c r="O307" s="181"/>
      <c r="P307" s="181"/>
      <c r="Q307" s="181"/>
      <c r="R307" s="181"/>
      <c r="S307" s="181"/>
      <c r="T307" s="182"/>
      <c r="AT307" s="176" t="s">
        <v>167</v>
      </c>
      <c r="AU307" s="176" t="s">
        <v>79</v>
      </c>
      <c r="AV307" s="14" t="s">
        <v>79</v>
      </c>
      <c r="AW307" s="14" t="s">
        <v>33</v>
      </c>
      <c r="AX307" s="14" t="s">
        <v>71</v>
      </c>
      <c r="AY307" s="176" t="s">
        <v>159</v>
      </c>
    </row>
    <row r="308" spans="2:51" s="14" customFormat="1" ht="11.25">
      <c r="B308" s="175"/>
      <c r="D308" s="168" t="s">
        <v>167</v>
      </c>
      <c r="E308" s="176" t="s">
        <v>3</v>
      </c>
      <c r="F308" s="177" t="s">
        <v>438</v>
      </c>
      <c r="H308" s="178">
        <v>-10.6</v>
      </c>
      <c r="I308" s="179"/>
      <c r="L308" s="175"/>
      <c r="M308" s="180"/>
      <c r="N308" s="181"/>
      <c r="O308" s="181"/>
      <c r="P308" s="181"/>
      <c r="Q308" s="181"/>
      <c r="R308" s="181"/>
      <c r="S308" s="181"/>
      <c r="T308" s="182"/>
      <c r="AT308" s="176" t="s">
        <v>167</v>
      </c>
      <c r="AU308" s="176" t="s">
        <v>79</v>
      </c>
      <c r="AV308" s="14" t="s">
        <v>79</v>
      </c>
      <c r="AW308" s="14" t="s">
        <v>33</v>
      </c>
      <c r="AX308" s="14" t="s">
        <v>71</v>
      </c>
      <c r="AY308" s="176" t="s">
        <v>159</v>
      </c>
    </row>
    <row r="309" spans="2:51" s="13" customFormat="1" ht="11.25">
      <c r="B309" s="167"/>
      <c r="D309" s="168" t="s">
        <v>167</v>
      </c>
      <c r="E309" s="169" t="s">
        <v>3</v>
      </c>
      <c r="F309" s="170" t="s">
        <v>342</v>
      </c>
      <c r="H309" s="169" t="s">
        <v>3</v>
      </c>
      <c r="I309" s="171"/>
      <c r="L309" s="167"/>
      <c r="M309" s="172"/>
      <c r="N309" s="173"/>
      <c r="O309" s="173"/>
      <c r="P309" s="173"/>
      <c r="Q309" s="173"/>
      <c r="R309" s="173"/>
      <c r="S309" s="173"/>
      <c r="T309" s="174"/>
      <c r="AT309" s="169" t="s">
        <v>167</v>
      </c>
      <c r="AU309" s="169" t="s">
        <v>79</v>
      </c>
      <c r="AV309" s="13" t="s">
        <v>15</v>
      </c>
      <c r="AW309" s="13" t="s">
        <v>33</v>
      </c>
      <c r="AX309" s="13" t="s">
        <v>71</v>
      </c>
      <c r="AY309" s="169" t="s">
        <v>159</v>
      </c>
    </row>
    <row r="310" spans="2:51" s="14" customFormat="1" ht="22.5">
      <c r="B310" s="175"/>
      <c r="D310" s="168" t="s">
        <v>167</v>
      </c>
      <c r="E310" s="176" t="s">
        <v>3</v>
      </c>
      <c r="F310" s="177" t="s">
        <v>439</v>
      </c>
      <c r="H310" s="178">
        <v>124.3</v>
      </c>
      <c r="I310" s="179"/>
      <c r="L310" s="175"/>
      <c r="M310" s="180"/>
      <c r="N310" s="181"/>
      <c r="O310" s="181"/>
      <c r="P310" s="181"/>
      <c r="Q310" s="181"/>
      <c r="R310" s="181"/>
      <c r="S310" s="181"/>
      <c r="T310" s="182"/>
      <c r="AT310" s="176" t="s">
        <v>167</v>
      </c>
      <c r="AU310" s="176" t="s">
        <v>79</v>
      </c>
      <c r="AV310" s="14" t="s">
        <v>79</v>
      </c>
      <c r="AW310" s="14" t="s">
        <v>33</v>
      </c>
      <c r="AX310" s="14" t="s">
        <v>71</v>
      </c>
      <c r="AY310" s="176" t="s">
        <v>159</v>
      </c>
    </row>
    <row r="311" spans="2:51" s="14" customFormat="1" ht="11.25">
      <c r="B311" s="175"/>
      <c r="D311" s="168" t="s">
        <v>167</v>
      </c>
      <c r="E311" s="176" t="s">
        <v>3</v>
      </c>
      <c r="F311" s="177" t="s">
        <v>440</v>
      </c>
      <c r="H311" s="178">
        <v>-16.4</v>
      </c>
      <c r="I311" s="179"/>
      <c r="L311" s="175"/>
      <c r="M311" s="180"/>
      <c r="N311" s="181"/>
      <c r="O311" s="181"/>
      <c r="P311" s="181"/>
      <c r="Q311" s="181"/>
      <c r="R311" s="181"/>
      <c r="S311" s="181"/>
      <c r="T311" s="182"/>
      <c r="AT311" s="176" t="s">
        <v>167</v>
      </c>
      <c r="AU311" s="176" t="s">
        <v>79</v>
      </c>
      <c r="AV311" s="14" t="s">
        <v>79</v>
      </c>
      <c r="AW311" s="14" t="s">
        <v>33</v>
      </c>
      <c r="AX311" s="14" t="s">
        <v>71</v>
      </c>
      <c r="AY311" s="176" t="s">
        <v>159</v>
      </c>
    </row>
    <row r="312" spans="2:51" s="15" customFormat="1" ht="11.25">
      <c r="B312" s="183"/>
      <c r="D312" s="168" t="s">
        <v>167</v>
      </c>
      <c r="E312" s="184" t="s">
        <v>3</v>
      </c>
      <c r="F312" s="185" t="s">
        <v>186</v>
      </c>
      <c r="H312" s="186">
        <v>150.4</v>
      </c>
      <c r="I312" s="187"/>
      <c r="L312" s="183"/>
      <c r="M312" s="188"/>
      <c r="N312" s="189"/>
      <c r="O312" s="189"/>
      <c r="P312" s="189"/>
      <c r="Q312" s="189"/>
      <c r="R312" s="189"/>
      <c r="S312" s="189"/>
      <c r="T312" s="190"/>
      <c r="AT312" s="184" t="s">
        <v>167</v>
      </c>
      <c r="AU312" s="184" t="s">
        <v>79</v>
      </c>
      <c r="AV312" s="15" t="s">
        <v>85</v>
      </c>
      <c r="AW312" s="15" t="s">
        <v>33</v>
      </c>
      <c r="AX312" s="15" t="s">
        <v>15</v>
      </c>
      <c r="AY312" s="184" t="s">
        <v>159</v>
      </c>
    </row>
    <row r="313" spans="1:65" s="2" customFormat="1" ht="24" customHeight="1">
      <c r="A313" s="34"/>
      <c r="B313" s="153"/>
      <c r="C313" s="154" t="s">
        <v>441</v>
      </c>
      <c r="D313" s="154" t="s">
        <v>161</v>
      </c>
      <c r="E313" s="155" t="s">
        <v>442</v>
      </c>
      <c r="F313" s="156" t="s">
        <v>443</v>
      </c>
      <c r="G313" s="157" t="s">
        <v>164</v>
      </c>
      <c r="H313" s="158">
        <v>101.65</v>
      </c>
      <c r="I313" s="159"/>
      <c r="J313" s="160">
        <f>ROUND(I313*H313,2)</f>
        <v>0</v>
      </c>
      <c r="K313" s="156" t="s">
        <v>165</v>
      </c>
      <c r="L313" s="35"/>
      <c r="M313" s="161" t="s">
        <v>3</v>
      </c>
      <c r="N313" s="162" t="s">
        <v>42</v>
      </c>
      <c r="O313" s="55"/>
      <c r="P313" s="163">
        <f>O313*H313</f>
        <v>0</v>
      </c>
      <c r="Q313" s="163">
        <v>0.13884</v>
      </c>
      <c r="R313" s="163">
        <f>Q313*H313</f>
        <v>14.113086</v>
      </c>
      <c r="S313" s="163">
        <v>0</v>
      </c>
      <c r="T313" s="164">
        <f>S313*H313</f>
        <v>0</v>
      </c>
      <c r="U313" s="34"/>
      <c r="V313" s="34"/>
      <c r="W313" s="34"/>
      <c r="X313" s="34"/>
      <c r="Y313" s="34"/>
      <c r="Z313" s="34"/>
      <c r="AA313" s="34"/>
      <c r="AB313" s="34"/>
      <c r="AC313" s="34"/>
      <c r="AD313" s="34"/>
      <c r="AE313" s="34"/>
      <c r="AR313" s="165" t="s">
        <v>85</v>
      </c>
      <c r="AT313" s="165" t="s">
        <v>161</v>
      </c>
      <c r="AU313" s="165" t="s">
        <v>79</v>
      </c>
      <c r="AY313" s="19" t="s">
        <v>159</v>
      </c>
      <c r="BE313" s="166">
        <f>IF(N313="základní",J313,0)</f>
        <v>0</v>
      </c>
      <c r="BF313" s="166">
        <f>IF(N313="snížená",J313,0)</f>
        <v>0</v>
      </c>
      <c r="BG313" s="166">
        <f>IF(N313="zákl. přenesená",J313,0)</f>
        <v>0</v>
      </c>
      <c r="BH313" s="166">
        <f>IF(N313="sníž. přenesená",J313,0)</f>
        <v>0</v>
      </c>
      <c r="BI313" s="166">
        <f>IF(N313="nulová",J313,0)</f>
        <v>0</v>
      </c>
      <c r="BJ313" s="19" t="s">
        <v>15</v>
      </c>
      <c r="BK313" s="166">
        <f>ROUND(I313*H313,2)</f>
        <v>0</v>
      </c>
      <c r="BL313" s="19" t="s">
        <v>85</v>
      </c>
      <c r="BM313" s="165" t="s">
        <v>444</v>
      </c>
    </row>
    <row r="314" spans="2:51" s="13" customFormat="1" ht="11.25">
      <c r="B314" s="167"/>
      <c r="D314" s="168" t="s">
        <v>167</v>
      </c>
      <c r="E314" s="169" t="s">
        <v>3</v>
      </c>
      <c r="F314" s="170" t="s">
        <v>342</v>
      </c>
      <c r="H314" s="169" t="s">
        <v>3</v>
      </c>
      <c r="I314" s="171"/>
      <c r="L314" s="167"/>
      <c r="M314" s="172"/>
      <c r="N314" s="173"/>
      <c r="O314" s="173"/>
      <c r="P314" s="173"/>
      <c r="Q314" s="173"/>
      <c r="R314" s="173"/>
      <c r="S314" s="173"/>
      <c r="T314" s="174"/>
      <c r="AT314" s="169" t="s">
        <v>167</v>
      </c>
      <c r="AU314" s="169" t="s">
        <v>79</v>
      </c>
      <c r="AV314" s="13" t="s">
        <v>15</v>
      </c>
      <c r="AW314" s="13" t="s">
        <v>33</v>
      </c>
      <c r="AX314" s="13" t="s">
        <v>71</v>
      </c>
      <c r="AY314" s="169" t="s">
        <v>159</v>
      </c>
    </row>
    <row r="315" spans="2:51" s="14" customFormat="1" ht="11.25">
      <c r="B315" s="175"/>
      <c r="D315" s="168" t="s">
        <v>167</v>
      </c>
      <c r="E315" s="176" t="s">
        <v>3</v>
      </c>
      <c r="F315" s="177" t="s">
        <v>445</v>
      </c>
      <c r="H315" s="178">
        <v>116.05</v>
      </c>
      <c r="I315" s="179"/>
      <c r="L315" s="175"/>
      <c r="M315" s="180"/>
      <c r="N315" s="181"/>
      <c r="O315" s="181"/>
      <c r="P315" s="181"/>
      <c r="Q315" s="181"/>
      <c r="R315" s="181"/>
      <c r="S315" s="181"/>
      <c r="T315" s="182"/>
      <c r="AT315" s="176" t="s">
        <v>167</v>
      </c>
      <c r="AU315" s="176" t="s">
        <v>79</v>
      </c>
      <c r="AV315" s="14" t="s">
        <v>79</v>
      </c>
      <c r="AW315" s="14" t="s">
        <v>33</v>
      </c>
      <c r="AX315" s="14" t="s">
        <v>71</v>
      </c>
      <c r="AY315" s="176" t="s">
        <v>159</v>
      </c>
    </row>
    <row r="316" spans="2:51" s="14" customFormat="1" ht="11.25">
      <c r="B316" s="175"/>
      <c r="D316" s="168" t="s">
        <v>167</v>
      </c>
      <c r="E316" s="176" t="s">
        <v>3</v>
      </c>
      <c r="F316" s="177" t="s">
        <v>446</v>
      </c>
      <c r="H316" s="178">
        <v>-14.4</v>
      </c>
      <c r="I316" s="179"/>
      <c r="L316" s="175"/>
      <c r="M316" s="180"/>
      <c r="N316" s="181"/>
      <c r="O316" s="181"/>
      <c r="P316" s="181"/>
      <c r="Q316" s="181"/>
      <c r="R316" s="181"/>
      <c r="S316" s="181"/>
      <c r="T316" s="182"/>
      <c r="AT316" s="176" t="s">
        <v>167</v>
      </c>
      <c r="AU316" s="176" t="s">
        <v>79</v>
      </c>
      <c r="AV316" s="14" t="s">
        <v>79</v>
      </c>
      <c r="AW316" s="14" t="s">
        <v>33</v>
      </c>
      <c r="AX316" s="14" t="s">
        <v>71</v>
      </c>
      <c r="AY316" s="176" t="s">
        <v>159</v>
      </c>
    </row>
    <row r="317" spans="2:51" s="15" customFormat="1" ht="11.25">
      <c r="B317" s="183"/>
      <c r="D317" s="168" t="s">
        <v>167</v>
      </c>
      <c r="E317" s="184" t="s">
        <v>3</v>
      </c>
      <c r="F317" s="185" t="s">
        <v>186</v>
      </c>
      <c r="H317" s="186">
        <v>101.65</v>
      </c>
      <c r="I317" s="187"/>
      <c r="L317" s="183"/>
      <c r="M317" s="188"/>
      <c r="N317" s="189"/>
      <c r="O317" s="189"/>
      <c r="P317" s="189"/>
      <c r="Q317" s="189"/>
      <c r="R317" s="189"/>
      <c r="S317" s="189"/>
      <c r="T317" s="190"/>
      <c r="AT317" s="184" t="s">
        <v>167</v>
      </c>
      <c r="AU317" s="184" t="s">
        <v>79</v>
      </c>
      <c r="AV317" s="15" t="s">
        <v>85</v>
      </c>
      <c r="AW317" s="15" t="s">
        <v>33</v>
      </c>
      <c r="AX317" s="15" t="s">
        <v>15</v>
      </c>
      <c r="AY317" s="184" t="s">
        <v>159</v>
      </c>
    </row>
    <row r="318" spans="1:65" s="2" customFormat="1" ht="36" customHeight="1">
      <c r="A318" s="34"/>
      <c r="B318" s="153"/>
      <c r="C318" s="154" t="s">
        <v>447</v>
      </c>
      <c r="D318" s="154" t="s">
        <v>161</v>
      </c>
      <c r="E318" s="155" t="s">
        <v>448</v>
      </c>
      <c r="F318" s="156" t="s">
        <v>449</v>
      </c>
      <c r="G318" s="157" t="s">
        <v>164</v>
      </c>
      <c r="H318" s="158">
        <v>9.525</v>
      </c>
      <c r="I318" s="159"/>
      <c r="J318" s="160">
        <f>ROUND(I318*H318,2)</f>
        <v>0</v>
      </c>
      <c r="K318" s="156" t="s">
        <v>165</v>
      </c>
      <c r="L318" s="35"/>
      <c r="M318" s="161" t="s">
        <v>3</v>
      </c>
      <c r="N318" s="162" t="s">
        <v>42</v>
      </c>
      <c r="O318" s="55"/>
      <c r="P318" s="163">
        <f>O318*H318</f>
        <v>0</v>
      </c>
      <c r="Q318" s="163">
        <v>0.03979</v>
      </c>
      <c r="R318" s="163">
        <f>Q318*H318</f>
        <v>0.37899975</v>
      </c>
      <c r="S318" s="163">
        <v>0</v>
      </c>
      <c r="T318" s="164">
        <f>S318*H318</f>
        <v>0</v>
      </c>
      <c r="U318" s="34"/>
      <c r="V318" s="34"/>
      <c r="W318" s="34"/>
      <c r="X318" s="34"/>
      <c r="Y318" s="34"/>
      <c r="Z318" s="34"/>
      <c r="AA318" s="34"/>
      <c r="AB318" s="34"/>
      <c r="AC318" s="34"/>
      <c r="AD318" s="34"/>
      <c r="AE318" s="34"/>
      <c r="AR318" s="165" t="s">
        <v>85</v>
      </c>
      <c r="AT318" s="165" t="s">
        <v>161</v>
      </c>
      <c r="AU318" s="165" t="s">
        <v>79</v>
      </c>
      <c r="AY318" s="19" t="s">
        <v>159</v>
      </c>
      <c r="BE318" s="166">
        <f>IF(N318="základní",J318,0)</f>
        <v>0</v>
      </c>
      <c r="BF318" s="166">
        <f>IF(N318="snížená",J318,0)</f>
        <v>0</v>
      </c>
      <c r="BG318" s="166">
        <f>IF(N318="zákl. přenesená",J318,0)</f>
        <v>0</v>
      </c>
      <c r="BH318" s="166">
        <f>IF(N318="sníž. přenesená",J318,0)</f>
        <v>0</v>
      </c>
      <c r="BI318" s="166">
        <f>IF(N318="nulová",J318,0)</f>
        <v>0</v>
      </c>
      <c r="BJ318" s="19" t="s">
        <v>15</v>
      </c>
      <c r="BK318" s="166">
        <f>ROUND(I318*H318,2)</f>
        <v>0</v>
      </c>
      <c r="BL318" s="19" t="s">
        <v>85</v>
      </c>
      <c r="BM318" s="165" t="s">
        <v>450</v>
      </c>
    </row>
    <row r="319" spans="2:51" s="13" customFormat="1" ht="11.25">
      <c r="B319" s="167"/>
      <c r="D319" s="168" t="s">
        <v>167</v>
      </c>
      <c r="E319" s="169" t="s">
        <v>3</v>
      </c>
      <c r="F319" s="170" t="s">
        <v>339</v>
      </c>
      <c r="H319" s="169" t="s">
        <v>3</v>
      </c>
      <c r="I319" s="171"/>
      <c r="L319" s="167"/>
      <c r="M319" s="172"/>
      <c r="N319" s="173"/>
      <c r="O319" s="173"/>
      <c r="P319" s="173"/>
      <c r="Q319" s="173"/>
      <c r="R319" s="173"/>
      <c r="S319" s="173"/>
      <c r="T319" s="174"/>
      <c r="AT319" s="169" t="s">
        <v>167</v>
      </c>
      <c r="AU319" s="169" t="s">
        <v>79</v>
      </c>
      <c r="AV319" s="13" t="s">
        <v>15</v>
      </c>
      <c r="AW319" s="13" t="s">
        <v>33</v>
      </c>
      <c r="AX319" s="13" t="s">
        <v>71</v>
      </c>
      <c r="AY319" s="169" t="s">
        <v>159</v>
      </c>
    </row>
    <row r="320" spans="2:51" s="14" customFormat="1" ht="11.25">
      <c r="B320" s="175"/>
      <c r="D320" s="168" t="s">
        <v>167</v>
      </c>
      <c r="E320" s="176" t="s">
        <v>3</v>
      </c>
      <c r="F320" s="177" t="s">
        <v>451</v>
      </c>
      <c r="H320" s="178">
        <v>2.1</v>
      </c>
      <c r="I320" s="179"/>
      <c r="L320" s="175"/>
      <c r="M320" s="180"/>
      <c r="N320" s="181"/>
      <c r="O320" s="181"/>
      <c r="P320" s="181"/>
      <c r="Q320" s="181"/>
      <c r="R320" s="181"/>
      <c r="S320" s="181"/>
      <c r="T320" s="182"/>
      <c r="AT320" s="176" t="s">
        <v>167</v>
      </c>
      <c r="AU320" s="176" t="s">
        <v>79</v>
      </c>
      <c r="AV320" s="14" t="s">
        <v>79</v>
      </c>
      <c r="AW320" s="14" t="s">
        <v>33</v>
      </c>
      <c r="AX320" s="14" t="s">
        <v>71</v>
      </c>
      <c r="AY320" s="176" t="s">
        <v>159</v>
      </c>
    </row>
    <row r="321" spans="2:51" s="13" customFormat="1" ht="11.25">
      <c r="B321" s="167"/>
      <c r="D321" s="168" t="s">
        <v>167</v>
      </c>
      <c r="E321" s="169" t="s">
        <v>3</v>
      </c>
      <c r="F321" s="170" t="s">
        <v>342</v>
      </c>
      <c r="H321" s="169" t="s">
        <v>3</v>
      </c>
      <c r="I321" s="171"/>
      <c r="L321" s="167"/>
      <c r="M321" s="172"/>
      <c r="N321" s="173"/>
      <c r="O321" s="173"/>
      <c r="P321" s="173"/>
      <c r="Q321" s="173"/>
      <c r="R321" s="173"/>
      <c r="S321" s="173"/>
      <c r="T321" s="174"/>
      <c r="AT321" s="169" t="s">
        <v>167</v>
      </c>
      <c r="AU321" s="169" t="s">
        <v>79</v>
      </c>
      <c r="AV321" s="13" t="s">
        <v>15</v>
      </c>
      <c r="AW321" s="13" t="s">
        <v>33</v>
      </c>
      <c r="AX321" s="13" t="s">
        <v>71</v>
      </c>
      <c r="AY321" s="169" t="s">
        <v>159</v>
      </c>
    </row>
    <row r="322" spans="2:51" s="14" customFormat="1" ht="11.25">
      <c r="B322" s="175"/>
      <c r="D322" s="168" t="s">
        <v>167</v>
      </c>
      <c r="E322" s="176" t="s">
        <v>3</v>
      </c>
      <c r="F322" s="177" t="s">
        <v>452</v>
      </c>
      <c r="H322" s="178">
        <v>7.425</v>
      </c>
      <c r="I322" s="179"/>
      <c r="L322" s="175"/>
      <c r="M322" s="180"/>
      <c r="N322" s="181"/>
      <c r="O322" s="181"/>
      <c r="P322" s="181"/>
      <c r="Q322" s="181"/>
      <c r="R322" s="181"/>
      <c r="S322" s="181"/>
      <c r="T322" s="182"/>
      <c r="AT322" s="176" t="s">
        <v>167</v>
      </c>
      <c r="AU322" s="176" t="s">
        <v>79</v>
      </c>
      <c r="AV322" s="14" t="s">
        <v>79</v>
      </c>
      <c r="AW322" s="14" t="s">
        <v>33</v>
      </c>
      <c r="AX322" s="14" t="s">
        <v>71</v>
      </c>
      <c r="AY322" s="176" t="s">
        <v>159</v>
      </c>
    </row>
    <row r="323" spans="2:51" s="15" customFormat="1" ht="11.25">
      <c r="B323" s="183"/>
      <c r="D323" s="168" t="s">
        <v>167</v>
      </c>
      <c r="E323" s="184" t="s">
        <v>3</v>
      </c>
      <c r="F323" s="185" t="s">
        <v>186</v>
      </c>
      <c r="H323" s="186">
        <v>9.525</v>
      </c>
      <c r="I323" s="187"/>
      <c r="L323" s="183"/>
      <c r="M323" s="188"/>
      <c r="N323" s="189"/>
      <c r="O323" s="189"/>
      <c r="P323" s="189"/>
      <c r="Q323" s="189"/>
      <c r="R323" s="189"/>
      <c r="S323" s="189"/>
      <c r="T323" s="190"/>
      <c r="AT323" s="184" t="s">
        <v>167</v>
      </c>
      <c r="AU323" s="184" t="s">
        <v>79</v>
      </c>
      <c r="AV323" s="15" t="s">
        <v>85</v>
      </c>
      <c r="AW323" s="15" t="s">
        <v>33</v>
      </c>
      <c r="AX323" s="15" t="s">
        <v>15</v>
      </c>
      <c r="AY323" s="184" t="s">
        <v>159</v>
      </c>
    </row>
    <row r="324" spans="1:65" s="2" customFormat="1" ht="24" customHeight="1">
      <c r="A324" s="34"/>
      <c r="B324" s="153"/>
      <c r="C324" s="154" t="s">
        <v>453</v>
      </c>
      <c r="D324" s="154" t="s">
        <v>161</v>
      </c>
      <c r="E324" s="155" t="s">
        <v>454</v>
      </c>
      <c r="F324" s="156" t="s">
        <v>455</v>
      </c>
      <c r="G324" s="157" t="s">
        <v>298</v>
      </c>
      <c r="H324" s="158">
        <v>154</v>
      </c>
      <c r="I324" s="159"/>
      <c r="J324" s="160">
        <f>ROUND(I324*H324,2)</f>
        <v>0</v>
      </c>
      <c r="K324" s="156" t="s">
        <v>165</v>
      </c>
      <c r="L324" s="35"/>
      <c r="M324" s="161" t="s">
        <v>3</v>
      </c>
      <c r="N324" s="162" t="s">
        <v>42</v>
      </c>
      <c r="O324" s="55"/>
      <c r="P324" s="163">
        <f>O324*H324</f>
        <v>0</v>
      </c>
      <c r="Q324" s="163">
        <v>0.00012</v>
      </c>
      <c r="R324" s="163">
        <f>Q324*H324</f>
        <v>0.01848</v>
      </c>
      <c r="S324" s="163">
        <v>0</v>
      </c>
      <c r="T324" s="164">
        <f>S324*H324</f>
        <v>0</v>
      </c>
      <c r="U324" s="34"/>
      <c r="V324" s="34"/>
      <c r="W324" s="34"/>
      <c r="X324" s="34"/>
      <c r="Y324" s="34"/>
      <c r="Z324" s="34"/>
      <c r="AA324" s="34"/>
      <c r="AB324" s="34"/>
      <c r="AC324" s="34"/>
      <c r="AD324" s="34"/>
      <c r="AE324" s="34"/>
      <c r="AR324" s="165" t="s">
        <v>85</v>
      </c>
      <c r="AT324" s="165" t="s">
        <v>161</v>
      </c>
      <c r="AU324" s="165" t="s">
        <v>79</v>
      </c>
      <c r="AY324" s="19" t="s">
        <v>159</v>
      </c>
      <c r="BE324" s="166">
        <f>IF(N324="základní",J324,0)</f>
        <v>0</v>
      </c>
      <c r="BF324" s="166">
        <f>IF(N324="snížená",J324,0)</f>
        <v>0</v>
      </c>
      <c r="BG324" s="166">
        <f>IF(N324="zákl. přenesená",J324,0)</f>
        <v>0</v>
      </c>
      <c r="BH324" s="166">
        <f>IF(N324="sníž. přenesená",J324,0)</f>
        <v>0</v>
      </c>
      <c r="BI324" s="166">
        <f>IF(N324="nulová",J324,0)</f>
        <v>0</v>
      </c>
      <c r="BJ324" s="19" t="s">
        <v>15</v>
      </c>
      <c r="BK324" s="166">
        <f>ROUND(I324*H324,2)</f>
        <v>0</v>
      </c>
      <c r="BL324" s="19" t="s">
        <v>85</v>
      </c>
      <c r="BM324" s="165" t="s">
        <v>456</v>
      </c>
    </row>
    <row r="325" spans="2:51" s="13" customFormat="1" ht="11.25">
      <c r="B325" s="167"/>
      <c r="D325" s="168" t="s">
        <v>167</v>
      </c>
      <c r="E325" s="169" t="s">
        <v>3</v>
      </c>
      <c r="F325" s="170" t="s">
        <v>339</v>
      </c>
      <c r="H325" s="169" t="s">
        <v>3</v>
      </c>
      <c r="I325" s="171"/>
      <c r="L325" s="167"/>
      <c r="M325" s="172"/>
      <c r="N325" s="173"/>
      <c r="O325" s="173"/>
      <c r="P325" s="173"/>
      <c r="Q325" s="173"/>
      <c r="R325" s="173"/>
      <c r="S325" s="173"/>
      <c r="T325" s="174"/>
      <c r="AT325" s="169" t="s">
        <v>167</v>
      </c>
      <c r="AU325" s="169" t="s">
        <v>79</v>
      </c>
      <c r="AV325" s="13" t="s">
        <v>15</v>
      </c>
      <c r="AW325" s="13" t="s">
        <v>33</v>
      </c>
      <c r="AX325" s="13" t="s">
        <v>71</v>
      </c>
      <c r="AY325" s="169" t="s">
        <v>159</v>
      </c>
    </row>
    <row r="326" spans="2:51" s="14" customFormat="1" ht="11.25">
      <c r="B326" s="175"/>
      <c r="D326" s="168" t="s">
        <v>167</v>
      </c>
      <c r="E326" s="176" t="s">
        <v>3</v>
      </c>
      <c r="F326" s="177" t="s">
        <v>457</v>
      </c>
      <c r="H326" s="178">
        <v>33</v>
      </c>
      <c r="I326" s="179"/>
      <c r="L326" s="175"/>
      <c r="M326" s="180"/>
      <c r="N326" s="181"/>
      <c r="O326" s="181"/>
      <c r="P326" s="181"/>
      <c r="Q326" s="181"/>
      <c r="R326" s="181"/>
      <c r="S326" s="181"/>
      <c r="T326" s="182"/>
      <c r="AT326" s="176" t="s">
        <v>167</v>
      </c>
      <c r="AU326" s="176" t="s">
        <v>79</v>
      </c>
      <c r="AV326" s="14" t="s">
        <v>79</v>
      </c>
      <c r="AW326" s="14" t="s">
        <v>33</v>
      </c>
      <c r="AX326" s="14" t="s">
        <v>71</v>
      </c>
      <c r="AY326" s="176" t="s">
        <v>159</v>
      </c>
    </row>
    <row r="327" spans="2:51" s="13" customFormat="1" ht="11.25">
      <c r="B327" s="167"/>
      <c r="D327" s="168" t="s">
        <v>167</v>
      </c>
      <c r="E327" s="169" t="s">
        <v>3</v>
      </c>
      <c r="F327" s="170" t="s">
        <v>342</v>
      </c>
      <c r="H327" s="169" t="s">
        <v>3</v>
      </c>
      <c r="I327" s="171"/>
      <c r="L327" s="167"/>
      <c r="M327" s="172"/>
      <c r="N327" s="173"/>
      <c r="O327" s="173"/>
      <c r="P327" s="173"/>
      <c r="Q327" s="173"/>
      <c r="R327" s="173"/>
      <c r="S327" s="173"/>
      <c r="T327" s="174"/>
      <c r="AT327" s="169" t="s">
        <v>167</v>
      </c>
      <c r="AU327" s="169" t="s">
        <v>79</v>
      </c>
      <c r="AV327" s="13" t="s">
        <v>15</v>
      </c>
      <c r="AW327" s="13" t="s">
        <v>33</v>
      </c>
      <c r="AX327" s="13" t="s">
        <v>71</v>
      </c>
      <c r="AY327" s="169" t="s">
        <v>159</v>
      </c>
    </row>
    <row r="328" spans="2:51" s="14" customFormat="1" ht="11.25">
      <c r="B328" s="175"/>
      <c r="D328" s="168" t="s">
        <v>167</v>
      </c>
      <c r="E328" s="176" t="s">
        <v>3</v>
      </c>
      <c r="F328" s="177" t="s">
        <v>458</v>
      </c>
      <c r="H328" s="178">
        <v>121</v>
      </c>
      <c r="I328" s="179"/>
      <c r="L328" s="175"/>
      <c r="M328" s="180"/>
      <c r="N328" s="181"/>
      <c r="O328" s="181"/>
      <c r="P328" s="181"/>
      <c r="Q328" s="181"/>
      <c r="R328" s="181"/>
      <c r="S328" s="181"/>
      <c r="T328" s="182"/>
      <c r="AT328" s="176" t="s">
        <v>167</v>
      </c>
      <c r="AU328" s="176" t="s">
        <v>79</v>
      </c>
      <c r="AV328" s="14" t="s">
        <v>79</v>
      </c>
      <c r="AW328" s="14" t="s">
        <v>33</v>
      </c>
      <c r="AX328" s="14" t="s">
        <v>71</v>
      </c>
      <c r="AY328" s="176" t="s">
        <v>159</v>
      </c>
    </row>
    <row r="329" spans="2:51" s="15" customFormat="1" ht="11.25">
      <c r="B329" s="183"/>
      <c r="D329" s="168" t="s">
        <v>167</v>
      </c>
      <c r="E329" s="184" t="s">
        <v>3</v>
      </c>
      <c r="F329" s="185" t="s">
        <v>186</v>
      </c>
      <c r="H329" s="186">
        <v>154</v>
      </c>
      <c r="I329" s="187"/>
      <c r="L329" s="183"/>
      <c r="M329" s="188"/>
      <c r="N329" s="189"/>
      <c r="O329" s="189"/>
      <c r="P329" s="189"/>
      <c r="Q329" s="189"/>
      <c r="R329" s="189"/>
      <c r="S329" s="189"/>
      <c r="T329" s="190"/>
      <c r="AT329" s="184" t="s">
        <v>167</v>
      </c>
      <c r="AU329" s="184" t="s">
        <v>79</v>
      </c>
      <c r="AV329" s="15" t="s">
        <v>85</v>
      </c>
      <c r="AW329" s="15" t="s">
        <v>33</v>
      </c>
      <c r="AX329" s="15" t="s">
        <v>15</v>
      </c>
      <c r="AY329" s="184" t="s">
        <v>159</v>
      </c>
    </row>
    <row r="330" spans="1:65" s="2" customFormat="1" ht="36" customHeight="1">
      <c r="A330" s="34"/>
      <c r="B330" s="153"/>
      <c r="C330" s="154" t="s">
        <v>459</v>
      </c>
      <c r="D330" s="154" t="s">
        <v>161</v>
      </c>
      <c r="E330" s="155" t="s">
        <v>460</v>
      </c>
      <c r="F330" s="156" t="s">
        <v>461</v>
      </c>
      <c r="G330" s="157" t="s">
        <v>164</v>
      </c>
      <c r="H330" s="158">
        <v>8.8</v>
      </c>
      <c r="I330" s="159"/>
      <c r="J330" s="160">
        <f>ROUND(I330*H330,2)</f>
        <v>0</v>
      </c>
      <c r="K330" s="156" t="s">
        <v>165</v>
      </c>
      <c r="L330" s="35"/>
      <c r="M330" s="161" t="s">
        <v>3</v>
      </c>
      <c r="N330" s="162" t="s">
        <v>42</v>
      </c>
      <c r="O330" s="55"/>
      <c r="P330" s="163">
        <f>O330*H330</f>
        <v>0</v>
      </c>
      <c r="Q330" s="163">
        <v>0.07197</v>
      </c>
      <c r="R330" s="163">
        <f>Q330*H330</f>
        <v>0.6333360000000001</v>
      </c>
      <c r="S330" s="163">
        <v>0</v>
      </c>
      <c r="T330" s="164">
        <f>S330*H330</f>
        <v>0</v>
      </c>
      <c r="U330" s="34"/>
      <c r="V330" s="34"/>
      <c r="W330" s="34"/>
      <c r="X330" s="34"/>
      <c r="Y330" s="34"/>
      <c r="Z330" s="34"/>
      <c r="AA330" s="34"/>
      <c r="AB330" s="34"/>
      <c r="AC330" s="34"/>
      <c r="AD330" s="34"/>
      <c r="AE330" s="34"/>
      <c r="AR330" s="165" t="s">
        <v>85</v>
      </c>
      <c r="AT330" s="165" t="s">
        <v>161</v>
      </c>
      <c r="AU330" s="165" t="s">
        <v>79</v>
      </c>
      <c r="AY330" s="19" t="s">
        <v>159</v>
      </c>
      <c r="BE330" s="166">
        <f>IF(N330="základní",J330,0)</f>
        <v>0</v>
      </c>
      <c r="BF330" s="166">
        <f>IF(N330="snížená",J330,0)</f>
        <v>0</v>
      </c>
      <c r="BG330" s="166">
        <f>IF(N330="zákl. přenesená",J330,0)</f>
        <v>0</v>
      </c>
      <c r="BH330" s="166">
        <f>IF(N330="sníž. přenesená",J330,0)</f>
        <v>0</v>
      </c>
      <c r="BI330" s="166">
        <f>IF(N330="nulová",J330,0)</f>
        <v>0</v>
      </c>
      <c r="BJ330" s="19" t="s">
        <v>15</v>
      </c>
      <c r="BK330" s="166">
        <f>ROUND(I330*H330,2)</f>
        <v>0</v>
      </c>
      <c r="BL330" s="19" t="s">
        <v>85</v>
      </c>
      <c r="BM330" s="165" t="s">
        <v>462</v>
      </c>
    </row>
    <row r="331" spans="2:51" s="13" customFormat="1" ht="11.25">
      <c r="B331" s="167"/>
      <c r="D331" s="168" t="s">
        <v>167</v>
      </c>
      <c r="E331" s="169" t="s">
        <v>3</v>
      </c>
      <c r="F331" s="170" t="s">
        <v>342</v>
      </c>
      <c r="H331" s="169" t="s">
        <v>3</v>
      </c>
      <c r="I331" s="171"/>
      <c r="L331" s="167"/>
      <c r="M331" s="172"/>
      <c r="N331" s="173"/>
      <c r="O331" s="173"/>
      <c r="P331" s="173"/>
      <c r="Q331" s="173"/>
      <c r="R331" s="173"/>
      <c r="S331" s="173"/>
      <c r="T331" s="174"/>
      <c r="AT331" s="169" t="s">
        <v>167</v>
      </c>
      <c r="AU331" s="169" t="s">
        <v>79</v>
      </c>
      <c r="AV331" s="13" t="s">
        <v>15</v>
      </c>
      <c r="AW331" s="13" t="s">
        <v>33</v>
      </c>
      <c r="AX331" s="13" t="s">
        <v>71</v>
      </c>
      <c r="AY331" s="169" t="s">
        <v>159</v>
      </c>
    </row>
    <row r="332" spans="2:51" s="14" customFormat="1" ht="11.25">
      <c r="B332" s="175"/>
      <c r="D332" s="168" t="s">
        <v>167</v>
      </c>
      <c r="E332" s="176" t="s">
        <v>3</v>
      </c>
      <c r="F332" s="177" t="s">
        <v>463</v>
      </c>
      <c r="H332" s="178">
        <v>8.8</v>
      </c>
      <c r="I332" s="179"/>
      <c r="L332" s="175"/>
      <c r="M332" s="180"/>
      <c r="N332" s="181"/>
      <c r="O332" s="181"/>
      <c r="P332" s="181"/>
      <c r="Q332" s="181"/>
      <c r="R332" s="181"/>
      <c r="S332" s="181"/>
      <c r="T332" s="182"/>
      <c r="AT332" s="176" t="s">
        <v>167</v>
      </c>
      <c r="AU332" s="176" t="s">
        <v>79</v>
      </c>
      <c r="AV332" s="14" t="s">
        <v>79</v>
      </c>
      <c r="AW332" s="14" t="s">
        <v>33</v>
      </c>
      <c r="AX332" s="14" t="s">
        <v>15</v>
      </c>
      <c r="AY332" s="176" t="s">
        <v>159</v>
      </c>
    </row>
    <row r="333" spans="1:65" s="2" customFormat="1" ht="36" customHeight="1">
      <c r="A333" s="34"/>
      <c r="B333" s="153"/>
      <c r="C333" s="154" t="s">
        <v>464</v>
      </c>
      <c r="D333" s="154" t="s">
        <v>161</v>
      </c>
      <c r="E333" s="155" t="s">
        <v>465</v>
      </c>
      <c r="F333" s="156" t="s">
        <v>466</v>
      </c>
      <c r="G333" s="157" t="s">
        <v>164</v>
      </c>
      <c r="H333" s="158">
        <v>3.564</v>
      </c>
      <c r="I333" s="159"/>
      <c r="J333" s="160">
        <f>ROUND(I333*H333,2)</f>
        <v>0</v>
      </c>
      <c r="K333" s="156" t="s">
        <v>165</v>
      </c>
      <c r="L333" s="35"/>
      <c r="M333" s="161" t="s">
        <v>3</v>
      </c>
      <c r="N333" s="162" t="s">
        <v>42</v>
      </c>
      <c r="O333" s="55"/>
      <c r="P333" s="163">
        <f>O333*H333</f>
        <v>0</v>
      </c>
      <c r="Q333" s="163">
        <v>0.10745</v>
      </c>
      <c r="R333" s="163">
        <f>Q333*H333</f>
        <v>0.3829518</v>
      </c>
      <c r="S333" s="163">
        <v>0</v>
      </c>
      <c r="T333" s="164">
        <f>S333*H333</f>
        <v>0</v>
      </c>
      <c r="U333" s="34"/>
      <c r="V333" s="34"/>
      <c r="W333" s="34"/>
      <c r="X333" s="34"/>
      <c r="Y333" s="34"/>
      <c r="Z333" s="34"/>
      <c r="AA333" s="34"/>
      <c r="AB333" s="34"/>
      <c r="AC333" s="34"/>
      <c r="AD333" s="34"/>
      <c r="AE333" s="34"/>
      <c r="AR333" s="165" t="s">
        <v>85</v>
      </c>
      <c r="AT333" s="165" t="s">
        <v>161</v>
      </c>
      <c r="AU333" s="165" t="s">
        <v>79</v>
      </c>
      <c r="AY333" s="19" t="s">
        <v>159</v>
      </c>
      <c r="BE333" s="166">
        <f>IF(N333="základní",J333,0)</f>
        <v>0</v>
      </c>
      <c r="BF333" s="166">
        <f>IF(N333="snížená",J333,0)</f>
        <v>0</v>
      </c>
      <c r="BG333" s="166">
        <f>IF(N333="zákl. přenesená",J333,0)</f>
        <v>0</v>
      </c>
      <c r="BH333" s="166">
        <f>IF(N333="sníž. přenesená",J333,0)</f>
        <v>0</v>
      </c>
      <c r="BI333" s="166">
        <f>IF(N333="nulová",J333,0)</f>
        <v>0</v>
      </c>
      <c r="BJ333" s="19" t="s">
        <v>15</v>
      </c>
      <c r="BK333" s="166">
        <f>ROUND(I333*H333,2)</f>
        <v>0</v>
      </c>
      <c r="BL333" s="19" t="s">
        <v>85</v>
      </c>
      <c r="BM333" s="165" t="s">
        <v>467</v>
      </c>
    </row>
    <row r="334" spans="2:51" s="13" customFormat="1" ht="11.25">
      <c r="B334" s="167"/>
      <c r="D334" s="168" t="s">
        <v>167</v>
      </c>
      <c r="E334" s="169" t="s">
        <v>3</v>
      </c>
      <c r="F334" s="170" t="s">
        <v>468</v>
      </c>
      <c r="H334" s="169" t="s">
        <v>3</v>
      </c>
      <c r="I334" s="171"/>
      <c r="L334" s="167"/>
      <c r="M334" s="172"/>
      <c r="N334" s="173"/>
      <c r="O334" s="173"/>
      <c r="P334" s="173"/>
      <c r="Q334" s="173"/>
      <c r="R334" s="173"/>
      <c r="S334" s="173"/>
      <c r="T334" s="174"/>
      <c r="AT334" s="169" t="s">
        <v>167</v>
      </c>
      <c r="AU334" s="169" t="s">
        <v>79</v>
      </c>
      <c r="AV334" s="13" t="s">
        <v>15</v>
      </c>
      <c r="AW334" s="13" t="s">
        <v>33</v>
      </c>
      <c r="AX334" s="13" t="s">
        <v>71</v>
      </c>
      <c r="AY334" s="169" t="s">
        <v>159</v>
      </c>
    </row>
    <row r="335" spans="2:51" s="14" customFormat="1" ht="11.25">
      <c r="B335" s="175"/>
      <c r="D335" s="168" t="s">
        <v>167</v>
      </c>
      <c r="E335" s="176" t="s">
        <v>3</v>
      </c>
      <c r="F335" s="177" t="s">
        <v>469</v>
      </c>
      <c r="H335" s="178">
        <v>1.188</v>
      </c>
      <c r="I335" s="179"/>
      <c r="L335" s="175"/>
      <c r="M335" s="180"/>
      <c r="N335" s="181"/>
      <c r="O335" s="181"/>
      <c r="P335" s="181"/>
      <c r="Q335" s="181"/>
      <c r="R335" s="181"/>
      <c r="S335" s="181"/>
      <c r="T335" s="182"/>
      <c r="AT335" s="176" t="s">
        <v>167</v>
      </c>
      <c r="AU335" s="176" t="s">
        <v>79</v>
      </c>
      <c r="AV335" s="14" t="s">
        <v>79</v>
      </c>
      <c r="AW335" s="14" t="s">
        <v>33</v>
      </c>
      <c r="AX335" s="14" t="s">
        <v>71</v>
      </c>
      <c r="AY335" s="176" t="s">
        <v>159</v>
      </c>
    </row>
    <row r="336" spans="2:51" s="14" customFormat="1" ht="11.25">
      <c r="B336" s="175"/>
      <c r="D336" s="168" t="s">
        <v>167</v>
      </c>
      <c r="E336" s="176" t="s">
        <v>3</v>
      </c>
      <c r="F336" s="177" t="s">
        <v>470</v>
      </c>
      <c r="H336" s="178">
        <v>1.313</v>
      </c>
      <c r="I336" s="179"/>
      <c r="L336" s="175"/>
      <c r="M336" s="180"/>
      <c r="N336" s="181"/>
      <c r="O336" s="181"/>
      <c r="P336" s="181"/>
      <c r="Q336" s="181"/>
      <c r="R336" s="181"/>
      <c r="S336" s="181"/>
      <c r="T336" s="182"/>
      <c r="AT336" s="176" t="s">
        <v>167</v>
      </c>
      <c r="AU336" s="176" t="s">
        <v>79</v>
      </c>
      <c r="AV336" s="14" t="s">
        <v>79</v>
      </c>
      <c r="AW336" s="14" t="s">
        <v>33</v>
      </c>
      <c r="AX336" s="14" t="s">
        <v>71</v>
      </c>
      <c r="AY336" s="176" t="s">
        <v>159</v>
      </c>
    </row>
    <row r="337" spans="2:51" s="14" customFormat="1" ht="11.25">
      <c r="B337" s="175"/>
      <c r="D337" s="168" t="s">
        <v>167</v>
      </c>
      <c r="E337" s="176" t="s">
        <v>3</v>
      </c>
      <c r="F337" s="177" t="s">
        <v>471</v>
      </c>
      <c r="H337" s="178">
        <v>1.063</v>
      </c>
      <c r="I337" s="179"/>
      <c r="L337" s="175"/>
      <c r="M337" s="180"/>
      <c r="N337" s="181"/>
      <c r="O337" s="181"/>
      <c r="P337" s="181"/>
      <c r="Q337" s="181"/>
      <c r="R337" s="181"/>
      <c r="S337" s="181"/>
      <c r="T337" s="182"/>
      <c r="AT337" s="176" t="s">
        <v>167</v>
      </c>
      <c r="AU337" s="176" t="s">
        <v>79</v>
      </c>
      <c r="AV337" s="14" t="s">
        <v>79</v>
      </c>
      <c r="AW337" s="14" t="s">
        <v>33</v>
      </c>
      <c r="AX337" s="14" t="s">
        <v>71</v>
      </c>
      <c r="AY337" s="176" t="s">
        <v>159</v>
      </c>
    </row>
    <row r="338" spans="2:51" s="15" customFormat="1" ht="11.25">
      <c r="B338" s="183"/>
      <c r="D338" s="168" t="s">
        <v>167</v>
      </c>
      <c r="E338" s="184" t="s">
        <v>3</v>
      </c>
      <c r="F338" s="185" t="s">
        <v>186</v>
      </c>
      <c r="H338" s="186">
        <v>3.564</v>
      </c>
      <c r="I338" s="187"/>
      <c r="L338" s="183"/>
      <c r="M338" s="188"/>
      <c r="N338" s="189"/>
      <c r="O338" s="189"/>
      <c r="P338" s="189"/>
      <c r="Q338" s="189"/>
      <c r="R338" s="189"/>
      <c r="S338" s="189"/>
      <c r="T338" s="190"/>
      <c r="AT338" s="184" t="s">
        <v>167</v>
      </c>
      <c r="AU338" s="184" t="s">
        <v>79</v>
      </c>
      <c r="AV338" s="15" t="s">
        <v>85</v>
      </c>
      <c r="AW338" s="15" t="s">
        <v>33</v>
      </c>
      <c r="AX338" s="15" t="s">
        <v>15</v>
      </c>
      <c r="AY338" s="184" t="s">
        <v>159</v>
      </c>
    </row>
    <row r="339" spans="1:65" s="2" customFormat="1" ht="36" customHeight="1">
      <c r="A339" s="34"/>
      <c r="B339" s="153"/>
      <c r="C339" s="154" t="s">
        <v>472</v>
      </c>
      <c r="D339" s="154" t="s">
        <v>161</v>
      </c>
      <c r="E339" s="155" t="s">
        <v>473</v>
      </c>
      <c r="F339" s="156" t="s">
        <v>474</v>
      </c>
      <c r="G339" s="157" t="s">
        <v>164</v>
      </c>
      <c r="H339" s="158">
        <v>5.064</v>
      </c>
      <c r="I339" s="159"/>
      <c r="J339" s="160">
        <f>ROUND(I339*H339,2)</f>
        <v>0</v>
      </c>
      <c r="K339" s="156" t="s">
        <v>165</v>
      </c>
      <c r="L339" s="35"/>
      <c r="M339" s="161" t="s">
        <v>3</v>
      </c>
      <c r="N339" s="162" t="s">
        <v>42</v>
      </c>
      <c r="O339" s="55"/>
      <c r="P339" s="163">
        <f>O339*H339</f>
        <v>0</v>
      </c>
      <c r="Q339" s="163">
        <v>0.15414</v>
      </c>
      <c r="R339" s="163">
        <f>Q339*H339</f>
        <v>0.78056496</v>
      </c>
      <c r="S339" s="163">
        <v>0</v>
      </c>
      <c r="T339" s="164">
        <f>S339*H339</f>
        <v>0</v>
      </c>
      <c r="U339" s="34"/>
      <c r="V339" s="34"/>
      <c r="W339" s="34"/>
      <c r="X339" s="34"/>
      <c r="Y339" s="34"/>
      <c r="Z339" s="34"/>
      <c r="AA339" s="34"/>
      <c r="AB339" s="34"/>
      <c r="AC339" s="34"/>
      <c r="AD339" s="34"/>
      <c r="AE339" s="34"/>
      <c r="AR339" s="165" t="s">
        <v>85</v>
      </c>
      <c r="AT339" s="165" t="s">
        <v>161</v>
      </c>
      <c r="AU339" s="165" t="s">
        <v>79</v>
      </c>
      <c r="AY339" s="19" t="s">
        <v>159</v>
      </c>
      <c r="BE339" s="166">
        <f>IF(N339="základní",J339,0)</f>
        <v>0</v>
      </c>
      <c r="BF339" s="166">
        <f>IF(N339="snížená",J339,0)</f>
        <v>0</v>
      </c>
      <c r="BG339" s="166">
        <f>IF(N339="zákl. přenesená",J339,0)</f>
        <v>0</v>
      </c>
      <c r="BH339" s="166">
        <f>IF(N339="sníž. přenesená",J339,0)</f>
        <v>0</v>
      </c>
      <c r="BI339" s="166">
        <f>IF(N339="nulová",J339,0)</f>
        <v>0</v>
      </c>
      <c r="BJ339" s="19" t="s">
        <v>15</v>
      </c>
      <c r="BK339" s="166">
        <f>ROUND(I339*H339,2)</f>
        <v>0</v>
      </c>
      <c r="BL339" s="19" t="s">
        <v>85</v>
      </c>
      <c r="BM339" s="165" t="s">
        <v>475</v>
      </c>
    </row>
    <row r="340" spans="2:51" s="13" customFormat="1" ht="11.25">
      <c r="B340" s="167"/>
      <c r="D340" s="168" t="s">
        <v>167</v>
      </c>
      <c r="E340" s="169" t="s">
        <v>3</v>
      </c>
      <c r="F340" s="170" t="s">
        <v>468</v>
      </c>
      <c r="H340" s="169" t="s">
        <v>3</v>
      </c>
      <c r="I340" s="171"/>
      <c r="L340" s="167"/>
      <c r="M340" s="172"/>
      <c r="N340" s="173"/>
      <c r="O340" s="173"/>
      <c r="P340" s="173"/>
      <c r="Q340" s="173"/>
      <c r="R340" s="173"/>
      <c r="S340" s="173"/>
      <c r="T340" s="174"/>
      <c r="AT340" s="169" t="s">
        <v>167</v>
      </c>
      <c r="AU340" s="169" t="s">
        <v>79</v>
      </c>
      <c r="AV340" s="13" t="s">
        <v>15</v>
      </c>
      <c r="AW340" s="13" t="s">
        <v>33</v>
      </c>
      <c r="AX340" s="13" t="s">
        <v>71</v>
      </c>
      <c r="AY340" s="169" t="s">
        <v>159</v>
      </c>
    </row>
    <row r="341" spans="2:51" s="14" customFormat="1" ht="11.25">
      <c r="B341" s="175"/>
      <c r="D341" s="168" t="s">
        <v>167</v>
      </c>
      <c r="E341" s="176" t="s">
        <v>3</v>
      </c>
      <c r="F341" s="177" t="s">
        <v>469</v>
      </c>
      <c r="H341" s="178">
        <v>1.188</v>
      </c>
      <c r="I341" s="179"/>
      <c r="L341" s="175"/>
      <c r="M341" s="180"/>
      <c r="N341" s="181"/>
      <c r="O341" s="181"/>
      <c r="P341" s="181"/>
      <c r="Q341" s="181"/>
      <c r="R341" s="181"/>
      <c r="S341" s="181"/>
      <c r="T341" s="182"/>
      <c r="AT341" s="176" t="s">
        <v>167</v>
      </c>
      <c r="AU341" s="176" t="s">
        <v>79</v>
      </c>
      <c r="AV341" s="14" t="s">
        <v>79</v>
      </c>
      <c r="AW341" s="14" t="s">
        <v>33</v>
      </c>
      <c r="AX341" s="14" t="s">
        <v>71</v>
      </c>
      <c r="AY341" s="176" t="s">
        <v>159</v>
      </c>
    </row>
    <row r="342" spans="2:51" s="14" customFormat="1" ht="11.25">
      <c r="B342" s="175"/>
      <c r="D342" s="168" t="s">
        <v>167</v>
      </c>
      <c r="E342" s="176" t="s">
        <v>3</v>
      </c>
      <c r="F342" s="177" t="s">
        <v>476</v>
      </c>
      <c r="H342" s="178">
        <v>0.938</v>
      </c>
      <c r="I342" s="179"/>
      <c r="L342" s="175"/>
      <c r="M342" s="180"/>
      <c r="N342" s="181"/>
      <c r="O342" s="181"/>
      <c r="P342" s="181"/>
      <c r="Q342" s="181"/>
      <c r="R342" s="181"/>
      <c r="S342" s="181"/>
      <c r="T342" s="182"/>
      <c r="AT342" s="176" t="s">
        <v>167</v>
      </c>
      <c r="AU342" s="176" t="s">
        <v>79</v>
      </c>
      <c r="AV342" s="14" t="s">
        <v>79</v>
      </c>
      <c r="AW342" s="14" t="s">
        <v>33</v>
      </c>
      <c r="AX342" s="14" t="s">
        <v>71</v>
      </c>
      <c r="AY342" s="176" t="s">
        <v>159</v>
      </c>
    </row>
    <row r="343" spans="2:51" s="14" customFormat="1" ht="11.25">
      <c r="B343" s="175"/>
      <c r="D343" s="168" t="s">
        <v>167</v>
      </c>
      <c r="E343" s="176" t="s">
        <v>3</v>
      </c>
      <c r="F343" s="177" t="s">
        <v>469</v>
      </c>
      <c r="H343" s="178">
        <v>1.188</v>
      </c>
      <c r="I343" s="179"/>
      <c r="L343" s="175"/>
      <c r="M343" s="180"/>
      <c r="N343" s="181"/>
      <c r="O343" s="181"/>
      <c r="P343" s="181"/>
      <c r="Q343" s="181"/>
      <c r="R343" s="181"/>
      <c r="S343" s="181"/>
      <c r="T343" s="182"/>
      <c r="AT343" s="176" t="s">
        <v>167</v>
      </c>
      <c r="AU343" s="176" t="s">
        <v>79</v>
      </c>
      <c r="AV343" s="14" t="s">
        <v>79</v>
      </c>
      <c r="AW343" s="14" t="s">
        <v>33</v>
      </c>
      <c r="AX343" s="14" t="s">
        <v>71</v>
      </c>
      <c r="AY343" s="176" t="s">
        <v>159</v>
      </c>
    </row>
    <row r="344" spans="2:51" s="14" customFormat="1" ht="11.25">
      <c r="B344" s="175"/>
      <c r="D344" s="168" t="s">
        <v>167</v>
      </c>
      <c r="E344" s="176" t="s">
        <v>3</v>
      </c>
      <c r="F344" s="177" t="s">
        <v>477</v>
      </c>
      <c r="H344" s="178">
        <v>1.75</v>
      </c>
      <c r="I344" s="179"/>
      <c r="L344" s="175"/>
      <c r="M344" s="180"/>
      <c r="N344" s="181"/>
      <c r="O344" s="181"/>
      <c r="P344" s="181"/>
      <c r="Q344" s="181"/>
      <c r="R344" s="181"/>
      <c r="S344" s="181"/>
      <c r="T344" s="182"/>
      <c r="AT344" s="176" t="s">
        <v>167</v>
      </c>
      <c r="AU344" s="176" t="s">
        <v>79</v>
      </c>
      <c r="AV344" s="14" t="s">
        <v>79</v>
      </c>
      <c r="AW344" s="14" t="s">
        <v>33</v>
      </c>
      <c r="AX344" s="14" t="s">
        <v>71</v>
      </c>
      <c r="AY344" s="176" t="s">
        <v>159</v>
      </c>
    </row>
    <row r="345" spans="2:51" s="15" customFormat="1" ht="11.25">
      <c r="B345" s="183"/>
      <c r="D345" s="168" t="s">
        <v>167</v>
      </c>
      <c r="E345" s="184" t="s">
        <v>3</v>
      </c>
      <c r="F345" s="185" t="s">
        <v>186</v>
      </c>
      <c r="H345" s="186">
        <v>5.064</v>
      </c>
      <c r="I345" s="187"/>
      <c r="L345" s="183"/>
      <c r="M345" s="188"/>
      <c r="N345" s="189"/>
      <c r="O345" s="189"/>
      <c r="P345" s="189"/>
      <c r="Q345" s="189"/>
      <c r="R345" s="189"/>
      <c r="S345" s="189"/>
      <c r="T345" s="190"/>
      <c r="AT345" s="184" t="s">
        <v>167</v>
      </c>
      <c r="AU345" s="184" t="s">
        <v>79</v>
      </c>
      <c r="AV345" s="15" t="s">
        <v>85</v>
      </c>
      <c r="AW345" s="15" t="s">
        <v>33</v>
      </c>
      <c r="AX345" s="15" t="s">
        <v>15</v>
      </c>
      <c r="AY345" s="184" t="s">
        <v>159</v>
      </c>
    </row>
    <row r="346" spans="1:65" s="2" customFormat="1" ht="36" customHeight="1">
      <c r="A346" s="34"/>
      <c r="B346" s="153"/>
      <c r="C346" s="154" t="s">
        <v>478</v>
      </c>
      <c r="D346" s="154" t="s">
        <v>161</v>
      </c>
      <c r="E346" s="155" t="s">
        <v>479</v>
      </c>
      <c r="F346" s="156" t="s">
        <v>480</v>
      </c>
      <c r="G346" s="157" t="s">
        <v>214</v>
      </c>
      <c r="H346" s="158">
        <v>0.663</v>
      </c>
      <c r="I346" s="159"/>
      <c r="J346" s="160">
        <f>ROUND(I346*H346,2)</f>
        <v>0</v>
      </c>
      <c r="K346" s="156" t="s">
        <v>165</v>
      </c>
      <c r="L346" s="35"/>
      <c r="M346" s="161" t="s">
        <v>3</v>
      </c>
      <c r="N346" s="162" t="s">
        <v>42</v>
      </c>
      <c r="O346" s="55"/>
      <c r="P346" s="163">
        <f>O346*H346</f>
        <v>0</v>
      </c>
      <c r="Q346" s="163">
        <v>0.01221</v>
      </c>
      <c r="R346" s="163">
        <f>Q346*H346</f>
        <v>0.00809523</v>
      </c>
      <c r="S346" s="163">
        <v>0</v>
      </c>
      <c r="T346" s="164">
        <f>S346*H346</f>
        <v>0</v>
      </c>
      <c r="U346" s="34"/>
      <c r="V346" s="34"/>
      <c r="W346" s="34"/>
      <c r="X346" s="34"/>
      <c r="Y346" s="34"/>
      <c r="Z346" s="34"/>
      <c r="AA346" s="34"/>
      <c r="AB346" s="34"/>
      <c r="AC346" s="34"/>
      <c r="AD346" s="34"/>
      <c r="AE346" s="34"/>
      <c r="AR346" s="165" t="s">
        <v>85</v>
      </c>
      <c r="AT346" s="165" t="s">
        <v>161</v>
      </c>
      <c r="AU346" s="165" t="s">
        <v>79</v>
      </c>
      <c r="AY346" s="19" t="s">
        <v>159</v>
      </c>
      <c r="BE346" s="166">
        <f>IF(N346="základní",J346,0)</f>
        <v>0</v>
      </c>
      <c r="BF346" s="166">
        <f>IF(N346="snížená",J346,0)</f>
        <v>0</v>
      </c>
      <c r="BG346" s="166">
        <f>IF(N346="zákl. přenesená",J346,0)</f>
        <v>0</v>
      </c>
      <c r="BH346" s="166">
        <f>IF(N346="sníž. přenesená",J346,0)</f>
        <v>0</v>
      </c>
      <c r="BI346" s="166">
        <f>IF(N346="nulová",J346,0)</f>
        <v>0</v>
      </c>
      <c r="BJ346" s="19" t="s">
        <v>15</v>
      </c>
      <c r="BK346" s="166">
        <f>ROUND(I346*H346,2)</f>
        <v>0</v>
      </c>
      <c r="BL346" s="19" t="s">
        <v>85</v>
      </c>
      <c r="BM346" s="165" t="s">
        <v>481</v>
      </c>
    </row>
    <row r="347" spans="2:51" s="13" customFormat="1" ht="11.25">
      <c r="B347" s="167"/>
      <c r="D347" s="168" t="s">
        <v>167</v>
      </c>
      <c r="E347" s="169" t="s">
        <v>3</v>
      </c>
      <c r="F347" s="170" t="s">
        <v>431</v>
      </c>
      <c r="H347" s="169" t="s">
        <v>3</v>
      </c>
      <c r="I347" s="171"/>
      <c r="L347" s="167"/>
      <c r="M347" s="172"/>
      <c r="N347" s="173"/>
      <c r="O347" s="173"/>
      <c r="P347" s="173"/>
      <c r="Q347" s="173"/>
      <c r="R347" s="173"/>
      <c r="S347" s="173"/>
      <c r="T347" s="174"/>
      <c r="AT347" s="169" t="s">
        <v>167</v>
      </c>
      <c r="AU347" s="169" t="s">
        <v>79</v>
      </c>
      <c r="AV347" s="13" t="s">
        <v>15</v>
      </c>
      <c r="AW347" s="13" t="s">
        <v>33</v>
      </c>
      <c r="AX347" s="13" t="s">
        <v>71</v>
      </c>
      <c r="AY347" s="169" t="s">
        <v>159</v>
      </c>
    </row>
    <row r="348" spans="2:51" s="14" customFormat="1" ht="11.25">
      <c r="B348" s="175"/>
      <c r="D348" s="168" t="s">
        <v>167</v>
      </c>
      <c r="E348" s="176" t="s">
        <v>3</v>
      </c>
      <c r="F348" s="177" t="s">
        <v>482</v>
      </c>
      <c r="H348" s="178">
        <v>0.663</v>
      </c>
      <c r="I348" s="179"/>
      <c r="L348" s="175"/>
      <c r="M348" s="180"/>
      <c r="N348" s="181"/>
      <c r="O348" s="181"/>
      <c r="P348" s="181"/>
      <c r="Q348" s="181"/>
      <c r="R348" s="181"/>
      <c r="S348" s="181"/>
      <c r="T348" s="182"/>
      <c r="AT348" s="176" t="s">
        <v>167</v>
      </c>
      <c r="AU348" s="176" t="s">
        <v>79</v>
      </c>
      <c r="AV348" s="14" t="s">
        <v>79</v>
      </c>
      <c r="AW348" s="14" t="s">
        <v>33</v>
      </c>
      <c r="AX348" s="14" t="s">
        <v>15</v>
      </c>
      <c r="AY348" s="176" t="s">
        <v>159</v>
      </c>
    </row>
    <row r="349" spans="1:65" s="2" customFormat="1" ht="16.5" customHeight="1">
      <c r="A349" s="34"/>
      <c r="B349" s="153"/>
      <c r="C349" s="191" t="s">
        <v>483</v>
      </c>
      <c r="D349" s="191" t="s">
        <v>245</v>
      </c>
      <c r="E349" s="192" t="s">
        <v>484</v>
      </c>
      <c r="F349" s="193" t="s">
        <v>485</v>
      </c>
      <c r="G349" s="194" t="s">
        <v>214</v>
      </c>
      <c r="H349" s="195">
        <v>0.716</v>
      </c>
      <c r="I349" s="196"/>
      <c r="J349" s="197">
        <f>ROUND(I349*H349,2)</f>
        <v>0</v>
      </c>
      <c r="K349" s="193" t="s">
        <v>165</v>
      </c>
      <c r="L349" s="198"/>
      <c r="M349" s="199" t="s">
        <v>3</v>
      </c>
      <c r="N349" s="200" t="s">
        <v>42</v>
      </c>
      <c r="O349" s="55"/>
      <c r="P349" s="163">
        <f>O349*H349</f>
        <v>0</v>
      </c>
      <c r="Q349" s="163">
        <v>1</v>
      </c>
      <c r="R349" s="163">
        <f>Q349*H349</f>
        <v>0.716</v>
      </c>
      <c r="S349" s="163">
        <v>0</v>
      </c>
      <c r="T349" s="164">
        <f>S349*H349</f>
        <v>0</v>
      </c>
      <c r="U349" s="34"/>
      <c r="V349" s="34"/>
      <c r="W349" s="34"/>
      <c r="X349" s="34"/>
      <c r="Y349" s="34"/>
      <c r="Z349" s="34"/>
      <c r="AA349" s="34"/>
      <c r="AB349" s="34"/>
      <c r="AC349" s="34"/>
      <c r="AD349" s="34"/>
      <c r="AE349" s="34"/>
      <c r="AR349" s="165" t="s">
        <v>97</v>
      </c>
      <c r="AT349" s="165" t="s">
        <v>245</v>
      </c>
      <c r="AU349" s="165" t="s">
        <v>79</v>
      </c>
      <c r="AY349" s="19" t="s">
        <v>159</v>
      </c>
      <c r="BE349" s="166">
        <f>IF(N349="základní",J349,0)</f>
        <v>0</v>
      </c>
      <c r="BF349" s="166">
        <f>IF(N349="snížená",J349,0)</f>
        <v>0</v>
      </c>
      <c r="BG349" s="166">
        <f>IF(N349="zákl. přenesená",J349,0)</f>
        <v>0</v>
      </c>
      <c r="BH349" s="166">
        <f>IF(N349="sníž. přenesená",J349,0)</f>
        <v>0</v>
      </c>
      <c r="BI349" s="166">
        <f>IF(N349="nulová",J349,0)</f>
        <v>0</v>
      </c>
      <c r="BJ349" s="19" t="s">
        <v>15</v>
      </c>
      <c r="BK349" s="166">
        <f>ROUND(I349*H349,2)</f>
        <v>0</v>
      </c>
      <c r="BL349" s="19" t="s">
        <v>85</v>
      </c>
      <c r="BM349" s="165" t="s">
        <v>486</v>
      </c>
    </row>
    <row r="350" spans="2:51" s="14" customFormat="1" ht="11.25">
      <c r="B350" s="175"/>
      <c r="D350" s="168" t="s">
        <v>167</v>
      </c>
      <c r="F350" s="177" t="s">
        <v>487</v>
      </c>
      <c r="H350" s="178">
        <v>0.716</v>
      </c>
      <c r="I350" s="179"/>
      <c r="L350" s="175"/>
      <c r="M350" s="180"/>
      <c r="N350" s="181"/>
      <c r="O350" s="181"/>
      <c r="P350" s="181"/>
      <c r="Q350" s="181"/>
      <c r="R350" s="181"/>
      <c r="S350" s="181"/>
      <c r="T350" s="182"/>
      <c r="AT350" s="176" t="s">
        <v>167</v>
      </c>
      <c r="AU350" s="176" t="s">
        <v>79</v>
      </c>
      <c r="AV350" s="14" t="s">
        <v>79</v>
      </c>
      <c r="AW350" s="14" t="s">
        <v>4</v>
      </c>
      <c r="AX350" s="14" t="s">
        <v>15</v>
      </c>
      <c r="AY350" s="176" t="s">
        <v>159</v>
      </c>
    </row>
    <row r="351" spans="1:65" s="2" customFormat="1" ht="36" customHeight="1">
      <c r="A351" s="34"/>
      <c r="B351" s="153"/>
      <c r="C351" s="154" t="s">
        <v>488</v>
      </c>
      <c r="D351" s="154" t="s">
        <v>161</v>
      </c>
      <c r="E351" s="155" t="s">
        <v>489</v>
      </c>
      <c r="F351" s="156" t="s">
        <v>490</v>
      </c>
      <c r="G351" s="157" t="s">
        <v>214</v>
      </c>
      <c r="H351" s="158">
        <v>0.184</v>
      </c>
      <c r="I351" s="159"/>
      <c r="J351" s="160">
        <f>ROUND(I351*H351,2)</f>
        <v>0</v>
      </c>
      <c r="K351" s="156" t="s">
        <v>165</v>
      </c>
      <c r="L351" s="35"/>
      <c r="M351" s="161" t="s">
        <v>3</v>
      </c>
      <c r="N351" s="162" t="s">
        <v>42</v>
      </c>
      <c r="O351" s="55"/>
      <c r="P351" s="163">
        <f>O351*H351</f>
        <v>0</v>
      </c>
      <c r="Q351" s="163">
        <v>0.01709</v>
      </c>
      <c r="R351" s="163">
        <f>Q351*H351</f>
        <v>0.0031445600000000002</v>
      </c>
      <c r="S351" s="163">
        <v>0</v>
      </c>
      <c r="T351" s="164">
        <f>S351*H351</f>
        <v>0</v>
      </c>
      <c r="U351" s="34"/>
      <c r="V351" s="34"/>
      <c r="W351" s="34"/>
      <c r="X351" s="34"/>
      <c r="Y351" s="34"/>
      <c r="Z351" s="34"/>
      <c r="AA351" s="34"/>
      <c r="AB351" s="34"/>
      <c r="AC351" s="34"/>
      <c r="AD351" s="34"/>
      <c r="AE351" s="34"/>
      <c r="AR351" s="165" t="s">
        <v>85</v>
      </c>
      <c r="AT351" s="165" t="s">
        <v>161</v>
      </c>
      <c r="AU351" s="165" t="s">
        <v>79</v>
      </c>
      <c r="AY351" s="19" t="s">
        <v>159</v>
      </c>
      <c r="BE351" s="166">
        <f>IF(N351="základní",J351,0)</f>
        <v>0</v>
      </c>
      <c r="BF351" s="166">
        <f>IF(N351="snížená",J351,0)</f>
        <v>0</v>
      </c>
      <c r="BG351" s="166">
        <f>IF(N351="zákl. přenesená",J351,0)</f>
        <v>0</v>
      </c>
      <c r="BH351" s="166">
        <f>IF(N351="sníž. přenesená",J351,0)</f>
        <v>0</v>
      </c>
      <c r="BI351" s="166">
        <f>IF(N351="nulová",J351,0)</f>
        <v>0</v>
      </c>
      <c r="BJ351" s="19" t="s">
        <v>15</v>
      </c>
      <c r="BK351" s="166">
        <f>ROUND(I351*H351,2)</f>
        <v>0</v>
      </c>
      <c r="BL351" s="19" t="s">
        <v>85</v>
      </c>
      <c r="BM351" s="165" t="s">
        <v>491</v>
      </c>
    </row>
    <row r="352" spans="2:51" s="13" customFormat="1" ht="11.25">
      <c r="B352" s="167"/>
      <c r="D352" s="168" t="s">
        <v>167</v>
      </c>
      <c r="E352" s="169" t="s">
        <v>3</v>
      </c>
      <c r="F352" s="170" t="s">
        <v>492</v>
      </c>
      <c r="H352" s="169" t="s">
        <v>3</v>
      </c>
      <c r="I352" s="171"/>
      <c r="L352" s="167"/>
      <c r="M352" s="172"/>
      <c r="N352" s="173"/>
      <c r="O352" s="173"/>
      <c r="P352" s="173"/>
      <c r="Q352" s="173"/>
      <c r="R352" s="173"/>
      <c r="S352" s="173"/>
      <c r="T352" s="174"/>
      <c r="AT352" s="169" t="s">
        <v>167</v>
      </c>
      <c r="AU352" s="169" t="s">
        <v>79</v>
      </c>
      <c r="AV352" s="13" t="s">
        <v>15</v>
      </c>
      <c r="AW352" s="13" t="s">
        <v>33</v>
      </c>
      <c r="AX352" s="13" t="s">
        <v>71</v>
      </c>
      <c r="AY352" s="169" t="s">
        <v>159</v>
      </c>
    </row>
    <row r="353" spans="2:51" s="14" customFormat="1" ht="11.25">
      <c r="B353" s="175"/>
      <c r="D353" s="168" t="s">
        <v>167</v>
      </c>
      <c r="E353" s="176" t="s">
        <v>3</v>
      </c>
      <c r="F353" s="177" t="s">
        <v>493</v>
      </c>
      <c r="H353" s="178">
        <v>0.108</v>
      </c>
      <c r="I353" s="179"/>
      <c r="L353" s="175"/>
      <c r="M353" s="180"/>
      <c r="N353" s="181"/>
      <c r="O353" s="181"/>
      <c r="P353" s="181"/>
      <c r="Q353" s="181"/>
      <c r="R353" s="181"/>
      <c r="S353" s="181"/>
      <c r="T353" s="182"/>
      <c r="AT353" s="176" t="s">
        <v>167</v>
      </c>
      <c r="AU353" s="176" t="s">
        <v>79</v>
      </c>
      <c r="AV353" s="14" t="s">
        <v>79</v>
      </c>
      <c r="AW353" s="14" t="s">
        <v>33</v>
      </c>
      <c r="AX353" s="14" t="s">
        <v>71</v>
      </c>
      <c r="AY353" s="176" t="s">
        <v>159</v>
      </c>
    </row>
    <row r="354" spans="2:51" s="13" customFormat="1" ht="11.25">
      <c r="B354" s="167"/>
      <c r="D354" s="168" t="s">
        <v>167</v>
      </c>
      <c r="E354" s="169" t="s">
        <v>3</v>
      </c>
      <c r="F354" s="170" t="s">
        <v>494</v>
      </c>
      <c r="H354" s="169" t="s">
        <v>3</v>
      </c>
      <c r="I354" s="171"/>
      <c r="L354" s="167"/>
      <c r="M354" s="172"/>
      <c r="N354" s="173"/>
      <c r="O354" s="173"/>
      <c r="P354" s="173"/>
      <c r="Q354" s="173"/>
      <c r="R354" s="173"/>
      <c r="S354" s="173"/>
      <c r="T354" s="174"/>
      <c r="AT354" s="169" t="s">
        <v>167</v>
      </c>
      <c r="AU354" s="169" t="s">
        <v>79</v>
      </c>
      <c r="AV354" s="13" t="s">
        <v>15</v>
      </c>
      <c r="AW354" s="13" t="s">
        <v>33</v>
      </c>
      <c r="AX354" s="13" t="s">
        <v>71</v>
      </c>
      <c r="AY354" s="169" t="s">
        <v>159</v>
      </c>
    </row>
    <row r="355" spans="2:51" s="14" customFormat="1" ht="11.25">
      <c r="B355" s="175"/>
      <c r="D355" s="168" t="s">
        <v>167</v>
      </c>
      <c r="E355" s="176" t="s">
        <v>3</v>
      </c>
      <c r="F355" s="177" t="s">
        <v>495</v>
      </c>
      <c r="H355" s="178">
        <v>0.076</v>
      </c>
      <c r="I355" s="179"/>
      <c r="L355" s="175"/>
      <c r="M355" s="180"/>
      <c r="N355" s="181"/>
      <c r="O355" s="181"/>
      <c r="P355" s="181"/>
      <c r="Q355" s="181"/>
      <c r="R355" s="181"/>
      <c r="S355" s="181"/>
      <c r="T355" s="182"/>
      <c r="AT355" s="176" t="s">
        <v>167</v>
      </c>
      <c r="AU355" s="176" t="s">
        <v>79</v>
      </c>
      <c r="AV355" s="14" t="s">
        <v>79</v>
      </c>
      <c r="AW355" s="14" t="s">
        <v>33</v>
      </c>
      <c r="AX355" s="14" t="s">
        <v>71</v>
      </c>
      <c r="AY355" s="176" t="s">
        <v>159</v>
      </c>
    </row>
    <row r="356" spans="2:51" s="15" customFormat="1" ht="11.25">
      <c r="B356" s="183"/>
      <c r="D356" s="168" t="s">
        <v>167</v>
      </c>
      <c r="E356" s="184" t="s">
        <v>3</v>
      </c>
      <c r="F356" s="185" t="s">
        <v>186</v>
      </c>
      <c r="H356" s="186">
        <v>0.184</v>
      </c>
      <c r="I356" s="187"/>
      <c r="L356" s="183"/>
      <c r="M356" s="188"/>
      <c r="N356" s="189"/>
      <c r="O356" s="189"/>
      <c r="P356" s="189"/>
      <c r="Q356" s="189"/>
      <c r="R356" s="189"/>
      <c r="S356" s="189"/>
      <c r="T356" s="190"/>
      <c r="AT356" s="184" t="s">
        <v>167</v>
      </c>
      <c r="AU356" s="184" t="s">
        <v>79</v>
      </c>
      <c r="AV356" s="15" t="s">
        <v>85</v>
      </c>
      <c r="AW356" s="15" t="s">
        <v>33</v>
      </c>
      <c r="AX356" s="15" t="s">
        <v>15</v>
      </c>
      <c r="AY356" s="184" t="s">
        <v>159</v>
      </c>
    </row>
    <row r="357" spans="1:65" s="2" customFormat="1" ht="16.5" customHeight="1">
      <c r="A357" s="34"/>
      <c r="B357" s="153"/>
      <c r="C357" s="191" t="s">
        <v>496</v>
      </c>
      <c r="D357" s="191" t="s">
        <v>245</v>
      </c>
      <c r="E357" s="192" t="s">
        <v>497</v>
      </c>
      <c r="F357" s="193" t="s">
        <v>498</v>
      </c>
      <c r="G357" s="194" t="s">
        <v>214</v>
      </c>
      <c r="H357" s="195">
        <v>0.199</v>
      </c>
      <c r="I357" s="196"/>
      <c r="J357" s="197">
        <f>ROUND(I357*H357,2)</f>
        <v>0</v>
      </c>
      <c r="K357" s="193" t="s">
        <v>165</v>
      </c>
      <c r="L357" s="198"/>
      <c r="M357" s="199" t="s">
        <v>3</v>
      </c>
      <c r="N357" s="200" t="s">
        <v>42</v>
      </c>
      <c r="O357" s="55"/>
      <c r="P357" s="163">
        <f>O357*H357</f>
        <v>0</v>
      </c>
      <c r="Q357" s="163">
        <v>1</v>
      </c>
      <c r="R357" s="163">
        <f>Q357*H357</f>
        <v>0.199</v>
      </c>
      <c r="S357" s="163">
        <v>0</v>
      </c>
      <c r="T357" s="164">
        <f>S357*H357</f>
        <v>0</v>
      </c>
      <c r="U357" s="34"/>
      <c r="V357" s="34"/>
      <c r="W357" s="34"/>
      <c r="X357" s="34"/>
      <c r="Y357" s="34"/>
      <c r="Z357" s="34"/>
      <c r="AA357" s="34"/>
      <c r="AB357" s="34"/>
      <c r="AC357" s="34"/>
      <c r="AD357" s="34"/>
      <c r="AE357" s="34"/>
      <c r="AR357" s="165" t="s">
        <v>97</v>
      </c>
      <c r="AT357" s="165" t="s">
        <v>245</v>
      </c>
      <c r="AU357" s="165" t="s">
        <v>79</v>
      </c>
      <c r="AY357" s="19" t="s">
        <v>159</v>
      </c>
      <c r="BE357" s="166">
        <f>IF(N357="základní",J357,0)</f>
        <v>0</v>
      </c>
      <c r="BF357" s="166">
        <f>IF(N357="snížená",J357,0)</f>
        <v>0</v>
      </c>
      <c r="BG357" s="166">
        <f>IF(N357="zákl. přenesená",J357,0)</f>
        <v>0</v>
      </c>
      <c r="BH357" s="166">
        <f>IF(N357="sníž. přenesená",J357,0)</f>
        <v>0</v>
      </c>
      <c r="BI357" s="166">
        <f>IF(N357="nulová",J357,0)</f>
        <v>0</v>
      </c>
      <c r="BJ357" s="19" t="s">
        <v>15</v>
      </c>
      <c r="BK357" s="166">
        <f>ROUND(I357*H357,2)</f>
        <v>0</v>
      </c>
      <c r="BL357" s="19" t="s">
        <v>85</v>
      </c>
      <c r="BM357" s="165" t="s">
        <v>499</v>
      </c>
    </row>
    <row r="358" spans="2:51" s="14" customFormat="1" ht="11.25">
      <c r="B358" s="175"/>
      <c r="D358" s="168" t="s">
        <v>167</v>
      </c>
      <c r="F358" s="177" t="s">
        <v>500</v>
      </c>
      <c r="H358" s="178">
        <v>0.199</v>
      </c>
      <c r="I358" s="179"/>
      <c r="L358" s="175"/>
      <c r="M358" s="180"/>
      <c r="N358" s="181"/>
      <c r="O358" s="181"/>
      <c r="P358" s="181"/>
      <c r="Q358" s="181"/>
      <c r="R358" s="181"/>
      <c r="S358" s="181"/>
      <c r="T358" s="182"/>
      <c r="AT358" s="176" t="s">
        <v>167</v>
      </c>
      <c r="AU358" s="176" t="s">
        <v>79</v>
      </c>
      <c r="AV358" s="14" t="s">
        <v>79</v>
      </c>
      <c r="AW358" s="14" t="s">
        <v>4</v>
      </c>
      <c r="AX358" s="14" t="s">
        <v>15</v>
      </c>
      <c r="AY358" s="176" t="s">
        <v>159</v>
      </c>
    </row>
    <row r="359" spans="1:65" s="2" customFormat="1" ht="24" customHeight="1">
      <c r="A359" s="34"/>
      <c r="B359" s="153"/>
      <c r="C359" s="154" t="s">
        <v>501</v>
      </c>
      <c r="D359" s="154" t="s">
        <v>161</v>
      </c>
      <c r="E359" s="155" t="s">
        <v>502</v>
      </c>
      <c r="F359" s="156" t="s">
        <v>503</v>
      </c>
      <c r="G359" s="157" t="s">
        <v>214</v>
      </c>
      <c r="H359" s="158">
        <v>0.837</v>
      </c>
      <c r="I359" s="159"/>
      <c r="J359" s="160">
        <f>ROUND(I359*H359,2)</f>
        <v>0</v>
      </c>
      <c r="K359" s="156" t="s">
        <v>165</v>
      </c>
      <c r="L359" s="35"/>
      <c r="M359" s="161" t="s">
        <v>3</v>
      </c>
      <c r="N359" s="162" t="s">
        <v>42</v>
      </c>
      <c r="O359" s="55"/>
      <c r="P359" s="163">
        <f>O359*H359</f>
        <v>0</v>
      </c>
      <c r="Q359" s="163">
        <v>1.09</v>
      </c>
      <c r="R359" s="163">
        <f>Q359*H359</f>
        <v>0.9123300000000001</v>
      </c>
      <c r="S359" s="163">
        <v>0</v>
      </c>
      <c r="T359" s="164">
        <f>S359*H359</f>
        <v>0</v>
      </c>
      <c r="U359" s="34"/>
      <c r="V359" s="34"/>
      <c r="W359" s="34"/>
      <c r="X359" s="34"/>
      <c r="Y359" s="34"/>
      <c r="Z359" s="34"/>
      <c r="AA359" s="34"/>
      <c r="AB359" s="34"/>
      <c r="AC359" s="34"/>
      <c r="AD359" s="34"/>
      <c r="AE359" s="34"/>
      <c r="AR359" s="165" t="s">
        <v>85</v>
      </c>
      <c r="AT359" s="165" t="s">
        <v>161</v>
      </c>
      <c r="AU359" s="165" t="s">
        <v>79</v>
      </c>
      <c r="AY359" s="19" t="s">
        <v>159</v>
      </c>
      <c r="BE359" s="166">
        <f>IF(N359="základní",J359,0)</f>
        <v>0</v>
      </c>
      <c r="BF359" s="166">
        <f>IF(N359="snížená",J359,0)</f>
        <v>0</v>
      </c>
      <c r="BG359" s="166">
        <f>IF(N359="zákl. přenesená",J359,0)</f>
        <v>0</v>
      </c>
      <c r="BH359" s="166">
        <f>IF(N359="sníž. přenesená",J359,0)</f>
        <v>0</v>
      </c>
      <c r="BI359" s="166">
        <f>IF(N359="nulová",J359,0)</f>
        <v>0</v>
      </c>
      <c r="BJ359" s="19" t="s">
        <v>15</v>
      </c>
      <c r="BK359" s="166">
        <f>ROUND(I359*H359,2)</f>
        <v>0</v>
      </c>
      <c r="BL359" s="19" t="s">
        <v>85</v>
      </c>
      <c r="BM359" s="165" t="s">
        <v>504</v>
      </c>
    </row>
    <row r="360" spans="2:51" s="13" customFormat="1" ht="11.25">
      <c r="B360" s="167"/>
      <c r="D360" s="168" t="s">
        <v>167</v>
      </c>
      <c r="E360" s="169" t="s">
        <v>3</v>
      </c>
      <c r="F360" s="170" t="s">
        <v>339</v>
      </c>
      <c r="H360" s="169" t="s">
        <v>3</v>
      </c>
      <c r="I360" s="171"/>
      <c r="L360" s="167"/>
      <c r="M360" s="172"/>
      <c r="N360" s="173"/>
      <c r="O360" s="173"/>
      <c r="P360" s="173"/>
      <c r="Q360" s="173"/>
      <c r="R360" s="173"/>
      <c r="S360" s="173"/>
      <c r="T360" s="174"/>
      <c r="AT360" s="169" t="s">
        <v>167</v>
      </c>
      <c r="AU360" s="169" t="s">
        <v>79</v>
      </c>
      <c r="AV360" s="13" t="s">
        <v>15</v>
      </c>
      <c r="AW360" s="13" t="s">
        <v>33</v>
      </c>
      <c r="AX360" s="13" t="s">
        <v>71</v>
      </c>
      <c r="AY360" s="169" t="s">
        <v>159</v>
      </c>
    </row>
    <row r="361" spans="2:51" s="13" customFormat="1" ht="11.25">
      <c r="B361" s="167"/>
      <c r="D361" s="168" t="s">
        <v>167</v>
      </c>
      <c r="E361" s="169" t="s">
        <v>3</v>
      </c>
      <c r="F361" s="170" t="s">
        <v>420</v>
      </c>
      <c r="H361" s="169" t="s">
        <v>3</v>
      </c>
      <c r="I361" s="171"/>
      <c r="L361" s="167"/>
      <c r="M361" s="172"/>
      <c r="N361" s="173"/>
      <c r="O361" s="173"/>
      <c r="P361" s="173"/>
      <c r="Q361" s="173"/>
      <c r="R361" s="173"/>
      <c r="S361" s="173"/>
      <c r="T361" s="174"/>
      <c r="AT361" s="169" t="s">
        <v>167</v>
      </c>
      <c r="AU361" s="169" t="s">
        <v>79</v>
      </c>
      <c r="AV361" s="13" t="s">
        <v>15</v>
      </c>
      <c r="AW361" s="13" t="s">
        <v>33</v>
      </c>
      <c r="AX361" s="13" t="s">
        <v>71</v>
      </c>
      <c r="AY361" s="169" t="s">
        <v>159</v>
      </c>
    </row>
    <row r="362" spans="2:51" s="14" customFormat="1" ht="11.25">
      <c r="B362" s="175"/>
      <c r="D362" s="168" t="s">
        <v>167</v>
      </c>
      <c r="E362" s="176" t="s">
        <v>3</v>
      </c>
      <c r="F362" s="177" t="s">
        <v>505</v>
      </c>
      <c r="H362" s="178">
        <v>0.111</v>
      </c>
      <c r="I362" s="179"/>
      <c r="L362" s="175"/>
      <c r="M362" s="180"/>
      <c r="N362" s="181"/>
      <c r="O362" s="181"/>
      <c r="P362" s="181"/>
      <c r="Q362" s="181"/>
      <c r="R362" s="181"/>
      <c r="S362" s="181"/>
      <c r="T362" s="182"/>
      <c r="AT362" s="176" t="s">
        <v>167</v>
      </c>
      <c r="AU362" s="176" t="s">
        <v>79</v>
      </c>
      <c r="AV362" s="14" t="s">
        <v>79</v>
      </c>
      <c r="AW362" s="14" t="s">
        <v>33</v>
      </c>
      <c r="AX362" s="14" t="s">
        <v>71</v>
      </c>
      <c r="AY362" s="176" t="s">
        <v>159</v>
      </c>
    </row>
    <row r="363" spans="2:51" s="13" customFormat="1" ht="11.25">
      <c r="B363" s="167"/>
      <c r="D363" s="168" t="s">
        <v>167</v>
      </c>
      <c r="E363" s="169" t="s">
        <v>3</v>
      </c>
      <c r="F363" s="170" t="s">
        <v>422</v>
      </c>
      <c r="H363" s="169" t="s">
        <v>3</v>
      </c>
      <c r="I363" s="171"/>
      <c r="L363" s="167"/>
      <c r="M363" s="172"/>
      <c r="N363" s="173"/>
      <c r="O363" s="173"/>
      <c r="P363" s="173"/>
      <c r="Q363" s="173"/>
      <c r="R363" s="173"/>
      <c r="S363" s="173"/>
      <c r="T363" s="174"/>
      <c r="AT363" s="169" t="s">
        <v>167</v>
      </c>
      <c r="AU363" s="169" t="s">
        <v>79</v>
      </c>
      <c r="AV363" s="13" t="s">
        <v>15</v>
      </c>
      <c r="AW363" s="13" t="s">
        <v>33</v>
      </c>
      <c r="AX363" s="13" t="s">
        <v>71</v>
      </c>
      <c r="AY363" s="169" t="s">
        <v>159</v>
      </c>
    </row>
    <row r="364" spans="2:51" s="14" customFormat="1" ht="11.25">
      <c r="B364" s="175"/>
      <c r="D364" s="168" t="s">
        <v>167</v>
      </c>
      <c r="E364" s="176" t="s">
        <v>3</v>
      </c>
      <c r="F364" s="177" t="s">
        <v>506</v>
      </c>
      <c r="H364" s="178">
        <v>0.134</v>
      </c>
      <c r="I364" s="179"/>
      <c r="L364" s="175"/>
      <c r="M364" s="180"/>
      <c r="N364" s="181"/>
      <c r="O364" s="181"/>
      <c r="P364" s="181"/>
      <c r="Q364" s="181"/>
      <c r="R364" s="181"/>
      <c r="S364" s="181"/>
      <c r="T364" s="182"/>
      <c r="AT364" s="176" t="s">
        <v>167</v>
      </c>
      <c r="AU364" s="176" t="s">
        <v>79</v>
      </c>
      <c r="AV364" s="14" t="s">
        <v>79</v>
      </c>
      <c r="AW364" s="14" t="s">
        <v>33</v>
      </c>
      <c r="AX364" s="14" t="s">
        <v>71</v>
      </c>
      <c r="AY364" s="176" t="s">
        <v>159</v>
      </c>
    </row>
    <row r="365" spans="2:51" s="13" customFormat="1" ht="11.25">
      <c r="B365" s="167"/>
      <c r="D365" s="168" t="s">
        <v>167</v>
      </c>
      <c r="E365" s="169" t="s">
        <v>3</v>
      </c>
      <c r="F365" s="170" t="s">
        <v>342</v>
      </c>
      <c r="H365" s="169" t="s">
        <v>3</v>
      </c>
      <c r="I365" s="171"/>
      <c r="L365" s="167"/>
      <c r="M365" s="172"/>
      <c r="N365" s="173"/>
      <c r="O365" s="173"/>
      <c r="P365" s="173"/>
      <c r="Q365" s="173"/>
      <c r="R365" s="173"/>
      <c r="S365" s="173"/>
      <c r="T365" s="174"/>
      <c r="AT365" s="169" t="s">
        <v>167</v>
      </c>
      <c r="AU365" s="169" t="s">
        <v>79</v>
      </c>
      <c r="AV365" s="13" t="s">
        <v>15</v>
      </c>
      <c r="AW365" s="13" t="s">
        <v>33</v>
      </c>
      <c r="AX365" s="13" t="s">
        <v>71</v>
      </c>
      <c r="AY365" s="169" t="s">
        <v>159</v>
      </c>
    </row>
    <row r="366" spans="2:51" s="13" customFormat="1" ht="11.25">
      <c r="B366" s="167"/>
      <c r="D366" s="168" t="s">
        <v>167</v>
      </c>
      <c r="E366" s="169" t="s">
        <v>3</v>
      </c>
      <c r="F366" s="170" t="s">
        <v>422</v>
      </c>
      <c r="H366" s="169" t="s">
        <v>3</v>
      </c>
      <c r="I366" s="171"/>
      <c r="L366" s="167"/>
      <c r="M366" s="172"/>
      <c r="N366" s="173"/>
      <c r="O366" s="173"/>
      <c r="P366" s="173"/>
      <c r="Q366" s="173"/>
      <c r="R366" s="173"/>
      <c r="S366" s="173"/>
      <c r="T366" s="174"/>
      <c r="AT366" s="169" t="s">
        <v>167</v>
      </c>
      <c r="AU366" s="169" t="s">
        <v>79</v>
      </c>
      <c r="AV366" s="13" t="s">
        <v>15</v>
      </c>
      <c r="AW366" s="13" t="s">
        <v>33</v>
      </c>
      <c r="AX366" s="13" t="s">
        <v>71</v>
      </c>
      <c r="AY366" s="169" t="s">
        <v>159</v>
      </c>
    </row>
    <row r="367" spans="2:51" s="14" customFormat="1" ht="11.25">
      <c r="B367" s="175"/>
      <c r="D367" s="168" t="s">
        <v>167</v>
      </c>
      <c r="E367" s="176" t="s">
        <v>3</v>
      </c>
      <c r="F367" s="177" t="s">
        <v>507</v>
      </c>
      <c r="H367" s="178">
        <v>0.181</v>
      </c>
      <c r="I367" s="179"/>
      <c r="L367" s="175"/>
      <c r="M367" s="180"/>
      <c r="N367" s="181"/>
      <c r="O367" s="181"/>
      <c r="P367" s="181"/>
      <c r="Q367" s="181"/>
      <c r="R367" s="181"/>
      <c r="S367" s="181"/>
      <c r="T367" s="182"/>
      <c r="AT367" s="176" t="s">
        <v>167</v>
      </c>
      <c r="AU367" s="176" t="s">
        <v>79</v>
      </c>
      <c r="AV367" s="14" t="s">
        <v>79</v>
      </c>
      <c r="AW367" s="14" t="s">
        <v>33</v>
      </c>
      <c r="AX367" s="14" t="s">
        <v>71</v>
      </c>
      <c r="AY367" s="176" t="s">
        <v>159</v>
      </c>
    </row>
    <row r="368" spans="2:51" s="13" customFormat="1" ht="11.25">
      <c r="B368" s="167"/>
      <c r="D368" s="168" t="s">
        <v>167</v>
      </c>
      <c r="E368" s="169" t="s">
        <v>3</v>
      </c>
      <c r="F368" s="170" t="s">
        <v>429</v>
      </c>
      <c r="H368" s="169" t="s">
        <v>3</v>
      </c>
      <c r="I368" s="171"/>
      <c r="L368" s="167"/>
      <c r="M368" s="172"/>
      <c r="N368" s="173"/>
      <c r="O368" s="173"/>
      <c r="P368" s="173"/>
      <c r="Q368" s="173"/>
      <c r="R368" s="173"/>
      <c r="S368" s="173"/>
      <c r="T368" s="174"/>
      <c r="AT368" s="169" t="s">
        <v>167</v>
      </c>
      <c r="AU368" s="169" t="s">
        <v>79</v>
      </c>
      <c r="AV368" s="13" t="s">
        <v>15</v>
      </c>
      <c r="AW368" s="13" t="s">
        <v>33</v>
      </c>
      <c r="AX368" s="13" t="s">
        <v>71</v>
      </c>
      <c r="AY368" s="169" t="s">
        <v>159</v>
      </c>
    </row>
    <row r="369" spans="2:51" s="14" customFormat="1" ht="11.25">
      <c r="B369" s="175"/>
      <c r="D369" s="168" t="s">
        <v>167</v>
      </c>
      <c r="E369" s="176" t="s">
        <v>3</v>
      </c>
      <c r="F369" s="177" t="s">
        <v>508</v>
      </c>
      <c r="H369" s="178">
        <v>0.081</v>
      </c>
      <c r="I369" s="179"/>
      <c r="L369" s="175"/>
      <c r="M369" s="180"/>
      <c r="N369" s="181"/>
      <c r="O369" s="181"/>
      <c r="P369" s="181"/>
      <c r="Q369" s="181"/>
      <c r="R369" s="181"/>
      <c r="S369" s="181"/>
      <c r="T369" s="182"/>
      <c r="AT369" s="176" t="s">
        <v>167</v>
      </c>
      <c r="AU369" s="176" t="s">
        <v>79</v>
      </c>
      <c r="AV369" s="14" t="s">
        <v>79</v>
      </c>
      <c r="AW369" s="14" t="s">
        <v>33</v>
      </c>
      <c r="AX369" s="14" t="s">
        <v>71</v>
      </c>
      <c r="AY369" s="176" t="s">
        <v>159</v>
      </c>
    </row>
    <row r="370" spans="2:51" s="13" customFormat="1" ht="11.25">
      <c r="B370" s="167"/>
      <c r="D370" s="168" t="s">
        <v>167</v>
      </c>
      <c r="E370" s="169" t="s">
        <v>3</v>
      </c>
      <c r="F370" s="170" t="s">
        <v>509</v>
      </c>
      <c r="H370" s="169" t="s">
        <v>3</v>
      </c>
      <c r="I370" s="171"/>
      <c r="L370" s="167"/>
      <c r="M370" s="172"/>
      <c r="N370" s="173"/>
      <c r="O370" s="173"/>
      <c r="P370" s="173"/>
      <c r="Q370" s="173"/>
      <c r="R370" s="173"/>
      <c r="S370" s="173"/>
      <c r="T370" s="174"/>
      <c r="AT370" s="169" t="s">
        <v>167</v>
      </c>
      <c r="AU370" s="169" t="s">
        <v>79</v>
      </c>
      <c r="AV370" s="13" t="s">
        <v>15</v>
      </c>
      <c r="AW370" s="13" t="s">
        <v>33</v>
      </c>
      <c r="AX370" s="13" t="s">
        <v>71</v>
      </c>
      <c r="AY370" s="169" t="s">
        <v>159</v>
      </c>
    </row>
    <row r="371" spans="2:51" s="14" customFormat="1" ht="11.25">
      <c r="B371" s="175"/>
      <c r="D371" s="168" t="s">
        <v>167</v>
      </c>
      <c r="E371" s="176" t="s">
        <v>3</v>
      </c>
      <c r="F371" s="177" t="s">
        <v>510</v>
      </c>
      <c r="H371" s="178">
        <v>0.33</v>
      </c>
      <c r="I371" s="179"/>
      <c r="L371" s="175"/>
      <c r="M371" s="180"/>
      <c r="N371" s="181"/>
      <c r="O371" s="181"/>
      <c r="P371" s="181"/>
      <c r="Q371" s="181"/>
      <c r="R371" s="181"/>
      <c r="S371" s="181"/>
      <c r="T371" s="182"/>
      <c r="AT371" s="176" t="s">
        <v>167</v>
      </c>
      <c r="AU371" s="176" t="s">
        <v>79</v>
      </c>
      <c r="AV371" s="14" t="s">
        <v>79</v>
      </c>
      <c r="AW371" s="14" t="s">
        <v>33</v>
      </c>
      <c r="AX371" s="14" t="s">
        <v>71</v>
      </c>
      <c r="AY371" s="176" t="s">
        <v>159</v>
      </c>
    </row>
    <row r="372" spans="2:51" s="15" customFormat="1" ht="11.25">
      <c r="B372" s="183"/>
      <c r="D372" s="168" t="s">
        <v>167</v>
      </c>
      <c r="E372" s="184" t="s">
        <v>3</v>
      </c>
      <c r="F372" s="185" t="s">
        <v>186</v>
      </c>
      <c r="H372" s="186">
        <v>0.837</v>
      </c>
      <c r="I372" s="187"/>
      <c r="L372" s="183"/>
      <c r="M372" s="188"/>
      <c r="N372" s="189"/>
      <c r="O372" s="189"/>
      <c r="P372" s="189"/>
      <c r="Q372" s="189"/>
      <c r="R372" s="189"/>
      <c r="S372" s="189"/>
      <c r="T372" s="190"/>
      <c r="AT372" s="184" t="s">
        <v>167</v>
      </c>
      <c r="AU372" s="184" t="s">
        <v>79</v>
      </c>
      <c r="AV372" s="15" t="s">
        <v>85</v>
      </c>
      <c r="AW372" s="15" t="s">
        <v>33</v>
      </c>
      <c r="AX372" s="15" t="s">
        <v>15</v>
      </c>
      <c r="AY372" s="184" t="s">
        <v>159</v>
      </c>
    </row>
    <row r="373" spans="1:65" s="2" customFormat="1" ht="24" customHeight="1">
      <c r="A373" s="34"/>
      <c r="B373" s="153"/>
      <c r="C373" s="154" t="s">
        <v>511</v>
      </c>
      <c r="D373" s="154" t="s">
        <v>161</v>
      </c>
      <c r="E373" s="155" t="s">
        <v>512</v>
      </c>
      <c r="F373" s="156" t="s">
        <v>513</v>
      </c>
      <c r="G373" s="157" t="s">
        <v>214</v>
      </c>
      <c r="H373" s="158">
        <v>0.218</v>
      </c>
      <c r="I373" s="159"/>
      <c r="J373" s="160">
        <f>ROUND(I373*H373,2)</f>
        <v>0</v>
      </c>
      <c r="K373" s="156" t="s">
        <v>165</v>
      </c>
      <c r="L373" s="35"/>
      <c r="M373" s="161" t="s">
        <v>3</v>
      </c>
      <c r="N373" s="162" t="s">
        <v>42</v>
      </c>
      <c r="O373" s="55"/>
      <c r="P373" s="163">
        <f>O373*H373</f>
        <v>0</v>
      </c>
      <c r="Q373" s="163">
        <v>1.09</v>
      </c>
      <c r="R373" s="163">
        <f>Q373*H373</f>
        <v>0.23762000000000003</v>
      </c>
      <c r="S373" s="163">
        <v>0</v>
      </c>
      <c r="T373" s="164">
        <f>S373*H373</f>
        <v>0</v>
      </c>
      <c r="U373" s="34"/>
      <c r="V373" s="34"/>
      <c r="W373" s="34"/>
      <c r="X373" s="34"/>
      <c r="Y373" s="34"/>
      <c r="Z373" s="34"/>
      <c r="AA373" s="34"/>
      <c r="AB373" s="34"/>
      <c r="AC373" s="34"/>
      <c r="AD373" s="34"/>
      <c r="AE373" s="34"/>
      <c r="AR373" s="165" t="s">
        <v>85</v>
      </c>
      <c r="AT373" s="165" t="s">
        <v>161</v>
      </c>
      <c r="AU373" s="165" t="s">
        <v>79</v>
      </c>
      <c r="AY373" s="19" t="s">
        <v>159</v>
      </c>
      <c r="BE373" s="166">
        <f>IF(N373="základní",J373,0)</f>
        <v>0</v>
      </c>
      <c r="BF373" s="166">
        <f>IF(N373="snížená",J373,0)</f>
        <v>0</v>
      </c>
      <c r="BG373" s="166">
        <f>IF(N373="zákl. přenesená",J373,0)</f>
        <v>0</v>
      </c>
      <c r="BH373" s="166">
        <f>IF(N373="sníž. přenesená",J373,0)</f>
        <v>0</v>
      </c>
      <c r="BI373" s="166">
        <f>IF(N373="nulová",J373,0)</f>
        <v>0</v>
      </c>
      <c r="BJ373" s="19" t="s">
        <v>15</v>
      </c>
      <c r="BK373" s="166">
        <f>ROUND(I373*H373,2)</f>
        <v>0</v>
      </c>
      <c r="BL373" s="19" t="s">
        <v>85</v>
      </c>
      <c r="BM373" s="165" t="s">
        <v>514</v>
      </c>
    </row>
    <row r="374" spans="2:51" s="13" customFormat="1" ht="11.25">
      <c r="B374" s="167"/>
      <c r="D374" s="168" t="s">
        <v>167</v>
      </c>
      <c r="E374" s="169" t="s">
        <v>3</v>
      </c>
      <c r="F374" s="170" t="s">
        <v>339</v>
      </c>
      <c r="H374" s="169" t="s">
        <v>3</v>
      </c>
      <c r="I374" s="171"/>
      <c r="L374" s="167"/>
      <c r="M374" s="172"/>
      <c r="N374" s="173"/>
      <c r="O374" s="173"/>
      <c r="P374" s="173"/>
      <c r="Q374" s="173"/>
      <c r="R374" s="173"/>
      <c r="S374" s="173"/>
      <c r="T374" s="174"/>
      <c r="AT374" s="169" t="s">
        <v>167</v>
      </c>
      <c r="AU374" s="169" t="s">
        <v>79</v>
      </c>
      <c r="AV374" s="13" t="s">
        <v>15</v>
      </c>
      <c r="AW374" s="13" t="s">
        <v>33</v>
      </c>
      <c r="AX374" s="13" t="s">
        <v>71</v>
      </c>
      <c r="AY374" s="169" t="s">
        <v>159</v>
      </c>
    </row>
    <row r="375" spans="2:51" s="13" customFormat="1" ht="11.25">
      <c r="B375" s="167"/>
      <c r="D375" s="168" t="s">
        <v>167</v>
      </c>
      <c r="E375" s="169" t="s">
        <v>3</v>
      </c>
      <c r="F375" s="170" t="s">
        <v>418</v>
      </c>
      <c r="H375" s="169" t="s">
        <v>3</v>
      </c>
      <c r="I375" s="171"/>
      <c r="L375" s="167"/>
      <c r="M375" s="172"/>
      <c r="N375" s="173"/>
      <c r="O375" s="173"/>
      <c r="P375" s="173"/>
      <c r="Q375" s="173"/>
      <c r="R375" s="173"/>
      <c r="S375" s="173"/>
      <c r="T375" s="174"/>
      <c r="AT375" s="169" t="s">
        <v>167</v>
      </c>
      <c r="AU375" s="169" t="s">
        <v>79</v>
      </c>
      <c r="AV375" s="13" t="s">
        <v>15</v>
      </c>
      <c r="AW375" s="13" t="s">
        <v>33</v>
      </c>
      <c r="AX375" s="13" t="s">
        <v>71</v>
      </c>
      <c r="AY375" s="169" t="s">
        <v>159</v>
      </c>
    </row>
    <row r="376" spans="2:51" s="14" customFormat="1" ht="11.25">
      <c r="B376" s="175"/>
      <c r="D376" s="168" t="s">
        <v>167</v>
      </c>
      <c r="E376" s="176" t="s">
        <v>3</v>
      </c>
      <c r="F376" s="177" t="s">
        <v>515</v>
      </c>
      <c r="H376" s="178">
        <v>0.036</v>
      </c>
      <c r="I376" s="179"/>
      <c r="L376" s="175"/>
      <c r="M376" s="180"/>
      <c r="N376" s="181"/>
      <c r="O376" s="181"/>
      <c r="P376" s="181"/>
      <c r="Q376" s="181"/>
      <c r="R376" s="181"/>
      <c r="S376" s="181"/>
      <c r="T376" s="182"/>
      <c r="AT376" s="176" t="s">
        <v>167</v>
      </c>
      <c r="AU376" s="176" t="s">
        <v>79</v>
      </c>
      <c r="AV376" s="14" t="s">
        <v>79</v>
      </c>
      <c r="AW376" s="14" t="s">
        <v>33</v>
      </c>
      <c r="AX376" s="14" t="s">
        <v>71</v>
      </c>
      <c r="AY376" s="176" t="s">
        <v>159</v>
      </c>
    </row>
    <row r="377" spans="2:51" s="13" customFormat="1" ht="11.25">
      <c r="B377" s="167"/>
      <c r="D377" s="168" t="s">
        <v>167</v>
      </c>
      <c r="E377" s="169" t="s">
        <v>3</v>
      </c>
      <c r="F377" s="170" t="s">
        <v>342</v>
      </c>
      <c r="H377" s="169" t="s">
        <v>3</v>
      </c>
      <c r="I377" s="171"/>
      <c r="L377" s="167"/>
      <c r="M377" s="172"/>
      <c r="N377" s="173"/>
      <c r="O377" s="173"/>
      <c r="P377" s="173"/>
      <c r="Q377" s="173"/>
      <c r="R377" s="173"/>
      <c r="S377" s="173"/>
      <c r="T377" s="174"/>
      <c r="AT377" s="169" t="s">
        <v>167</v>
      </c>
      <c r="AU377" s="169" t="s">
        <v>79</v>
      </c>
      <c r="AV377" s="13" t="s">
        <v>15</v>
      </c>
      <c r="AW377" s="13" t="s">
        <v>33</v>
      </c>
      <c r="AX377" s="13" t="s">
        <v>71</v>
      </c>
      <c r="AY377" s="169" t="s">
        <v>159</v>
      </c>
    </row>
    <row r="378" spans="2:51" s="13" customFormat="1" ht="11.25">
      <c r="B378" s="167"/>
      <c r="D378" s="168" t="s">
        <v>167</v>
      </c>
      <c r="E378" s="169" t="s">
        <v>3</v>
      </c>
      <c r="F378" s="170" t="s">
        <v>418</v>
      </c>
      <c r="H378" s="169" t="s">
        <v>3</v>
      </c>
      <c r="I378" s="171"/>
      <c r="L378" s="167"/>
      <c r="M378" s="172"/>
      <c r="N378" s="173"/>
      <c r="O378" s="173"/>
      <c r="P378" s="173"/>
      <c r="Q378" s="173"/>
      <c r="R378" s="173"/>
      <c r="S378" s="173"/>
      <c r="T378" s="174"/>
      <c r="AT378" s="169" t="s">
        <v>167</v>
      </c>
      <c r="AU378" s="169" t="s">
        <v>79</v>
      </c>
      <c r="AV378" s="13" t="s">
        <v>15</v>
      </c>
      <c r="AW378" s="13" t="s">
        <v>33</v>
      </c>
      <c r="AX378" s="13" t="s">
        <v>71</v>
      </c>
      <c r="AY378" s="169" t="s">
        <v>159</v>
      </c>
    </row>
    <row r="379" spans="2:51" s="14" customFormat="1" ht="11.25">
      <c r="B379" s="175"/>
      <c r="D379" s="168" t="s">
        <v>167</v>
      </c>
      <c r="E379" s="176" t="s">
        <v>3</v>
      </c>
      <c r="F379" s="177" t="s">
        <v>516</v>
      </c>
      <c r="H379" s="178">
        <v>0.034</v>
      </c>
      <c r="I379" s="179"/>
      <c r="L379" s="175"/>
      <c r="M379" s="180"/>
      <c r="N379" s="181"/>
      <c r="O379" s="181"/>
      <c r="P379" s="181"/>
      <c r="Q379" s="181"/>
      <c r="R379" s="181"/>
      <c r="S379" s="181"/>
      <c r="T379" s="182"/>
      <c r="AT379" s="176" t="s">
        <v>167</v>
      </c>
      <c r="AU379" s="176" t="s">
        <v>79</v>
      </c>
      <c r="AV379" s="14" t="s">
        <v>79</v>
      </c>
      <c r="AW379" s="14" t="s">
        <v>33</v>
      </c>
      <c r="AX379" s="14" t="s">
        <v>71</v>
      </c>
      <c r="AY379" s="176" t="s">
        <v>159</v>
      </c>
    </row>
    <row r="380" spans="2:51" s="13" customFormat="1" ht="11.25">
      <c r="B380" s="167"/>
      <c r="D380" s="168" t="s">
        <v>167</v>
      </c>
      <c r="E380" s="169" t="s">
        <v>3</v>
      </c>
      <c r="F380" s="170" t="s">
        <v>420</v>
      </c>
      <c r="H380" s="169" t="s">
        <v>3</v>
      </c>
      <c r="I380" s="171"/>
      <c r="L380" s="167"/>
      <c r="M380" s="172"/>
      <c r="N380" s="173"/>
      <c r="O380" s="173"/>
      <c r="P380" s="173"/>
      <c r="Q380" s="173"/>
      <c r="R380" s="173"/>
      <c r="S380" s="173"/>
      <c r="T380" s="174"/>
      <c r="AT380" s="169" t="s">
        <v>167</v>
      </c>
      <c r="AU380" s="169" t="s">
        <v>79</v>
      </c>
      <c r="AV380" s="13" t="s">
        <v>15</v>
      </c>
      <c r="AW380" s="13" t="s">
        <v>33</v>
      </c>
      <c r="AX380" s="13" t="s">
        <v>71</v>
      </c>
      <c r="AY380" s="169" t="s">
        <v>159</v>
      </c>
    </row>
    <row r="381" spans="2:51" s="14" customFormat="1" ht="11.25">
      <c r="B381" s="175"/>
      <c r="D381" s="168" t="s">
        <v>167</v>
      </c>
      <c r="E381" s="176" t="s">
        <v>3</v>
      </c>
      <c r="F381" s="177" t="s">
        <v>517</v>
      </c>
      <c r="H381" s="178">
        <v>0.042</v>
      </c>
      <c r="I381" s="179"/>
      <c r="L381" s="175"/>
      <c r="M381" s="180"/>
      <c r="N381" s="181"/>
      <c r="O381" s="181"/>
      <c r="P381" s="181"/>
      <c r="Q381" s="181"/>
      <c r="R381" s="181"/>
      <c r="S381" s="181"/>
      <c r="T381" s="182"/>
      <c r="AT381" s="176" t="s">
        <v>167</v>
      </c>
      <c r="AU381" s="176" t="s">
        <v>79</v>
      </c>
      <c r="AV381" s="14" t="s">
        <v>79</v>
      </c>
      <c r="AW381" s="14" t="s">
        <v>33</v>
      </c>
      <c r="AX381" s="14" t="s">
        <v>71</v>
      </c>
      <c r="AY381" s="176" t="s">
        <v>159</v>
      </c>
    </row>
    <row r="382" spans="2:51" s="13" customFormat="1" ht="11.25">
      <c r="B382" s="167"/>
      <c r="D382" s="168" t="s">
        <v>167</v>
      </c>
      <c r="E382" s="169" t="s">
        <v>3</v>
      </c>
      <c r="F382" s="170" t="s">
        <v>427</v>
      </c>
      <c r="H382" s="169" t="s">
        <v>3</v>
      </c>
      <c r="I382" s="171"/>
      <c r="L382" s="167"/>
      <c r="M382" s="172"/>
      <c r="N382" s="173"/>
      <c r="O382" s="173"/>
      <c r="P382" s="173"/>
      <c r="Q382" s="173"/>
      <c r="R382" s="173"/>
      <c r="S382" s="173"/>
      <c r="T382" s="174"/>
      <c r="AT382" s="169" t="s">
        <v>167</v>
      </c>
      <c r="AU382" s="169" t="s">
        <v>79</v>
      </c>
      <c r="AV382" s="13" t="s">
        <v>15</v>
      </c>
      <c r="AW382" s="13" t="s">
        <v>33</v>
      </c>
      <c r="AX382" s="13" t="s">
        <v>71</v>
      </c>
      <c r="AY382" s="169" t="s">
        <v>159</v>
      </c>
    </row>
    <row r="383" spans="2:51" s="14" customFormat="1" ht="11.25">
      <c r="B383" s="175"/>
      <c r="D383" s="168" t="s">
        <v>167</v>
      </c>
      <c r="E383" s="176" t="s">
        <v>3</v>
      </c>
      <c r="F383" s="177" t="s">
        <v>518</v>
      </c>
      <c r="H383" s="178">
        <v>0.106</v>
      </c>
      <c r="I383" s="179"/>
      <c r="L383" s="175"/>
      <c r="M383" s="180"/>
      <c r="N383" s="181"/>
      <c r="O383" s="181"/>
      <c r="P383" s="181"/>
      <c r="Q383" s="181"/>
      <c r="R383" s="181"/>
      <c r="S383" s="181"/>
      <c r="T383" s="182"/>
      <c r="AT383" s="176" t="s">
        <v>167</v>
      </c>
      <c r="AU383" s="176" t="s">
        <v>79</v>
      </c>
      <c r="AV383" s="14" t="s">
        <v>79</v>
      </c>
      <c r="AW383" s="14" t="s">
        <v>33</v>
      </c>
      <c r="AX383" s="14" t="s">
        <v>71</v>
      </c>
      <c r="AY383" s="176" t="s">
        <v>159</v>
      </c>
    </row>
    <row r="384" spans="2:51" s="15" customFormat="1" ht="11.25">
      <c r="B384" s="183"/>
      <c r="D384" s="168" t="s">
        <v>167</v>
      </c>
      <c r="E384" s="184" t="s">
        <v>3</v>
      </c>
      <c r="F384" s="185" t="s">
        <v>186</v>
      </c>
      <c r="H384" s="186">
        <v>0.218</v>
      </c>
      <c r="I384" s="187"/>
      <c r="L384" s="183"/>
      <c r="M384" s="188"/>
      <c r="N384" s="189"/>
      <c r="O384" s="189"/>
      <c r="P384" s="189"/>
      <c r="Q384" s="189"/>
      <c r="R384" s="189"/>
      <c r="S384" s="189"/>
      <c r="T384" s="190"/>
      <c r="AT384" s="184" t="s">
        <v>167</v>
      </c>
      <c r="AU384" s="184" t="s">
        <v>79</v>
      </c>
      <c r="AV384" s="15" t="s">
        <v>85</v>
      </c>
      <c r="AW384" s="15" t="s">
        <v>33</v>
      </c>
      <c r="AX384" s="15" t="s">
        <v>15</v>
      </c>
      <c r="AY384" s="184" t="s">
        <v>159</v>
      </c>
    </row>
    <row r="385" spans="2:63" s="12" customFormat="1" ht="22.9" customHeight="1">
      <c r="B385" s="140"/>
      <c r="D385" s="141" t="s">
        <v>70</v>
      </c>
      <c r="E385" s="151" t="s">
        <v>85</v>
      </c>
      <c r="F385" s="151" t="s">
        <v>519</v>
      </c>
      <c r="I385" s="143"/>
      <c r="J385" s="152">
        <f>BK385</f>
        <v>0</v>
      </c>
      <c r="L385" s="140"/>
      <c r="M385" s="145"/>
      <c r="N385" s="146"/>
      <c r="O385" s="146"/>
      <c r="P385" s="147">
        <f>SUM(P386:P460)</f>
        <v>0</v>
      </c>
      <c r="Q385" s="146"/>
      <c r="R385" s="147">
        <f>SUM(R386:R460)</f>
        <v>45.928483500000006</v>
      </c>
      <c r="S385" s="146"/>
      <c r="T385" s="148">
        <f>SUM(T386:T460)</f>
        <v>0</v>
      </c>
      <c r="AR385" s="141" t="s">
        <v>15</v>
      </c>
      <c r="AT385" s="149" t="s">
        <v>70</v>
      </c>
      <c r="AU385" s="149" t="s">
        <v>15</v>
      </c>
      <c r="AY385" s="141" t="s">
        <v>159</v>
      </c>
      <c r="BK385" s="150">
        <f>SUM(BK386:BK460)</f>
        <v>0</v>
      </c>
    </row>
    <row r="386" spans="1:65" s="2" customFormat="1" ht="84" customHeight="1">
      <c r="A386" s="34"/>
      <c r="B386" s="153"/>
      <c r="C386" s="154" t="s">
        <v>520</v>
      </c>
      <c r="D386" s="154" t="s">
        <v>161</v>
      </c>
      <c r="E386" s="155" t="s">
        <v>521</v>
      </c>
      <c r="F386" s="156" t="s">
        <v>522</v>
      </c>
      <c r="G386" s="157" t="s">
        <v>164</v>
      </c>
      <c r="H386" s="158">
        <v>7.536</v>
      </c>
      <c r="I386" s="159"/>
      <c r="J386" s="160">
        <f>ROUND(I386*H386,2)</f>
        <v>0</v>
      </c>
      <c r="K386" s="156" t="s">
        <v>165</v>
      </c>
      <c r="L386" s="35"/>
      <c r="M386" s="161" t="s">
        <v>3</v>
      </c>
      <c r="N386" s="162" t="s">
        <v>42</v>
      </c>
      <c r="O386" s="55"/>
      <c r="P386" s="163">
        <f>O386*H386</f>
        <v>0</v>
      </c>
      <c r="Q386" s="163">
        <v>0.36193</v>
      </c>
      <c r="R386" s="163">
        <f>Q386*H386</f>
        <v>2.7275044799999995</v>
      </c>
      <c r="S386" s="163">
        <v>0</v>
      </c>
      <c r="T386" s="164">
        <f>S386*H386</f>
        <v>0</v>
      </c>
      <c r="U386" s="34"/>
      <c r="V386" s="34"/>
      <c r="W386" s="34"/>
      <c r="X386" s="34"/>
      <c r="Y386" s="34"/>
      <c r="Z386" s="34"/>
      <c r="AA386" s="34"/>
      <c r="AB386" s="34"/>
      <c r="AC386" s="34"/>
      <c r="AD386" s="34"/>
      <c r="AE386" s="34"/>
      <c r="AR386" s="165" t="s">
        <v>85</v>
      </c>
      <c r="AT386" s="165" t="s">
        <v>161</v>
      </c>
      <c r="AU386" s="165" t="s">
        <v>79</v>
      </c>
      <c r="AY386" s="19" t="s">
        <v>159</v>
      </c>
      <c r="BE386" s="166">
        <f>IF(N386="základní",J386,0)</f>
        <v>0</v>
      </c>
      <c r="BF386" s="166">
        <f>IF(N386="snížená",J386,0)</f>
        <v>0</v>
      </c>
      <c r="BG386" s="166">
        <f>IF(N386="zákl. přenesená",J386,0)</f>
        <v>0</v>
      </c>
      <c r="BH386" s="166">
        <f>IF(N386="sníž. přenesená",J386,0)</f>
        <v>0</v>
      </c>
      <c r="BI386" s="166">
        <f>IF(N386="nulová",J386,0)</f>
        <v>0</v>
      </c>
      <c r="BJ386" s="19" t="s">
        <v>15</v>
      </c>
      <c r="BK386" s="166">
        <f>ROUND(I386*H386,2)</f>
        <v>0</v>
      </c>
      <c r="BL386" s="19" t="s">
        <v>85</v>
      </c>
      <c r="BM386" s="165" t="s">
        <v>523</v>
      </c>
    </row>
    <row r="387" spans="2:51" s="13" customFormat="1" ht="11.25">
      <c r="B387" s="167"/>
      <c r="D387" s="168" t="s">
        <v>167</v>
      </c>
      <c r="E387" s="169" t="s">
        <v>3</v>
      </c>
      <c r="F387" s="170" t="s">
        <v>524</v>
      </c>
      <c r="H387" s="169" t="s">
        <v>3</v>
      </c>
      <c r="I387" s="171"/>
      <c r="L387" s="167"/>
      <c r="M387" s="172"/>
      <c r="N387" s="173"/>
      <c r="O387" s="173"/>
      <c r="P387" s="173"/>
      <c r="Q387" s="173"/>
      <c r="R387" s="173"/>
      <c r="S387" s="173"/>
      <c r="T387" s="174"/>
      <c r="AT387" s="169" t="s">
        <v>167</v>
      </c>
      <c r="AU387" s="169" t="s">
        <v>79</v>
      </c>
      <c r="AV387" s="13" t="s">
        <v>15</v>
      </c>
      <c r="AW387" s="13" t="s">
        <v>33</v>
      </c>
      <c r="AX387" s="13" t="s">
        <v>71</v>
      </c>
      <c r="AY387" s="169" t="s">
        <v>159</v>
      </c>
    </row>
    <row r="388" spans="2:51" s="14" customFormat="1" ht="11.25">
      <c r="B388" s="175"/>
      <c r="D388" s="168" t="s">
        <v>167</v>
      </c>
      <c r="E388" s="176" t="s">
        <v>3</v>
      </c>
      <c r="F388" s="177" t="s">
        <v>525</v>
      </c>
      <c r="H388" s="178">
        <v>8.64</v>
      </c>
      <c r="I388" s="179"/>
      <c r="L388" s="175"/>
      <c r="M388" s="180"/>
      <c r="N388" s="181"/>
      <c r="O388" s="181"/>
      <c r="P388" s="181"/>
      <c r="Q388" s="181"/>
      <c r="R388" s="181"/>
      <c r="S388" s="181"/>
      <c r="T388" s="182"/>
      <c r="AT388" s="176" t="s">
        <v>167</v>
      </c>
      <c r="AU388" s="176" t="s">
        <v>79</v>
      </c>
      <c r="AV388" s="14" t="s">
        <v>79</v>
      </c>
      <c r="AW388" s="14" t="s">
        <v>33</v>
      </c>
      <c r="AX388" s="14" t="s">
        <v>71</v>
      </c>
      <c r="AY388" s="176" t="s">
        <v>159</v>
      </c>
    </row>
    <row r="389" spans="2:51" s="14" customFormat="1" ht="11.25">
      <c r="B389" s="175"/>
      <c r="D389" s="168" t="s">
        <v>167</v>
      </c>
      <c r="E389" s="176" t="s">
        <v>3</v>
      </c>
      <c r="F389" s="177" t="s">
        <v>526</v>
      </c>
      <c r="H389" s="178">
        <v>-1.104</v>
      </c>
      <c r="I389" s="179"/>
      <c r="L389" s="175"/>
      <c r="M389" s="180"/>
      <c r="N389" s="181"/>
      <c r="O389" s="181"/>
      <c r="P389" s="181"/>
      <c r="Q389" s="181"/>
      <c r="R389" s="181"/>
      <c r="S389" s="181"/>
      <c r="T389" s="182"/>
      <c r="AT389" s="176" t="s">
        <v>167</v>
      </c>
      <c r="AU389" s="176" t="s">
        <v>79</v>
      </c>
      <c r="AV389" s="14" t="s">
        <v>79</v>
      </c>
      <c r="AW389" s="14" t="s">
        <v>33</v>
      </c>
      <c r="AX389" s="14" t="s">
        <v>71</v>
      </c>
      <c r="AY389" s="176" t="s">
        <v>159</v>
      </c>
    </row>
    <row r="390" spans="2:51" s="15" customFormat="1" ht="11.25">
      <c r="B390" s="183"/>
      <c r="D390" s="168" t="s">
        <v>167</v>
      </c>
      <c r="E390" s="184" t="s">
        <v>3</v>
      </c>
      <c r="F390" s="185" t="s">
        <v>186</v>
      </c>
      <c r="H390" s="186">
        <v>7.536</v>
      </c>
      <c r="I390" s="187"/>
      <c r="L390" s="183"/>
      <c r="M390" s="188"/>
      <c r="N390" s="189"/>
      <c r="O390" s="189"/>
      <c r="P390" s="189"/>
      <c r="Q390" s="189"/>
      <c r="R390" s="189"/>
      <c r="S390" s="189"/>
      <c r="T390" s="190"/>
      <c r="AT390" s="184" t="s">
        <v>167</v>
      </c>
      <c r="AU390" s="184" t="s">
        <v>79</v>
      </c>
      <c r="AV390" s="15" t="s">
        <v>85</v>
      </c>
      <c r="AW390" s="15" t="s">
        <v>33</v>
      </c>
      <c r="AX390" s="15" t="s">
        <v>15</v>
      </c>
      <c r="AY390" s="184" t="s">
        <v>159</v>
      </c>
    </row>
    <row r="391" spans="1:65" s="2" customFormat="1" ht="84" customHeight="1">
      <c r="A391" s="34"/>
      <c r="B391" s="153"/>
      <c r="C391" s="154" t="s">
        <v>527</v>
      </c>
      <c r="D391" s="154" t="s">
        <v>161</v>
      </c>
      <c r="E391" s="155" t="s">
        <v>528</v>
      </c>
      <c r="F391" s="156" t="s">
        <v>529</v>
      </c>
      <c r="G391" s="157" t="s">
        <v>164</v>
      </c>
      <c r="H391" s="158">
        <v>51</v>
      </c>
      <c r="I391" s="159"/>
      <c r="J391" s="160">
        <f>ROUND(I391*H391,2)</f>
        <v>0</v>
      </c>
      <c r="K391" s="156" t="s">
        <v>165</v>
      </c>
      <c r="L391" s="35"/>
      <c r="M391" s="161" t="s">
        <v>3</v>
      </c>
      <c r="N391" s="162" t="s">
        <v>42</v>
      </c>
      <c r="O391" s="55"/>
      <c r="P391" s="163">
        <f>O391*H391</f>
        <v>0</v>
      </c>
      <c r="Q391" s="163">
        <v>0.35052</v>
      </c>
      <c r="R391" s="163">
        <f>Q391*H391</f>
        <v>17.87652</v>
      </c>
      <c r="S391" s="163">
        <v>0</v>
      </c>
      <c r="T391" s="164">
        <f>S391*H391</f>
        <v>0</v>
      </c>
      <c r="U391" s="34"/>
      <c r="V391" s="34"/>
      <c r="W391" s="34"/>
      <c r="X391" s="34"/>
      <c r="Y391" s="34"/>
      <c r="Z391" s="34"/>
      <c r="AA391" s="34"/>
      <c r="AB391" s="34"/>
      <c r="AC391" s="34"/>
      <c r="AD391" s="34"/>
      <c r="AE391" s="34"/>
      <c r="AR391" s="165" t="s">
        <v>85</v>
      </c>
      <c r="AT391" s="165" t="s">
        <v>161</v>
      </c>
      <c r="AU391" s="165" t="s">
        <v>79</v>
      </c>
      <c r="AY391" s="19" t="s">
        <v>159</v>
      </c>
      <c r="BE391" s="166">
        <f>IF(N391="základní",J391,0)</f>
        <v>0</v>
      </c>
      <c r="BF391" s="166">
        <f>IF(N391="snížená",J391,0)</f>
        <v>0</v>
      </c>
      <c r="BG391" s="166">
        <f>IF(N391="zákl. přenesená",J391,0)</f>
        <v>0</v>
      </c>
      <c r="BH391" s="166">
        <f>IF(N391="sníž. přenesená",J391,0)</f>
        <v>0</v>
      </c>
      <c r="BI391" s="166">
        <f>IF(N391="nulová",J391,0)</f>
        <v>0</v>
      </c>
      <c r="BJ391" s="19" t="s">
        <v>15</v>
      </c>
      <c r="BK391" s="166">
        <f>ROUND(I391*H391,2)</f>
        <v>0</v>
      </c>
      <c r="BL391" s="19" t="s">
        <v>85</v>
      </c>
      <c r="BM391" s="165" t="s">
        <v>530</v>
      </c>
    </row>
    <row r="392" spans="2:51" s="14" customFormat="1" ht="11.25">
      <c r="B392" s="175"/>
      <c r="D392" s="168" t="s">
        <v>167</v>
      </c>
      <c r="E392" s="176" t="s">
        <v>3</v>
      </c>
      <c r="F392" s="177" t="s">
        <v>531</v>
      </c>
      <c r="H392" s="178">
        <v>51</v>
      </c>
      <c r="I392" s="179"/>
      <c r="L392" s="175"/>
      <c r="M392" s="180"/>
      <c r="N392" s="181"/>
      <c r="O392" s="181"/>
      <c r="P392" s="181"/>
      <c r="Q392" s="181"/>
      <c r="R392" s="181"/>
      <c r="S392" s="181"/>
      <c r="T392" s="182"/>
      <c r="AT392" s="176" t="s">
        <v>167</v>
      </c>
      <c r="AU392" s="176" t="s">
        <v>79</v>
      </c>
      <c r="AV392" s="14" t="s">
        <v>79</v>
      </c>
      <c r="AW392" s="14" t="s">
        <v>33</v>
      </c>
      <c r="AX392" s="14" t="s">
        <v>15</v>
      </c>
      <c r="AY392" s="176" t="s">
        <v>159</v>
      </c>
    </row>
    <row r="393" spans="1:65" s="2" customFormat="1" ht="16.5" customHeight="1">
      <c r="A393" s="34"/>
      <c r="B393" s="153"/>
      <c r="C393" s="154" t="s">
        <v>532</v>
      </c>
      <c r="D393" s="154" t="s">
        <v>161</v>
      </c>
      <c r="E393" s="155" t="s">
        <v>533</v>
      </c>
      <c r="F393" s="156" t="s">
        <v>534</v>
      </c>
      <c r="G393" s="157" t="s">
        <v>214</v>
      </c>
      <c r="H393" s="158">
        <v>0.022</v>
      </c>
      <c r="I393" s="159"/>
      <c r="J393" s="160">
        <f>ROUND(I393*H393,2)</f>
        <v>0</v>
      </c>
      <c r="K393" s="156" t="s">
        <v>535</v>
      </c>
      <c r="L393" s="35"/>
      <c r="M393" s="161" t="s">
        <v>3</v>
      </c>
      <c r="N393" s="162" t="s">
        <v>42</v>
      </c>
      <c r="O393" s="55"/>
      <c r="P393" s="163">
        <f>O393*H393</f>
        <v>0</v>
      </c>
      <c r="Q393" s="163">
        <v>0</v>
      </c>
      <c r="R393" s="163">
        <f>Q393*H393</f>
        <v>0</v>
      </c>
      <c r="S393" s="163">
        <v>0</v>
      </c>
      <c r="T393" s="164">
        <f>S393*H393</f>
        <v>0</v>
      </c>
      <c r="U393" s="34"/>
      <c r="V393" s="34"/>
      <c r="W393" s="34"/>
      <c r="X393" s="34"/>
      <c r="Y393" s="34"/>
      <c r="Z393" s="34"/>
      <c r="AA393" s="34"/>
      <c r="AB393" s="34"/>
      <c r="AC393" s="34"/>
      <c r="AD393" s="34"/>
      <c r="AE393" s="34"/>
      <c r="AR393" s="165" t="s">
        <v>85</v>
      </c>
      <c r="AT393" s="165" t="s">
        <v>161</v>
      </c>
      <c r="AU393" s="165" t="s">
        <v>79</v>
      </c>
      <c r="AY393" s="19" t="s">
        <v>159</v>
      </c>
      <c r="BE393" s="166">
        <f>IF(N393="základní",J393,0)</f>
        <v>0</v>
      </c>
      <c r="BF393" s="166">
        <f>IF(N393="snížená",J393,0)</f>
        <v>0</v>
      </c>
      <c r="BG393" s="166">
        <f>IF(N393="zákl. přenesená",J393,0)</f>
        <v>0</v>
      </c>
      <c r="BH393" s="166">
        <f>IF(N393="sníž. přenesená",J393,0)</f>
        <v>0</v>
      </c>
      <c r="BI393" s="166">
        <f>IF(N393="nulová",J393,0)</f>
        <v>0</v>
      </c>
      <c r="BJ393" s="19" t="s">
        <v>15</v>
      </c>
      <c r="BK393" s="166">
        <f>ROUND(I393*H393,2)</f>
        <v>0</v>
      </c>
      <c r="BL393" s="19" t="s">
        <v>85</v>
      </c>
      <c r="BM393" s="165" t="s">
        <v>536</v>
      </c>
    </row>
    <row r="394" spans="2:51" s="13" customFormat="1" ht="11.25">
      <c r="B394" s="167"/>
      <c r="D394" s="168" t="s">
        <v>167</v>
      </c>
      <c r="E394" s="169" t="s">
        <v>3</v>
      </c>
      <c r="F394" s="170" t="s">
        <v>537</v>
      </c>
      <c r="H394" s="169" t="s">
        <v>3</v>
      </c>
      <c r="I394" s="171"/>
      <c r="L394" s="167"/>
      <c r="M394" s="172"/>
      <c r="N394" s="173"/>
      <c r="O394" s="173"/>
      <c r="P394" s="173"/>
      <c r="Q394" s="173"/>
      <c r="R394" s="173"/>
      <c r="S394" s="173"/>
      <c r="T394" s="174"/>
      <c r="AT394" s="169" t="s">
        <v>167</v>
      </c>
      <c r="AU394" s="169" t="s">
        <v>79</v>
      </c>
      <c r="AV394" s="13" t="s">
        <v>15</v>
      </c>
      <c r="AW394" s="13" t="s">
        <v>33</v>
      </c>
      <c r="AX394" s="13" t="s">
        <v>71</v>
      </c>
      <c r="AY394" s="169" t="s">
        <v>159</v>
      </c>
    </row>
    <row r="395" spans="2:51" s="14" customFormat="1" ht="11.25">
      <c r="B395" s="175"/>
      <c r="D395" s="168" t="s">
        <v>167</v>
      </c>
      <c r="E395" s="176" t="s">
        <v>3</v>
      </c>
      <c r="F395" s="177" t="s">
        <v>538</v>
      </c>
      <c r="H395" s="178">
        <v>0.022</v>
      </c>
      <c r="I395" s="179"/>
      <c r="L395" s="175"/>
      <c r="M395" s="180"/>
      <c r="N395" s="181"/>
      <c r="O395" s="181"/>
      <c r="P395" s="181"/>
      <c r="Q395" s="181"/>
      <c r="R395" s="181"/>
      <c r="S395" s="181"/>
      <c r="T395" s="182"/>
      <c r="AT395" s="176" t="s">
        <v>167</v>
      </c>
      <c r="AU395" s="176" t="s">
        <v>79</v>
      </c>
      <c r="AV395" s="14" t="s">
        <v>79</v>
      </c>
      <c r="AW395" s="14" t="s">
        <v>33</v>
      </c>
      <c r="AX395" s="14" t="s">
        <v>71</v>
      </c>
      <c r="AY395" s="176" t="s">
        <v>159</v>
      </c>
    </row>
    <row r="396" spans="2:51" s="15" customFormat="1" ht="11.25">
      <c r="B396" s="183"/>
      <c r="D396" s="168" t="s">
        <v>167</v>
      </c>
      <c r="E396" s="184" t="s">
        <v>3</v>
      </c>
      <c r="F396" s="185" t="s">
        <v>186</v>
      </c>
      <c r="H396" s="186">
        <v>0.022</v>
      </c>
      <c r="I396" s="187"/>
      <c r="L396" s="183"/>
      <c r="M396" s="188"/>
      <c r="N396" s="189"/>
      <c r="O396" s="189"/>
      <c r="P396" s="189"/>
      <c r="Q396" s="189"/>
      <c r="R396" s="189"/>
      <c r="S396" s="189"/>
      <c r="T396" s="190"/>
      <c r="AT396" s="184" t="s">
        <v>167</v>
      </c>
      <c r="AU396" s="184" t="s">
        <v>79</v>
      </c>
      <c r="AV396" s="15" t="s">
        <v>85</v>
      </c>
      <c r="AW396" s="15" t="s">
        <v>33</v>
      </c>
      <c r="AX396" s="15" t="s">
        <v>15</v>
      </c>
      <c r="AY396" s="184" t="s">
        <v>159</v>
      </c>
    </row>
    <row r="397" spans="1:65" s="2" customFormat="1" ht="72" customHeight="1">
      <c r="A397" s="34"/>
      <c r="B397" s="153"/>
      <c r="C397" s="154" t="s">
        <v>539</v>
      </c>
      <c r="D397" s="154" t="s">
        <v>161</v>
      </c>
      <c r="E397" s="155" t="s">
        <v>540</v>
      </c>
      <c r="F397" s="156" t="s">
        <v>541</v>
      </c>
      <c r="G397" s="157" t="s">
        <v>214</v>
      </c>
      <c r="H397" s="158">
        <v>0.254</v>
      </c>
      <c r="I397" s="159"/>
      <c r="J397" s="160">
        <f>ROUND(I397*H397,2)</f>
        <v>0</v>
      </c>
      <c r="K397" s="156" t="s">
        <v>165</v>
      </c>
      <c r="L397" s="35"/>
      <c r="M397" s="161" t="s">
        <v>3</v>
      </c>
      <c r="N397" s="162" t="s">
        <v>42</v>
      </c>
      <c r="O397" s="55"/>
      <c r="P397" s="163">
        <f>O397*H397</f>
        <v>0</v>
      </c>
      <c r="Q397" s="163">
        <v>1.06277</v>
      </c>
      <c r="R397" s="163">
        <f>Q397*H397</f>
        <v>0.26994358</v>
      </c>
      <c r="S397" s="163">
        <v>0</v>
      </c>
      <c r="T397" s="164">
        <f>S397*H397</f>
        <v>0</v>
      </c>
      <c r="U397" s="34"/>
      <c r="V397" s="34"/>
      <c r="W397" s="34"/>
      <c r="X397" s="34"/>
      <c r="Y397" s="34"/>
      <c r="Z397" s="34"/>
      <c r="AA397" s="34"/>
      <c r="AB397" s="34"/>
      <c r="AC397" s="34"/>
      <c r="AD397" s="34"/>
      <c r="AE397" s="34"/>
      <c r="AR397" s="165" t="s">
        <v>85</v>
      </c>
      <c r="AT397" s="165" t="s">
        <v>161</v>
      </c>
      <c r="AU397" s="165" t="s">
        <v>79</v>
      </c>
      <c r="AY397" s="19" t="s">
        <v>159</v>
      </c>
      <c r="BE397" s="166">
        <f>IF(N397="základní",J397,0)</f>
        <v>0</v>
      </c>
      <c r="BF397" s="166">
        <f>IF(N397="snížená",J397,0)</f>
        <v>0</v>
      </c>
      <c r="BG397" s="166">
        <f>IF(N397="zákl. přenesená",J397,0)</f>
        <v>0</v>
      </c>
      <c r="BH397" s="166">
        <f>IF(N397="sníž. přenesená",J397,0)</f>
        <v>0</v>
      </c>
      <c r="BI397" s="166">
        <f>IF(N397="nulová",J397,0)</f>
        <v>0</v>
      </c>
      <c r="BJ397" s="19" t="s">
        <v>15</v>
      </c>
      <c r="BK397" s="166">
        <f>ROUND(I397*H397,2)</f>
        <v>0</v>
      </c>
      <c r="BL397" s="19" t="s">
        <v>85</v>
      </c>
      <c r="BM397" s="165" t="s">
        <v>542</v>
      </c>
    </row>
    <row r="398" spans="2:51" s="13" customFormat="1" ht="11.25">
      <c r="B398" s="167"/>
      <c r="D398" s="168" t="s">
        <v>167</v>
      </c>
      <c r="E398" s="169" t="s">
        <v>3</v>
      </c>
      <c r="F398" s="170" t="s">
        <v>524</v>
      </c>
      <c r="H398" s="169" t="s">
        <v>3</v>
      </c>
      <c r="I398" s="171"/>
      <c r="L398" s="167"/>
      <c r="M398" s="172"/>
      <c r="N398" s="173"/>
      <c r="O398" s="173"/>
      <c r="P398" s="173"/>
      <c r="Q398" s="173"/>
      <c r="R398" s="173"/>
      <c r="S398" s="173"/>
      <c r="T398" s="174"/>
      <c r="AT398" s="169" t="s">
        <v>167</v>
      </c>
      <c r="AU398" s="169" t="s">
        <v>79</v>
      </c>
      <c r="AV398" s="13" t="s">
        <v>15</v>
      </c>
      <c r="AW398" s="13" t="s">
        <v>33</v>
      </c>
      <c r="AX398" s="13" t="s">
        <v>71</v>
      </c>
      <c r="AY398" s="169" t="s">
        <v>159</v>
      </c>
    </row>
    <row r="399" spans="2:51" s="14" customFormat="1" ht="11.25">
      <c r="B399" s="175"/>
      <c r="D399" s="168" t="s">
        <v>167</v>
      </c>
      <c r="E399" s="176" t="s">
        <v>3</v>
      </c>
      <c r="F399" s="177" t="s">
        <v>543</v>
      </c>
      <c r="H399" s="178">
        <v>0.036</v>
      </c>
      <c r="I399" s="179"/>
      <c r="L399" s="175"/>
      <c r="M399" s="180"/>
      <c r="N399" s="181"/>
      <c r="O399" s="181"/>
      <c r="P399" s="181"/>
      <c r="Q399" s="181"/>
      <c r="R399" s="181"/>
      <c r="S399" s="181"/>
      <c r="T399" s="182"/>
      <c r="AT399" s="176" t="s">
        <v>167</v>
      </c>
      <c r="AU399" s="176" t="s">
        <v>79</v>
      </c>
      <c r="AV399" s="14" t="s">
        <v>79</v>
      </c>
      <c r="AW399" s="14" t="s">
        <v>33</v>
      </c>
      <c r="AX399" s="14" t="s">
        <v>71</v>
      </c>
      <c r="AY399" s="176" t="s">
        <v>159</v>
      </c>
    </row>
    <row r="400" spans="2:51" s="14" customFormat="1" ht="11.25">
      <c r="B400" s="175"/>
      <c r="D400" s="168" t="s">
        <v>167</v>
      </c>
      <c r="E400" s="176" t="s">
        <v>3</v>
      </c>
      <c r="F400" s="177" t="s">
        <v>544</v>
      </c>
      <c r="H400" s="178">
        <v>0.218</v>
      </c>
      <c r="I400" s="179"/>
      <c r="L400" s="175"/>
      <c r="M400" s="180"/>
      <c r="N400" s="181"/>
      <c r="O400" s="181"/>
      <c r="P400" s="181"/>
      <c r="Q400" s="181"/>
      <c r="R400" s="181"/>
      <c r="S400" s="181"/>
      <c r="T400" s="182"/>
      <c r="AT400" s="176" t="s">
        <v>167</v>
      </c>
      <c r="AU400" s="176" t="s">
        <v>79</v>
      </c>
      <c r="AV400" s="14" t="s">
        <v>79</v>
      </c>
      <c r="AW400" s="14" t="s">
        <v>33</v>
      </c>
      <c r="AX400" s="14" t="s">
        <v>71</v>
      </c>
      <c r="AY400" s="176" t="s">
        <v>159</v>
      </c>
    </row>
    <row r="401" spans="2:51" s="15" customFormat="1" ht="11.25">
      <c r="B401" s="183"/>
      <c r="D401" s="168" t="s">
        <v>167</v>
      </c>
      <c r="E401" s="184" t="s">
        <v>3</v>
      </c>
      <c r="F401" s="185" t="s">
        <v>186</v>
      </c>
      <c r="H401" s="186">
        <v>0.254</v>
      </c>
      <c r="I401" s="187"/>
      <c r="L401" s="183"/>
      <c r="M401" s="188"/>
      <c r="N401" s="189"/>
      <c r="O401" s="189"/>
      <c r="P401" s="189"/>
      <c r="Q401" s="189"/>
      <c r="R401" s="189"/>
      <c r="S401" s="189"/>
      <c r="T401" s="190"/>
      <c r="AT401" s="184" t="s">
        <v>167</v>
      </c>
      <c r="AU401" s="184" t="s">
        <v>79</v>
      </c>
      <c r="AV401" s="15" t="s">
        <v>85</v>
      </c>
      <c r="AW401" s="15" t="s">
        <v>33</v>
      </c>
      <c r="AX401" s="15" t="s">
        <v>15</v>
      </c>
      <c r="AY401" s="184" t="s">
        <v>159</v>
      </c>
    </row>
    <row r="402" spans="1:65" s="2" customFormat="1" ht="48" customHeight="1">
      <c r="A402" s="34"/>
      <c r="B402" s="153"/>
      <c r="C402" s="154" t="s">
        <v>545</v>
      </c>
      <c r="D402" s="154" t="s">
        <v>161</v>
      </c>
      <c r="E402" s="155" t="s">
        <v>546</v>
      </c>
      <c r="F402" s="156" t="s">
        <v>547</v>
      </c>
      <c r="G402" s="157" t="s">
        <v>172</v>
      </c>
      <c r="H402" s="158">
        <v>1</v>
      </c>
      <c r="I402" s="159"/>
      <c r="J402" s="160">
        <f>ROUND(I402*H402,2)</f>
        <v>0</v>
      </c>
      <c r="K402" s="156" t="s">
        <v>165</v>
      </c>
      <c r="L402" s="35"/>
      <c r="M402" s="161" t="s">
        <v>3</v>
      </c>
      <c r="N402" s="162" t="s">
        <v>42</v>
      </c>
      <c r="O402" s="55"/>
      <c r="P402" s="163">
        <f>O402*H402</f>
        <v>0</v>
      </c>
      <c r="Q402" s="163">
        <v>2.34276</v>
      </c>
      <c r="R402" s="163">
        <f>Q402*H402</f>
        <v>2.34276</v>
      </c>
      <c r="S402" s="163">
        <v>0</v>
      </c>
      <c r="T402" s="164">
        <f>S402*H402</f>
        <v>0</v>
      </c>
      <c r="U402" s="34"/>
      <c r="V402" s="34"/>
      <c r="W402" s="34"/>
      <c r="X402" s="34"/>
      <c r="Y402" s="34"/>
      <c r="Z402" s="34"/>
      <c r="AA402" s="34"/>
      <c r="AB402" s="34"/>
      <c r="AC402" s="34"/>
      <c r="AD402" s="34"/>
      <c r="AE402" s="34"/>
      <c r="AR402" s="165" t="s">
        <v>85</v>
      </c>
      <c r="AT402" s="165" t="s">
        <v>161</v>
      </c>
      <c r="AU402" s="165" t="s">
        <v>79</v>
      </c>
      <c r="AY402" s="19" t="s">
        <v>159</v>
      </c>
      <c r="BE402" s="166">
        <f>IF(N402="základní",J402,0)</f>
        <v>0</v>
      </c>
      <c r="BF402" s="166">
        <f>IF(N402="snížená",J402,0)</f>
        <v>0</v>
      </c>
      <c r="BG402" s="166">
        <f>IF(N402="zákl. přenesená",J402,0)</f>
        <v>0</v>
      </c>
      <c r="BH402" s="166">
        <f>IF(N402="sníž. přenesená",J402,0)</f>
        <v>0</v>
      </c>
      <c r="BI402" s="166">
        <f>IF(N402="nulová",J402,0)</f>
        <v>0</v>
      </c>
      <c r="BJ402" s="19" t="s">
        <v>15</v>
      </c>
      <c r="BK402" s="166">
        <f>ROUND(I402*H402,2)</f>
        <v>0</v>
      </c>
      <c r="BL402" s="19" t="s">
        <v>85</v>
      </c>
      <c r="BM402" s="165" t="s">
        <v>548</v>
      </c>
    </row>
    <row r="403" spans="2:51" s="13" customFormat="1" ht="11.25">
      <c r="B403" s="167"/>
      <c r="D403" s="168" t="s">
        <v>167</v>
      </c>
      <c r="E403" s="169" t="s">
        <v>3</v>
      </c>
      <c r="F403" s="170" t="s">
        <v>549</v>
      </c>
      <c r="H403" s="169" t="s">
        <v>3</v>
      </c>
      <c r="I403" s="171"/>
      <c r="L403" s="167"/>
      <c r="M403" s="172"/>
      <c r="N403" s="173"/>
      <c r="O403" s="173"/>
      <c r="P403" s="173"/>
      <c r="Q403" s="173"/>
      <c r="R403" s="173"/>
      <c r="S403" s="173"/>
      <c r="T403" s="174"/>
      <c r="AT403" s="169" t="s">
        <v>167</v>
      </c>
      <c r="AU403" s="169" t="s">
        <v>79</v>
      </c>
      <c r="AV403" s="13" t="s">
        <v>15</v>
      </c>
      <c r="AW403" s="13" t="s">
        <v>33</v>
      </c>
      <c r="AX403" s="13" t="s">
        <v>71</v>
      </c>
      <c r="AY403" s="169" t="s">
        <v>159</v>
      </c>
    </row>
    <row r="404" spans="2:51" s="14" customFormat="1" ht="11.25">
      <c r="B404" s="175"/>
      <c r="D404" s="168" t="s">
        <v>167</v>
      </c>
      <c r="E404" s="176" t="s">
        <v>3</v>
      </c>
      <c r="F404" s="177" t="s">
        <v>550</v>
      </c>
      <c r="H404" s="178">
        <v>1</v>
      </c>
      <c r="I404" s="179"/>
      <c r="L404" s="175"/>
      <c r="M404" s="180"/>
      <c r="N404" s="181"/>
      <c r="O404" s="181"/>
      <c r="P404" s="181"/>
      <c r="Q404" s="181"/>
      <c r="R404" s="181"/>
      <c r="S404" s="181"/>
      <c r="T404" s="182"/>
      <c r="AT404" s="176" t="s">
        <v>167</v>
      </c>
      <c r="AU404" s="176" t="s">
        <v>79</v>
      </c>
      <c r="AV404" s="14" t="s">
        <v>79</v>
      </c>
      <c r="AW404" s="14" t="s">
        <v>33</v>
      </c>
      <c r="AX404" s="14" t="s">
        <v>15</v>
      </c>
      <c r="AY404" s="176" t="s">
        <v>159</v>
      </c>
    </row>
    <row r="405" spans="1:65" s="2" customFormat="1" ht="36" customHeight="1">
      <c r="A405" s="34"/>
      <c r="B405" s="153"/>
      <c r="C405" s="154" t="s">
        <v>551</v>
      </c>
      <c r="D405" s="154" t="s">
        <v>161</v>
      </c>
      <c r="E405" s="155" t="s">
        <v>552</v>
      </c>
      <c r="F405" s="156" t="s">
        <v>553</v>
      </c>
      <c r="G405" s="157" t="s">
        <v>293</v>
      </c>
      <c r="H405" s="158">
        <v>4</v>
      </c>
      <c r="I405" s="159"/>
      <c r="J405" s="160">
        <f>ROUND(I405*H405,2)</f>
        <v>0</v>
      </c>
      <c r="K405" s="156" t="s">
        <v>165</v>
      </c>
      <c r="L405" s="35"/>
      <c r="M405" s="161" t="s">
        <v>3</v>
      </c>
      <c r="N405" s="162" t="s">
        <v>42</v>
      </c>
      <c r="O405" s="55"/>
      <c r="P405" s="163">
        <f>O405*H405</f>
        <v>0</v>
      </c>
      <c r="Q405" s="163">
        <v>0.059</v>
      </c>
      <c r="R405" s="163">
        <f>Q405*H405</f>
        <v>0.236</v>
      </c>
      <c r="S405" s="163">
        <v>0</v>
      </c>
      <c r="T405" s="164">
        <f>S405*H405</f>
        <v>0</v>
      </c>
      <c r="U405" s="34"/>
      <c r="V405" s="34"/>
      <c r="W405" s="34"/>
      <c r="X405" s="34"/>
      <c r="Y405" s="34"/>
      <c r="Z405" s="34"/>
      <c r="AA405" s="34"/>
      <c r="AB405" s="34"/>
      <c r="AC405" s="34"/>
      <c r="AD405" s="34"/>
      <c r="AE405" s="34"/>
      <c r="AR405" s="165" t="s">
        <v>85</v>
      </c>
      <c r="AT405" s="165" t="s">
        <v>161</v>
      </c>
      <c r="AU405" s="165" t="s">
        <v>79</v>
      </c>
      <c r="AY405" s="19" t="s">
        <v>159</v>
      </c>
      <c r="BE405" s="166">
        <f>IF(N405="základní",J405,0)</f>
        <v>0</v>
      </c>
      <c r="BF405" s="166">
        <f>IF(N405="snížená",J405,0)</f>
        <v>0</v>
      </c>
      <c r="BG405" s="166">
        <f>IF(N405="zákl. přenesená",J405,0)</f>
        <v>0</v>
      </c>
      <c r="BH405" s="166">
        <f>IF(N405="sníž. přenesená",J405,0)</f>
        <v>0</v>
      </c>
      <c r="BI405" s="166">
        <f>IF(N405="nulová",J405,0)</f>
        <v>0</v>
      </c>
      <c r="BJ405" s="19" t="s">
        <v>15</v>
      </c>
      <c r="BK405" s="166">
        <f>ROUND(I405*H405,2)</f>
        <v>0</v>
      </c>
      <c r="BL405" s="19" t="s">
        <v>85</v>
      </c>
      <c r="BM405" s="165" t="s">
        <v>554</v>
      </c>
    </row>
    <row r="406" spans="2:51" s="13" customFormat="1" ht="11.25">
      <c r="B406" s="167"/>
      <c r="D406" s="168" t="s">
        <v>167</v>
      </c>
      <c r="E406" s="169" t="s">
        <v>3</v>
      </c>
      <c r="F406" s="170" t="s">
        <v>555</v>
      </c>
      <c r="H406" s="169" t="s">
        <v>3</v>
      </c>
      <c r="I406" s="171"/>
      <c r="L406" s="167"/>
      <c r="M406" s="172"/>
      <c r="N406" s="173"/>
      <c r="O406" s="173"/>
      <c r="P406" s="173"/>
      <c r="Q406" s="173"/>
      <c r="R406" s="173"/>
      <c r="S406" s="173"/>
      <c r="T406" s="174"/>
      <c r="AT406" s="169" t="s">
        <v>167</v>
      </c>
      <c r="AU406" s="169" t="s">
        <v>79</v>
      </c>
      <c r="AV406" s="13" t="s">
        <v>15</v>
      </c>
      <c r="AW406" s="13" t="s">
        <v>33</v>
      </c>
      <c r="AX406" s="13" t="s">
        <v>71</v>
      </c>
      <c r="AY406" s="169" t="s">
        <v>159</v>
      </c>
    </row>
    <row r="407" spans="2:51" s="14" customFormat="1" ht="11.25">
      <c r="B407" s="175"/>
      <c r="D407" s="168" t="s">
        <v>167</v>
      </c>
      <c r="E407" s="176" t="s">
        <v>3</v>
      </c>
      <c r="F407" s="177" t="s">
        <v>85</v>
      </c>
      <c r="H407" s="178">
        <v>4</v>
      </c>
      <c r="I407" s="179"/>
      <c r="L407" s="175"/>
      <c r="M407" s="180"/>
      <c r="N407" s="181"/>
      <c r="O407" s="181"/>
      <c r="P407" s="181"/>
      <c r="Q407" s="181"/>
      <c r="R407" s="181"/>
      <c r="S407" s="181"/>
      <c r="T407" s="182"/>
      <c r="AT407" s="176" t="s">
        <v>167</v>
      </c>
      <c r="AU407" s="176" t="s">
        <v>79</v>
      </c>
      <c r="AV407" s="14" t="s">
        <v>79</v>
      </c>
      <c r="AW407" s="14" t="s">
        <v>33</v>
      </c>
      <c r="AX407" s="14" t="s">
        <v>15</v>
      </c>
      <c r="AY407" s="176" t="s">
        <v>159</v>
      </c>
    </row>
    <row r="408" spans="1:65" s="2" customFormat="1" ht="36" customHeight="1">
      <c r="A408" s="34"/>
      <c r="B408" s="153"/>
      <c r="C408" s="154" t="s">
        <v>556</v>
      </c>
      <c r="D408" s="154" t="s">
        <v>161</v>
      </c>
      <c r="E408" s="155" t="s">
        <v>557</v>
      </c>
      <c r="F408" s="156" t="s">
        <v>558</v>
      </c>
      <c r="G408" s="157" t="s">
        <v>214</v>
      </c>
      <c r="H408" s="158">
        <v>0.276</v>
      </c>
      <c r="I408" s="159"/>
      <c r="J408" s="160">
        <f>ROUND(I408*H408,2)</f>
        <v>0</v>
      </c>
      <c r="K408" s="156" t="s">
        <v>165</v>
      </c>
      <c r="L408" s="35"/>
      <c r="M408" s="161" t="s">
        <v>3</v>
      </c>
      <c r="N408" s="162" t="s">
        <v>42</v>
      </c>
      <c r="O408" s="55"/>
      <c r="P408" s="163">
        <f>O408*H408</f>
        <v>0</v>
      </c>
      <c r="Q408" s="163">
        <v>0.01709</v>
      </c>
      <c r="R408" s="163">
        <f>Q408*H408</f>
        <v>0.004716840000000001</v>
      </c>
      <c r="S408" s="163">
        <v>0</v>
      </c>
      <c r="T408" s="164">
        <f>S408*H408</f>
        <v>0</v>
      </c>
      <c r="U408" s="34"/>
      <c r="V408" s="34"/>
      <c r="W408" s="34"/>
      <c r="X408" s="34"/>
      <c r="Y408" s="34"/>
      <c r="Z408" s="34"/>
      <c r="AA408" s="34"/>
      <c r="AB408" s="34"/>
      <c r="AC408" s="34"/>
      <c r="AD408" s="34"/>
      <c r="AE408" s="34"/>
      <c r="AR408" s="165" t="s">
        <v>85</v>
      </c>
      <c r="AT408" s="165" t="s">
        <v>161</v>
      </c>
      <c r="AU408" s="165" t="s">
        <v>79</v>
      </c>
      <c r="AY408" s="19" t="s">
        <v>159</v>
      </c>
      <c r="BE408" s="166">
        <f>IF(N408="základní",J408,0)</f>
        <v>0</v>
      </c>
      <c r="BF408" s="166">
        <f>IF(N408="snížená",J408,0)</f>
        <v>0</v>
      </c>
      <c r="BG408" s="166">
        <f>IF(N408="zákl. přenesená",J408,0)</f>
        <v>0</v>
      </c>
      <c r="BH408" s="166">
        <f>IF(N408="sníž. přenesená",J408,0)</f>
        <v>0</v>
      </c>
      <c r="BI408" s="166">
        <f>IF(N408="nulová",J408,0)</f>
        <v>0</v>
      </c>
      <c r="BJ408" s="19" t="s">
        <v>15</v>
      </c>
      <c r="BK408" s="166">
        <f>ROUND(I408*H408,2)</f>
        <v>0</v>
      </c>
      <c r="BL408" s="19" t="s">
        <v>85</v>
      </c>
      <c r="BM408" s="165" t="s">
        <v>559</v>
      </c>
    </row>
    <row r="409" spans="2:51" s="13" customFormat="1" ht="11.25">
      <c r="B409" s="167"/>
      <c r="D409" s="168" t="s">
        <v>167</v>
      </c>
      <c r="E409" s="169" t="s">
        <v>3</v>
      </c>
      <c r="F409" s="170" t="s">
        <v>524</v>
      </c>
      <c r="H409" s="169" t="s">
        <v>3</v>
      </c>
      <c r="I409" s="171"/>
      <c r="L409" s="167"/>
      <c r="M409" s="172"/>
      <c r="N409" s="173"/>
      <c r="O409" s="173"/>
      <c r="P409" s="173"/>
      <c r="Q409" s="173"/>
      <c r="R409" s="173"/>
      <c r="S409" s="173"/>
      <c r="T409" s="174"/>
      <c r="AT409" s="169" t="s">
        <v>167</v>
      </c>
      <c r="AU409" s="169" t="s">
        <v>79</v>
      </c>
      <c r="AV409" s="13" t="s">
        <v>15</v>
      </c>
      <c r="AW409" s="13" t="s">
        <v>33</v>
      </c>
      <c r="AX409" s="13" t="s">
        <v>71</v>
      </c>
      <c r="AY409" s="169" t="s">
        <v>159</v>
      </c>
    </row>
    <row r="410" spans="2:51" s="14" customFormat="1" ht="11.25">
      <c r="B410" s="175"/>
      <c r="D410" s="168" t="s">
        <v>167</v>
      </c>
      <c r="E410" s="176" t="s">
        <v>3</v>
      </c>
      <c r="F410" s="177" t="s">
        <v>560</v>
      </c>
      <c r="H410" s="178">
        <v>0.276</v>
      </c>
      <c r="I410" s="179"/>
      <c r="L410" s="175"/>
      <c r="M410" s="180"/>
      <c r="N410" s="181"/>
      <c r="O410" s="181"/>
      <c r="P410" s="181"/>
      <c r="Q410" s="181"/>
      <c r="R410" s="181"/>
      <c r="S410" s="181"/>
      <c r="T410" s="182"/>
      <c r="AT410" s="176" t="s">
        <v>167</v>
      </c>
      <c r="AU410" s="176" t="s">
        <v>79</v>
      </c>
      <c r="AV410" s="14" t="s">
        <v>79</v>
      </c>
      <c r="AW410" s="14" t="s">
        <v>33</v>
      </c>
      <c r="AX410" s="14" t="s">
        <v>15</v>
      </c>
      <c r="AY410" s="176" t="s">
        <v>159</v>
      </c>
    </row>
    <row r="411" spans="1:65" s="2" customFormat="1" ht="16.5" customHeight="1">
      <c r="A411" s="34"/>
      <c r="B411" s="153"/>
      <c r="C411" s="191" t="s">
        <v>561</v>
      </c>
      <c r="D411" s="191" t="s">
        <v>245</v>
      </c>
      <c r="E411" s="192" t="s">
        <v>562</v>
      </c>
      <c r="F411" s="193" t="s">
        <v>563</v>
      </c>
      <c r="G411" s="194" t="s">
        <v>214</v>
      </c>
      <c r="H411" s="195">
        <v>0.298</v>
      </c>
      <c r="I411" s="196"/>
      <c r="J411" s="197">
        <f>ROUND(I411*H411,2)</f>
        <v>0</v>
      </c>
      <c r="K411" s="193" t="s">
        <v>165</v>
      </c>
      <c r="L411" s="198"/>
      <c r="M411" s="199" t="s">
        <v>3</v>
      </c>
      <c r="N411" s="200" t="s">
        <v>42</v>
      </c>
      <c r="O411" s="55"/>
      <c r="P411" s="163">
        <f>O411*H411</f>
        <v>0</v>
      </c>
      <c r="Q411" s="163">
        <v>1</v>
      </c>
      <c r="R411" s="163">
        <f>Q411*H411</f>
        <v>0.298</v>
      </c>
      <c r="S411" s="163">
        <v>0</v>
      </c>
      <c r="T411" s="164">
        <f>S411*H411</f>
        <v>0</v>
      </c>
      <c r="U411" s="34"/>
      <c r="V411" s="34"/>
      <c r="W411" s="34"/>
      <c r="X411" s="34"/>
      <c r="Y411" s="34"/>
      <c r="Z411" s="34"/>
      <c r="AA411" s="34"/>
      <c r="AB411" s="34"/>
      <c r="AC411" s="34"/>
      <c r="AD411" s="34"/>
      <c r="AE411" s="34"/>
      <c r="AR411" s="165" t="s">
        <v>97</v>
      </c>
      <c r="AT411" s="165" t="s">
        <v>245</v>
      </c>
      <c r="AU411" s="165" t="s">
        <v>79</v>
      </c>
      <c r="AY411" s="19" t="s">
        <v>159</v>
      </c>
      <c r="BE411" s="166">
        <f>IF(N411="základní",J411,0)</f>
        <v>0</v>
      </c>
      <c r="BF411" s="166">
        <f>IF(N411="snížená",J411,0)</f>
        <v>0</v>
      </c>
      <c r="BG411" s="166">
        <f>IF(N411="zákl. přenesená",J411,0)</f>
        <v>0</v>
      </c>
      <c r="BH411" s="166">
        <f>IF(N411="sníž. přenesená",J411,0)</f>
        <v>0</v>
      </c>
      <c r="BI411" s="166">
        <f>IF(N411="nulová",J411,0)</f>
        <v>0</v>
      </c>
      <c r="BJ411" s="19" t="s">
        <v>15</v>
      </c>
      <c r="BK411" s="166">
        <f>ROUND(I411*H411,2)</f>
        <v>0</v>
      </c>
      <c r="BL411" s="19" t="s">
        <v>85</v>
      </c>
      <c r="BM411" s="165" t="s">
        <v>564</v>
      </c>
    </row>
    <row r="412" spans="2:51" s="14" customFormat="1" ht="11.25">
      <c r="B412" s="175"/>
      <c r="D412" s="168" t="s">
        <v>167</v>
      </c>
      <c r="F412" s="177" t="s">
        <v>565</v>
      </c>
      <c r="H412" s="178">
        <v>0.298</v>
      </c>
      <c r="I412" s="179"/>
      <c r="L412" s="175"/>
      <c r="M412" s="180"/>
      <c r="N412" s="181"/>
      <c r="O412" s="181"/>
      <c r="P412" s="181"/>
      <c r="Q412" s="181"/>
      <c r="R412" s="181"/>
      <c r="S412" s="181"/>
      <c r="T412" s="182"/>
      <c r="AT412" s="176" t="s">
        <v>167</v>
      </c>
      <c r="AU412" s="176" t="s">
        <v>79</v>
      </c>
      <c r="AV412" s="14" t="s">
        <v>79</v>
      </c>
      <c r="AW412" s="14" t="s">
        <v>4</v>
      </c>
      <c r="AX412" s="14" t="s">
        <v>15</v>
      </c>
      <c r="AY412" s="176" t="s">
        <v>159</v>
      </c>
    </row>
    <row r="413" spans="1:65" s="2" customFormat="1" ht="24" customHeight="1">
      <c r="A413" s="34"/>
      <c r="B413" s="153"/>
      <c r="C413" s="154" t="s">
        <v>566</v>
      </c>
      <c r="D413" s="154" t="s">
        <v>161</v>
      </c>
      <c r="E413" s="155" t="s">
        <v>567</v>
      </c>
      <c r="F413" s="156" t="s">
        <v>568</v>
      </c>
      <c r="G413" s="157" t="s">
        <v>172</v>
      </c>
      <c r="H413" s="158">
        <v>8.505</v>
      </c>
      <c r="I413" s="159"/>
      <c r="J413" s="160">
        <f>ROUND(I413*H413,2)</f>
        <v>0</v>
      </c>
      <c r="K413" s="156" t="s">
        <v>165</v>
      </c>
      <c r="L413" s="35"/>
      <c r="M413" s="161" t="s">
        <v>3</v>
      </c>
      <c r="N413" s="162" t="s">
        <v>42</v>
      </c>
      <c r="O413" s="55"/>
      <c r="P413" s="163">
        <f>O413*H413</f>
        <v>0</v>
      </c>
      <c r="Q413" s="163">
        <v>2.4534</v>
      </c>
      <c r="R413" s="163">
        <f>Q413*H413</f>
        <v>20.866167</v>
      </c>
      <c r="S413" s="163">
        <v>0</v>
      </c>
      <c r="T413" s="164">
        <f>S413*H413</f>
        <v>0</v>
      </c>
      <c r="U413" s="34"/>
      <c r="V413" s="34"/>
      <c r="W413" s="34"/>
      <c r="X413" s="34"/>
      <c r="Y413" s="34"/>
      <c r="Z413" s="34"/>
      <c r="AA413" s="34"/>
      <c r="AB413" s="34"/>
      <c r="AC413" s="34"/>
      <c r="AD413" s="34"/>
      <c r="AE413" s="34"/>
      <c r="AR413" s="165" t="s">
        <v>85</v>
      </c>
      <c r="AT413" s="165" t="s">
        <v>161</v>
      </c>
      <c r="AU413" s="165" t="s">
        <v>79</v>
      </c>
      <c r="AY413" s="19" t="s">
        <v>159</v>
      </c>
      <c r="BE413" s="166">
        <f>IF(N413="základní",J413,0)</f>
        <v>0</v>
      </c>
      <c r="BF413" s="166">
        <f>IF(N413="snížená",J413,0)</f>
        <v>0</v>
      </c>
      <c r="BG413" s="166">
        <f>IF(N413="zákl. přenesená",J413,0)</f>
        <v>0</v>
      </c>
      <c r="BH413" s="166">
        <f>IF(N413="sníž. přenesená",J413,0)</f>
        <v>0</v>
      </c>
      <c r="BI413" s="166">
        <f>IF(N413="nulová",J413,0)</f>
        <v>0</v>
      </c>
      <c r="BJ413" s="19" t="s">
        <v>15</v>
      </c>
      <c r="BK413" s="166">
        <f>ROUND(I413*H413,2)</f>
        <v>0</v>
      </c>
      <c r="BL413" s="19" t="s">
        <v>85</v>
      </c>
      <c r="BM413" s="165" t="s">
        <v>569</v>
      </c>
    </row>
    <row r="414" spans="2:51" s="13" customFormat="1" ht="11.25">
      <c r="B414" s="167"/>
      <c r="D414" s="168" t="s">
        <v>167</v>
      </c>
      <c r="E414" s="169" t="s">
        <v>3</v>
      </c>
      <c r="F414" s="170" t="s">
        <v>570</v>
      </c>
      <c r="H414" s="169" t="s">
        <v>3</v>
      </c>
      <c r="I414" s="171"/>
      <c r="L414" s="167"/>
      <c r="M414" s="172"/>
      <c r="N414" s="173"/>
      <c r="O414" s="173"/>
      <c r="P414" s="173"/>
      <c r="Q414" s="173"/>
      <c r="R414" s="173"/>
      <c r="S414" s="173"/>
      <c r="T414" s="174"/>
      <c r="AT414" s="169" t="s">
        <v>167</v>
      </c>
      <c r="AU414" s="169" t="s">
        <v>79</v>
      </c>
      <c r="AV414" s="13" t="s">
        <v>15</v>
      </c>
      <c r="AW414" s="13" t="s">
        <v>33</v>
      </c>
      <c r="AX414" s="13" t="s">
        <v>71</v>
      </c>
      <c r="AY414" s="169" t="s">
        <v>159</v>
      </c>
    </row>
    <row r="415" spans="2:51" s="14" customFormat="1" ht="11.25">
      <c r="B415" s="175"/>
      <c r="D415" s="168" t="s">
        <v>167</v>
      </c>
      <c r="E415" s="176" t="s">
        <v>3</v>
      </c>
      <c r="F415" s="177" t="s">
        <v>571</v>
      </c>
      <c r="H415" s="178">
        <v>0.767</v>
      </c>
      <c r="I415" s="179"/>
      <c r="L415" s="175"/>
      <c r="M415" s="180"/>
      <c r="N415" s="181"/>
      <c r="O415" s="181"/>
      <c r="P415" s="181"/>
      <c r="Q415" s="181"/>
      <c r="R415" s="181"/>
      <c r="S415" s="181"/>
      <c r="T415" s="182"/>
      <c r="AT415" s="176" t="s">
        <v>167</v>
      </c>
      <c r="AU415" s="176" t="s">
        <v>79</v>
      </c>
      <c r="AV415" s="14" t="s">
        <v>79</v>
      </c>
      <c r="AW415" s="14" t="s">
        <v>33</v>
      </c>
      <c r="AX415" s="14" t="s">
        <v>71</v>
      </c>
      <c r="AY415" s="176" t="s">
        <v>159</v>
      </c>
    </row>
    <row r="416" spans="2:51" s="14" customFormat="1" ht="11.25">
      <c r="B416" s="175"/>
      <c r="D416" s="168" t="s">
        <v>167</v>
      </c>
      <c r="E416" s="176" t="s">
        <v>3</v>
      </c>
      <c r="F416" s="177" t="s">
        <v>572</v>
      </c>
      <c r="H416" s="178">
        <v>0.486</v>
      </c>
      <c r="I416" s="179"/>
      <c r="L416" s="175"/>
      <c r="M416" s="180"/>
      <c r="N416" s="181"/>
      <c r="O416" s="181"/>
      <c r="P416" s="181"/>
      <c r="Q416" s="181"/>
      <c r="R416" s="181"/>
      <c r="S416" s="181"/>
      <c r="T416" s="182"/>
      <c r="AT416" s="176" t="s">
        <v>167</v>
      </c>
      <c r="AU416" s="176" t="s">
        <v>79</v>
      </c>
      <c r="AV416" s="14" t="s">
        <v>79</v>
      </c>
      <c r="AW416" s="14" t="s">
        <v>33</v>
      </c>
      <c r="AX416" s="14" t="s">
        <v>71</v>
      </c>
      <c r="AY416" s="176" t="s">
        <v>159</v>
      </c>
    </row>
    <row r="417" spans="2:51" s="14" customFormat="1" ht="11.25">
      <c r="B417" s="175"/>
      <c r="D417" s="168" t="s">
        <v>167</v>
      </c>
      <c r="E417" s="176" t="s">
        <v>3</v>
      </c>
      <c r="F417" s="177" t="s">
        <v>573</v>
      </c>
      <c r="H417" s="178">
        <v>0.776</v>
      </c>
      <c r="I417" s="179"/>
      <c r="L417" s="175"/>
      <c r="M417" s="180"/>
      <c r="N417" s="181"/>
      <c r="O417" s="181"/>
      <c r="P417" s="181"/>
      <c r="Q417" s="181"/>
      <c r="R417" s="181"/>
      <c r="S417" s="181"/>
      <c r="T417" s="182"/>
      <c r="AT417" s="176" t="s">
        <v>167</v>
      </c>
      <c r="AU417" s="176" t="s">
        <v>79</v>
      </c>
      <c r="AV417" s="14" t="s">
        <v>79</v>
      </c>
      <c r="AW417" s="14" t="s">
        <v>33</v>
      </c>
      <c r="AX417" s="14" t="s">
        <v>71</v>
      </c>
      <c r="AY417" s="176" t="s">
        <v>159</v>
      </c>
    </row>
    <row r="418" spans="2:51" s="13" customFormat="1" ht="11.25">
      <c r="B418" s="167"/>
      <c r="D418" s="168" t="s">
        <v>167</v>
      </c>
      <c r="E418" s="169" t="s">
        <v>3</v>
      </c>
      <c r="F418" s="170" t="s">
        <v>574</v>
      </c>
      <c r="H418" s="169" t="s">
        <v>3</v>
      </c>
      <c r="I418" s="171"/>
      <c r="L418" s="167"/>
      <c r="M418" s="172"/>
      <c r="N418" s="173"/>
      <c r="O418" s="173"/>
      <c r="P418" s="173"/>
      <c r="Q418" s="173"/>
      <c r="R418" s="173"/>
      <c r="S418" s="173"/>
      <c r="T418" s="174"/>
      <c r="AT418" s="169" t="s">
        <v>167</v>
      </c>
      <c r="AU418" s="169" t="s">
        <v>79</v>
      </c>
      <c r="AV418" s="13" t="s">
        <v>15</v>
      </c>
      <c r="AW418" s="13" t="s">
        <v>33</v>
      </c>
      <c r="AX418" s="13" t="s">
        <v>71</v>
      </c>
      <c r="AY418" s="169" t="s">
        <v>159</v>
      </c>
    </row>
    <row r="419" spans="2:51" s="13" customFormat="1" ht="11.25">
      <c r="B419" s="167"/>
      <c r="D419" s="168" t="s">
        <v>167</v>
      </c>
      <c r="E419" s="169" t="s">
        <v>3</v>
      </c>
      <c r="F419" s="170" t="s">
        <v>575</v>
      </c>
      <c r="H419" s="169" t="s">
        <v>3</v>
      </c>
      <c r="I419" s="171"/>
      <c r="L419" s="167"/>
      <c r="M419" s="172"/>
      <c r="N419" s="173"/>
      <c r="O419" s="173"/>
      <c r="P419" s="173"/>
      <c r="Q419" s="173"/>
      <c r="R419" s="173"/>
      <c r="S419" s="173"/>
      <c r="T419" s="174"/>
      <c r="AT419" s="169" t="s">
        <v>167</v>
      </c>
      <c r="AU419" s="169" t="s">
        <v>79</v>
      </c>
      <c r="AV419" s="13" t="s">
        <v>15</v>
      </c>
      <c r="AW419" s="13" t="s">
        <v>33</v>
      </c>
      <c r="AX419" s="13" t="s">
        <v>71</v>
      </c>
      <c r="AY419" s="169" t="s">
        <v>159</v>
      </c>
    </row>
    <row r="420" spans="2:51" s="13" customFormat="1" ht="11.25">
      <c r="B420" s="167"/>
      <c r="D420" s="168" t="s">
        <v>167</v>
      </c>
      <c r="E420" s="169" t="s">
        <v>3</v>
      </c>
      <c r="F420" s="170" t="s">
        <v>339</v>
      </c>
      <c r="H420" s="169" t="s">
        <v>3</v>
      </c>
      <c r="I420" s="171"/>
      <c r="L420" s="167"/>
      <c r="M420" s="172"/>
      <c r="N420" s="173"/>
      <c r="O420" s="173"/>
      <c r="P420" s="173"/>
      <c r="Q420" s="173"/>
      <c r="R420" s="173"/>
      <c r="S420" s="173"/>
      <c r="T420" s="174"/>
      <c r="AT420" s="169" t="s">
        <v>167</v>
      </c>
      <c r="AU420" s="169" t="s">
        <v>79</v>
      </c>
      <c r="AV420" s="13" t="s">
        <v>15</v>
      </c>
      <c r="AW420" s="13" t="s">
        <v>33</v>
      </c>
      <c r="AX420" s="13" t="s">
        <v>71</v>
      </c>
      <c r="AY420" s="169" t="s">
        <v>159</v>
      </c>
    </row>
    <row r="421" spans="2:51" s="14" customFormat="1" ht="11.25">
      <c r="B421" s="175"/>
      <c r="D421" s="168" t="s">
        <v>167</v>
      </c>
      <c r="E421" s="176" t="s">
        <v>3</v>
      </c>
      <c r="F421" s="177" t="s">
        <v>576</v>
      </c>
      <c r="H421" s="178">
        <v>1.43</v>
      </c>
      <c r="I421" s="179"/>
      <c r="L421" s="175"/>
      <c r="M421" s="180"/>
      <c r="N421" s="181"/>
      <c r="O421" s="181"/>
      <c r="P421" s="181"/>
      <c r="Q421" s="181"/>
      <c r="R421" s="181"/>
      <c r="S421" s="181"/>
      <c r="T421" s="182"/>
      <c r="AT421" s="176" t="s">
        <v>167</v>
      </c>
      <c r="AU421" s="176" t="s">
        <v>79</v>
      </c>
      <c r="AV421" s="14" t="s">
        <v>79</v>
      </c>
      <c r="AW421" s="14" t="s">
        <v>33</v>
      </c>
      <c r="AX421" s="14" t="s">
        <v>71</v>
      </c>
      <c r="AY421" s="176" t="s">
        <v>159</v>
      </c>
    </row>
    <row r="422" spans="2:51" s="13" customFormat="1" ht="11.25">
      <c r="B422" s="167"/>
      <c r="D422" s="168" t="s">
        <v>167</v>
      </c>
      <c r="E422" s="169" t="s">
        <v>3</v>
      </c>
      <c r="F422" s="170" t="s">
        <v>342</v>
      </c>
      <c r="H422" s="169" t="s">
        <v>3</v>
      </c>
      <c r="I422" s="171"/>
      <c r="L422" s="167"/>
      <c r="M422" s="172"/>
      <c r="N422" s="173"/>
      <c r="O422" s="173"/>
      <c r="P422" s="173"/>
      <c r="Q422" s="173"/>
      <c r="R422" s="173"/>
      <c r="S422" s="173"/>
      <c r="T422" s="174"/>
      <c r="AT422" s="169" t="s">
        <v>167</v>
      </c>
      <c r="AU422" s="169" t="s">
        <v>79</v>
      </c>
      <c r="AV422" s="13" t="s">
        <v>15</v>
      </c>
      <c r="AW422" s="13" t="s">
        <v>33</v>
      </c>
      <c r="AX422" s="13" t="s">
        <v>71</v>
      </c>
      <c r="AY422" s="169" t="s">
        <v>159</v>
      </c>
    </row>
    <row r="423" spans="2:51" s="14" customFormat="1" ht="11.25">
      <c r="B423" s="175"/>
      <c r="D423" s="168" t="s">
        <v>167</v>
      </c>
      <c r="E423" s="176" t="s">
        <v>3</v>
      </c>
      <c r="F423" s="177" t="s">
        <v>577</v>
      </c>
      <c r="H423" s="178">
        <v>0.36</v>
      </c>
      <c r="I423" s="179"/>
      <c r="L423" s="175"/>
      <c r="M423" s="180"/>
      <c r="N423" s="181"/>
      <c r="O423" s="181"/>
      <c r="P423" s="181"/>
      <c r="Q423" s="181"/>
      <c r="R423" s="181"/>
      <c r="S423" s="181"/>
      <c r="T423" s="182"/>
      <c r="AT423" s="176" t="s">
        <v>167</v>
      </c>
      <c r="AU423" s="176" t="s">
        <v>79</v>
      </c>
      <c r="AV423" s="14" t="s">
        <v>79</v>
      </c>
      <c r="AW423" s="14" t="s">
        <v>33</v>
      </c>
      <c r="AX423" s="14" t="s">
        <v>71</v>
      </c>
      <c r="AY423" s="176" t="s">
        <v>159</v>
      </c>
    </row>
    <row r="424" spans="2:51" s="13" customFormat="1" ht="11.25">
      <c r="B424" s="167"/>
      <c r="D424" s="168" t="s">
        <v>167</v>
      </c>
      <c r="E424" s="169" t="s">
        <v>3</v>
      </c>
      <c r="F424" s="170" t="s">
        <v>578</v>
      </c>
      <c r="H424" s="169" t="s">
        <v>3</v>
      </c>
      <c r="I424" s="171"/>
      <c r="L424" s="167"/>
      <c r="M424" s="172"/>
      <c r="N424" s="173"/>
      <c r="O424" s="173"/>
      <c r="P424" s="173"/>
      <c r="Q424" s="173"/>
      <c r="R424" s="173"/>
      <c r="S424" s="173"/>
      <c r="T424" s="174"/>
      <c r="AT424" s="169" t="s">
        <v>167</v>
      </c>
      <c r="AU424" s="169" t="s">
        <v>79</v>
      </c>
      <c r="AV424" s="13" t="s">
        <v>15</v>
      </c>
      <c r="AW424" s="13" t="s">
        <v>33</v>
      </c>
      <c r="AX424" s="13" t="s">
        <v>71</v>
      </c>
      <c r="AY424" s="169" t="s">
        <v>159</v>
      </c>
    </row>
    <row r="425" spans="2:51" s="13" customFormat="1" ht="11.25">
      <c r="B425" s="167"/>
      <c r="D425" s="168" t="s">
        <v>167</v>
      </c>
      <c r="E425" s="169" t="s">
        <v>3</v>
      </c>
      <c r="F425" s="170" t="s">
        <v>339</v>
      </c>
      <c r="H425" s="169" t="s">
        <v>3</v>
      </c>
      <c r="I425" s="171"/>
      <c r="L425" s="167"/>
      <c r="M425" s="172"/>
      <c r="N425" s="173"/>
      <c r="O425" s="173"/>
      <c r="P425" s="173"/>
      <c r="Q425" s="173"/>
      <c r="R425" s="173"/>
      <c r="S425" s="173"/>
      <c r="T425" s="174"/>
      <c r="AT425" s="169" t="s">
        <v>167</v>
      </c>
      <c r="AU425" s="169" t="s">
        <v>79</v>
      </c>
      <c r="AV425" s="13" t="s">
        <v>15</v>
      </c>
      <c r="AW425" s="13" t="s">
        <v>33</v>
      </c>
      <c r="AX425" s="13" t="s">
        <v>71</v>
      </c>
      <c r="AY425" s="169" t="s">
        <v>159</v>
      </c>
    </row>
    <row r="426" spans="2:51" s="14" customFormat="1" ht="11.25">
      <c r="B426" s="175"/>
      <c r="D426" s="168" t="s">
        <v>167</v>
      </c>
      <c r="E426" s="176" t="s">
        <v>3</v>
      </c>
      <c r="F426" s="177" t="s">
        <v>579</v>
      </c>
      <c r="H426" s="178">
        <v>1.188</v>
      </c>
      <c r="I426" s="179"/>
      <c r="L426" s="175"/>
      <c r="M426" s="180"/>
      <c r="N426" s="181"/>
      <c r="O426" s="181"/>
      <c r="P426" s="181"/>
      <c r="Q426" s="181"/>
      <c r="R426" s="181"/>
      <c r="S426" s="181"/>
      <c r="T426" s="182"/>
      <c r="AT426" s="176" t="s">
        <v>167</v>
      </c>
      <c r="AU426" s="176" t="s">
        <v>79</v>
      </c>
      <c r="AV426" s="14" t="s">
        <v>79</v>
      </c>
      <c r="AW426" s="14" t="s">
        <v>33</v>
      </c>
      <c r="AX426" s="14" t="s">
        <v>71</v>
      </c>
      <c r="AY426" s="176" t="s">
        <v>159</v>
      </c>
    </row>
    <row r="427" spans="2:51" s="13" customFormat="1" ht="11.25">
      <c r="B427" s="167"/>
      <c r="D427" s="168" t="s">
        <v>167</v>
      </c>
      <c r="E427" s="169" t="s">
        <v>3</v>
      </c>
      <c r="F427" s="170" t="s">
        <v>342</v>
      </c>
      <c r="H427" s="169" t="s">
        <v>3</v>
      </c>
      <c r="I427" s="171"/>
      <c r="L427" s="167"/>
      <c r="M427" s="172"/>
      <c r="N427" s="173"/>
      <c r="O427" s="173"/>
      <c r="P427" s="173"/>
      <c r="Q427" s="173"/>
      <c r="R427" s="173"/>
      <c r="S427" s="173"/>
      <c r="T427" s="174"/>
      <c r="AT427" s="169" t="s">
        <v>167</v>
      </c>
      <c r="AU427" s="169" t="s">
        <v>79</v>
      </c>
      <c r="AV427" s="13" t="s">
        <v>15</v>
      </c>
      <c r="AW427" s="13" t="s">
        <v>33</v>
      </c>
      <c r="AX427" s="13" t="s">
        <v>71</v>
      </c>
      <c r="AY427" s="169" t="s">
        <v>159</v>
      </c>
    </row>
    <row r="428" spans="2:51" s="14" customFormat="1" ht="11.25">
      <c r="B428" s="175"/>
      <c r="D428" s="168" t="s">
        <v>167</v>
      </c>
      <c r="E428" s="176" t="s">
        <v>3</v>
      </c>
      <c r="F428" s="177" t="s">
        <v>580</v>
      </c>
      <c r="H428" s="178">
        <v>3.498</v>
      </c>
      <c r="I428" s="179"/>
      <c r="L428" s="175"/>
      <c r="M428" s="180"/>
      <c r="N428" s="181"/>
      <c r="O428" s="181"/>
      <c r="P428" s="181"/>
      <c r="Q428" s="181"/>
      <c r="R428" s="181"/>
      <c r="S428" s="181"/>
      <c r="T428" s="182"/>
      <c r="AT428" s="176" t="s">
        <v>167</v>
      </c>
      <c r="AU428" s="176" t="s">
        <v>79</v>
      </c>
      <c r="AV428" s="14" t="s">
        <v>79</v>
      </c>
      <c r="AW428" s="14" t="s">
        <v>33</v>
      </c>
      <c r="AX428" s="14" t="s">
        <v>71</v>
      </c>
      <c r="AY428" s="176" t="s">
        <v>159</v>
      </c>
    </row>
    <row r="429" spans="2:51" s="15" customFormat="1" ht="11.25">
      <c r="B429" s="183"/>
      <c r="D429" s="168" t="s">
        <v>167</v>
      </c>
      <c r="E429" s="184" t="s">
        <v>3</v>
      </c>
      <c r="F429" s="185" t="s">
        <v>186</v>
      </c>
      <c r="H429" s="186">
        <v>8.505</v>
      </c>
      <c r="I429" s="187"/>
      <c r="L429" s="183"/>
      <c r="M429" s="188"/>
      <c r="N429" s="189"/>
      <c r="O429" s="189"/>
      <c r="P429" s="189"/>
      <c r="Q429" s="189"/>
      <c r="R429" s="189"/>
      <c r="S429" s="189"/>
      <c r="T429" s="190"/>
      <c r="AT429" s="184" t="s">
        <v>167</v>
      </c>
      <c r="AU429" s="184" t="s">
        <v>79</v>
      </c>
      <c r="AV429" s="15" t="s">
        <v>85</v>
      </c>
      <c r="AW429" s="15" t="s">
        <v>33</v>
      </c>
      <c r="AX429" s="15" t="s">
        <v>15</v>
      </c>
      <c r="AY429" s="184" t="s">
        <v>159</v>
      </c>
    </row>
    <row r="430" spans="1:65" s="2" customFormat="1" ht="24" customHeight="1">
      <c r="A430" s="34"/>
      <c r="B430" s="153"/>
      <c r="C430" s="154" t="s">
        <v>581</v>
      </c>
      <c r="D430" s="154" t="s">
        <v>161</v>
      </c>
      <c r="E430" s="155" t="s">
        <v>582</v>
      </c>
      <c r="F430" s="156" t="s">
        <v>583</v>
      </c>
      <c r="G430" s="157" t="s">
        <v>164</v>
      </c>
      <c r="H430" s="158">
        <v>71.379</v>
      </c>
      <c r="I430" s="159"/>
      <c r="J430" s="160">
        <f>ROUND(I430*H430,2)</f>
        <v>0</v>
      </c>
      <c r="K430" s="156" t="s">
        <v>165</v>
      </c>
      <c r="L430" s="35"/>
      <c r="M430" s="161" t="s">
        <v>3</v>
      </c>
      <c r="N430" s="162" t="s">
        <v>42</v>
      </c>
      <c r="O430" s="55"/>
      <c r="P430" s="163">
        <f>O430*H430</f>
        <v>0</v>
      </c>
      <c r="Q430" s="163">
        <v>0.00576</v>
      </c>
      <c r="R430" s="163">
        <f>Q430*H430</f>
        <v>0.41114304000000007</v>
      </c>
      <c r="S430" s="163">
        <v>0</v>
      </c>
      <c r="T430" s="164">
        <f>S430*H430</f>
        <v>0</v>
      </c>
      <c r="U430" s="34"/>
      <c r="V430" s="34"/>
      <c r="W430" s="34"/>
      <c r="X430" s="34"/>
      <c r="Y430" s="34"/>
      <c r="Z430" s="34"/>
      <c r="AA430" s="34"/>
      <c r="AB430" s="34"/>
      <c r="AC430" s="34"/>
      <c r="AD430" s="34"/>
      <c r="AE430" s="34"/>
      <c r="AR430" s="165" t="s">
        <v>85</v>
      </c>
      <c r="AT430" s="165" t="s">
        <v>161</v>
      </c>
      <c r="AU430" s="165" t="s">
        <v>79</v>
      </c>
      <c r="AY430" s="19" t="s">
        <v>159</v>
      </c>
      <c r="BE430" s="166">
        <f>IF(N430="základní",J430,0)</f>
        <v>0</v>
      </c>
      <c r="BF430" s="166">
        <f>IF(N430="snížená",J430,0)</f>
        <v>0</v>
      </c>
      <c r="BG430" s="166">
        <f>IF(N430="zákl. přenesená",J430,0)</f>
        <v>0</v>
      </c>
      <c r="BH430" s="166">
        <f>IF(N430="sníž. přenesená",J430,0)</f>
        <v>0</v>
      </c>
      <c r="BI430" s="166">
        <f>IF(N430="nulová",J430,0)</f>
        <v>0</v>
      </c>
      <c r="BJ430" s="19" t="s">
        <v>15</v>
      </c>
      <c r="BK430" s="166">
        <f>ROUND(I430*H430,2)</f>
        <v>0</v>
      </c>
      <c r="BL430" s="19" t="s">
        <v>85</v>
      </c>
      <c r="BM430" s="165" t="s">
        <v>584</v>
      </c>
    </row>
    <row r="431" spans="2:51" s="13" customFormat="1" ht="11.25">
      <c r="B431" s="167"/>
      <c r="D431" s="168" t="s">
        <v>167</v>
      </c>
      <c r="E431" s="169" t="s">
        <v>3</v>
      </c>
      <c r="F431" s="170" t="s">
        <v>570</v>
      </c>
      <c r="H431" s="169" t="s">
        <v>3</v>
      </c>
      <c r="I431" s="171"/>
      <c r="L431" s="167"/>
      <c r="M431" s="172"/>
      <c r="N431" s="173"/>
      <c r="O431" s="173"/>
      <c r="P431" s="173"/>
      <c r="Q431" s="173"/>
      <c r="R431" s="173"/>
      <c r="S431" s="173"/>
      <c r="T431" s="174"/>
      <c r="AT431" s="169" t="s">
        <v>167</v>
      </c>
      <c r="AU431" s="169" t="s">
        <v>79</v>
      </c>
      <c r="AV431" s="13" t="s">
        <v>15</v>
      </c>
      <c r="AW431" s="13" t="s">
        <v>33</v>
      </c>
      <c r="AX431" s="13" t="s">
        <v>71</v>
      </c>
      <c r="AY431" s="169" t="s">
        <v>159</v>
      </c>
    </row>
    <row r="432" spans="2:51" s="14" customFormat="1" ht="11.25">
      <c r="B432" s="175"/>
      <c r="D432" s="168" t="s">
        <v>167</v>
      </c>
      <c r="E432" s="176" t="s">
        <v>3</v>
      </c>
      <c r="F432" s="177" t="s">
        <v>585</v>
      </c>
      <c r="H432" s="178">
        <v>11.935</v>
      </c>
      <c r="I432" s="179"/>
      <c r="L432" s="175"/>
      <c r="M432" s="180"/>
      <c r="N432" s="181"/>
      <c r="O432" s="181"/>
      <c r="P432" s="181"/>
      <c r="Q432" s="181"/>
      <c r="R432" s="181"/>
      <c r="S432" s="181"/>
      <c r="T432" s="182"/>
      <c r="AT432" s="176" t="s">
        <v>167</v>
      </c>
      <c r="AU432" s="176" t="s">
        <v>79</v>
      </c>
      <c r="AV432" s="14" t="s">
        <v>79</v>
      </c>
      <c r="AW432" s="14" t="s">
        <v>33</v>
      </c>
      <c r="AX432" s="14" t="s">
        <v>71</v>
      </c>
      <c r="AY432" s="176" t="s">
        <v>159</v>
      </c>
    </row>
    <row r="433" spans="2:51" s="14" customFormat="1" ht="11.25">
      <c r="B433" s="175"/>
      <c r="D433" s="168" t="s">
        <v>167</v>
      </c>
      <c r="E433" s="176" t="s">
        <v>3</v>
      </c>
      <c r="F433" s="177" t="s">
        <v>586</v>
      </c>
      <c r="H433" s="178">
        <v>5.67</v>
      </c>
      <c r="I433" s="179"/>
      <c r="L433" s="175"/>
      <c r="M433" s="180"/>
      <c r="N433" s="181"/>
      <c r="O433" s="181"/>
      <c r="P433" s="181"/>
      <c r="Q433" s="181"/>
      <c r="R433" s="181"/>
      <c r="S433" s="181"/>
      <c r="T433" s="182"/>
      <c r="AT433" s="176" t="s">
        <v>167</v>
      </c>
      <c r="AU433" s="176" t="s">
        <v>79</v>
      </c>
      <c r="AV433" s="14" t="s">
        <v>79</v>
      </c>
      <c r="AW433" s="14" t="s">
        <v>33</v>
      </c>
      <c r="AX433" s="14" t="s">
        <v>71</v>
      </c>
      <c r="AY433" s="176" t="s">
        <v>159</v>
      </c>
    </row>
    <row r="434" spans="2:51" s="14" customFormat="1" ht="11.25">
      <c r="B434" s="175"/>
      <c r="D434" s="168" t="s">
        <v>167</v>
      </c>
      <c r="E434" s="176" t="s">
        <v>3</v>
      </c>
      <c r="F434" s="177" t="s">
        <v>587</v>
      </c>
      <c r="H434" s="178">
        <v>7.245</v>
      </c>
      <c r="I434" s="179"/>
      <c r="L434" s="175"/>
      <c r="M434" s="180"/>
      <c r="N434" s="181"/>
      <c r="O434" s="181"/>
      <c r="P434" s="181"/>
      <c r="Q434" s="181"/>
      <c r="R434" s="181"/>
      <c r="S434" s="181"/>
      <c r="T434" s="182"/>
      <c r="AT434" s="176" t="s">
        <v>167</v>
      </c>
      <c r="AU434" s="176" t="s">
        <v>79</v>
      </c>
      <c r="AV434" s="14" t="s">
        <v>79</v>
      </c>
      <c r="AW434" s="14" t="s">
        <v>33</v>
      </c>
      <c r="AX434" s="14" t="s">
        <v>71</v>
      </c>
      <c r="AY434" s="176" t="s">
        <v>159</v>
      </c>
    </row>
    <row r="435" spans="2:51" s="13" customFormat="1" ht="11.25">
      <c r="B435" s="167"/>
      <c r="D435" s="168" t="s">
        <v>167</v>
      </c>
      <c r="E435" s="169" t="s">
        <v>3</v>
      </c>
      <c r="F435" s="170" t="s">
        <v>574</v>
      </c>
      <c r="H435" s="169" t="s">
        <v>3</v>
      </c>
      <c r="I435" s="171"/>
      <c r="L435" s="167"/>
      <c r="M435" s="172"/>
      <c r="N435" s="173"/>
      <c r="O435" s="173"/>
      <c r="P435" s="173"/>
      <c r="Q435" s="173"/>
      <c r="R435" s="173"/>
      <c r="S435" s="173"/>
      <c r="T435" s="174"/>
      <c r="AT435" s="169" t="s">
        <v>167</v>
      </c>
      <c r="AU435" s="169" t="s">
        <v>79</v>
      </c>
      <c r="AV435" s="13" t="s">
        <v>15</v>
      </c>
      <c r="AW435" s="13" t="s">
        <v>33</v>
      </c>
      <c r="AX435" s="13" t="s">
        <v>71</v>
      </c>
      <c r="AY435" s="169" t="s">
        <v>159</v>
      </c>
    </row>
    <row r="436" spans="2:51" s="13" customFormat="1" ht="11.25">
      <c r="B436" s="167"/>
      <c r="D436" s="168" t="s">
        <v>167</v>
      </c>
      <c r="E436" s="169" t="s">
        <v>3</v>
      </c>
      <c r="F436" s="170" t="s">
        <v>575</v>
      </c>
      <c r="H436" s="169" t="s">
        <v>3</v>
      </c>
      <c r="I436" s="171"/>
      <c r="L436" s="167"/>
      <c r="M436" s="172"/>
      <c r="N436" s="173"/>
      <c r="O436" s="173"/>
      <c r="P436" s="173"/>
      <c r="Q436" s="173"/>
      <c r="R436" s="173"/>
      <c r="S436" s="173"/>
      <c r="T436" s="174"/>
      <c r="AT436" s="169" t="s">
        <v>167</v>
      </c>
      <c r="AU436" s="169" t="s">
        <v>79</v>
      </c>
      <c r="AV436" s="13" t="s">
        <v>15</v>
      </c>
      <c r="AW436" s="13" t="s">
        <v>33</v>
      </c>
      <c r="AX436" s="13" t="s">
        <v>71</v>
      </c>
      <c r="AY436" s="169" t="s">
        <v>159</v>
      </c>
    </row>
    <row r="437" spans="2:51" s="13" customFormat="1" ht="11.25">
      <c r="B437" s="167"/>
      <c r="D437" s="168" t="s">
        <v>167</v>
      </c>
      <c r="E437" s="169" t="s">
        <v>3</v>
      </c>
      <c r="F437" s="170" t="s">
        <v>339</v>
      </c>
      <c r="H437" s="169" t="s">
        <v>3</v>
      </c>
      <c r="I437" s="171"/>
      <c r="L437" s="167"/>
      <c r="M437" s="172"/>
      <c r="N437" s="173"/>
      <c r="O437" s="173"/>
      <c r="P437" s="173"/>
      <c r="Q437" s="173"/>
      <c r="R437" s="173"/>
      <c r="S437" s="173"/>
      <c r="T437" s="174"/>
      <c r="AT437" s="169" t="s">
        <v>167</v>
      </c>
      <c r="AU437" s="169" t="s">
        <v>79</v>
      </c>
      <c r="AV437" s="13" t="s">
        <v>15</v>
      </c>
      <c r="AW437" s="13" t="s">
        <v>33</v>
      </c>
      <c r="AX437" s="13" t="s">
        <v>71</v>
      </c>
      <c r="AY437" s="169" t="s">
        <v>159</v>
      </c>
    </row>
    <row r="438" spans="2:51" s="14" customFormat="1" ht="11.25">
      <c r="B438" s="175"/>
      <c r="D438" s="168" t="s">
        <v>167</v>
      </c>
      <c r="E438" s="176" t="s">
        <v>3</v>
      </c>
      <c r="F438" s="177" t="s">
        <v>588</v>
      </c>
      <c r="H438" s="178">
        <v>13.349</v>
      </c>
      <c r="I438" s="179"/>
      <c r="L438" s="175"/>
      <c r="M438" s="180"/>
      <c r="N438" s="181"/>
      <c r="O438" s="181"/>
      <c r="P438" s="181"/>
      <c r="Q438" s="181"/>
      <c r="R438" s="181"/>
      <c r="S438" s="181"/>
      <c r="T438" s="182"/>
      <c r="AT438" s="176" t="s">
        <v>167</v>
      </c>
      <c r="AU438" s="176" t="s">
        <v>79</v>
      </c>
      <c r="AV438" s="14" t="s">
        <v>79</v>
      </c>
      <c r="AW438" s="14" t="s">
        <v>33</v>
      </c>
      <c r="AX438" s="14" t="s">
        <v>71</v>
      </c>
      <c r="AY438" s="176" t="s">
        <v>159</v>
      </c>
    </row>
    <row r="439" spans="2:51" s="13" customFormat="1" ht="11.25">
      <c r="B439" s="167"/>
      <c r="D439" s="168" t="s">
        <v>167</v>
      </c>
      <c r="E439" s="169" t="s">
        <v>3</v>
      </c>
      <c r="F439" s="170" t="s">
        <v>342</v>
      </c>
      <c r="H439" s="169" t="s">
        <v>3</v>
      </c>
      <c r="I439" s="171"/>
      <c r="L439" s="167"/>
      <c r="M439" s="172"/>
      <c r="N439" s="173"/>
      <c r="O439" s="173"/>
      <c r="P439" s="173"/>
      <c r="Q439" s="173"/>
      <c r="R439" s="173"/>
      <c r="S439" s="173"/>
      <c r="T439" s="174"/>
      <c r="AT439" s="169" t="s">
        <v>167</v>
      </c>
      <c r="AU439" s="169" t="s">
        <v>79</v>
      </c>
      <c r="AV439" s="13" t="s">
        <v>15</v>
      </c>
      <c r="AW439" s="13" t="s">
        <v>33</v>
      </c>
      <c r="AX439" s="13" t="s">
        <v>71</v>
      </c>
      <c r="AY439" s="169" t="s">
        <v>159</v>
      </c>
    </row>
    <row r="440" spans="2:51" s="14" customFormat="1" ht="11.25">
      <c r="B440" s="175"/>
      <c r="D440" s="168" t="s">
        <v>167</v>
      </c>
      <c r="E440" s="176" t="s">
        <v>3</v>
      </c>
      <c r="F440" s="177" t="s">
        <v>589</v>
      </c>
      <c r="H440" s="178">
        <v>3.36</v>
      </c>
      <c r="I440" s="179"/>
      <c r="L440" s="175"/>
      <c r="M440" s="180"/>
      <c r="N440" s="181"/>
      <c r="O440" s="181"/>
      <c r="P440" s="181"/>
      <c r="Q440" s="181"/>
      <c r="R440" s="181"/>
      <c r="S440" s="181"/>
      <c r="T440" s="182"/>
      <c r="AT440" s="176" t="s">
        <v>167</v>
      </c>
      <c r="AU440" s="176" t="s">
        <v>79</v>
      </c>
      <c r="AV440" s="14" t="s">
        <v>79</v>
      </c>
      <c r="AW440" s="14" t="s">
        <v>33</v>
      </c>
      <c r="AX440" s="14" t="s">
        <v>71</v>
      </c>
      <c r="AY440" s="176" t="s">
        <v>159</v>
      </c>
    </row>
    <row r="441" spans="2:51" s="13" customFormat="1" ht="11.25">
      <c r="B441" s="167"/>
      <c r="D441" s="168" t="s">
        <v>167</v>
      </c>
      <c r="E441" s="169" t="s">
        <v>3</v>
      </c>
      <c r="F441" s="170" t="s">
        <v>578</v>
      </c>
      <c r="H441" s="169" t="s">
        <v>3</v>
      </c>
      <c r="I441" s="171"/>
      <c r="L441" s="167"/>
      <c r="M441" s="172"/>
      <c r="N441" s="173"/>
      <c r="O441" s="173"/>
      <c r="P441" s="173"/>
      <c r="Q441" s="173"/>
      <c r="R441" s="173"/>
      <c r="S441" s="173"/>
      <c r="T441" s="174"/>
      <c r="AT441" s="169" t="s">
        <v>167</v>
      </c>
      <c r="AU441" s="169" t="s">
        <v>79</v>
      </c>
      <c r="AV441" s="13" t="s">
        <v>15</v>
      </c>
      <c r="AW441" s="13" t="s">
        <v>33</v>
      </c>
      <c r="AX441" s="13" t="s">
        <v>71</v>
      </c>
      <c r="AY441" s="169" t="s">
        <v>159</v>
      </c>
    </row>
    <row r="442" spans="2:51" s="13" customFormat="1" ht="11.25">
      <c r="B442" s="167"/>
      <c r="D442" s="168" t="s">
        <v>167</v>
      </c>
      <c r="E442" s="169" t="s">
        <v>3</v>
      </c>
      <c r="F442" s="170" t="s">
        <v>339</v>
      </c>
      <c r="H442" s="169" t="s">
        <v>3</v>
      </c>
      <c r="I442" s="171"/>
      <c r="L442" s="167"/>
      <c r="M442" s="172"/>
      <c r="N442" s="173"/>
      <c r="O442" s="173"/>
      <c r="P442" s="173"/>
      <c r="Q442" s="173"/>
      <c r="R442" s="173"/>
      <c r="S442" s="173"/>
      <c r="T442" s="174"/>
      <c r="AT442" s="169" t="s">
        <v>167</v>
      </c>
      <c r="AU442" s="169" t="s">
        <v>79</v>
      </c>
      <c r="AV442" s="13" t="s">
        <v>15</v>
      </c>
      <c r="AW442" s="13" t="s">
        <v>33</v>
      </c>
      <c r="AX442" s="13" t="s">
        <v>71</v>
      </c>
      <c r="AY442" s="169" t="s">
        <v>159</v>
      </c>
    </row>
    <row r="443" spans="2:51" s="14" customFormat="1" ht="11.25">
      <c r="B443" s="175"/>
      <c r="D443" s="168" t="s">
        <v>167</v>
      </c>
      <c r="E443" s="176" t="s">
        <v>3</v>
      </c>
      <c r="F443" s="177" t="s">
        <v>590</v>
      </c>
      <c r="H443" s="178">
        <v>7.56</v>
      </c>
      <c r="I443" s="179"/>
      <c r="L443" s="175"/>
      <c r="M443" s="180"/>
      <c r="N443" s="181"/>
      <c r="O443" s="181"/>
      <c r="P443" s="181"/>
      <c r="Q443" s="181"/>
      <c r="R443" s="181"/>
      <c r="S443" s="181"/>
      <c r="T443" s="182"/>
      <c r="AT443" s="176" t="s">
        <v>167</v>
      </c>
      <c r="AU443" s="176" t="s">
        <v>79</v>
      </c>
      <c r="AV443" s="14" t="s">
        <v>79</v>
      </c>
      <c r="AW443" s="14" t="s">
        <v>33</v>
      </c>
      <c r="AX443" s="14" t="s">
        <v>71</v>
      </c>
      <c r="AY443" s="176" t="s">
        <v>159</v>
      </c>
    </row>
    <row r="444" spans="2:51" s="13" customFormat="1" ht="11.25">
      <c r="B444" s="167"/>
      <c r="D444" s="168" t="s">
        <v>167</v>
      </c>
      <c r="E444" s="169" t="s">
        <v>3</v>
      </c>
      <c r="F444" s="170" t="s">
        <v>342</v>
      </c>
      <c r="H444" s="169" t="s">
        <v>3</v>
      </c>
      <c r="I444" s="171"/>
      <c r="L444" s="167"/>
      <c r="M444" s="172"/>
      <c r="N444" s="173"/>
      <c r="O444" s="173"/>
      <c r="P444" s="173"/>
      <c r="Q444" s="173"/>
      <c r="R444" s="173"/>
      <c r="S444" s="173"/>
      <c r="T444" s="174"/>
      <c r="AT444" s="169" t="s">
        <v>167</v>
      </c>
      <c r="AU444" s="169" t="s">
        <v>79</v>
      </c>
      <c r="AV444" s="13" t="s">
        <v>15</v>
      </c>
      <c r="AW444" s="13" t="s">
        <v>33</v>
      </c>
      <c r="AX444" s="13" t="s">
        <v>71</v>
      </c>
      <c r="AY444" s="169" t="s">
        <v>159</v>
      </c>
    </row>
    <row r="445" spans="2:51" s="14" customFormat="1" ht="11.25">
      <c r="B445" s="175"/>
      <c r="D445" s="168" t="s">
        <v>167</v>
      </c>
      <c r="E445" s="176" t="s">
        <v>3</v>
      </c>
      <c r="F445" s="177" t="s">
        <v>591</v>
      </c>
      <c r="H445" s="178">
        <v>22.26</v>
      </c>
      <c r="I445" s="179"/>
      <c r="L445" s="175"/>
      <c r="M445" s="180"/>
      <c r="N445" s="181"/>
      <c r="O445" s="181"/>
      <c r="P445" s="181"/>
      <c r="Q445" s="181"/>
      <c r="R445" s="181"/>
      <c r="S445" s="181"/>
      <c r="T445" s="182"/>
      <c r="AT445" s="176" t="s">
        <v>167</v>
      </c>
      <c r="AU445" s="176" t="s">
        <v>79</v>
      </c>
      <c r="AV445" s="14" t="s">
        <v>79</v>
      </c>
      <c r="AW445" s="14" t="s">
        <v>33</v>
      </c>
      <c r="AX445" s="14" t="s">
        <v>71</v>
      </c>
      <c r="AY445" s="176" t="s">
        <v>159</v>
      </c>
    </row>
    <row r="446" spans="2:51" s="15" customFormat="1" ht="11.25">
      <c r="B446" s="183"/>
      <c r="D446" s="168" t="s">
        <v>167</v>
      </c>
      <c r="E446" s="184" t="s">
        <v>3</v>
      </c>
      <c r="F446" s="185" t="s">
        <v>186</v>
      </c>
      <c r="H446" s="186">
        <v>71.379</v>
      </c>
      <c r="I446" s="187"/>
      <c r="L446" s="183"/>
      <c r="M446" s="188"/>
      <c r="N446" s="189"/>
      <c r="O446" s="189"/>
      <c r="P446" s="189"/>
      <c r="Q446" s="189"/>
      <c r="R446" s="189"/>
      <c r="S446" s="189"/>
      <c r="T446" s="190"/>
      <c r="AT446" s="184" t="s">
        <v>167</v>
      </c>
      <c r="AU446" s="184" t="s">
        <v>79</v>
      </c>
      <c r="AV446" s="15" t="s">
        <v>85</v>
      </c>
      <c r="AW446" s="15" t="s">
        <v>33</v>
      </c>
      <c r="AX446" s="15" t="s">
        <v>15</v>
      </c>
      <c r="AY446" s="184" t="s">
        <v>159</v>
      </c>
    </row>
    <row r="447" spans="1:65" s="2" customFormat="1" ht="24" customHeight="1">
      <c r="A447" s="34"/>
      <c r="B447" s="153"/>
      <c r="C447" s="154" t="s">
        <v>592</v>
      </c>
      <c r="D447" s="154" t="s">
        <v>161</v>
      </c>
      <c r="E447" s="155" t="s">
        <v>593</v>
      </c>
      <c r="F447" s="156" t="s">
        <v>594</v>
      </c>
      <c r="G447" s="157" t="s">
        <v>164</v>
      </c>
      <c r="H447" s="158">
        <v>71.379</v>
      </c>
      <c r="I447" s="159"/>
      <c r="J447" s="160">
        <f>ROUND(I447*H447,2)</f>
        <v>0</v>
      </c>
      <c r="K447" s="156" t="s">
        <v>165</v>
      </c>
      <c r="L447" s="35"/>
      <c r="M447" s="161" t="s">
        <v>3</v>
      </c>
      <c r="N447" s="162" t="s">
        <v>42</v>
      </c>
      <c r="O447" s="55"/>
      <c r="P447" s="163">
        <f>O447*H447</f>
        <v>0</v>
      </c>
      <c r="Q447" s="163">
        <v>0</v>
      </c>
      <c r="R447" s="163">
        <f>Q447*H447</f>
        <v>0</v>
      </c>
      <c r="S447" s="163">
        <v>0</v>
      </c>
      <c r="T447" s="164">
        <f>S447*H447</f>
        <v>0</v>
      </c>
      <c r="U447" s="34"/>
      <c r="V447" s="34"/>
      <c r="W447" s="34"/>
      <c r="X447" s="34"/>
      <c r="Y447" s="34"/>
      <c r="Z447" s="34"/>
      <c r="AA447" s="34"/>
      <c r="AB447" s="34"/>
      <c r="AC447" s="34"/>
      <c r="AD447" s="34"/>
      <c r="AE447" s="34"/>
      <c r="AR447" s="165" t="s">
        <v>85</v>
      </c>
      <c r="AT447" s="165" t="s">
        <v>161</v>
      </c>
      <c r="AU447" s="165" t="s">
        <v>79</v>
      </c>
      <c r="AY447" s="19" t="s">
        <v>159</v>
      </c>
      <c r="BE447" s="166">
        <f>IF(N447="základní",J447,0)</f>
        <v>0</v>
      </c>
      <c r="BF447" s="166">
        <f>IF(N447="snížená",J447,0)</f>
        <v>0</v>
      </c>
      <c r="BG447" s="166">
        <f>IF(N447="zákl. přenesená",J447,0)</f>
        <v>0</v>
      </c>
      <c r="BH447" s="166">
        <f>IF(N447="sníž. přenesená",J447,0)</f>
        <v>0</v>
      </c>
      <c r="BI447" s="166">
        <f>IF(N447="nulová",J447,0)</f>
        <v>0</v>
      </c>
      <c r="BJ447" s="19" t="s">
        <v>15</v>
      </c>
      <c r="BK447" s="166">
        <f>ROUND(I447*H447,2)</f>
        <v>0</v>
      </c>
      <c r="BL447" s="19" t="s">
        <v>85</v>
      </c>
      <c r="BM447" s="165" t="s">
        <v>595</v>
      </c>
    </row>
    <row r="448" spans="1:65" s="2" customFormat="1" ht="24" customHeight="1">
      <c r="A448" s="34"/>
      <c r="B448" s="153"/>
      <c r="C448" s="154" t="s">
        <v>596</v>
      </c>
      <c r="D448" s="154" t="s">
        <v>161</v>
      </c>
      <c r="E448" s="155" t="s">
        <v>597</v>
      </c>
      <c r="F448" s="156" t="s">
        <v>598</v>
      </c>
      <c r="G448" s="157" t="s">
        <v>214</v>
      </c>
      <c r="H448" s="158">
        <v>0.851</v>
      </c>
      <c r="I448" s="159"/>
      <c r="J448" s="160">
        <f>ROUND(I448*H448,2)</f>
        <v>0</v>
      </c>
      <c r="K448" s="156" t="s">
        <v>165</v>
      </c>
      <c r="L448" s="35"/>
      <c r="M448" s="161" t="s">
        <v>3</v>
      </c>
      <c r="N448" s="162" t="s">
        <v>42</v>
      </c>
      <c r="O448" s="55"/>
      <c r="P448" s="163">
        <f>O448*H448</f>
        <v>0</v>
      </c>
      <c r="Q448" s="163">
        <v>1.05256</v>
      </c>
      <c r="R448" s="163">
        <f>Q448*H448</f>
        <v>0.8957285599999999</v>
      </c>
      <c r="S448" s="163">
        <v>0</v>
      </c>
      <c r="T448" s="164">
        <f>S448*H448</f>
        <v>0</v>
      </c>
      <c r="U448" s="34"/>
      <c r="V448" s="34"/>
      <c r="W448" s="34"/>
      <c r="X448" s="34"/>
      <c r="Y448" s="34"/>
      <c r="Z448" s="34"/>
      <c r="AA448" s="34"/>
      <c r="AB448" s="34"/>
      <c r="AC448" s="34"/>
      <c r="AD448" s="34"/>
      <c r="AE448" s="34"/>
      <c r="AR448" s="165" t="s">
        <v>85</v>
      </c>
      <c r="AT448" s="165" t="s">
        <v>161</v>
      </c>
      <c r="AU448" s="165" t="s">
        <v>79</v>
      </c>
      <c r="AY448" s="19" t="s">
        <v>159</v>
      </c>
      <c r="BE448" s="166">
        <f>IF(N448="základní",J448,0)</f>
        <v>0</v>
      </c>
      <c r="BF448" s="166">
        <f>IF(N448="snížená",J448,0)</f>
        <v>0</v>
      </c>
      <c r="BG448" s="166">
        <f>IF(N448="zákl. přenesená",J448,0)</f>
        <v>0</v>
      </c>
      <c r="BH448" s="166">
        <f>IF(N448="sníž. přenesená",J448,0)</f>
        <v>0</v>
      </c>
      <c r="BI448" s="166">
        <f>IF(N448="nulová",J448,0)</f>
        <v>0</v>
      </c>
      <c r="BJ448" s="19" t="s">
        <v>15</v>
      </c>
      <c r="BK448" s="166">
        <f>ROUND(I448*H448,2)</f>
        <v>0</v>
      </c>
      <c r="BL448" s="19" t="s">
        <v>85</v>
      </c>
      <c r="BM448" s="165" t="s">
        <v>599</v>
      </c>
    </row>
    <row r="449" spans="2:51" s="13" customFormat="1" ht="11.25">
      <c r="B449" s="167"/>
      <c r="D449" s="168" t="s">
        <v>167</v>
      </c>
      <c r="E449" s="169" t="s">
        <v>3</v>
      </c>
      <c r="F449" s="170" t="s">
        <v>600</v>
      </c>
      <c r="H449" s="169" t="s">
        <v>3</v>
      </c>
      <c r="I449" s="171"/>
      <c r="L449" s="167"/>
      <c r="M449" s="172"/>
      <c r="N449" s="173"/>
      <c r="O449" s="173"/>
      <c r="P449" s="173"/>
      <c r="Q449" s="173"/>
      <c r="R449" s="173"/>
      <c r="S449" s="173"/>
      <c r="T449" s="174"/>
      <c r="AT449" s="169" t="s">
        <v>167</v>
      </c>
      <c r="AU449" s="169" t="s">
        <v>79</v>
      </c>
      <c r="AV449" s="13" t="s">
        <v>15</v>
      </c>
      <c r="AW449" s="13" t="s">
        <v>33</v>
      </c>
      <c r="AX449" s="13" t="s">
        <v>71</v>
      </c>
      <c r="AY449" s="169" t="s">
        <v>159</v>
      </c>
    </row>
    <row r="450" spans="2:51" s="14" customFormat="1" ht="11.25">
      <c r="B450" s="175"/>
      <c r="D450" s="168" t="s">
        <v>167</v>
      </c>
      <c r="E450" s="176" t="s">
        <v>3</v>
      </c>
      <c r="F450" s="177" t="s">
        <v>601</v>
      </c>
      <c r="H450" s="178">
        <v>0.851</v>
      </c>
      <c r="I450" s="179"/>
      <c r="L450" s="175"/>
      <c r="M450" s="180"/>
      <c r="N450" s="181"/>
      <c r="O450" s="181"/>
      <c r="P450" s="181"/>
      <c r="Q450" s="181"/>
      <c r="R450" s="181"/>
      <c r="S450" s="181"/>
      <c r="T450" s="182"/>
      <c r="AT450" s="176" t="s">
        <v>167</v>
      </c>
      <c r="AU450" s="176" t="s">
        <v>79</v>
      </c>
      <c r="AV450" s="14" t="s">
        <v>79</v>
      </c>
      <c r="AW450" s="14" t="s">
        <v>33</v>
      </c>
      <c r="AX450" s="14" t="s">
        <v>15</v>
      </c>
      <c r="AY450" s="176" t="s">
        <v>159</v>
      </c>
    </row>
    <row r="451" spans="1:65" s="2" customFormat="1" ht="16.5" customHeight="1">
      <c r="A451" s="34"/>
      <c r="B451" s="153"/>
      <c r="C451" s="154" t="s">
        <v>602</v>
      </c>
      <c r="D451" s="154" t="s">
        <v>161</v>
      </c>
      <c r="E451" s="155" t="s">
        <v>603</v>
      </c>
      <c r="F451" s="156" t="s">
        <v>604</v>
      </c>
      <c r="G451" s="157" t="s">
        <v>214</v>
      </c>
      <c r="H451" s="158">
        <v>0.276</v>
      </c>
      <c r="I451" s="159"/>
      <c r="J451" s="160">
        <f>ROUND(I451*H451,2)</f>
        <v>0</v>
      </c>
      <c r="K451" s="156" t="s">
        <v>3</v>
      </c>
      <c r="L451" s="35"/>
      <c r="M451" s="161" t="s">
        <v>3</v>
      </c>
      <c r="N451" s="162" t="s">
        <v>42</v>
      </c>
      <c r="O451" s="55"/>
      <c r="P451" s="163">
        <f>O451*H451</f>
        <v>0</v>
      </c>
      <c r="Q451" s="163">
        <v>0</v>
      </c>
      <c r="R451" s="163">
        <f>Q451*H451</f>
        <v>0</v>
      </c>
      <c r="S451" s="163">
        <v>0</v>
      </c>
      <c r="T451" s="164">
        <f>S451*H451</f>
        <v>0</v>
      </c>
      <c r="U451" s="34"/>
      <c r="V451" s="34"/>
      <c r="W451" s="34"/>
      <c r="X451" s="34"/>
      <c r="Y451" s="34"/>
      <c r="Z451" s="34"/>
      <c r="AA451" s="34"/>
      <c r="AB451" s="34"/>
      <c r="AC451" s="34"/>
      <c r="AD451" s="34"/>
      <c r="AE451" s="34"/>
      <c r="AR451" s="165" t="s">
        <v>85</v>
      </c>
      <c r="AT451" s="165" t="s">
        <v>161</v>
      </c>
      <c r="AU451" s="165" t="s">
        <v>79</v>
      </c>
      <c r="AY451" s="19" t="s">
        <v>159</v>
      </c>
      <c r="BE451" s="166">
        <f>IF(N451="základní",J451,0)</f>
        <v>0</v>
      </c>
      <c r="BF451" s="166">
        <f>IF(N451="snížená",J451,0)</f>
        <v>0</v>
      </c>
      <c r="BG451" s="166">
        <f>IF(N451="zákl. přenesená",J451,0)</f>
        <v>0</v>
      </c>
      <c r="BH451" s="166">
        <f>IF(N451="sníž. přenesená",J451,0)</f>
        <v>0</v>
      </c>
      <c r="BI451" s="166">
        <f>IF(N451="nulová",J451,0)</f>
        <v>0</v>
      </c>
      <c r="BJ451" s="19" t="s">
        <v>15</v>
      </c>
      <c r="BK451" s="166">
        <f>ROUND(I451*H451,2)</f>
        <v>0</v>
      </c>
      <c r="BL451" s="19" t="s">
        <v>85</v>
      </c>
      <c r="BM451" s="165" t="s">
        <v>605</v>
      </c>
    </row>
    <row r="452" spans="2:51" s="13" customFormat="1" ht="11.25">
      <c r="B452" s="167"/>
      <c r="D452" s="168" t="s">
        <v>167</v>
      </c>
      <c r="E452" s="169" t="s">
        <v>3</v>
      </c>
      <c r="F452" s="170" t="s">
        <v>524</v>
      </c>
      <c r="H452" s="169" t="s">
        <v>3</v>
      </c>
      <c r="I452" s="171"/>
      <c r="L452" s="167"/>
      <c r="M452" s="172"/>
      <c r="N452" s="173"/>
      <c r="O452" s="173"/>
      <c r="P452" s="173"/>
      <c r="Q452" s="173"/>
      <c r="R452" s="173"/>
      <c r="S452" s="173"/>
      <c r="T452" s="174"/>
      <c r="AT452" s="169" t="s">
        <v>167</v>
      </c>
      <c r="AU452" s="169" t="s">
        <v>79</v>
      </c>
      <c r="AV452" s="13" t="s">
        <v>15</v>
      </c>
      <c r="AW452" s="13" t="s">
        <v>33</v>
      </c>
      <c r="AX452" s="13" t="s">
        <v>71</v>
      </c>
      <c r="AY452" s="169" t="s">
        <v>159</v>
      </c>
    </row>
    <row r="453" spans="2:51" s="14" customFormat="1" ht="11.25">
      <c r="B453" s="175"/>
      <c r="D453" s="168" t="s">
        <v>167</v>
      </c>
      <c r="E453" s="176" t="s">
        <v>3</v>
      </c>
      <c r="F453" s="177" t="s">
        <v>560</v>
      </c>
      <c r="H453" s="178">
        <v>0.276</v>
      </c>
      <c r="I453" s="179"/>
      <c r="L453" s="175"/>
      <c r="M453" s="180"/>
      <c r="N453" s="181"/>
      <c r="O453" s="181"/>
      <c r="P453" s="181"/>
      <c r="Q453" s="181"/>
      <c r="R453" s="181"/>
      <c r="S453" s="181"/>
      <c r="T453" s="182"/>
      <c r="AT453" s="176" t="s">
        <v>167</v>
      </c>
      <c r="AU453" s="176" t="s">
        <v>79</v>
      </c>
      <c r="AV453" s="14" t="s">
        <v>79</v>
      </c>
      <c r="AW453" s="14" t="s">
        <v>33</v>
      </c>
      <c r="AX453" s="14" t="s">
        <v>15</v>
      </c>
      <c r="AY453" s="176" t="s">
        <v>159</v>
      </c>
    </row>
    <row r="454" spans="1:65" s="2" customFormat="1" ht="16.5" customHeight="1">
      <c r="A454" s="34"/>
      <c r="B454" s="153"/>
      <c r="C454" s="154" t="s">
        <v>606</v>
      </c>
      <c r="D454" s="154" t="s">
        <v>161</v>
      </c>
      <c r="E454" s="155" t="s">
        <v>607</v>
      </c>
      <c r="F454" s="156" t="s">
        <v>608</v>
      </c>
      <c r="G454" s="157" t="s">
        <v>293</v>
      </c>
      <c r="H454" s="158">
        <v>1</v>
      </c>
      <c r="I454" s="159"/>
      <c r="J454" s="160">
        <f>ROUND(I454*H454,2)</f>
        <v>0</v>
      </c>
      <c r="K454" s="156" t="s">
        <v>3</v>
      </c>
      <c r="L454" s="35"/>
      <c r="M454" s="161" t="s">
        <v>3</v>
      </c>
      <c r="N454" s="162" t="s">
        <v>42</v>
      </c>
      <c r="O454" s="55"/>
      <c r="P454" s="163">
        <f>O454*H454</f>
        <v>0</v>
      </c>
      <c r="Q454" s="163">
        <v>0</v>
      </c>
      <c r="R454" s="163">
        <f>Q454*H454</f>
        <v>0</v>
      </c>
      <c r="S454" s="163">
        <v>0</v>
      </c>
      <c r="T454" s="164">
        <f>S454*H454</f>
        <v>0</v>
      </c>
      <c r="U454" s="34"/>
      <c r="V454" s="34"/>
      <c r="W454" s="34"/>
      <c r="X454" s="34"/>
      <c r="Y454" s="34"/>
      <c r="Z454" s="34"/>
      <c r="AA454" s="34"/>
      <c r="AB454" s="34"/>
      <c r="AC454" s="34"/>
      <c r="AD454" s="34"/>
      <c r="AE454" s="34"/>
      <c r="AR454" s="165" t="s">
        <v>85</v>
      </c>
      <c r="AT454" s="165" t="s">
        <v>161</v>
      </c>
      <c r="AU454" s="165" t="s">
        <v>79</v>
      </c>
      <c r="AY454" s="19" t="s">
        <v>159</v>
      </c>
      <c r="BE454" s="166">
        <f>IF(N454="základní",J454,0)</f>
        <v>0</v>
      </c>
      <c r="BF454" s="166">
        <f>IF(N454="snížená",J454,0)</f>
        <v>0</v>
      </c>
      <c r="BG454" s="166">
        <f>IF(N454="zákl. přenesená",J454,0)</f>
        <v>0</v>
      </c>
      <c r="BH454" s="166">
        <f>IF(N454="sníž. přenesená",J454,0)</f>
        <v>0</v>
      </c>
      <c r="BI454" s="166">
        <f>IF(N454="nulová",J454,0)</f>
        <v>0</v>
      </c>
      <c r="BJ454" s="19" t="s">
        <v>15</v>
      </c>
      <c r="BK454" s="166">
        <f>ROUND(I454*H454,2)</f>
        <v>0</v>
      </c>
      <c r="BL454" s="19" t="s">
        <v>85</v>
      </c>
      <c r="BM454" s="165" t="s">
        <v>609</v>
      </c>
    </row>
    <row r="455" spans="2:51" s="13" customFormat="1" ht="11.25">
      <c r="B455" s="167"/>
      <c r="D455" s="168" t="s">
        <v>167</v>
      </c>
      <c r="E455" s="169" t="s">
        <v>3</v>
      </c>
      <c r="F455" s="170" t="s">
        <v>610</v>
      </c>
      <c r="H455" s="169" t="s">
        <v>3</v>
      </c>
      <c r="I455" s="171"/>
      <c r="L455" s="167"/>
      <c r="M455" s="172"/>
      <c r="N455" s="173"/>
      <c r="O455" s="173"/>
      <c r="P455" s="173"/>
      <c r="Q455" s="173"/>
      <c r="R455" s="173"/>
      <c r="S455" s="173"/>
      <c r="T455" s="174"/>
      <c r="AT455" s="169" t="s">
        <v>167</v>
      </c>
      <c r="AU455" s="169" t="s">
        <v>79</v>
      </c>
      <c r="AV455" s="13" t="s">
        <v>15</v>
      </c>
      <c r="AW455" s="13" t="s">
        <v>33</v>
      </c>
      <c r="AX455" s="13" t="s">
        <v>71</v>
      </c>
      <c r="AY455" s="169" t="s">
        <v>159</v>
      </c>
    </row>
    <row r="456" spans="2:51" s="14" customFormat="1" ht="11.25">
      <c r="B456" s="175"/>
      <c r="D456" s="168" t="s">
        <v>167</v>
      </c>
      <c r="E456" s="176" t="s">
        <v>3</v>
      </c>
      <c r="F456" s="177" t="s">
        <v>15</v>
      </c>
      <c r="H456" s="178">
        <v>1</v>
      </c>
      <c r="I456" s="179"/>
      <c r="L456" s="175"/>
      <c r="M456" s="180"/>
      <c r="N456" s="181"/>
      <c r="O456" s="181"/>
      <c r="P456" s="181"/>
      <c r="Q456" s="181"/>
      <c r="R456" s="181"/>
      <c r="S456" s="181"/>
      <c r="T456" s="182"/>
      <c r="AT456" s="176" t="s">
        <v>167</v>
      </c>
      <c r="AU456" s="176" t="s">
        <v>79</v>
      </c>
      <c r="AV456" s="14" t="s">
        <v>79</v>
      </c>
      <c r="AW456" s="14" t="s">
        <v>33</v>
      </c>
      <c r="AX456" s="14" t="s">
        <v>15</v>
      </c>
      <c r="AY456" s="176" t="s">
        <v>159</v>
      </c>
    </row>
    <row r="457" spans="1:65" s="2" customFormat="1" ht="16.5" customHeight="1">
      <c r="A457" s="34"/>
      <c r="B457" s="153"/>
      <c r="C457" s="154" t="s">
        <v>611</v>
      </c>
      <c r="D457" s="154" t="s">
        <v>161</v>
      </c>
      <c r="E457" s="155" t="s">
        <v>612</v>
      </c>
      <c r="F457" s="156" t="s">
        <v>613</v>
      </c>
      <c r="G457" s="157" t="s">
        <v>293</v>
      </c>
      <c r="H457" s="158">
        <v>2</v>
      </c>
      <c r="I457" s="159"/>
      <c r="J457" s="160">
        <f>ROUND(I457*H457,2)</f>
        <v>0</v>
      </c>
      <c r="K457" s="156" t="s">
        <v>3</v>
      </c>
      <c r="L457" s="35"/>
      <c r="M457" s="161" t="s">
        <v>3</v>
      </c>
      <c r="N457" s="162" t="s">
        <v>42</v>
      </c>
      <c r="O457" s="55"/>
      <c r="P457" s="163">
        <f>O457*H457</f>
        <v>0</v>
      </c>
      <c r="Q457" s="163">
        <v>0</v>
      </c>
      <c r="R457" s="163">
        <f>Q457*H457</f>
        <v>0</v>
      </c>
      <c r="S457" s="163">
        <v>0</v>
      </c>
      <c r="T457" s="164">
        <f>S457*H457</f>
        <v>0</v>
      </c>
      <c r="U457" s="34"/>
      <c r="V457" s="34"/>
      <c r="W457" s="34"/>
      <c r="X457" s="34"/>
      <c r="Y457" s="34"/>
      <c r="Z457" s="34"/>
      <c r="AA457" s="34"/>
      <c r="AB457" s="34"/>
      <c r="AC457" s="34"/>
      <c r="AD457" s="34"/>
      <c r="AE457" s="34"/>
      <c r="AR457" s="165" t="s">
        <v>85</v>
      </c>
      <c r="AT457" s="165" t="s">
        <v>161</v>
      </c>
      <c r="AU457" s="165" t="s">
        <v>79</v>
      </c>
      <c r="AY457" s="19" t="s">
        <v>159</v>
      </c>
      <c r="BE457" s="166">
        <f>IF(N457="základní",J457,0)</f>
        <v>0</v>
      </c>
      <c r="BF457" s="166">
        <f>IF(N457="snížená",J457,0)</f>
        <v>0</v>
      </c>
      <c r="BG457" s="166">
        <f>IF(N457="zákl. přenesená",J457,0)</f>
        <v>0</v>
      </c>
      <c r="BH457" s="166">
        <f>IF(N457="sníž. přenesená",J457,0)</f>
        <v>0</v>
      </c>
      <c r="BI457" s="166">
        <f>IF(N457="nulová",J457,0)</f>
        <v>0</v>
      </c>
      <c r="BJ457" s="19" t="s">
        <v>15</v>
      </c>
      <c r="BK457" s="166">
        <f>ROUND(I457*H457,2)</f>
        <v>0</v>
      </c>
      <c r="BL457" s="19" t="s">
        <v>85</v>
      </c>
      <c r="BM457" s="165" t="s">
        <v>614</v>
      </c>
    </row>
    <row r="458" spans="1:65" s="2" customFormat="1" ht="24" customHeight="1">
      <c r="A458" s="34"/>
      <c r="B458" s="153"/>
      <c r="C458" s="154" t="s">
        <v>615</v>
      </c>
      <c r="D458" s="154" t="s">
        <v>161</v>
      </c>
      <c r="E458" s="155" t="s">
        <v>616</v>
      </c>
      <c r="F458" s="156" t="s">
        <v>617</v>
      </c>
      <c r="G458" s="157" t="s">
        <v>164</v>
      </c>
      <c r="H458" s="158">
        <v>1.68</v>
      </c>
      <c r="I458" s="159"/>
      <c r="J458" s="160">
        <f>ROUND(I458*H458,2)</f>
        <v>0</v>
      </c>
      <c r="K458" s="156" t="s">
        <v>3</v>
      </c>
      <c r="L458" s="35"/>
      <c r="M458" s="161" t="s">
        <v>3</v>
      </c>
      <c r="N458" s="162" t="s">
        <v>42</v>
      </c>
      <c r="O458" s="55"/>
      <c r="P458" s="163">
        <f>O458*H458</f>
        <v>0</v>
      </c>
      <c r="Q458" s="163">
        <v>0</v>
      </c>
      <c r="R458" s="163">
        <f>Q458*H458</f>
        <v>0</v>
      </c>
      <c r="S458" s="163">
        <v>0</v>
      </c>
      <c r="T458" s="164">
        <f>S458*H458</f>
        <v>0</v>
      </c>
      <c r="U458" s="34"/>
      <c r="V458" s="34"/>
      <c r="W458" s="34"/>
      <c r="X458" s="34"/>
      <c r="Y458" s="34"/>
      <c r="Z458" s="34"/>
      <c r="AA458" s="34"/>
      <c r="AB458" s="34"/>
      <c r="AC458" s="34"/>
      <c r="AD458" s="34"/>
      <c r="AE458" s="34"/>
      <c r="AR458" s="165" t="s">
        <v>85</v>
      </c>
      <c r="AT458" s="165" t="s">
        <v>161</v>
      </c>
      <c r="AU458" s="165" t="s">
        <v>79</v>
      </c>
      <c r="AY458" s="19" t="s">
        <v>159</v>
      </c>
      <c r="BE458" s="166">
        <f>IF(N458="základní",J458,0)</f>
        <v>0</v>
      </c>
      <c r="BF458" s="166">
        <f>IF(N458="snížená",J458,0)</f>
        <v>0</v>
      </c>
      <c r="BG458" s="166">
        <f>IF(N458="zákl. přenesená",J458,0)</f>
        <v>0</v>
      </c>
      <c r="BH458" s="166">
        <f>IF(N458="sníž. přenesená",J458,0)</f>
        <v>0</v>
      </c>
      <c r="BI458" s="166">
        <f>IF(N458="nulová",J458,0)</f>
        <v>0</v>
      </c>
      <c r="BJ458" s="19" t="s">
        <v>15</v>
      </c>
      <c r="BK458" s="166">
        <f>ROUND(I458*H458,2)</f>
        <v>0</v>
      </c>
      <c r="BL458" s="19" t="s">
        <v>85</v>
      </c>
      <c r="BM458" s="165" t="s">
        <v>618</v>
      </c>
    </row>
    <row r="459" spans="2:51" s="13" customFormat="1" ht="11.25">
      <c r="B459" s="167"/>
      <c r="D459" s="168" t="s">
        <v>167</v>
      </c>
      <c r="E459" s="169" t="s">
        <v>3</v>
      </c>
      <c r="F459" s="170" t="s">
        <v>619</v>
      </c>
      <c r="H459" s="169" t="s">
        <v>3</v>
      </c>
      <c r="I459" s="171"/>
      <c r="L459" s="167"/>
      <c r="M459" s="172"/>
      <c r="N459" s="173"/>
      <c r="O459" s="173"/>
      <c r="P459" s="173"/>
      <c r="Q459" s="173"/>
      <c r="R459" s="173"/>
      <c r="S459" s="173"/>
      <c r="T459" s="174"/>
      <c r="AT459" s="169" t="s">
        <v>167</v>
      </c>
      <c r="AU459" s="169" t="s">
        <v>79</v>
      </c>
      <c r="AV459" s="13" t="s">
        <v>15</v>
      </c>
      <c r="AW459" s="13" t="s">
        <v>33</v>
      </c>
      <c r="AX459" s="13" t="s">
        <v>71</v>
      </c>
      <c r="AY459" s="169" t="s">
        <v>159</v>
      </c>
    </row>
    <row r="460" spans="2:51" s="14" customFormat="1" ht="11.25">
      <c r="B460" s="175"/>
      <c r="D460" s="168" t="s">
        <v>167</v>
      </c>
      <c r="E460" s="176" t="s">
        <v>3</v>
      </c>
      <c r="F460" s="177" t="s">
        <v>620</v>
      </c>
      <c r="H460" s="178">
        <v>1.68</v>
      </c>
      <c r="I460" s="179"/>
      <c r="L460" s="175"/>
      <c r="M460" s="180"/>
      <c r="N460" s="181"/>
      <c r="O460" s="181"/>
      <c r="P460" s="181"/>
      <c r="Q460" s="181"/>
      <c r="R460" s="181"/>
      <c r="S460" s="181"/>
      <c r="T460" s="182"/>
      <c r="AT460" s="176" t="s">
        <v>167</v>
      </c>
      <c r="AU460" s="176" t="s">
        <v>79</v>
      </c>
      <c r="AV460" s="14" t="s">
        <v>79</v>
      </c>
      <c r="AW460" s="14" t="s">
        <v>33</v>
      </c>
      <c r="AX460" s="14" t="s">
        <v>15</v>
      </c>
      <c r="AY460" s="176" t="s">
        <v>159</v>
      </c>
    </row>
    <row r="461" spans="2:63" s="12" customFormat="1" ht="22.9" customHeight="1">
      <c r="B461" s="140"/>
      <c r="D461" s="141" t="s">
        <v>70</v>
      </c>
      <c r="E461" s="151" t="s">
        <v>88</v>
      </c>
      <c r="F461" s="151" t="s">
        <v>621</v>
      </c>
      <c r="I461" s="143"/>
      <c r="J461" s="152">
        <f>BK461</f>
        <v>0</v>
      </c>
      <c r="L461" s="140"/>
      <c r="M461" s="145"/>
      <c r="N461" s="146"/>
      <c r="O461" s="146"/>
      <c r="P461" s="147">
        <f>SUM(P462:P490)</f>
        <v>0</v>
      </c>
      <c r="Q461" s="146"/>
      <c r="R461" s="147">
        <f>SUM(R462:R490)</f>
        <v>15.3410015</v>
      </c>
      <c r="S461" s="146"/>
      <c r="T461" s="148">
        <f>SUM(T462:T490)</f>
        <v>0</v>
      </c>
      <c r="AR461" s="141" t="s">
        <v>15</v>
      </c>
      <c r="AT461" s="149" t="s">
        <v>70</v>
      </c>
      <c r="AU461" s="149" t="s">
        <v>15</v>
      </c>
      <c r="AY461" s="141" t="s">
        <v>159</v>
      </c>
      <c r="BK461" s="150">
        <f>SUM(BK462:BK490)</f>
        <v>0</v>
      </c>
    </row>
    <row r="462" spans="1:65" s="2" customFormat="1" ht="24" customHeight="1">
      <c r="A462" s="34"/>
      <c r="B462" s="153"/>
      <c r="C462" s="154" t="s">
        <v>622</v>
      </c>
      <c r="D462" s="154" t="s">
        <v>161</v>
      </c>
      <c r="E462" s="155" t="s">
        <v>623</v>
      </c>
      <c r="F462" s="156" t="s">
        <v>624</v>
      </c>
      <c r="G462" s="157" t="s">
        <v>164</v>
      </c>
      <c r="H462" s="158">
        <v>20.5</v>
      </c>
      <c r="I462" s="159"/>
      <c r="J462" s="160">
        <f>ROUND(I462*H462,2)</f>
        <v>0</v>
      </c>
      <c r="K462" s="156" t="s">
        <v>165</v>
      </c>
      <c r="L462" s="35"/>
      <c r="M462" s="161" t="s">
        <v>3</v>
      </c>
      <c r="N462" s="162" t="s">
        <v>42</v>
      </c>
      <c r="O462" s="55"/>
      <c r="P462" s="163">
        <f>O462*H462</f>
        <v>0</v>
      </c>
      <c r="Q462" s="163">
        <v>0</v>
      </c>
      <c r="R462" s="163">
        <f>Q462*H462</f>
        <v>0</v>
      </c>
      <c r="S462" s="163">
        <v>0</v>
      </c>
      <c r="T462" s="164">
        <f>S462*H462</f>
        <v>0</v>
      </c>
      <c r="U462" s="34"/>
      <c r="V462" s="34"/>
      <c r="W462" s="34"/>
      <c r="X462" s="34"/>
      <c r="Y462" s="34"/>
      <c r="Z462" s="34"/>
      <c r="AA462" s="34"/>
      <c r="AB462" s="34"/>
      <c r="AC462" s="34"/>
      <c r="AD462" s="34"/>
      <c r="AE462" s="34"/>
      <c r="AR462" s="165" t="s">
        <v>85</v>
      </c>
      <c r="AT462" s="165" t="s">
        <v>161</v>
      </c>
      <c r="AU462" s="165" t="s">
        <v>79</v>
      </c>
      <c r="AY462" s="19" t="s">
        <v>159</v>
      </c>
      <c r="BE462" s="166">
        <f>IF(N462="základní",J462,0)</f>
        <v>0</v>
      </c>
      <c r="BF462" s="166">
        <f>IF(N462="snížená",J462,0)</f>
        <v>0</v>
      </c>
      <c r="BG462" s="166">
        <f>IF(N462="zákl. přenesená",J462,0)</f>
        <v>0</v>
      </c>
      <c r="BH462" s="166">
        <f>IF(N462="sníž. přenesená",J462,0)</f>
        <v>0</v>
      </c>
      <c r="BI462" s="166">
        <f>IF(N462="nulová",J462,0)</f>
        <v>0</v>
      </c>
      <c r="BJ462" s="19" t="s">
        <v>15</v>
      </c>
      <c r="BK462" s="166">
        <f>ROUND(I462*H462,2)</f>
        <v>0</v>
      </c>
      <c r="BL462" s="19" t="s">
        <v>85</v>
      </c>
      <c r="BM462" s="165" t="s">
        <v>625</v>
      </c>
    </row>
    <row r="463" spans="2:51" s="13" customFormat="1" ht="11.25">
      <c r="B463" s="167"/>
      <c r="D463" s="168" t="s">
        <v>167</v>
      </c>
      <c r="E463" s="169" t="s">
        <v>3</v>
      </c>
      <c r="F463" s="170" t="s">
        <v>626</v>
      </c>
      <c r="H463" s="169" t="s">
        <v>3</v>
      </c>
      <c r="I463" s="171"/>
      <c r="L463" s="167"/>
      <c r="M463" s="172"/>
      <c r="N463" s="173"/>
      <c r="O463" s="173"/>
      <c r="P463" s="173"/>
      <c r="Q463" s="173"/>
      <c r="R463" s="173"/>
      <c r="S463" s="173"/>
      <c r="T463" s="174"/>
      <c r="AT463" s="169" t="s">
        <v>167</v>
      </c>
      <c r="AU463" s="169" t="s">
        <v>79</v>
      </c>
      <c r="AV463" s="13" t="s">
        <v>15</v>
      </c>
      <c r="AW463" s="13" t="s">
        <v>33</v>
      </c>
      <c r="AX463" s="13" t="s">
        <v>71</v>
      </c>
      <c r="AY463" s="169" t="s">
        <v>159</v>
      </c>
    </row>
    <row r="464" spans="2:51" s="14" customFormat="1" ht="11.25">
      <c r="B464" s="175"/>
      <c r="D464" s="168" t="s">
        <v>167</v>
      </c>
      <c r="E464" s="176" t="s">
        <v>3</v>
      </c>
      <c r="F464" s="177" t="s">
        <v>627</v>
      </c>
      <c r="H464" s="178">
        <v>20.5</v>
      </c>
      <c r="I464" s="179"/>
      <c r="L464" s="175"/>
      <c r="M464" s="180"/>
      <c r="N464" s="181"/>
      <c r="O464" s="181"/>
      <c r="P464" s="181"/>
      <c r="Q464" s="181"/>
      <c r="R464" s="181"/>
      <c r="S464" s="181"/>
      <c r="T464" s="182"/>
      <c r="AT464" s="176" t="s">
        <v>167</v>
      </c>
      <c r="AU464" s="176" t="s">
        <v>79</v>
      </c>
      <c r="AV464" s="14" t="s">
        <v>79</v>
      </c>
      <c r="AW464" s="14" t="s">
        <v>33</v>
      </c>
      <c r="AX464" s="14" t="s">
        <v>15</v>
      </c>
      <c r="AY464" s="176" t="s">
        <v>159</v>
      </c>
    </row>
    <row r="465" spans="1:65" s="2" customFormat="1" ht="24" customHeight="1">
      <c r="A465" s="34"/>
      <c r="B465" s="153"/>
      <c r="C465" s="154" t="s">
        <v>628</v>
      </c>
      <c r="D465" s="154" t="s">
        <v>161</v>
      </c>
      <c r="E465" s="155" t="s">
        <v>629</v>
      </c>
      <c r="F465" s="156" t="s">
        <v>630</v>
      </c>
      <c r="G465" s="157" t="s">
        <v>164</v>
      </c>
      <c r="H465" s="158">
        <v>34.05</v>
      </c>
      <c r="I465" s="159"/>
      <c r="J465" s="160">
        <f>ROUND(I465*H465,2)</f>
        <v>0</v>
      </c>
      <c r="K465" s="156" t="s">
        <v>165</v>
      </c>
      <c r="L465" s="35"/>
      <c r="M465" s="161" t="s">
        <v>3</v>
      </c>
      <c r="N465" s="162" t="s">
        <v>42</v>
      </c>
      <c r="O465" s="55"/>
      <c r="P465" s="163">
        <f>O465*H465</f>
        <v>0</v>
      </c>
      <c r="Q465" s="163">
        <v>0</v>
      </c>
      <c r="R465" s="163">
        <f>Q465*H465</f>
        <v>0</v>
      </c>
      <c r="S465" s="163">
        <v>0</v>
      </c>
      <c r="T465" s="164">
        <f>S465*H465</f>
        <v>0</v>
      </c>
      <c r="U465" s="34"/>
      <c r="V465" s="34"/>
      <c r="W465" s="34"/>
      <c r="X465" s="34"/>
      <c r="Y465" s="34"/>
      <c r="Z465" s="34"/>
      <c r="AA465" s="34"/>
      <c r="AB465" s="34"/>
      <c r="AC465" s="34"/>
      <c r="AD465" s="34"/>
      <c r="AE465" s="34"/>
      <c r="AR465" s="165" t="s">
        <v>85</v>
      </c>
      <c r="AT465" s="165" t="s">
        <v>161</v>
      </c>
      <c r="AU465" s="165" t="s">
        <v>79</v>
      </c>
      <c r="AY465" s="19" t="s">
        <v>159</v>
      </c>
      <c r="BE465" s="166">
        <f>IF(N465="základní",J465,0)</f>
        <v>0</v>
      </c>
      <c r="BF465" s="166">
        <f>IF(N465="snížená",J465,0)</f>
        <v>0</v>
      </c>
      <c r="BG465" s="166">
        <f>IF(N465="zákl. přenesená",J465,0)</f>
        <v>0</v>
      </c>
      <c r="BH465" s="166">
        <f>IF(N465="sníž. přenesená",J465,0)</f>
        <v>0</v>
      </c>
      <c r="BI465" s="166">
        <f>IF(N465="nulová",J465,0)</f>
        <v>0</v>
      </c>
      <c r="BJ465" s="19" t="s">
        <v>15</v>
      </c>
      <c r="BK465" s="166">
        <f>ROUND(I465*H465,2)</f>
        <v>0</v>
      </c>
      <c r="BL465" s="19" t="s">
        <v>85</v>
      </c>
      <c r="BM465" s="165" t="s">
        <v>631</v>
      </c>
    </row>
    <row r="466" spans="2:51" s="13" customFormat="1" ht="11.25">
      <c r="B466" s="167"/>
      <c r="D466" s="168" t="s">
        <v>167</v>
      </c>
      <c r="E466" s="169" t="s">
        <v>3</v>
      </c>
      <c r="F466" s="170" t="s">
        <v>632</v>
      </c>
      <c r="H466" s="169" t="s">
        <v>3</v>
      </c>
      <c r="I466" s="171"/>
      <c r="L466" s="167"/>
      <c r="M466" s="172"/>
      <c r="N466" s="173"/>
      <c r="O466" s="173"/>
      <c r="P466" s="173"/>
      <c r="Q466" s="173"/>
      <c r="R466" s="173"/>
      <c r="S466" s="173"/>
      <c r="T466" s="174"/>
      <c r="AT466" s="169" t="s">
        <v>167</v>
      </c>
      <c r="AU466" s="169" t="s">
        <v>79</v>
      </c>
      <c r="AV466" s="13" t="s">
        <v>15</v>
      </c>
      <c r="AW466" s="13" t="s">
        <v>33</v>
      </c>
      <c r="AX466" s="13" t="s">
        <v>71</v>
      </c>
      <c r="AY466" s="169" t="s">
        <v>159</v>
      </c>
    </row>
    <row r="467" spans="2:51" s="13" customFormat="1" ht="11.25">
      <c r="B467" s="167"/>
      <c r="D467" s="168" t="s">
        <v>167</v>
      </c>
      <c r="E467" s="169" t="s">
        <v>3</v>
      </c>
      <c r="F467" s="170" t="s">
        <v>633</v>
      </c>
      <c r="H467" s="169" t="s">
        <v>3</v>
      </c>
      <c r="I467" s="171"/>
      <c r="L467" s="167"/>
      <c r="M467" s="172"/>
      <c r="N467" s="173"/>
      <c r="O467" s="173"/>
      <c r="P467" s="173"/>
      <c r="Q467" s="173"/>
      <c r="R467" s="173"/>
      <c r="S467" s="173"/>
      <c r="T467" s="174"/>
      <c r="AT467" s="169" t="s">
        <v>167</v>
      </c>
      <c r="AU467" s="169" t="s">
        <v>79</v>
      </c>
      <c r="AV467" s="13" t="s">
        <v>15</v>
      </c>
      <c r="AW467" s="13" t="s">
        <v>33</v>
      </c>
      <c r="AX467" s="13" t="s">
        <v>71</v>
      </c>
      <c r="AY467" s="169" t="s">
        <v>159</v>
      </c>
    </row>
    <row r="468" spans="2:51" s="14" customFormat="1" ht="11.25">
      <c r="B468" s="175"/>
      <c r="D468" s="168" t="s">
        <v>167</v>
      </c>
      <c r="E468" s="176" t="s">
        <v>3</v>
      </c>
      <c r="F468" s="177" t="s">
        <v>259</v>
      </c>
      <c r="H468" s="178">
        <v>11.8</v>
      </c>
      <c r="I468" s="179"/>
      <c r="L468" s="175"/>
      <c r="M468" s="180"/>
      <c r="N468" s="181"/>
      <c r="O468" s="181"/>
      <c r="P468" s="181"/>
      <c r="Q468" s="181"/>
      <c r="R468" s="181"/>
      <c r="S468" s="181"/>
      <c r="T468" s="182"/>
      <c r="AT468" s="176" t="s">
        <v>167</v>
      </c>
      <c r="AU468" s="176" t="s">
        <v>79</v>
      </c>
      <c r="AV468" s="14" t="s">
        <v>79</v>
      </c>
      <c r="AW468" s="14" t="s">
        <v>33</v>
      </c>
      <c r="AX468" s="14" t="s">
        <v>71</v>
      </c>
      <c r="AY468" s="176" t="s">
        <v>159</v>
      </c>
    </row>
    <row r="469" spans="2:51" s="13" customFormat="1" ht="11.25">
      <c r="B469" s="167"/>
      <c r="D469" s="168" t="s">
        <v>167</v>
      </c>
      <c r="E469" s="169" t="s">
        <v>3</v>
      </c>
      <c r="F469" s="170" t="s">
        <v>626</v>
      </c>
      <c r="H469" s="169" t="s">
        <v>3</v>
      </c>
      <c r="I469" s="171"/>
      <c r="L469" s="167"/>
      <c r="M469" s="172"/>
      <c r="N469" s="173"/>
      <c r="O469" s="173"/>
      <c r="P469" s="173"/>
      <c r="Q469" s="173"/>
      <c r="R469" s="173"/>
      <c r="S469" s="173"/>
      <c r="T469" s="174"/>
      <c r="AT469" s="169" t="s">
        <v>167</v>
      </c>
      <c r="AU469" s="169" t="s">
        <v>79</v>
      </c>
      <c r="AV469" s="13" t="s">
        <v>15</v>
      </c>
      <c r="AW469" s="13" t="s">
        <v>33</v>
      </c>
      <c r="AX469" s="13" t="s">
        <v>71</v>
      </c>
      <c r="AY469" s="169" t="s">
        <v>159</v>
      </c>
    </row>
    <row r="470" spans="2:51" s="14" customFormat="1" ht="11.25">
      <c r="B470" s="175"/>
      <c r="D470" s="168" t="s">
        <v>167</v>
      </c>
      <c r="E470" s="176" t="s">
        <v>3</v>
      </c>
      <c r="F470" s="177" t="s">
        <v>627</v>
      </c>
      <c r="H470" s="178">
        <v>20.5</v>
      </c>
      <c r="I470" s="179"/>
      <c r="L470" s="175"/>
      <c r="M470" s="180"/>
      <c r="N470" s="181"/>
      <c r="O470" s="181"/>
      <c r="P470" s="181"/>
      <c r="Q470" s="181"/>
      <c r="R470" s="181"/>
      <c r="S470" s="181"/>
      <c r="T470" s="182"/>
      <c r="AT470" s="176" t="s">
        <v>167</v>
      </c>
      <c r="AU470" s="176" t="s">
        <v>79</v>
      </c>
      <c r="AV470" s="14" t="s">
        <v>79</v>
      </c>
      <c r="AW470" s="14" t="s">
        <v>33</v>
      </c>
      <c r="AX470" s="14" t="s">
        <v>71</v>
      </c>
      <c r="AY470" s="176" t="s">
        <v>159</v>
      </c>
    </row>
    <row r="471" spans="2:51" s="13" customFormat="1" ht="11.25">
      <c r="B471" s="167"/>
      <c r="D471" s="168" t="s">
        <v>167</v>
      </c>
      <c r="E471" s="169" t="s">
        <v>3</v>
      </c>
      <c r="F471" s="170" t="s">
        <v>634</v>
      </c>
      <c r="H471" s="169" t="s">
        <v>3</v>
      </c>
      <c r="I471" s="171"/>
      <c r="L471" s="167"/>
      <c r="M471" s="172"/>
      <c r="N471" s="173"/>
      <c r="O471" s="173"/>
      <c r="P471" s="173"/>
      <c r="Q471" s="173"/>
      <c r="R471" s="173"/>
      <c r="S471" s="173"/>
      <c r="T471" s="174"/>
      <c r="AT471" s="169" t="s">
        <v>167</v>
      </c>
      <c r="AU471" s="169" t="s">
        <v>79</v>
      </c>
      <c r="AV471" s="13" t="s">
        <v>15</v>
      </c>
      <c r="AW471" s="13" t="s">
        <v>33</v>
      </c>
      <c r="AX471" s="13" t="s">
        <v>71</v>
      </c>
      <c r="AY471" s="169" t="s">
        <v>159</v>
      </c>
    </row>
    <row r="472" spans="2:51" s="14" customFormat="1" ht="11.25">
      <c r="B472" s="175"/>
      <c r="D472" s="168" t="s">
        <v>167</v>
      </c>
      <c r="E472" s="176" t="s">
        <v>3</v>
      </c>
      <c r="F472" s="177" t="s">
        <v>635</v>
      </c>
      <c r="H472" s="178">
        <v>1.75</v>
      </c>
      <c r="I472" s="179"/>
      <c r="L472" s="175"/>
      <c r="M472" s="180"/>
      <c r="N472" s="181"/>
      <c r="O472" s="181"/>
      <c r="P472" s="181"/>
      <c r="Q472" s="181"/>
      <c r="R472" s="181"/>
      <c r="S472" s="181"/>
      <c r="T472" s="182"/>
      <c r="AT472" s="176" t="s">
        <v>167</v>
      </c>
      <c r="AU472" s="176" t="s">
        <v>79</v>
      </c>
      <c r="AV472" s="14" t="s">
        <v>79</v>
      </c>
      <c r="AW472" s="14" t="s">
        <v>33</v>
      </c>
      <c r="AX472" s="14" t="s">
        <v>71</v>
      </c>
      <c r="AY472" s="176" t="s">
        <v>159</v>
      </c>
    </row>
    <row r="473" spans="2:51" s="15" customFormat="1" ht="11.25">
      <c r="B473" s="183"/>
      <c r="D473" s="168" t="s">
        <v>167</v>
      </c>
      <c r="E473" s="184" t="s">
        <v>3</v>
      </c>
      <c r="F473" s="185" t="s">
        <v>186</v>
      </c>
      <c r="H473" s="186">
        <v>34.05</v>
      </c>
      <c r="I473" s="187"/>
      <c r="L473" s="183"/>
      <c r="M473" s="188"/>
      <c r="N473" s="189"/>
      <c r="O473" s="189"/>
      <c r="P473" s="189"/>
      <c r="Q473" s="189"/>
      <c r="R473" s="189"/>
      <c r="S473" s="189"/>
      <c r="T473" s="190"/>
      <c r="AT473" s="184" t="s">
        <v>167</v>
      </c>
      <c r="AU473" s="184" t="s">
        <v>79</v>
      </c>
      <c r="AV473" s="15" t="s">
        <v>85</v>
      </c>
      <c r="AW473" s="15" t="s">
        <v>33</v>
      </c>
      <c r="AX473" s="15" t="s">
        <v>15</v>
      </c>
      <c r="AY473" s="184" t="s">
        <v>159</v>
      </c>
    </row>
    <row r="474" spans="1:65" s="2" customFormat="1" ht="72" customHeight="1">
      <c r="A474" s="34"/>
      <c r="B474" s="153"/>
      <c r="C474" s="154" t="s">
        <v>636</v>
      </c>
      <c r="D474" s="154" t="s">
        <v>161</v>
      </c>
      <c r="E474" s="155" t="s">
        <v>637</v>
      </c>
      <c r="F474" s="156" t="s">
        <v>638</v>
      </c>
      <c r="G474" s="157" t="s">
        <v>164</v>
      </c>
      <c r="H474" s="158">
        <v>11.8</v>
      </c>
      <c r="I474" s="159"/>
      <c r="J474" s="160">
        <f>ROUND(I474*H474,2)</f>
        <v>0</v>
      </c>
      <c r="K474" s="156" t="s">
        <v>165</v>
      </c>
      <c r="L474" s="35"/>
      <c r="M474" s="161" t="s">
        <v>3</v>
      </c>
      <c r="N474" s="162" t="s">
        <v>42</v>
      </c>
      <c r="O474" s="55"/>
      <c r="P474" s="163">
        <f>O474*H474</f>
        <v>0</v>
      </c>
      <c r="Q474" s="163">
        <v>0.08425</v>
      </c>
      <c r="R474" s="163">
        <f>Q474*H474</f>
        <v>0.9941500000000001</v>
      </c>
      <c r="S474" s="163">
        <v>0</v>
      </c>
      <c r="T474" s="164">
        <f>S474*H474</f>
        <v>0</v>
      </c>
      <c r="U474" s="34"/>
      <c r="V474" s="34"/>
      <c r="W474" s="34"/>
      <c r="X474" s="34"/>
      <c r="Y474" s="34"/>
      <c r="Z474" s="34"/>
      <c r="AA474" s="34"/>
      <c r="AB474" s="34"/>
      <c r="AC474" s="34"/>
      <c r="AD474" s="34"/>
      <c r="AE474" s="34"/>
      <c r="AR474" s="165" t="s">
        <v>85</v>
      </c>
      <c r="AT474" s="165" t="s">
        <v>161</v>
      </c>
      <c r="AU474" s="165" t="s">
        <v>79</v>
      </c>
      <c r="AY474" s="19" t="s">
        <v>159</v>
      </c>
      <c r="BE474" s="166">
        <f>IF(N474="základní",J474,0)</f>
        <v>0</v>
      </c>
      <c r="BF474" s="166">
        <f>IF(N474="snížená",J474,0)</f>
        <v>0</v>
      </c>
      <c r="BG474" s="166">
        <f>IF(N474="zákl. přenesená",J474,0)</f>
        <v>0</v>
      </c>
      <c r="BH474" s="166">
        <f>IF(N474="sníž. přenesená",J474,0)</f>
        <v>0</v>
      </c>
      <c r="BI474" s="166">
        <f>IF(N474="nulová",J474,0)</f>
        <v>0</v>
      </c>
      <c r="BJ474" s="19" t="s">
        <v>15</v>
      </c>
      <c r="BK474" s="166">
        <f>ROUND(I474*H474,2)</f>
        <v>0</v>
      </c>
      <c r="BL474" s="19" t="s">
        <v>85</v>
      </c>
      <c r="BM474" s="165" t="s">
        <v>639</v>
      </c>
    </row>
    <row r="475" spans="2:51" s="13" customFormat="1" ht="11.25">
      <c r="B475" s="167"/>
      <c r="D475" s="168" t="s">
        <v>167</v>
      </c>
      <c r="E475" s="169" t="s">
        <v>3</v>
      </c>
      <c r="F475" s="170" t="s">
        <v>632</v>
      </c>
      <c r="H475" s="169" t="s">
        <v>3</v>
      </c>
      <c r="I475" s="171"/>
      <c r="L475" s="167"/>
      <c r="M475" s="172"/>
      <c r="N475" s="173"/>
      <c r="O475" s="173"/>
      <c r="P475" s="173"/>
      <c r="Q475" s="173"/>
      <c r="R475" s="173"/>
      <c r="S475" s="173"/>
      <c r="T475" s="174"/>
      <c r="AT475" s="169" t="s">
        <v>167</v>
      </c>
      <c r="AU475" s="169" t="s">
        <v>79</v>
      </c>
      <c r="AV475" s="13" t="s">
        <v>15</v>
      </c>
      <c r="AW475" s="13" t="s">
        <v>33</v>
      </c>
      <c r="AX475" s="13" t="s">
        <v>71</v>
      </c>
      <c r="AY475" s="169" t="s">
        <v>159</v>
      </c>
    </row>
    <row r="476" spans="2:51" s="14" customFormat="1" ht="11.25">
      <c r="B476" s="175"/>
      <c r="D476" s="168" t="s">
        <v>167</v>
      </c>
      <c r="E476" s="176" t="s">
        <v>3</v>
      </c>
      <c r="F476" s="177" t="s">
        <v>259</v>
      </c>
      <c r="H476" s="178">
        <v>11.8</v>
      </c>
      <c r="I476" s="179"/>
      <c r="L476" s="175"/>
      <c r="M476" s="180"/>
      <c r="N476" s="181"/>
      <c r="O476" s="181"/>
      <c r="P476" s="181"/>
      <c r="Q476" s="181"/>
      <c r="R476" s="181"/>
      <c r="S476" s="181"/>
      <c r="T476" s="182"/>
      <c r="AT476" s="176" t="s">
        <v>167</v>
      </c>
      <c r="AU476" s="176" t="s">
        <v>79</v>
      </c>
      <c r="AV476" s="14" t="s">
        <v>79</v>
      </c>
      <c r="AW476" s="14" t="s">
        <v>33</v>
      </c>
      <c r="AX476" s="14" t="s">
        <v>15</v>
      </c>
      <c r="AY476" s="176" t="s">
        <v>159</v>
      </c>
    </row>
    <row r="477" spans="1:65" s="2" customFormat="1" ht="16.5" customHeight="1">
      <c r="A477" s="34"/>
      <c r="B477" s="153"/>
      <c r="C477" s="191" t="s">
        <v>640</v>
      </c>
      <c r="D477" s="191" t="s">
        <v>245</v>
      </c>
      <c r="E477" s="192" t="s">
        <v>641</v>
      </c>
      <c r="F477" s="193" t="s">
        <v>642</v>
      </c>
      <c r="G477" s="194" t="s">
        <v>164</v>
      </c>
      <c r="H477" s="195">
        <v>12.154</v>
      </c>
      <c r="I477" s="196"/>
      <c r="J477" s="197">
        <f>ROUND(I477*H477,2)</f>
        <v>0</v>
      </c>
      <c r="K477" s="193" t="s">
        <v>165</v>
      </c>
      <c r="L477" s="198"/>
      <c r="M477" s="199" t="s">
        <v>3</v>
      </c>
      <c r="N477" s="200" t="s">
        <v>42</v>
      </c>
      <c r="O477" s="55"/>
      <c r="P477" s="163">
        <f>O477*H477</f>
        <v>0</v>
      </c>
      <c r="Q477" s="163">
        <v>0.131</v>
      </c>
      <c r="R477" s="163">
        <f>Q477*H477</f>
        <v>1.592174</v>
      </c>
      <c r="S477" s="163">
        <v>0</v>
      </c>
      <c r="T477" s="164">
        <f>S477*H477</f>
        <v>0</v>
      </c>
      <c r="U477" s="34"/>
      <c r="V477" s="34"/>
      <c r="W477" s="34"/>
      <c r="X477" s="34"/>
      <c r="Y477" s="34"/>
      <c r="Z477" s="34"/>
      <c r="AA477" s="34"/>
      <c r="AB477" s="34"/>
      <c r="AC477" s="34"/>
      <c r="AD477" s="34"/>
      <c r="AE477" s="34"/>
      <c r="AR477" s="165" t="s">
        <v>97</v>
      </c>
      <c r="AT477" s="165" t="s">
        <v>245</v>
      </c>
      <c r="AU477" s="165" t="s">
        <v>79</v>
      </c>
      <c r="AY477" s="19" t="s">
        <v>159</v>
      </c>
      <c r="BE477" s="166">
        <f>IF(N477="základní",J477,0)</f>
        <v>0</v>
      </c>
      <c r="BF477" s="166">
        <f>IF(N477="snížená",J477,0)</f>
        <v>0</v>
      </c>
      <c r="BG477" s="166">
        <f>IF(N477="zákl. přenesená",J477,0)</f>
        <v>0</v>
      </c>
      <c r="BH477" s="166">
        <f>IF(N477="sníž. přenesená",J477,0)</f>
        <v>0</v>
      </c>
      <c r="BI477" s="166">
        <f>IF(N477="nulová",J477,0)</f>
        <v>0</v>
      </c>
      <c r="BJ477" s="19" t="s">
        <v>15</v>
      </c>
      <c r="BK477" s="166">
        <f>ROUND(I477*H477,2)</f>
        <v>0</v>
      </c>
      <c r="BL477" s="19" t="s">
        <v>85</v>
      </c>
      <c r="BM477" s="165" t="s">
        <v>643</v>
      </c>
    </row>
    <row r="478" spans="2:51" s="14" customFormat="1" ht="11.25">
      <c r="B478" s="175"/>
      <c r="D478" s="168" t="s">
        <v>167</v>
      </c>
      <c r="F478" s="177" t="s">
        <v>644</v>
      </c>
      <c r="H478" s="178">
        <v>12.154</v>
      </c>
      <c r="I478" s="179"/>
      <c r="L478" s="175"/>
      <c r="M478" s="180"/>
      <c r="N478" s="181"/>
      <c r="O478" s="181"/>
      <c r="P478" s="181"/>
      <c r="Q478" s="181"/>
      <c r="R478" s="181"/>
      <c r="S478" s="181"/>
      <c r="T478" s="182"/>
      <c r="AT478" s="176" t="s">
        <v>167</v>
      </c>
      <c r="AU478" s="176" t="s">
        <v>79</v>
      </c>
      <c r="AV478" s="14" t="s">
        <v>79</v>
      </c>
      <c r="AW478" s="14" t="s">
        <v>4</v>
      </c>
      <c r="AX478" s="14" t="s">
        <v>15</v>
      </c>
      <c r="AY478" s="176" t="s">
        <v>159</v>
      </c>
    </row>
    <row r="479" spans="1:65" s="2" customFormat="1" ht="36" customHeight="1">
      <c r="A479" s="34"/>
      <c r="B479" s="153"/>
      <c r="C479" s="154" t="s">
        <v>645</v>
      </c>
      <c r="D479" s="154" t="s">
        <v>161</v>
      </c>
      <c r="E479" s="155" t="s">
        <v>646</v>
      </c>
      <c r="F479" s="156" t="s">
        <v>647</v>
      </c>
      <c r="G479" s="157" t="s">
        <v>298</v>
      </c>
      <c r="H479" s="158">
        <v>11</v>
      </c>
      <c r="I479" s="159"/>
      <c r="J479" s="160">
        <f>ROUND(I479*H479,2)</f>
        <v>0</v>
      </c>
      <c r="K479" s="156" t="s">
        <v>165</v>
      </c>
      <c r="L479" s="35"/>
      <c r="M479" s="161" t="s">
        <v>3</v>
      </c>
      <c r="N479" s="162" t="s">
        <v>42</v>
      </c>
      <c r="O479" s="55"/>
      <c r="P479" s="163">
        <f>O479*H479</f>
        <v>0</v>
      </c>
      <c r="Q479" s="163">
        <v>0.10095</v>
      </c>
      <c r="R479" s="163">
        <f>Q479*H479</f>
        <v>1.11045</v>
      </c>
      <c r="S479" s="163">
        <v>0</v>
      </c>
      <c r="T479" s="164">
        <f>S479*H479</f>
        <v>0</v>
      </c>
      <c r="U479" s="34"/>
      <c r="V479" s="34"/>
      <c r="W479" s="34"/>
      <c r="X479" s="34"/>
      <c r="Y479" s="34"/>
      <c r="Z479" s="34"/>
      <c r="AA479" s="34"/>
      <c r="AB479" s="34"/>
      <c r="AC479" s="34"/>
      <c r="AD479" s="34"/>
      <c r="AE479" s="34"/>
      <c r="AR479" s="165" t="s">
        <v>85</v>
      </c>
      <c r="AT479" s="165" t="s">
        <v>161</v>
      </c>
      <c r="AU479" s="165" t="s">
        <v>79</v>
      </c>
      <c r="AY479" s="19" t="s">
        <v>159</v>
      </c>
      <c r="BE479" s="166">
        <f>IF(N479="základní",J479,0)</f>
        <v>0</v>
      </c>
      <c r="BF479" s="166">
        <f>IF(N479="snížená",J479,0)</f>
        <v>0</v>
      </c>
      <c r="BG479" s="166">
        <f>IF(N479="zákl. přenesená",J479,0)</f>
        <v>0</v>
      </c>
      <c r="BH479" s="166">
        <f>IF(N479="sníž. přenesená",J479,0)</f>
        <v>0</v>
      </c>
      <c r="BI479" s="166">
        <f>IF(N479="nulová",J479,0)</f>
        <v>0</v>
      </c>
      <c r="BJ479" s="19" t="s">
        <v>15</v>
      </c>
      <c r="BK479" s="166">
        <f>ROUND(I479*H479,2)</f>
        <v>0</v>
      </c>
      <c r="BL479" s="19" t="s">
        <v>85</v>
      </c>
      <c r="BM479" s="165" t="s">
        <v>648</v>
      </c>
    </row>
    <row r="480" spans="2:51" s="13" customFormat="1" ht="11.25">
      <c r="B480" s="167"/>
      <c r="D480" s="168" t="s">
        <v>167</v>
      </c>
      <c r="E480" s="169" t="s">
        <v>3</v>
      </c>
      <c r="F480" s="170" t="s">
        <v>632</v>
      </c>
      <c r="H480" s="169" t="s">
        <v>3</v>
      </c>
      <c r="I480" s="171"/>
      <c r="L480" s="167"/>
      <c r="M480" s="172"/>
      <c r="N480" s="173"/>
      <c r="O480" s="173"/>
      <c r="P480" s="173"/>
      <c r="Q480" s="173"/>
      <c r="R480" s="173"/>
      <c r="S480" s="173"/>
      <c r="T480" s="174"/>
      <c r="AT480" s="169" t="s">
        <v>167</v>
      </c>
      <c r="AU480" s="169" t="s">
        <v>79</v>
      </c>
      <c r="AV480" s="13" t="s">
        <v>15</v>
      </c>
      <c r="AW480" s="13" t="s">
        <v>33</v>
      </c>
      <c r="AX480" s="13" t="s">
        <v>71</v>
      </c>
      <c r="AY480" s="169" t="s">
        <v>159</v>
      </c>
    </row>
    <row r="481" spans="2:51" s="14" customFormat="1" ht="11.25">
      <c r="B481" s="175"/>
      <c r="D481" s="168" t="s">
        <v>167</v>
      </c>
      <c r="E481" s="176" t="s">
        <v>3</v>
      </c>
      <c r="F481" s="177" t="s">
        <v>649</v>
      </c>
      <c r="H481" s="178">
        <v>11</v>
      </c>
      <c r="I481" s="179"/>
      <c r="L481" s="175"/>
      <c r="M481" s="180"/>
      <c r="N481" s="181"/>
      <c r="O481" s="181"/>
      <c r="P481" s="181"/>
      <c r="Q481" s="181"/>
      <c r="R481" s="181"/>
      <c r="S481" s="181"/>
      <c r="T481" s="182"/>
      <c r="AT481" s="176" t="s">
        <v>167</v>
      </c>
      <c r="AU481" s="176" t="s">
        <v>79</v>
      </c>
      <c r="AV481" s="14" t="s">
        <v>79</v>
      </c>
      <c r="AW481" s="14" t="s">
        <v>33</v>
      </c>
      <c r="AX481" s="14" t="s">
        <v>15</v>
      </c>
      <c r="AY481" s="176" t="s">
        <v>159</v>
      </c>
    </row>
    <row r="482" spans="1:65" s="2" customFormat="1" ht="16.5" customHeight="1">
      <c r="A482" s="34"/>
      <c r="B482" s="153"/>
      <c r="C482" s="191" t="s">
        <v>650</v>
      </c>
      <c r="D482" s="191" t="s">
        <v>245</v>
      </c>
      <c r="E482" s="192" t="s">
        <v>651</v>
      </c>
      <c r="F482" s="193" t="s">
        <v>652</v>
      </c>
      <c r="G482" s="194" t="s">
        <v>298</v>
      </c>
      <c r="H482" s="195">
        <v>11.55</v>
      </c>
      <c r="I482" s="196"/>
      <c r="J482" s="197">
        <f>ROUND(I482*H482,2)</f>
        <v>0</v>
      </c>
      <c r="K482" s="193" t="s">
        <v>165</v>
      </c>
      <c r="L482" s="198"/>
      <c r="M482" s="199" t="s">
        <v>3</v>
      </c>
      <c r="N482" s="200" t="s">
        <v>42</v>
      </c>
      <c r="O482" s="55"/>
      <c r="P482" s="163">
        <f>O482*H482</f>
        <v>0</v>
      </c>
      <c r="Q482" s="163">
        <v>0.028</v>
      </c>
      <c r="R482" s="163">
        <f>Q482*H482</f>
        <v>0.3234</v>
      </c>
      <c r="S482" s="163">
        <v>0</v>
      </c>
      <c r="T482" s="164">
        <f>S482*H482</f>
        <v>0</v>
      </c>
      <c r="U482" s="34"/>
      <c r="V482" s="34"/>
      <c r="W482" s="34"/>
      <c r="X482" s="34"/>
      <c r="Y482" s="34"/>
      <c r="Z482" s="34"/>
      <c r="AA482" s="34"/>
      <c r="AB482" s="34"/>
      <c r="AC482" s="34"/>
      <c r="AD482" s="34"/>
      <c r="AE482" s="34"/>
      <c r="AR482" s="165" t="s">
        <v>97</v>
      </c>
      <c r="AT482" s="165" t="s">
        <v>245</v>
      </c>
      <c r="AU482" s="165" t="s">
        <v>79</v>
      </c>
      <c r="AY482" s="19" t="s">
        <v>159</v>
      </c>
      <c r="BE482" s="166">
        <f>IF(N482="základní",J482,0)</f>
        <v>0</v>
      </c>
      <c r="BF482" s="166">
        <f>IF(N482="snížená",J482,0)</f>
        <v>0</v>
      </c>
      <c r="BG482" s="166">
        <f>IF(N482="zákl. přenesená",J482,0)</f>
        <v>0</v>
      </c>
      <c r="BH482" s="166">
        <f>IF(N482="sníž. přenesená",J482,0)</f>
        <v>0</v>
      </c>
      <c r="BI482" s="166">
        <f>IF(N482="nulová",J482,0)</f>
        <v>0</v>
      </c>
      <c r="BJ482" s="19" t="s">
        <v>15</v>
      </c>
      <c r="BK482" s="166">
        <f>ROUND(I482*H482,2)</f>
        <v>0</v>
      </c>
      <c r="BL482" s="19" t="s">
        <v>85</v>
      </c>
      <c r="BM482" s="165" t="s">
        <v>653</v>
      </c>
    </row>
    <row r="483" spans="2:51" s="14" customFormat="1" ht="11.25">
      <c r="B483" s="175"/>
      <c r="D483" s="168" t="s">
        <v>167</v>
      </c>
      <c r="F483" s="177" t="s">
        <v>654</v>
      </c>
      <c r="H483" s="178">
        <v>11.55</v>
      </c>
      <c r="I483" s="179"/>
      <c r="L483" s="175"/>
      <c r="M483" s="180"/>
      <c r="N483" s="181"/>
      <c r="O483" s="181"/>
      <c r="P483" s="181"/>
      <c r="Q483" s="181"/>
      <c r="R483" s="181"/>
      <c r="S483" s="181"/>
      <c r="T483" s="182"/>
      <c r="AT483" s="176" t="s">
        <v>167</v>
      </c>
      <c r="AU483" s="176" t="s">
        <v>79</v>
      </c>
      <c r="AV483" s="14" t="s">
        <v>79</v>
      </c>
      <c r="AW483" s="14" t="s">
        <v>4</v>
      </c>
      <c r="AX483" s="14" t="s">
        <v>15</v>
      </c>
      <c r="AY483" s="176" t="s">
        <v>159</v>
      </c>
    </row>
    <row r="484" spans="1:65" s="2" customFormat="1" ht="48" customHeight="1">
      <c r="A484" s="34"/>
      <c r="B484" s="153"/>
      <c r="C484" s="154" t="s">
        <v>655</v>
      </c>
      <c r="D484" s="154" t="s">
        <v>161</v>
      </c>
      <c r="E484" s="155" t="s">
        <v>656</v>
      </c>
      <c r="F484" s="156" t="s">
        <v>657</v>
      </c>
      <c r="G484" s="157" t="s">
        <v>298</v>
      </c>
      <c r="H484" s="158">
        <v>41</v>
      </c>
      <c r="I484" s="159"/>
      <c r="J484" s="160">
        <f>ROUND(I484*H484,2)</f>
        <v>0</v>
      </c>
      <c r="K484" s="156" t="s">
        <v>165</v>
      </c>
      <c r="L484" s="35"/>
      <c r="M484" s="161" t="s">
        <v>3</v>
      </c>
      <c r="N484" s="162" t="s">
        <v>42</v>
      </c>
      <c r="O484" s="55"/>
      <c r="P484" s="163">
        <f>O484*H484</f>
        <v>0</v>
      </c>
      <c r="Q484" s="163">
        <v>0.13096</v>
      </c>
      <c r="R484" s="163">
        <f>Q484*H484</f>
        <v>5.3693599999999995</v>
      </c>
      <c r="S484" s="163">
        <v>0</v>
      </c>
      <c r="T484" s="164">
        <f>S484*H484</f>
        <v>0</v>
      </c>
      <c r="U484" s="34"/>
      <c r="V484" s="34"/>
      <c r="W484" s="34"/>
      <c r="X484" s="34"/>
      <c r="Y484" s="34"/>
      <c r="Z484" s="34"/>
      <c r="AA484" s="34"/>
      <c r="AB484" s="34"/>
      <c r="AC484" s="34"/>
      <c r="AD484" s="34"/>
      <c r="AE484" s="34"/>
      <c r="AR484" s="165" t="s">
        <v>85</v>
      </c>
      <c r="AT484" s="165" t="s">
        <v>161</v>
      </c>
      <c r="AU484" s="165" t="s">
        <v>79</v>
      </c>
      <c r="AY484" s="19" t="s">
        <v>159</v>
      </c>
      <c r="BE484" s="166">
        <f>IF(N484="základní",J484,0)</f>
        <v>0</v>
      </c>
      <c r="BF484" s="166">
        <f>IF(N484="snížená",J484,0)</f>
        <v>0</v>
      </c>
      <c r="BG484" s="166">
        <f>IF(N484="zákl. přenesená",J484,0)</f>
        <v>0</v>
      </c>
      <c r="BH484" s="166">
        <f>IF(N484="sníž. přenesená",J484,0)</f>
        <v>0</v>
      </c>
      <c r="BI484" s="166">
        <f>IF(N484="nulová",J484,0)</f>
        <v>0</v>
      </c>
      <c r="BJ484" s="19" t="s">
        <v>15</v>
      </c>
      <c r="BK484" s="166">
        <f>ROUND(I484*H484,2)</f>
        <v>0</v>
      </c>
      <c r="BL484" s="19" t="s">
        <v>85</v>
      </c>
      <c r="BM484" s="165" t="s">
        <v>658</v>
      </c>
    </row>
    <row r="485" spans="2:51" s="13" customFormat="1" ht="11.25">
      <c r="B485" s="167"/>
      <c r="D485" s="168" t="s">
        <v>167</v>
      </c>
      <c r="E485" s="169" t="s">
        <v>3</v>
      </c>
      <c r="F485" s="170" t="s">
        <v>339</v>
      </c>
      <c r="H485" s="169" t="s">
        <v>3</v>
      </c>
      <c r="I485" s="171"/>
      <c r="L485" s="167"/>
      <c r="M485" s="172"/>
      <c r="N485" s="173"/>
      <c r="O485" s="173"/>
      <c r="P485" s="173"/>
      <c r="Q485" s="173"/>
      <c r="R485" s="173"/>
      <c r="S485" s="173"/>
      <c r="T485" s="174"/>
      <c r="AT485" s="169" t="s">
        <v>167</v>
      </c>
      <c r="AU485" s="169" t="s">
        <v>79</v>
      </c>
      <c r="AV485" s="13" t="s">
        <v>15</v>
      </c>
      <c r="AW485" s="13" t="s">
        <v>33</v>
      </c>
      <c r="AX485" s="13" t="s">
        <v>71</v>
      </c>
      <c r="AY485" s="169" t="s">
        <v>159</v>
      </c>
    </row>
    <row r="486" spans="2:51" s="14" customFormat="1" ht="11.25">
      <c r="B486" s="175"/>
      <c r="D486" s="168" t="s">
        <v>167</v>
      </c>
      <c r="E486" s="176" t="s">
        <v>3</v>
      </c>
      <c r="F486" s="177" t="s">
        <v>659</v>
      </c>
      <c r="H486" s="178">
        <v>41</v>
      </c>
      <c r="I486" s="179"/>
      <c r="L486" s="175"/>
      <c r="M486" s="180"/>
      <c r="N486" s="181"/>
      <c r="O486" s="181"/>
      <c r="P486" s="181"/>
      <c r="Q486" s="181"/>
      <c r="R486" s="181"/>
      <c r="S486" s="181"/>
      <c r="T486" s="182"/>
      <c r="AT486" s="176" t="s">
        <v>167</v>
      </c>
      <c r="AU486" s="176" t="s">
        <v>79</v>
      </c>
      <c r="AV486" s="14" t="s">
        <v>79</v>
      </c>
      <c r="AW486" s="14" t="s">
        <v>33</v>
      </c>
      <c r="AX486" s="14" t="s">
        <v>15</v>
      </c>
      <c r="AY486" s="176" t="s">
        <v>159</v>
      </c>
    </row>
    <row r="487" spans="1:65" s="2" customFormat="1" ht="16.5" customHeight="1">
      <c r="A487" s="34"/>
      <c r="B487" s="153"/>
      <c r="C487" s="191" t="s">
        <v>660</v>
      </c>
      <c r="D487" s="191" t="s">
        <v>245</v>
      </c>
      <c r="E487" s="192" t="s">
        <v>661</v>
      </c>
      <c r="F487" s="193" t="s">
        <v>662</v>
      </c>
      <c r="G487" s="194" t="s">
        <v>298</v>
      </c>
      <c r="H487" s="195">
        <v>41</v>
      </c>
      <c r="I487" s="196"/>
      <c r="J487" s="197">
        <f>ROUND(I487*H487,2)</f>
        <v>0</v>
      </c>
      <c r="K487" s="193" t="s">
        <v>165</v>
      </c>
      <c r="L487" s="198"/>
      <c r="M487" s="199" t="s">
        <v>3</v>
      </c>
      <c r="N487" s="200" t="s">
        <v>42</v>
      </c>
      <c r="O487" s="55"/>
      <c r="P487" s="163">
        <f>O487*H487</f>
        <v>0</v>
      </c>
      <c r="Q487" s="163">
        <v>0.134</v>
      </c>
      <c r="R487" s="163">
        <f>Q487*H487</f>
        <v>5.494000000000001</v>
      </c>
      <c r="S487" s="163">
        <v>0</v>
      </c>
      <c r="T487" s="164">
        <f>S487*H487</f>
        <v>0</v>
      </c>
      <c r="U487" s="34"/>
      <c r="V487" s="34"/>
      <c r="W487" s="34"/>
      <c r="X487" s="34"/>
      <c r="Y487" s="34"/>
      <c r="Z487" s="34"/>
      <c r="AA487" s="34"/>
      <c r="AB487" s="34"/>
      <c r="AC487" s="34"/>
      <c r="AD487" s="34"/>
      <c r="AE487" s="34"/>
      <c r="AR487" s="165" t="s">
        <v>97</v>
      </c>
      <c r="AT487" s="165" t="s">
        <v>245</v>
      </c>
      <c r="AU487" s="165" t="s">
        <v>79</v>
      </c>
      <c r="AY487" s="19" t="s">
        <v>159</v>
      </c>
      <c r="BE487" s="166">
        <f>IF(N487="základní",J487,0)</f>
        <v>0</v>
      </c>
      <c r="BF487" s="166">
        <f>IF(N487="snížená",J487,0)</f>
        <v>0</v>
      </c>
      <c r="BG487" s="166">
        <f>IF(N487="zákl. přenesená",J487,0)</f>
        <v>0</v>
      </c>
      <c r="BH487" s="166">
        <f>IF(N487="sníž. přenesená",J487,0)</f>
        <v>0</v>
      </c>
      <c r="BI487" s="166">
        <f>IF(N487="nulová",J487,0)</f>
        <v>0</v>
      </c>
      <c r="BJ487" s="19" t="s">
        <v>15</v>
      </c>
      <c r="BK487" s="166">
        <f>ROUND(I487*H487,2)</f>
        <v>0</v>
      </c>
      <c r="BL487" s="19" t="s">
        <v>85</v>
      </c>
      <c r="BM487" s="165" t="s">
        <v>663</v>
      </c>
    </row>
    <row r="488" spans="1:65" s="2" customFormat="1" ht="24" customHeight="1">
      <c r="A488" s="34"/>
      <c r="B488" s="153"/>
      <c r="C488" s="154" t="s">
        <v>664</v>
      </c>
      <c r="D488" s="154" t="s">
        <v>161</v>
      </c>
      <c r="E488" s="155" t="s">
        <v>665</v>
      </c>
      <c r="F488" s="156" t="s">
        <v>666</v>
      </c>
      <c r="G488" s="157" t="s">
        <v>164</v>
      </c>
      <c r="H488" s="158">
        <v>1.75</v>
      </c>
      <c r="I488" s="159"/>
      <c r="J488" s="160">
        <f>ROUND(I488*H488,2)</f>
        <v>0</v>
      </c>
      <c r="K488" s="156" t="s">
        <v>165</v>
      </c>
      <c r="L488" s="35"/>
      <c r="M488" s="161" t="s">
        <v>3</v>
      </c>
      <c r="N488" s="162" t="s">
        <v>42</v>
      </c>
      <c r="O488" s="55"/>
      <c r="P488" s="163">
        <f>O488*H488</f>
        <v>0</v>
      </c>
      <c r="Q488" s="163">
        <v>0.26141</v>
      </c>
      <c r="R488" s="163">
        <f>Q488*H488</f>
        <v>0.45746749999999997</v>
      </c>
      <c r="S488" s="163">
        <v>0</v>
      </c>
      <c r="T488" s="164">
        <f>S488*H488</f>
        <v>0</v>
      </c>
      <c r="U488" s="34"/>
      <c r="V488" s="34"/>
      <c r="W488" s="34"/>
      <c r="X488" s="34"/>
      <c r="Y488" s="34"/>
      <c r="Z488" s="34"/>
      <c r="AA488" s="34"/>
      <c r="AB488" s="34"/>
      <c r="AC488" s="34"/>
      <c r="AD488" s="34"/>
      <c r="AE488" s="34"/>
      <c r="AR488" s="165" t="s">
        <v>85</v>
      </c>
      <c r="AT488" s="165" t="s">
        <v>161</v>
      </c>
      <c r="AU488" s="165" t="s">
        <v>79</v>
      </c>
      <c r="AY488" s="19" t="s">
        <v>159</v>
      </c>
      <c r="BE488" s="166">
        <f>IF(N488="základní",J488,0)</f>
        <v>0</v>
      </c>
      <c r="BF488" s="166">
        <f>IF(N488="snížená",J488,0)</f>
        <v>0</v>
      </c>
      <c r="BG488" s="166">
        <f>IF(N488="zákl. přenesená",J488,0)</f>
        <v>0</v>
      </c>
      <c r="BH488" s="166">
        <f>IF(N488="sníž. přenesená",J488,0)</f>
        <v>0</v>
      </c>
      <c r="BI488" s="166">
        <f>IF(N488="nulová",J488,0)</f>
        <v>0</v>
      </c>
      <c r="BJ488" s="19" t="s">
        <v>15</v>
      </c>
      <c r="BK488" s="166">
        <f>ROUND(I488*H488,2)</f>
        <v>0</v>
      </c>
      <c r="BL488" s="19" t="s">
        <v>85</v>
      </c>
      <c r="BM488" s="165" t="s">
        <v>667</v>
      </c>
    </row>
    <row r="489" spans="2:51" s="13" customFormat="1" ht="11.25">
      <c r="B489" s="167"/>
      <c r="D489" s="168" t="s">
        <v>167</v>
      </c>
      <c r="E489" s="169" t="s">
        <v>3</v>
      </c>
      <c r="F489" s="170" t="s">
        <v>339</v>
      </c>
      <c r="H489" s="169" t="s">
        <v>3</v>
      </c>
      <c r="I489" s="171"/>
      <c r="L489" s="167"/>
      <c r="M489" s="172"/>
      <c r="N489" s="173"/>
      <c r="O489" s="173"/>
      <c r="P489" s="173"/>
      <c r="Q489" s="173"/>
      <c r="R489" s="173"/>
      <c r="S489" s="173"/>
      <c r="T489" s="174"/>
      <c r="AT489" s="169" t="s">
        <v>167</v>
      </c>
      <c r="AU489" s="169" t="s">
        <v>79</v>
      </c>
      <c r="AV489" s="13" t="s">
        <v>15</v>
      </c>
      <c r="AW489" s="13" t="s">
        <v>33</v>
      </c>
      <c r="AX489" s="13" t="s">
        <v>71</v>
      </c>
      <c r="AY489" s="169" t="s">
        <v>159</v>
      </c>
    </row>
    <row r="490" spans="2:51" s="14" customFormat="1" ht="11.25">
      <c r="B490" s="175"/>
      <c r="D490" s="168" t="s">
        <v>167</v>
      </c>
      <c r="E490" s="176" t="s">
        <v>3</v>
      </c>
      <c r="F490" s="177" t="s">
        <v>635</v>
      </c>
      <c r="H490" s="178">
        <v>1.75</v>
      </c>
      <c r="I490" s="179"/>
      <c r="L490" s="175"/>
      <c r="M490" s="180"/>
      <c r="N490" s="181"/>
      <c r="O490" s="181"/>
      <c r="P490" s="181"/>
      <c r="Q490" s="181"/>
      <c r="R490" s="181"/>
      <c r="S490" s="181"/>
      <c r="T490" s="182"/>
      <c r="AT490" s="176" t="s">
        <v>167</v>
      </c>
      <c r="AU490" s="176" t="s">
        <v>79</v>
      </c>
      <c r="AV490" s="14" t="s">
        <v>79</v>
      </c>
      <c r="AW490" s="14" t="s">
        <v>33</v>
      </c>
      <c r="AX490" s="14" t="s">
        <v>15</v>
      </c>
      <c r="AY490" s="176" t="s">
        <v>159</v>
      </c>
    </row>
    <row r="491" spans="2:63" s="12" customFormat="1" ht="22.9" customHeight="1">
      <c r="B491" s="140"/>
      <c r="D491" s="141" t="s">
        <v>70</v>
      </c>
      <c r="E491" s="151" t="s">
        <v>91</v>
      </c>
      <c r="F491" s="151" t="s">
        <v>668</v>
      </c>
      <c r="I491" s="143"/>
      <c r="J491" s="152">
        <f>BK491</f>
        <v>0</v>
      </c>
      <c r="L491" s="140"/>
      <c r="M491" s="145"/>
      <c r="N491" s="146"/>
      <c r="O491" s="146"/>
      <c r="P491" s="147">
        <f>P492+P713+P945</f>
        <v>0</v>
      </c>
      <c r="Q491" s="146"/>
      <c r="R491" s="147">
        <f>R492+R713+R945</f>
        <v>146.21938656000003</v>
      </c>
      <c r="S491" s="146"/>
      <c r="T491" s="148">
        <f>T492+T713+T945</f>
        <v>0</v>
      </c>
      <c r="AR491" s="141" t="s">
        <v>15</v>
      </c>
      <c r="AT491" s="149" t="s">
        <v>70</v>
      </c>
      <c r="AU491" s="149" t="s">
        <v>15</v>
      </c>
      <c r="AY491" s="141" t="s">
        <v>159</v>
      </c>
      <c r="BK491" s="150">
        <f>BK492+BK713+BK945</f>
        <v>0</v>
      </c>
    </row>
    <row r="492" spans="2:63" s="12" customFormat="1" ht="20.85" customHeight="1">
      <c r="B492" s="140"/>
      <c r="D492" s="141" t="s">
        <v>70</v>
      </c>
      <c r="E492" s="151" t="s">
        <v>532</v>
      </c>
      <c r="F492" s="151" t="s">
        <v>669</v>
      </c>
      <c r="I492" s="143"/>
      <c r="J492" s="152">
        <f>BK492</f>
        <v>0</v>
      </c>
      <c r="L492" s="140"/>
      <c r="M492" s="145"/>
      <c r="N492" s="146"/>
      <c r="O492" s="146"/>
      <c r="P492" s="147">
        <f>SUM(P493:P712)</f>
        <v>0</v>
      </c>
      <c r="Q492" s="146"/>
      <c r="R492" s="147">
        <f>SUM(R493:R712)</f>
        <v>59.554277</v>
      </c>
      <c r="S492" s="146"/>
      <c r="T492" s="148">
        <f>SUM(T493:T712)</f>
        <v>0</v>
      </c>
      <c r="AR492" s="141" t="s">
        <v>15</v>
      </c>
      <c r="AT492" s="149" t="s">
        <v>70</v>
      </c>
      <c r="AU492" s="149" t="s">
        <v>79</v>
      </c>
      <c r="AY492" s="141" t="s">
        <v>159</v>
      </c>
      <c r="BK492" s="150">
        <f>SUM(BK493:BK712)</f>
        <v>0</v>
      </c>
    </row>
    <row r="493" spans="1:65" s="2" customFormat="1" ht="24" customHeight="1">
      <c r="A493" s="34"/>
      <c r="B493" s="153"/>
      <c r="C493" s="154" t="s">
        <v>670</v>
      </c>
      <c r="D493" s="154" t="s">
        <v>161</v>
      </c>
      <c r="E493" s="155" t="s">
        <v>671</v>
      </c>
      <c r="F493" s="156" t="s">
        <v>672</v>
      </c>
      <c r="G493" s="157" t="s">
        <v>164</v>
      </c>
      <c r="H493" s="158">
        <v>625.53</v>
      </c>
      <c r="I493" s="159"/>
      <c r="J493" s="160">
        <f>ROUND(I493*H493,2)</f>
        <v>0</v>
      </c>
      <c r="K493" s="156" t="s">
        <v>165</v>
      </c>
      <c r="L493" s="35"/>
      <c r="M493" s="161" t="s">
        <v>3</v>
      </c>
      <c r="N493" s="162" t="s">
        <v>42</v>
      </c>
      <c r="O493" s="55"/>
      <c r="P493" s="163">
        <f>O493*H493</f>
        <v>0</v>
      </c>
      <c r="Q493" s="163">
        <v>0.00026</v>
      </c>
      <c r="R493" s="163">
        <f>Q493*H493</f>
        <v>0.16263779999999997</v>
      </c>
      <c r="S493" s="163">
        <v>0</v>
      </c>
      <c r="T493" s="164">
        <f>S493*H493</f>
        <v>0</v>
      </c>
      <c r="U493" s="34"/>
      <c r="V493" s="34"/>
      <c r="W493" s="34"/>
      <c r="X493" s="34"/>
      <c r="Y493" s="34"/>
      <c r="Z493" s="34"/>
      <c r="AA493" s="34"/>
      <c r="AB493" s="34"/>
      <c r="AC493" s="34"/>
      <c r="AD493" s="34"/>
      <c r="AE493" s="34"/>
      <c r="AR493" s="165" t="s">
        <v>85</v>
      </c>
      <c r="AT493" s="165" t="s">
        <v>161</v>
      </c>
      <c r="AU493" s="165" t="s">
        <v>82</v>
      </c>
      <c r="AY493" s="19" t="s">
        <v>159</v>
      </c>
      <c r="BE493" s="166">
        <f>IF(N493="základní",J493,0)</f>
        <v>0</v>
      </c>
      <c r="BF493" s="166">
        <f>IF(N493="snížená",J493,0)</f>
        <v>0</v>
      </c>
      <c r="BG493" s="166">
        <f>IF(N493="zákl. přenesená",J493,0)</f>
        <v>0</v>
      </c>
      <c r="BH493" s="166">
        <f>IF(N493="sníž. přenesená",J493,0)</f>
        <v>0</v>
      </c>
      <c r="BI493" s="166">
        <f>IF(N493="nulová",J493,0)</f>
        <v>0</v>
      </c>
      <c r="BJ493" s="19" t="s">
        <v>15</v>
      </c>
      <c r="BK493" s="166">
        <f>ROUND(I493*H493,2)</f>
        <v>0</v>
      </c>
      <c r="BL493" s="19" t="s">
        <v>85</v>
      </c>
      <c r="BM493" s="165" t="s">
        <v>673</v>
      </c>
    </row>
    <row r="494" spans="2:51" s="13" customFormat="1" ht="11.25">
      <c r="B494" s="167"/>
      <c r="D494" s="168" t="s">
        <v>167</v>
      </c>
      <c r="E494" s="169" t="s">
        <v>3</v>
      </c>
      <c r="F494" s="170" t="s">
        <v>674</v>
      </c>
      <c r="H494" s="169" t="s">
        <v>3</v>
      </c>
      <c r="I494" s="171"/>
      <c r="L494" s="167"/>
      <c r="M494" s="172"/>
      <c r="N494" s="173"/>
      <c r="O494" s="173"/>
      <c r="P494" s="173"/>
      <c r="Q494" s="173"/>
      <c r="R494" s="173"/>
      <c r="S494" s="173"/>
      <c r="T494" s="174"/>
      <c r="AT494" s="169" t="s">
        <v>167</v>
      </c>
      <c r="AU494" s="169" t="s">
        <v>82</v>
      </c>
      <c r="AV494" s="13" t="s">
        <v>15</v>
      </c>
      <c r="AW494" s="13" t="s">
        <v>33</v>
      </c>
      <c r="AX494" s="13" t="s">
        <v>71</v>
      </c>
      <c r="AY494" s="169" t="s">
        <v>159</v>
      </c>
    </row>
    <row r="495" spans="2:51" s="14" customFormat="1" ht="11.25">
      <c r="B495" s="175"/>
      <c r="D495" s="168" t="s">
        <v>167</v>
      </c>
      <c r="E495" s="176" t="s">
        <v>3</v>
      </c>
      <c r="F495" s="177" t="s">
        <v>675</v>
      </c>
      <c r="H495" s="178">
        <v>182.51</v>
      </c>
      <c r="I495" s="179"/>
      <c r="L495" s="175"/>
      <c r="M495" s="180"/>
      <c r="N495" s="181"/>
      <c r="O495" s="181"/>
      <c r="P495" s="181"/>
      <c r="Q495" s="181"/>
      <c r="R495" s="181"/>
      <c r="S495" s="181"/>
      <c r="T495" s="182"/>
      <c r="AT495" s="176" t="s">
        <v>167</v>
      </c>
      <c r="AU495" s="176" t="s">
        <v>82</v>
      </c>
      <c r="AV495" s="14" t="s">
        <v>79</v>
      </c>
      <c r="AW495" s="14" t="s">
        <v>33</v>
      </c>
      <c r="AX495" s="14" t="s">
        <v>71</v>
      </c>
      <c r="AY495" s="176" t="s">
        <v>159</v>
      </c>
    </row>
    <row r="496" spans="2:51" s="13" customFormat="1" ht="11.25">
      <c r="B496" s="167"/>
      <c r="D496" s="168" t="s">
        <v>167</v>
      </c>
      <c r="E496" s="169" t="s">
        <v>3</v>
      </c>
      <c r="F496" s="170" t="s">
        <v>676</v>
      </c>
      <c r="H496" s="169" t="s">
        <v>3</v>
      </c>
      <c r="I496" s="171"/>
      <c r="L496" s="167"/>
      <c r="M496" s="172"/>
      <c r="N496" s="173"/>
      <c r="O496" s="173"/>
      <c r="P496" s="173"/>
      <c r="Q496" s="173"/>
      <c r="R496" s="173"/>
      <c r="S496" s="173"/>
      <c r="T496" s="174"/>
      <c r="AT496" s="169" t="s">
        <v>167</v>
      </c>
      <c r="AU496" s="169" t="s">
        <v>82</v>
      </c>
      <c r="AV496" s="13" t="s">
        <v>15</v>
      </c>
      <c r="AW496" s="13" t="s">
        <v>33</v>
      </c>
      <c r="AX496" s="13" t="s">
        <v>71</v>
      </c>
      <c r="AY496" s="169" t="s">
        <v>159</v>
      </c>
    </row>
    <row r="497" spans="2:51" s="14" customFormat="1" ht="11.25">
      <c r="B497" s="175"/>
      <c r="D497" s="168" t="s">
        <v>167</v>
      </c>
      <c r="E497" s="176" t="s">
        <v>3</v>
      </c>
      <c r="F497" s="177" t="s">
        <v>677</v>
      </c>
      <c r="H497" s="178">
        <v>365.02</v>
      </c>
      <c r="I497" s="179"/>
      <c r="L497" s="175"/>
      <c r="M497" s="180"/>
      <c r="N497" s="181"/>
      <c r="O497" s="181"/>
      <c r="P497" s="181"/>
      <c r="Q497" s="181"/>
      <c r="R497" s="181"/>
      <c r="S497" s="181"/>
      <c r="T497" s="182"/>
      <c r="AT497" s="176" t="s">
        <v>167</v>
      </c>
      <c r="AU497" s="176" t="s">
        <v>82</v>
      </c>
      <c r="AV497" s="14" t="s">
        <v>79</v>
      </c>
      <c r="AW497" s="14" t="s">
        <v>33</v>
      </c>
      <c r="AX497" s="14" t="s">
        <v>71</v>
      </c>
      <c r="AY497" s="176" t="s">
        <v>159</v>
      </c>
    </row>
    <row r="498" spans="2:51" s="13" customFormat="1" ht="11.25">
      <c r="B498" s="167"/>
      <c r="D498" s="168" t="s">
        <v>167</v>
      </c>
      <c r="E498" s="169" t="s">
        <v>3</v>
      </c>
      <c r="F498" s="170" t="s">
        <v>678</v>
      </c>
      <c r="H498" s="169" t="s">
        <v>3</v>
      </c>
      <c r="I498" s="171"/>
      <c r="L498" s="167"/>
      <c r="M498" s="172"/>
      <c r="N498" s="173"/>
      <c r="O498" s="173"/>
      <c r="P498" s="173"/>
      <c r="Q498" s="173"/>
      <c r="R498" s="173"/>
      <c r="S498" s="173"/>
      <c r="T498" s="174"/>
      <c r="AT498" s="169" t="s">
        <v>167</v>
      </c>
      <c r="AU498" s="169" t="s">
        <v>82</v>
      </c>
      <c r="AV498" s="13" t="s">
        <v>15</v>
      </c>
      <c r="AW498" s="13" t="s">
        <v>33</v>
      </c>
      <c r="AX498" s="13" t="s">
        <v>71</v>
      </c>
      <c r="AY498" s="169" t="s">
        <v>159</v>
      </c>
    </row>
    <row r="499" spans="2:51" s="14" customFormat="1" ht="11.25">
      <c r="B499" s="175"/>
      <c r="D499" s="168" t="s">
        <v>167</v>
      </c>
      <c r="E499" s="176" t="s">
        <v>3</v>
      </c>
      <c r="F499" s="177" t="s">
        <v>679</v>
      </c>
      <c r="H499" s="178">
        <v>39</v>
      </c>
      <c r="I499" s="179"/>
      <c r="L499" s="175"/>
      <c r="M499" s="180"/>
      <c r="N499" s="181"/>
      <c r="O499" s="181"/>
      <c r="P499" s="181"/>
      <c r="Q499" s="181"/>
      <c r="R499" s="181"/>
      <c r="S499" s="181"/>
      <c r="T499" s="182"/>
      <c r="AT499" s="176" t="s">
        <v>167</v>
      </c>
      <c r="AU499" s="176" t="s">
        <v>82</v>
      </c>
      <c r="AV499" s="14" t="s">
        <v>79</v>
      </c>
      <c r="AW499" s="14" t="s">
        <v>33</v>
      </c>
      <c r="AX499" s="14" t="s">
        <v>71</v>
      </c>
      <c r="AY499" s="176" t="s">
        <v>159</v>
      </c>
    </row>
    <row r="500" spans="2:51" s="14" customFormat="1" ht="11.25">
      <c r="B500" s="175"/>
      <c r="D500" s="168" t="s">
        <v>167</v>
      </c>
      <c r="E500" s="176" t="s">
        <v>3</v>
      </c>
      <c r="F500" s="177" t="s">
        <v>680</v>
      </c>
      <c r="H500" s="178">
        <v>39</v>
      </c>
      <c r="I500" s="179"/>
      <c r="L500" s="175"/>
      <c r="M500" s="180"/>
      <c r="N500" s="181"/>
      <c r="O500" s="181"/>
      <c r="P500" s="181"/>
      <c r="Q500" s="181"/>
      <c r="R500" s="181"/>
      <c r="S500" s="181"/>
      <c r="T500" s="182"/>
      <c r="AT500" s="176" t="s">
        <v>167</v>
      </c>
      <c r="AU500" s="176" t="s">
        <v>82</v>
      </c>
      <c r="AV500" s="14" t="s">
        <v>79</v>
      </c>
      <c r="AW500" s="14" t="s">
        <v>33</v>
      </c>
      <c r="AX500" s="14" t="s">
        <v>71</v>
      </c>
      <c r="AY500" s="176" t="s">
        <v>159</v>
      </c>
    </row>
    <row r="501" spans="2:51" s="15" customFormat="1" ht="11.25">
      <c r="B501" s="183"/>
      <c r="D501" s="168" t="s">
        <v>167</v>
      </c>
      <c r="E501" s="184" t="s">
        <v>3</v>
      </c>
      <c r="F501" s="185" t="s">
        <v>186</v>
      </c>
      <c r="H501" s="186">
        <v>625.53</v>
      </c>
      <c r="I501" s="187"/>
      <c r="L501" s="183"/>
      <c r="M501" s="188"/>
      <c r="N501" s="189"/>
      <c r="O501" s="189"/>
      <c r="P501" s="189"/>
      <c r="Q501" s="189"/>
      <c r="R501" s="189"/>
      <c r="S501" s="189"/>
      <c r="T501" s="190"/>
      <c r="AT501" s="184" t="s">
        <v>167</v>
      </c>
      <c r="AU501" s="184" t="s">
        <v>82</v>
      </c>
      <c r="AV501" s="15" t="s">
        <v>85</v>
      </c>
      <c r="AW501" s="15" t="s">
        <v>33</v>
      </c>
      <c r="AX501" s="15" t="s">
        <v>15</v>
      </c>
      <c r="AY501" s="184" t="s">
        <v>159</v>
      </c>
    </row>
    <row r="502" spans="1:65" s="2" customFormat="1" ht="36" customHeight="1">
      <c r="A502" s="34"/>
      <c r="B502" s="153"/>
      <c r="C502" s="154" t="s">
        <v>681</v>
      </c>
      <c r="D502" s="154" t="s">
        <v>161</v>
      </c>
      <c r="E502" s="155" t="s">
        <v>682</v>
      </c>
      <c r="F502" s="156" t="s">
        <v>683</v>
      </c>
      <c r="G502" s="157" t="s">
        <v>164</v>
      </c>
      <c r="H502" s="158">
        <v>365.02</v>
      </c>
      <c r="I502" s="159"/>
      <c r="J502" s="160">
        <f>ROUND(I502*H502,2)</f>
        <v>0</v>
      </c>
      <c r="K502" s="156" t="s">
        <v>165</v>
      </c>
      <c r="L502" s="35"/>
      <c r="M502" s="161" t="s">
        <v>3</v>
      </c>
      <c r="N502" s="162" t="s">
        <v>42</v>
      </c>
      <c r="O502" s="55"/>
      <c r="P502" s="163">
        <f>O502*H502</f>
        <v>0</v>
      </c>
      <c r="Q502" s="163">
        <v>0.0261</v>
      </c>
      <c r="R502" s="163">
        <f>Q502*H502</f>
        <v>9.527022</v>
      </c>
      <c r="S502" s="163">
        <v>0</v>
      </c>
      <c r="T502" s="164">
        <f>S502*H502</f>
        <v>0</v>
      </c>
      <c r="U502" s="34"/>
      <c r="V502" s="34"/>
      <c r="W502" s="34"/>
      <c r="X502" s="34"/>
      <c r="Y502" s="34"/>
      <c r="Z502" s="34"/>
      <c r="AA502" s="34"/>
      <c r="AB502" s="34"/>
      <c r="AC502" s="34"/>
      <c r="AD502" s="34"/>
      <c r="AE502" s="34"/>
      <c r="AR502" s="165" t="s">
        <v>85</v>
      </c>
      <c r="AT502" s="165" t="s">
        <v>161</v>
      </c>
      <c r="AU502" s="165" t="s">
        <v>82</v>
      </c>
      <c r="AY502" s="19" t="s">
        <v>159</v>
      </c>
      <c r="BE502" s="166">
        <f>IF(N502="základní",J502,0)</f>
        <v>0</v>
      </c>
      <c r="BF502" s="166">
        <f>IF(N502="snížená",J502,0)</f>
        <v>0</v>
      </c>
      <c r="BG502" s="166">
        <f>IF(N502="zákl. přenesená",J502,0)</f>
        <v>0</v>
      </c>
      <c r="BH502" s="166">
        <f>IF(N502="sníž. přenesená",J502,0)</f>
        <v>0</v>
      </c>
      <c r="BI502" s="166">
        <f>IF(N502="nulová",J502,0)</f>
        <v>0</v>
      </c>
      <c r="BJ502" s="19" t="s">
        <v>15</v>
      </c>
      <c r="BK502" s="166">
        <f>ROUND(I502*H502,2)</f>
        <v>0</v>
      </c>
      <c r="BL502" s="19" t="s">
        <v>85</v>
      </c>
      <c r="BM502" s="165" t="s">
        <v>684</v>
      </c>
    </row>
    <row r="503" spans="2:51" s="13" customFormat="1" ht="11.25">
      <c r="B503" s="167"/>
      <c r="D503" s="168" t="s">
        <v>167</v>
      </c>
      <c r="E503" s="169" t="s">
        <v>3</v>
      </c>
      <c r="F503" s="170" t="s">
        <v>339</v>
      </c>
      <c r="H503" s="169" t="s">
        <v>3</v>
      </c>
      <c r="I503" s="171"/>
      <c r="L503" s="167"/>
      <c r="M503" s="172"/>
      <c r="N503" s="173"/>
      <c r="O503" s="173"/>
      <c r="P503" s="173"/>
      <c r="Q503" s="173"/>
      <c r="R503" s="173"/>
      <c r="S503" s="173"/>
      <c r="T503" s="174"/>
      <c r="AT503" s="169" t="s">
        <v>167</v>
      </c>
      <c r="AU503" s="169" t="s">
        <v>82</v>
      </c>
      <c r="AV503" s="13" t="s">
        <v>15</v>
      </c>
      <c r="AW503" s="13" t="s">
        <v>33</v>
      </c>
      <c r="AX503" s="13" t="s">
        <v>71</v>
      </c>
      <c r="AY503" s="169" t="s">
        <v>159</v>
      </c>
    </row>
    <row r="504" spans="2:51" s="14" customFormat="1" ht="22.5">
      <c r="B504" s="175"/>
      <c r="D504" s="168" t="s">
        <v>167</v>
      </c>
      <c r="E504" s="176" t="s">
        <v>3</v>
      </c>
      <c r="F504" s="177" t="s">
        <v>685</v>
      </c>
      <c r="H504" s="178">
        <v>213.82</v>
      </c>
      <c r="I504" s="179"/>
      <c r="L504" s="175"/>
      <c r="M504" s="180"/>
      <c r="N504" s="181"/>
      <c r="O504" s="181"/>
      <c r="P504" s="181"/>
      <c r="Q504" s="181"/>
      <c r="R504" s="181"/>
      <c r="S504" s="181"/>
      <c r="T504" s="182"/>
      <c r="AT504" s="176" t="s">
        <v>167</v>
      </c>
      <c r="AU504" s="176" t="s">
        <v>82</v>
      </c>
      <c r="AV504" s="14" t="s">
        <v>79</v>
      </c>
      <c r="AW504" s="14" t="s">
        <v>33</v>
      </c>
      <c r="AX504" s="14" t="s">
        <v>71</v>
      </c>
      <c r="AY504" s="176" t="s">
        <v>159</v>
      </c>
    </row>
    <row r="505" spans="2:51" s="13" customFormat="1" ht="11.25">
      <c r="B505" s="167"/>
      <c r="D505" s="168" t="s">
        <v>167</v>
      </c>
      <c r="E505" s="169" t="s">
        <v>3</v>
      </c>
      <c r="F505" s="170" t="s">
        <v>686</v>
      </c>
      <c r="H505" s="169" t="s">
        <v>3</v>
      </c>
      <c r="I505" s="171"/>
      <c r="L505" s="167"/>
      <c r="M505" s="172"/>
      <c r="N505" s="173"/>
      <c r="O505" s="173"/>
      <c r="P505" s="173"/>
      <c r="Q505" s="173"/>
      <c r="R505" s="173"/>
      <c r="S505" s="173"/>
      <c r="T505" s="174"/>
      <c r="AT505" s="169" t="s">
        <v>167</v>
      </c>
      <c r="AU505" s="169" t="s">
        <v>82</v>
      </c>
      <c r="AV505" s="13" t="s">
        <v>15</v>
      </c>
      <c r="AW505" s="13" t="s">
        <v>33</v>
      </c>
      <c r="AX505" s="13" t="s">
        <v>71</v>
      </c>
      <c r="AY505" s="169" t="s">
        <v>159</v>
      </c>
    </row>
    <row r="506" spans="2:51" s="14" customFormat="1" ht="11.25">
      <c r="B506" s="175"/>
      <c r="D506" s="168" t="s">
        <v>167</v>
      </c>
      <c r="E506" s="176" t="s">
        <v>3</v>
      </c>
      <c r="F506" s="177" t="s">
        <v>687</v>
      </c>
      <c r="H506" s="178">
        <v>-39</v>
      </c>
      <c r="I506" s="179"/>
      <c r="L506" s="175"/>
      <c r="M506" s="180"/>
      <c r="N506" s="181"/>
      <c r="O506" s="181"/>
      <c r="P506" s="181"/>
      <c r="Q506" s="181"/>
      <c r="R506" s="181"/>
      <c r="S506" s="181"/>
      <c r="T506" s="182"/>
      <c r="AT506" s="176" t="s">
        <v>167</v>
      </c>
      <c r="AU506" s="176" t="s">
        <v>82</v>
      </c>
      <c r="AV506" s="14" t="s">
        <v>79</v>
      </c>
      <c r="AW506" s="14" t="s">
        <v>33</v>
      </c>
      <c r="AX506" s="14" t="s">
        <v>71</v>
      </c>
      <c r="AY506" s="176" t="s">
        <v>159</v>
      </c>
    </row>
    <row r="507" spans="2:51" s="13" customFormat="1" ht="11.25">
      <c r="B507" s="167"/>
      <c r="D507" s="168" t="s">
        <v>167</v>
      </c>
      <c r="E507" s="169" t="s">
        <v>3</v>
      </c>
      <c r="F507" s="170" t="s">
        <v>688</v>
      </c>
      <c r="H507" s="169" t="s">
        <v>3</v>
      </c>
      <c r="I507" s="171"/>
      <c r="L507" s="167"/>
      <c r="M507" s="172"/>
      <c r="N507" s="173"/>
      <c r="O507" s="173"/>
      <c r="P507" s="173"/>
      <c r="Q507" s="173"/>
      <c r="R507" s="173"/>
      <c r="S507" s="173"/>
      <c r="T507" s="174"/>
      <c r="AT507" s="169" t="s">
        <v>167</v>
      </c>
      <c r="AU507" s="169" t="s">
        <v>82</v>
      </c>
      <c r="AV507" s="13" t="s">
        <v>15</v>
      </c>
      <c r="AW507" s="13" t="s">
        <v>33</v>
      </c>
      <c r="AX507" s="13" t="s">
        <v>71</v>
      </c>
      <c r="AY507" s="169" t="s">
        <v>159</v>
      </c>
    </row>
    <row r="508" spans="2:51" s="14" customFormat="1" ht="11.25">
      <c r="B508" s="175"/>
      <c r="D508" s="168" t="s">
        <v>167</v>
      </c>
      <c r="E508" s="176" t="s">
        <v>3</v>
      </c>
      <c r="F508" s="177" t="s">
        <v>689</v>
      </c>
      <c r="H508" s="178">
        <v>-11.22</v>
      </c>
      <c r="I508" s="179"/>
      <c r="L508" s="175"/>
      <c r="M508" s="180"/>
      <c r="N508" s="181"/>
      <c r="O508" s="181"/>
      <c r="P508" s="181"/>
      <c r="Q508" s="181"/>
      <c r="R508" s="181"/>
      <c r="S508" s="181"/>
      <c r="T508" s="182"/>
      <c r="AT508" s="176" t="s">
        <v>167</v>
      </c>
      <c r="AU508" s="176" t="s">
        <v>82</v>
      </c>
      <c r="AV508" s="14" t="s">
        <v>79</v>
      </c>
      <c r="AW508" s="14" t="s">
        <v>33</v>
      </c>
      <c r="AX508" s="14" t="s">
        <v>71</v>
      </c>
      <c r="AY508" s="176" t="s">
        <v>159</v>
      </c>
    </row>
    <row r="509" spans="2:51" s="13" customFormat="1" ht="11.25">
      <c r="B509" s="167"/>
      <c r="D509" s="168" t="s">
        <v>167</v>
      </c>
      <c r="E509" s="169" t="s">
        <v>3</v>
      </c>
      <c r="F509" s="170" t="s">
        <v>342</v>
      </c>
      <c r="H509" s="169" t="s">
        <v>3</v>
      </c>
      <c r="I509" s="171"/>
      <c r="L509" s="167"/>
      <c r="M509" s="172"/>
      <c r="N509" s="173"/>
      <c r="O509" s="173"/>
      <c r="P509" s="173"/>
      <c r="Q509" s="173"/>
      <c r="R509" s="173"/>
      <c r="S509" s="173"/>
      <c r="T509" s="174"/>
      <c r="AT509" s="169" t="s">
        <v>167</v>
      </c>
      <c r="AU509" s="169" t="s">
        <v>82</v>
      </c>
      <c r="AV509" s="13" t="s">
        <v>15</v>
      </c>
      <c r="AW509" s="13" t="s">
        <v>33</v>
      </c>
      <c r="AX509" s="13" t="s">
        <v>71</v>
      </c>
      <c r="AY509" s="169" t="s">
        <v>159</v>
      </c>
    </row>
    <row r="510" spans="2:51" s="14" customFormat="1" ht="33.75">
      <c r="B510" s="175"/>
      <c r="D510" s="168" t="s">
        <v>167</v>
      </c>
      <c r="E510" s="176" t="s">
        <v>3</v>
      </c>
      <c r="F510" s="177" t="s">
        <v>690</v>
      </c>
      <c r="H510" s="178">
        <v>267.78</v>
      </c>
      <c r="I510" s="179"/>
      <c r="L510" s="175"/>
      <c r="M510" s="180"/>
      <c r="N510" s="181"/>
      <c r="O510" s="181"/>
      <c r="P510" s="181"/>
      <c r="Q510" s="181"/>
      <c r="R510" s="181"/>
      <c r="S510" s="181"/>
      <c r="T510" s="182"/>
      <c r="AT510" s="176" t="s">
        <v>167</v>
      </c>
      <c r="AU510" s="176" t="s">
        <v>82</v>
      </c>
      <c r="AV510" s="14" t="s">
        <v>79</v>
      </c>
      <c r="AW510" s="14" t="s">
        <v>33</v>
      </c>
      <c r="AX510" s="14" t="s">
        <v>71</v>
      </c>
      <c r="AY510" s="176" t="s">
        <v>159</v>
      </c>
    </row>
    <row r="511" spans="2:51" s="13" customFormat="1" ht="11.25">
      <c r="B511" s="167"/>
      <c r="D511" s="168" t="s">
        <v>167</v>
      </c>
      <c r="E511" s="169" t="s">
        <v>3</v>
      </c>
      <c r="F511" s="170" t="s">
        <v>686</v>
      </c>
      <c r="H511" s="169" t="s">
        <v>3</v>
      </c>
      <c r="I511" s="171"/>
      <c r="L511" s="167"/>
      <c r="M511" s="172"/>
      <c r="N511" s="173"/>
      <c r="O511" s="173"/>
      <c r="P511" s="173"/>
      <c r="Q511" s="173"/>
      <c r="R511" s="173"/>
      <c r="S511" s="173"/>
      <c r="T511" s="174"/>
      <c r="AT511" s="169" t="s">
        <v>167</v>
      </c>
      <c r="AU511" s="169" t="s">
        <v>82</v>
      </c>
      <c r="AV511" s="13" t="s">
        <v>15</v>
      </c>
      <c r="AW511" s="13" t="s">
        <v>33</v>
      </c>
      <c r="AX511" s="13" t="s">
        <v>71</v>
      </c>
      <c r="AY511" s="169" t="s">
        <v>159</v>
      </c>
    </row>
    <row r="512" spans="2:51" s="14" customFormat="1" ht="11.25">
      <c r="B512" s="175"/>
      <c r="D512" s="168" t="s">
        <v>167</v>
      </c>
      <c r="E512" s="176" t="s">
        <v>3</v>
      </c>
      <c r="F512" s="177" t="s">
        <v>691</v>
      </c>
      <c r="H512" s="178">
        <v>-39</v>
      </c>
      <c r="I512" s="179"/>
      <c r="L512" s="175"/>
      <c r="M512" s="180"/>
      <c r="N512" s="181"/>
      <c r="O512" s="181"/>
      <c r="P512" s="181"/>
      <c r="Q512" s="181"/>
      <c r="R512" s="181"/>
      <c r="S512" s="181"/>
      <c r="T512" s="182"/>
      <c r="AT512" s="176" t="s">
        <v>167</v>
      </c>
      <c r="AU512" s="176" t="s">
        <v>82</v>
      </c>
      <c r="AV512" s="14" t="s">
        <v>79</v>
      </c>
      <c r="AW512" s="14" t="s">
        <v>33</v>
      </c>
      <c r="AX512" s="14" t="s">
        <v>71</v>
      </c>
      <c r="AY512" s="176" t="s">
        <v>159</v>
      </c>
    </row>
    <row r="513" spans="2:51" s="13" customFormat="1" ht="11.25">
      <c r="B513" s="167"/>
      <c r="D513" s="168" t="s">
        <v>167</v>
      </c>
      <c r="E513" s="169" t="s">
        <v>3</v>
      </c>
      <c r="F513" s="170" t="s">
        <v>688</v>
      </c>
      <c r="H513" s="169" t="s">
        <v>3</v>
      </c>
      <c r="I513" s="171"/>
      <c r="L513" s="167"/>
      <c r="M513" s="172"/>
      <c r="N513" s="173"/>
      <c r="O513" s="173"/>
      <c r="P513" s="173"/>
      <c r="Q513" s="173"/>
      <c r="R513" s="173"/>
      <c r="S513" s="173"/>
      <c r="T513" s="174"/>
      <c r="AT513" s="169" t="s">
        <v>167</v>
      </c>
      <c r="AU513" s="169" t="s">
        <v>82</v>
      </c>
      <c r="AV513" s="13" t="s">
        <v>15</v>
      </c>
      <c r="AW513" s="13" t="s">
        <v>33</v>
      </c>
      <c r="AX513" s="13" t="s">
        <v>71</v>
      </c>
      <c r="AY513" s="169" t="s">
        <v>159</v>
      </c>
    </row>
    <row r="514" spans="2:51" s="14" customFormat="1" ht="11.25">
      <c r="B514" s="175"/>
      <c r="D514" s="168" t="s">
        <v>167</v>
      </c>
      <c r="E514" s="176" t="s">
        <v>3</v>
      </c>
      <c r="F514" s="177" t="s">
        <v>692</v>
      </c>
      <c r="H514" s="178">
        <v>-27.36</v>
      </c>
      <c r="I514" s="179"/>
      <c r="L514" s="175"/>
      <c r="M514" s="180"/>
      <c r="N514" s="181"/>
      <c r="O514" s="181"/>
      <c r="P514" s="181"/>
      <c r="Q514" s="181"/>
      <c r="R514" s="181"/>
      <c r="S514" s="181"/>
      <c r="T514" s="182"/>
      <c r="AT514" s="176" t="s">
        <v>167</v>
      </c>
      <c r="AU514" s="176" t="s">
        <v>82</v>
      </c>
      <c r="AV514" s="14" t="s">
        <v>79</v>
      </c>
      <c r="AW514" s="14" t="s">
        <v>33</v>
      </c>
      <c r="AX514" s="14" t="s">
        <v>71</v>
      </c>
      <c r="AY514" s="176" t="s">
        <v>159</v>
      </c>
    </row>
    <row r="515" spans="2:51" s="15" customFormat="1" ht="11.25">
      <c r="B515" s="183"/>
      <c r="D515" s="168" t="s">
        <v>167</v>
      </c>
      <c r="E515" s="184" t="s">
        <v>3</v>
      </c>
      <c r="F515" s="185" t="s">
        <v>186</v>
      </c>
      <c r="H515" s="186">
        <v>365.02</v>
      </c>
      <c r="I515" s="187"/>
      <c r="L515" s="183"/>
      <c r="M515" s="188"/>
      <c r="N515" s="189"/>
      <c r="O515" s="189"/>
      <c r="P515" s="189"/>
      <c r="Q515" s="189"/>
      <c r="R515" s="189"/>
      <c r="S515" s="189"/>
      <c r="T515" s="190"/>
      <c r="AT515" s="184" t="s">
        <v>167</v>
      </c>
      <c r="AU515" s="184" t="s">
        <v>82</v>
      </c>
      <c r="AV515" s="15" t="s">
        <v>85</v>
      </c>
      <c r="AW515" s="15" t="s">
        <v>33</v>
      </c>
      <c r="AX515" s="15" t="s">
        <v>15</v>
      </c>
      <c r="AY515" s="184" t="s">
        <v>159</v>
      </c>
    </row>
    <row r="516" spans="1:65" s="2" customFormat="1" ht="48" customHeight="1">
      <c r="A516" s="34"/>
      <c r="B516" s="153"/>
      <c r="C516" s="154" t="s">
        <v>693</v>
      </c>
      <c r="D516" s="154" t="s">
        <v>161</v>
      </c>
      <c r="E516" s="155" t="s">
        <v>694</v>
      </c>
      <c r="F516" s="156" t="s">
        <v>695</v>
      </c>
      <c r="G516" s="157" t="s">
        <v>164</v>
      </c>
      <c r="H516" s="158">
        <v>365.02</v>
      </c>
      <c r="I516" s="159"/>
      <c r="J516" s="160">
        <f>ROUND(I516*H516,2)</f>
        <v>0</v>
      </c>
      <c r="K516" s="156" t="s">
        <v>165</v>
      </c>
      <c r="L516" s="35"/>
      <c r="M516" s="161" t="s">
        <v>3</v>
      </c>
      <c r="N516" s="162" t="s">
        <v>42</v>
      </c>
      <c r="O516" s="55"/>
      <c r="P516" s="163">
        <f>O516*H516</f>
        <v>0</v>
      </c>
      <c r="Q516" s="163">
        <v>0.0104</v>
      </c>
      <c r="R516" s="163">
        <f>Q516*H516</f>
        <v>3.7962079999999996</v>
      </c>
      <c r="S516" s="163">
        <v>0</v>
      </c>
      <c r="T516" s="164">
        <f>S516*H516</f>
        <v>0</v>
      </c>
      <c r="U516" s="34"/>
      <c r="V516" s="34"/>
      <c r="W516" s="34"/>
      <c r="X516" s="34"/>
      <c r="Y516" s="34"/>
      <c r="Z516" s="34"/>
      <c r="AA516" s="34"/>
      <c r="AB516" s="34"/>
      <c r="AC516" s="34"/>
      <c r="AD516" s="34"/>
      <c r="AE516" s="34"/>
      <c r="AR516" s="165" t="s">
        <v>85</v>
      </c>
      <c r="AT516" s="165" t="s">
        <v>161</v>
      </c>
      <c r="AU516" s="165" t="s">
        <v>82</v>
      </c>
      <c r="AY516" s="19" t="s">
        <v>159</v>
      </c>
      <c r="BE516" s="166">
        <f>IF(N516="základní",J516,0)</f>
        <v>0</v>
      </c>
      <c r="BF516" s="166">
        <f>IF(N516="snížená",J516,0)</f>
        <v>0</v>
      </c>
      <c r="BG516" s="166">
        <f>IF(N516="zákl. přenesená",J516,0)</f>
        <v>0</v>
      </c>
      <c r="BH516" s="166">
        <f>IF(N516="sníž. přenesená",J516,0)</f>
        <v>0</v>
      </c>
      <c r="BI516" s="166">
        <f>IF(N516="nulová",J516,0)</f>
        <v>0</v>
      </c>
      <c r="BJ516" s="19" t="s">
        <v>15</v>
      </c>
      <c r="BK516" s="166">
        <f>ROUND(I516*H516,2)</f>
        <v>0</v>
      </c>
      <c r="BL516" s="19" t="s">
        <v>85</v>
      </c>
      <c r="BM516" s="165" t="s">
        <v>696</v>
      </c>
    </row>
    <row r="517" spans="2:51" s="13" customFormat="1" ht="11.25">
      <c r="B517" s="167"/>
      <c r="D517" s="168" t="s">
        <v>167</v>
      </c>
      <c r="E517" s="169" t="s">
        <v>3</v>
      </c>
      <c r="F517" s="170" t="s">
        <v>697</v>
      </c>
      <c r="H517" s="169" t="s">
        <v>3</v>
      </c>
      <c r="I517" s="171"/>
      <c r="L517" s="167"/>
      <c r="M517" s="172"/>
      <c r="N517" s="173"/>
      <c r="O517" s="173"/>
      <c r="P517" s="173"/>
      <c r="Q517" s="173"/>
      <c r="R517" s="173"/>
      <c r="S517" s="173"/>
      <c r="T517" s="174"/>
      <c r="AT517" s="169" t="s">
        <v>167</v>
      </c>
      <c r="AU517" s="169" t="s">
        <v>82</v>
      </c>
      <c r="AV517" s="13" t="s">
        <v>15</v>
      </c>
      <c r="AW517" s="13" t="s">
        <v>33</v>
      </c>
      <c r="AX517" s="13" t="s">
        <v>71</v>
      </c>
      <c r="AY517" s="169" t="s">
        <v>159</v>
      </c>
    </row>
    <row r="518" spans="2:51" s="14" customFormat="1" ht="11.25">
      <c r="B518" s="175"/>
      <c r="D518" s="168" t="s">
        <v>167</v>
      </c>
      <c r="E518" s="176" t="s">
        <v>3</v>
      </c>
      <c r="F518" s="177" t="s">
        <v>677</v>
      </c>
      <c r="H518" s="178">
        <v>365.02</v>
      </c>
      <c r="I518" s="179"/>
      <c r="L518" s="175"/>
      <c r="M518" s="180"/>
      <c r="N518" s="181"/>
      <c r="O518" s="181"/>
      <c r="P518" s="181"/>
      <c r="Q518" s="181"/>
      <c r="R518" s="181"/>
      <c r="S518" s="181"/>
      <c r="T518" s="182"/>
      <c r="AT518" s="176" t="s">
        <v>167</v>
      </c>
      <c r="AU518" s="176" t="s">
        <v>82</v>
      </c>
      <c r="AV518" s="14" t="s">
        <v>79</v>
      </c>
      <c r="AW518" s="14" t="s">
        <v>33</v>
      </c>
      <c r="AX518" s="14" t="s">
        <v>15</v>
      </c>
      <c r="AY518" s="176" t="s">
        <v>159</v>
      </c>
    </row>
    <row r="519" spans="1:65" s="2" customFormat="1" ht="24" customHeight="1">
      <c r="A519" s="34"/>
      <c r="B519" s="153"/>
      <c r="C519" s="154" t="s">
        <v>698</v>
      </c>
      <c r="D519" s="154" t="s">
        <v>161</v>
      </c>
      <c r="E519" s="155" t="s">
        <v>699</v>
      </c>
      <c r="F519" s="156" t="s">
        <v>700</v>
      </c>
      <c r="G519" s="157" t="s">
        <v>164</v>
      </c>
      <c r="H519" s="158">
        <v>369.4</v>
      </c>
      <c r="I519" s="159"/>
      <c r="J519" s="160">
        <f>ROUND(I519*H519,2)</f>
        <v>0</v>
      </c>
      <c r="K519" s="156" t="s">
        <v>165</v>
      </c>
      <c r="L519" s="35"/>
      <c r="M519" s="161" t="s">
        <v>3</v>
      </c>
      <c r="N519" s="162" t="s">
        <v>42</v>
      </c>
      <c r="O519" s="55"/>
      <c r="P519" s="163">
        <f>O519*H519</f>
        <v>0</v>
      </c>
      <c r="Q519" s="163">
        <v>0.003</v>
      </c>
      <c r="R519" s="163">
        <f>Q519*H519</f>
        <v>1.1081999999999999</v>
      </c>
      <c r="S519" s="163">
        <v>0</v>
      </c>
      <c r="T519" s="164">
        <f>S519*H519</f>
        <v>0</v>
      </c>
      <c r="U519" s="34"/>
      <c r="V519" s="34"/>
      <c r="W519" s="34"/>
      <c r="X519" s="34"/>
      <c r="Y519" s="34"/>
      <c r="Z519" s="34"/>
      <c r="AA519" s="34"/>
      <c r="AB519" s="34"/>
      <c r="AC519" s="34"/>
      <c r="AD519" s="34"/>
      <c r="AE519" s="34"/>
      <c r="AR519" s="165" t="s">
        <v>85</v>
      </c>
      <c r="AT519" s="165" t="s">
        <v>161</v>
      </c>
      <c r="AU519" s="165" t="s">
        <v>82</v>
      </c>
      <c r="AY519" s="19" t="s">
        <v>159</v>
      </c>
      <c r="BE519" s="166">
        <f>IF(N519="základní",J519,0)</f>
        <v>0</v>
      </c>
      <c r="BF519" s="166">
        <f>IF(N519="snížená",J519,0)</f>
        <v>0</v>
      </c>
      <c r="BG519" s="166">
        <f>IF(N519="zákl. přenesená",J519,0)</f>
        <v>0</v>
      </c>
      <c r="BH519" s="166">
        <f>IF(N519="sníž. přenesená",J519,0)</f>
        <v>0</v>
      </c>
      <c r="BI519" s="166">
        <f>IF(N519="nulová",J519,0)</f>
        <v>0</v>
      </c>
      <c r="BJ519" s="19" t="s">
        <v>15</v>
      </c>
      <c r="BK519" s="166">
        <f>ROUND(I519*H519,2)</f>
        <v>0</v>
      </c>
      <c r="BL519" s="19" t="s">
        <v>85</v>
      </c>
      <c r="BM519" s="165" t="s">
        <v>701</v>
      </c>
    </row>
    <row r="520" spans="2:51" s="13" customFormat="1" ht="11.25">
      <c r="B520" s="167"/>
      <c r="D520" s="168" t="s">
        <v>167</v>
      </c>
      <c r="E520" s="169" t="s">
        <v>3</v>
      </c>
      <c r="F520" s="170" t="s">
        <v>697</v>
      </c>
      <c r="H520" s="169" t="s">
        <v>3</v>
      </c>
      <c r="I520" s="171"/>
      <c r="L520" s="167"/>
      <c r="M520" s="172"/>
      <c r="N520" s="173"/>
      <c r="O520" s="173"/>
      <c r="P520" s="173"/>
      <c r="Q520" s="173"/>
      <c r="R520" s="173"/>
      <c r="S520" s="173"/>
      <c r="T520" s="174"/>
      <c r="AT520" s="169" t="s">
        <v>167</v>
      </c>
      <c r="AU520" s="169" t="s">
        <v>82</v>
      </c>
      <c r="AV520" s="13" t="s">
        <v>15</v>
      </c>
      <c r="AW520" s="13" t="s">
        <v>33</v>
      </c>
      <c r="AX520" s="13" t="s">
        <v>71</v>
      </c>
      <c r="AY520" s="169" t="s">
        <v>159</v>
      </c>
    </row>
    <row r="521" spans="2:51" s="14" customFormat="1" ht="11.25">
      <c r="B521" s="175"/>
      <c r="D521" s="168" t="s">
        <v>167</v>
      </c>
      <c r="E521" s="176" t="s">
        <v>3</v>
      </c>
      <c r="F521" s="177" t="s">
        <v>677</v>
      </c>
      <c r="H521" s="178">
        <v>365.02</v>
      </c>
      <c r="I521" s="179"/>
      <c r="L521" s="175"/>
      <c r="M521" s="180"/>
      <c r="N521" s="181"/>
      <c r="O521" s="181"/>
      <c r="P521" s="181"/>
      <c r="Q521" s="181"/>
      <c r="R521" s="181"/>
      <c r="S521" s="181"/>
      <c r="T521" s="182"/>
      <c r="AT521" s="176" t="s">
        <v>167</v>
      </c>
      <c r="AU521" s="176" t="s">
        <v>82</v>
      </c>
      <c r="AV521" s="14" t="s">
        <v>79</v>
      </c>
      <c r="AW521" s="14" t="s">
        <v>33</v>
      </c>
      <c r="AX521" s="14" t="s">
        <v>71</v>
      </c>
      <c r="AY521" s="176" t="s">
        <v>159</v>
      </c>
    </row>
    <row r="522" spans="2:51" s="13" customFormat="1" ht="11.25">
      <c r="B522" s="167"/>
      <c r="D522" s="168" t="s">
        <v>167</v>
      </c>
      <c r="E522" s="169" t="s">
        <v>3</v>
      </c>
      <c r="F522" s="170" t="s">
        <v>702</v>
      </c>
      <c r="H522" s="169" t="s">
        <v>3</v>
      </c>
      <c r="I522" s="171"/>
      <c r="L522" s="167"/>
      <c r="M522" s="172"/>
      <c r="N522" s="173"/>
      <c r="O522" s="173"/>
      <c r="P522" s="173"/>
      <c r="Q522" s="173"/>
      <c r="R522" s="173"/>
      <c r="S522" s="173"/>
      <c r="T522" s="174"/>
      <c r="AT522" s="169" t="s">
        <v>167</v>
      </c>
      <c r="AU522" s="169" t="s">
        <v>82</v>
      </c>
      <c r="AV522" s="13" t="s">
        <v>15</v>
      </c>
      <c r="AW522" s="13" t="s">
        <v>33</v>
      </c>
      <c r="AX522" s="13" t="s">
        <v>71</v>
      </c>
      <c r="AY522" s="169" t="s">
        <v>159</v>
      </c>
    </row>
    <row r="523" spans="2:51" s="14" customFormat="1" ht="11.25">
      <c r="B523" s="175"/>
      <c r="D523" s="168" t="s">
        <v>167</v>
      </c>
      <c r="E523" s="176" t="s">
        <v>3</v>
      </c>
      <c r="F523" s="177" t="s">
        <v>703</v>
      </c>
      <c r="H523" s="178">
        <v>4.38</v>
      </c>
      <c r="I523" s="179"/>
      <c r="L523" s="175"/>
      <c r="M523" s="180"/>
      <c r="N523" s="181"/>
      <c r="O523" s="181"/>
      <c r="P523" s="181"/>
      <c r="Q523" s="181"/>
      <c r="R523" s="181"/>
      <c r="S523" s="181"/>
      <c r="T523" s="182"/>
      <c r="AT523" s="176" t="s">
        <v>167</v>
      </c>
      <c r="AU523" s="176" t="s">
        <v>82</v>
      </c>
      <c r="AV523" s="14" t="s">
        <v>79</v>
      </c>
      <c r="AW523" s="14" t="s">
        <v>33</v>
      </c>
      <c r="AX523" s="14" t="s">
        <v>71</v>
      </c>
      <c r="AY523" s="176" t="s">
        <v>159</v>
      </c>
    </row>
    <row r="524" spans="2:51" s="15" customFormat="1" ht="11.25">
      <c r="B524" s="183"/>
      <c r="D524" s="168" t="s">
        <v>167</v>
      </c>
      <c r="E524" s="184" t="s">
        <v>3</v>
      </c>
      <c r="F524" s="185" t="s">
        <v>186</v>
      </c>
      <c r="H524" s="186">
        <v>369.4</v>
      </c>
      <c r="I524" s="187"/>
      <c r="L524" s="183"/>
      <c r="M524" s="188"/>
      <c r="N524" s="189"/>
      <c r="O524" s="189"/>
      <c r="P524" s="189"/>
      <c r="Q524" s="189"/>
      <c r="R524" s="189"/>
      <c r="S524" s="189"/>
      <c r="T524" s="190"/>
      <c r="AT524" s="184" t="s">
        <v>167</v>
      </c>
      <c r="AU524" s="184" t="s">
        <v>82</v>
      </c>
      <c r="AV524" s="15" t="s">
        <v>85</v>
      </c>
      <c r="AW524" s="15" t="s">
        <v>33</v>
      </c>
      <c r="AX524" s="15" t="s">
        <v>15</v>
      </c>
      <c r="AY524" s="184" t="s">
        <v>159</v>
      </c>
    </row>
    <row r="525" spans="1:65" s="2" customFormat="1" ht="24" customHeight="1">
      <c r="A525" s="34"/>
      <c r="B525" s="153"/>
      <c r="C525" s="154" t="s">
        <v>704</v>
      </c>
      <c r="D525" s="154" t="s">
        <v>161</v>
      </c>
      <c r="E525" s="155" t="s">
        <v>705</v>
      </c>
      <c r="F525" s="156" t="s">
        <v>706</v>
      </c>
      <c r="G525" s="157" t="s">
        <v>164</v>
      </c>
      <c r="H525" s="158">
        <v>78</v>
      </c>
      <c r="I525" s="159"/>
      <c r="J525" s="160">
        <f>ROUND(I525*H525,2)</f>
        <v>0</v>
      </c>
      <c r="K525" s="156" t="s">
        <v>535</v>
      </c>
      <c r="L525" s="35"/>
      <c r="M525" s="161" t="s">
        <v>3</v>
      </c>
      <c r="N525" s="162" t="s">
        <v>42</v>
      </c>
      <c r="O525" s="55"/>
      <c r="P525" s="163">
        <f>O525*H525</f>
        <v>0</v>
      </c>
      <c r="Q525" s="163">
        <v>0</v>
      </c>
      <c r="R525" s="163">
        <f>Q525*H525</f>
        <v>0</v>
      </c>
      <c r="S525" s="163">
        <v>0</v>
      </c>
      <c r="T525" s="164">
        <f>S525*H525</f>
        <v>0</v>
      </c>
      <c r="U525" s="34"/>
      <c r="V525" s="34"/>
      <c r="W525" s="34"/>
      <c r="X525" s="34"/>
      <c r="Y525" s="34"/>
      <c r="Z525" s="34"/>
      <c r="AA525" s="34"/>
      <c r="AB525" s="34"/>
      <c r="AC525" s="34"/>
      <c r="AD525" s="34"/>
      <c r="AE525" s="34"/>
      <c r="AR525" s="165" t="s">
        <v>85</v>
      </c>
      <c r="AT525" s="165" t="s">
        <v>161</v>
      </c>
      <c r="AU525" s="165" t="s">
        <v>82</v>
      </c>
      <c r="AY525" s="19" t="s">
        <v>159</v>
      </c>
      <c r="BE525" s="166">
        <f>IF(N525="základní",J525,0)</f>
        <v>0</v>
      </c>
      <c r="BF525" s="166">
        <f>IF(N525="snížená",J525,0)</f>
        <v>0</v>
      </c>
      <c r="BG525" s="166">
        <f>IF(N525="zákl. přenesená",J525,0)</f>
        <v>0</v>
      </c>
      <c r="BH525" s="166">
        <f>IF(N525="sníž. přenesená",J525,0)</f>
        <v>0</v>
      </c>
      <c r="BI525" s="166">
        <f>IF(N525="nulová",J525,0)</f>
        <v>0</v>
      </c>
      <c r="BJ525" s="19" t="s">
        <v>15</v>
      </c>
      <c r="BK525" s="166">
        <f>ROUND(I525*H525,2)</f>
        <v>0</v>
      </c>
      <c r="BL525" s="19" t="s">
        <v>85</v>
      </c>
      <c r="BM525" s="165" t="s">
        <v>707</v>
      </c>
    </row>
    <row r="526" spans="2:51" s="13" customFormat="1" ht="11.25">
      <c r="B526" s="167"/>
      <c r="D526" s="168" t="s">
        <v>167</v>
      </c>
      <c r="E526" s="169" t="s">
        <v>3</v>
      </c>
      <c r="F526" s="170" t="s">
        <v>678</v>
      </c>
      <c r="H526" s="169" t="s">
        <v>3</v>
      </c>
      <c r="I526" s="171"/>
      <c r="L526" s="167"/>
      <c r="M526" s="172"/>
      <c r="N526" s="173"/>
      <c r="O526" s="173"/>
      <c r="P526" s="173"/>
      <c r="Q526" s="173"/>
      <c r="R526" s="173"/>
      <c r="S526" s="173"/>
      <c r="T526" s="174"/>
      <c r="AT526" s="169" t="s">
        <v>167</v>
      </c>
      <c r="AU526" s="169" t="s">
        <v>82</v>
      </c>
      <c r="AV526" s="13" t="s">
        <v>15</v>
      </c>
      <c r="AW526" s="13" t="s">
        <v>33</v>
      </c>
      <c r="AX526" s="13" t="s">
        <v>71</v>
      </c>
      <c r="AY526" s="169" t="s">
        <v>159</v>
      </c>
    </row>
    <row r="527" spans="2:51" s="14" customFormat="1" ht="11.25">
      <c r="B527" s="175"/>
      <c r="D527" s="168" t="s">
        <v>167</v>
      </c>
      <c r="E527" s="176" t="s">
        <v>3</v>
      </c>
      <c r="F527" s="177" t="s">
        <v>679</v>
      </c>
      <c r="H527" s="178">
        <v>39</v>
      </c>
      <c r="I527" s="179"/>
      <c r="L527" s="175"/>
      <c r="M527" s="180"/>
      <c r="N527" s="181"/>
      <c r="O527" s="181"/>
      <c r="P527" s="181"/>
      <c r="Q527" s="181"/>
      <c r="R527" s="181"/>
      <c r="S527" s="181"/>
      <c r="T527" s="182"/>
      <c r="AT527" s="176" t="s">
        <v>167</v>
      </c>
      <c r="AU527" s="176" t="s">
        <v>82</v>
      </c>
      <c r="AV527" s="14" t="s">
        <v>79</v>
      </c>
      <c r="AW527" s="14" t="s">
        <v>33</v>
      </c>
      <c r="AX527" s="14" t="s">
        <v>71</v>
      </c>
      <c r="AY527" s="176" t="s">
        <v>159</v>
      </c>
    </row>
    <row r="528" spans="2:51" s="14" customFormat="1" ht="11.25">
      <c r="B528" s="175"/>
      <c r="D528" s="168" t="s">
        <v>167</v>
      </c>
      <c r="E528" s="176" t="s">
        <v>3</v>
      </c>
      <c r="F528" s="177" t="s">
        <v>680</v>
      </c>
      <c r="H528" s="178">
        <v>39</v>
      </c>
      <c r="I528" s="179"/>
      <c r="L528" s="175"/>
      <c r="M528" s="180"/>
      <c r="N528" s="181"/>
      <c r="O528" s="181"/>
      <c r="P528" s="181"/>
      <c r="Q528" s="181"/>
      <c r="R528" s="181"/>
      <c r="S528" s="181"/>
      <c r="T528" s="182"/>
      <c r="AT528" s="176" t="s">
        <v>167</v>
      </c>
      <c r="AU528" s="176" t="s">
        <v>82</v>
      </c>
      <c r="AV528" s="14" t="s">
        <v>79</v>
      </c>
      <c r="AW528" s="14" t="s">
        <v>33</v>
      </c>
      <c r="AX528" s="14" t="s">
        <v>71</v>
      </c>
      <c r="AY528" s="176" t="s">
        <v>159</v>
      </c>
    </row>
    <row r="529" spans="2:51" s="15" customFormat="1" ht="11.25">
      <c r="B529" s="183"/>
      <c r="D529" s="168" t="s">
        <v>167</v>
      </c>
      <c r="E529" s="184" t="s">
        <v>3</v>
      </c>
      <c r="F529" s="185" t="s">
        <v>186</v>
      </c>
      <c r="H529" s="186">
        <v>78</v>
      </c>
      <c r="I529" s="187"/>
      <c r="L529" s="183"/>
      <c r="M529" s="188"/>
      <c r="N529" s="189"/>
      <c r="O529" s="189"/>
      <c r="P529" s="189"/>
      <c r="Q529" s="189"/>
      <c r="R529" s="189"/>
      <c r="S529" s="189"/>
      <c r="T529" s="190"/>
      <c r="AT529" s="184" t="s">
        <v>167</v>
      </c>
      <c r="AU529" s="184" t="s">
        <v>82</v>
      </c>
      <c r="AV529" s="15" t="s">
        <v>85</v>
      </c>
      <c r="AW529" s="15" t="s">
        <v>33</v>
      </c>
      <c r="AX529" s="15" t="s">
        <v>15</v>
      </c>
      <c r="AY529" s="184" t="s">
        <v>159</v>
      </c>
    </row>
    <row r="530" spans="1:65" s="2" customFormat="1" ht="24" customHeight="1">
      <c r="A530" s="34"/>
      <c r="B530" s="153"/>
      <c r="C530" s="154" t="s">
        <v>708</v>
      </c>
      <c r="D530" s="154" t="s">
        <v>161</v>
      </c>
      <c r="E530" s="155" t="s">
        <v>709</v>
      </c>
      <c r="F530" s="156" t="s">
        <v>710</v>
      </c>
      <c r="G530" s="157" t="s">
        <v>164</v>
      </c>
      <c r="H530" s="158">
        <v>1904.849</v>
      </c>
      <c r="I530" s="159"/>
      <c r="J530" s="160">
        <f>ROUND(I530*H530,2)</f>
        <v>0</v>
      </c>
      <c r="K530" s="156" t="s">
        <v>165</v>
      </c>
      <c r="L530" s="35"/>
      <c r="M530" s="161" t="s">
        <v>3</v>
      </c>
      <c r="N530" s="162" t="s">
        <v>42</v>
      </c>
      <c r="O530" s="55"/>
      <c r="P530" s="163">
        <f>O530*H530</f>
        <v>0</v>
      </c>
      <c r="Q530" s="163">
        <v>0.00026</v>
      </c>
      <c r="R530" s="163">
        <f>Q530*H530</f>
        <v>0.4952607399999999</v>
      </c>
      <c r="S530" s="163">
        <v>0</v>
      </c>
      <c r="T530" s="164">
        <f>S530*H530</f>
        <v>0</v>
      </c>
      <c r="U530" s="34"/>
      <c r="V530" s="34"/>
      <c r="W530" s="34"/>
      <c r="X530" s="34"/>
      <c r="Y530" s="34"/>
      <c r="Z530" s="34"/>
      <c r="AA530" s="34"/>
      <c r="AB530" s="34"/>
      <c r="AC530" s="34"/>
      <c r="AD530" s="34"/>
      <c r="AE530" s="34"/>
      <c r="AR530" s="165" t="s">
        <v>85</v>
      </c>
      <c r="AT530" s="165" t="s">
        <v>161</v>
      </c>
      <c r="AU530" s="165" t="s">
        <v>82</v>
      </c>
      <c r="AY530" s="19" t="s">
        <v>159</v>
      </c>
      <c r="BE530" s="166">
        <f>IF(N530="základní",J530,0)</f>
        <v>0</v>
      </c>
      <c r="BF530" s="166">
        <f>IF(N530="snížená",J530,0)</f>
        <v>0</v>
      </c>
      <c r="BG530" s="166">
        <f>IF(N530="zákl. přenesená",J530,0)</f>
        <v>0</v>
      </c>
      <c r="BH530" s="166">
        <f>IF(N530="sníž. přenesená",J530,0)</f>
        <v>0</v>
      </c>
      <c r="BI530" s="166">
        <f>IF(N530="nulová",J530,0)</f>
        <v>0</v>
      </c>
      <c r="BJ530" s="19" t="s">
        <v>15</v>
      </c>
      <c r="BK530" s="166">
        <f>ROUND(I530*H530,2)</f>
        <v>0</v>
      </c>
      <c r="BL530" s="19" t="s">
        <v>85</v>
      </c>
      <c r="BM530" s="165" t="s">
        <v>711</v>
      </c>
    </row>
    <row r="531" spans="2:51" s="13" customFormat="1" ht="11.25">
      <c r="B531" s="167"/>
      <c r="D531" s="168" t="s">
        <v>167</v>
      </c>
      <c r="E531" s="169" t="s">
        <v>3</v>
      </c>
      <c r="F531" s="170" t="s">
        <v>712</v>
      </c>
      <c r="H531" s="169" t="s">
        <v>3</v>
      </c>
      <c r="I531" s="171"/>
      <c r="L531" s="167"/>
      <c r="M531" s="172"/>
      <c r="N531" s="173"/>
      <c r="O531" s="173"/>
      <c r="P531" s="173"/>
      <c r="Q531" s="173"/>
      <c r="R531" s="173"/>
      <c r="S531" s="173"/>
      <c r="T531" s="174"/>
      <c r="AT531" s="169" t="s">
        <v>167</v>
      </c>
      <c r="AU531" s="169" t="s">
        <v>82</v>
      </c>
      <c r="AV531" s="13" t="s">
        <v>15</v>
      </c>
      <c r="AW531" s="13" t="s">
        <v>33</v>
      </c>
      <c r="AX531" s="13" t="s">
        <v>71</v>
      </c>
      <c r="AY531" s="169" t="s">
        <v>159</v>
      </c>
    </row>
    <row r="532" spans="2:51" s="14" customFormat="1" ht="11.25">
      <c r="B532" s="175"/>
      <c r="D532" s="168" t="s">
        <v>167</v>
      </c>
      <c r="E532" s="176" t="s">
        <v>3</v>
      </c>
      <c r="F532" s="177" t="s">
        <v>713</v>
      </c>
      <c r="H532" s="178">
        <v>399.583</v>
      </c>
      <c r="I532" s="179"/>
      <c r="L532" s="175"/>
      <c r="M532" s="180"/>
      <c r="N532" s="181"/>
      <c r="O532" s="181"/>
      <c r="P532" s="181"/>
      <c r="Q532" s="181"/>
      <c r="R532" s="181"/>
      <c r="S532" s="181"/>
      <c r="T532" s="182"/>
      <c r="AT532" s="176" t="s">
        <v>167</v>
      </c>
      <c r="AU532" s="176" t="s">
        <v>82</v>
      </c>
      <c r="AV532" s="14" t="s">
        <v>79</v>
      </c>
      <c r="AW532" s="14" t="s">
        <v>33</v>
      </c>
      <c r="AX532" s="14" t="s">
        <v>71</v>
      </c>
      <c r="AY532" s="176" t="s">
        <v>159</v>
      </c>
    </row>
    <row r="533" spans="2:51" s="13" customFormat="1" ht="11.25">
      <c r="B533" s="167"/>
      <c r="D533" s="168" t="s">
        <v>167</v>
      </c>
      <c r="E533" s="169" t="s">
        <v>3</v>
      </c>
      <c r="F533" s="170" t="s">
        <v>714</v>
      </c>
      <c r="H533" s="169" t="s">
        <v>3</v>
      </c>
      <c r="I533" s="171"/>
      <c r="L533" s="167"/>
      <c r="M533" s="172"/>
      <c r="N533" s="173"/>
      <c r="O533" s="173"/>
      <c r="P533" s="173"/>
      <c r="Q533" s="173"/>
      <c r="R533" s="173"/>
      <c r="S533" s="173"/>
      <c r="T533" s="174"/>
      <c r="AT533" s="169" t="s">
        <v>167</v>
      </c>
      <c r="AU533" s="169" t="s">
        <v>82</v>
      </c>
      <c r="AV533" s="13" t="s">
        <v>15</v>
      </c>
      <c r="AW533" s="13" t="s">
        <v>33</v>
      </c>
      <c r="AX533" s="13" t="s">
        <v>71</v>
      </c>
      <c r="AY533" s="169" t="s">
        <v>159</v>
      </c>
    </row>
    <row r="534" spans="2:51" s="14" customFormat="1" ht="11.25">
      <c r="B534" s="175"/>
      <c r="D534" s="168" t="s">
        <v>167</v>
      </c>
      <c r="E534" s="176" t="s">
        <v>3</v>
      </c>
      <c r="F534" s="177" t="s">
        <v>715</v>
      </c>
      <c r="H534" s="178">
        <v>812.295</v>
      </c>
      <c r="I534" s="179"/>
      <c r="L534" s="175"/>
      <c r="M534" s="180"/>
      <c r="N534" s="181"/>
      <c r="O534" s="181"/>
      <c r="P534" s="181"/>
      <c r="Q534" s="181"/>
      <c r="R534" s="181"/>
      <c r="S534" s="181"/>
      <c r="T534" s="182"/>
      <c r="AT534" s="176" t="s">
        <v>167</v>
      </c>
      <c r="AU534" s="176" t="s">
        <v>82</v>
      </c>
      <c r="AV534" s="14" t="s">
        <v>79</v>
      </c>
      <c r="AW534" s="14" t="s">
        <v>33</v>
      </c>
      <c r="AX534" s="14" t="s">
        <v>71</v>
      </c>
      <c r="AY534" s="176" t="s">
        <v>159</v>
      </c>
    </row>
    <row r="535" spans="2:51" s="13" customFormat="1" ht="11.25">
      <c r="B535" s="167"/>
      <c r="D535" s="168" t="s">
        <v>167</v>
      </c>
      <c r="E535" s="169" t="s">
        <v>3</v>
      </c>
      <c r="F535" s="170" t="s">
        <v>716</v>
      </c>
      <c r="H535" s="169" t="s">
        <v>3</v>
      </c>
      <c r="I535" s="171"/>
      <c r="L535" s="167"/>
      <c r="M535" s="172"/>
      <c r="N535" s="173"/>
      <c r="O535" s="173"/>
      <c r="P535" s="173"/>
      <c r="Q535" s="173"/>
      <c r="R535" s="173"/>
      <c r="S535" s="173"/>
      <c r="T535" s="174"/>
      <c r="AT535" s="169" t="s">
        <v>167</v>
      </c>
      <c r="AU535" s="169" t="s">
        <v>82</v>
      </c>
      <c r="AV535" s="13" t="s">
        <v>15</v>
      </c>
      <c r="AW535" s="13" t="s">
        <v>33</v>
      </c>
      <c r="AX535" s="13" t="s">
        <v>71</v>
      </c>
      <c r="AY535" s="169" t="s">
        <v>159</v>
      </c>
    </row>
    <row r="536" spans="2:51" s="14" customFormat="1" ht="11.25">
      <c r="B536" s="175"/>
      <c r="D536" s="168" t="s">
        <v>167</v>
      </c>
      <c r="E536" s="176" t="s">
        <v>3</v>
      </c>
      <c r="F536" s="177" t="s">
        <v>717</v>
      </c>
      <c r="H536" s="178">
        <v>594.611</v>
      </c>
      <c r="I536" s="179"/>
      <c r="L536" s="175"/>
      <c r="M536" s="180"/>
      <c r="N536" s="181"/>
      <c r="O536" s="181"/>
      <c r="P536" s="181"/>
      <c r="Q536" s="181"/>
      <c r="R536" s="181"/>
      <c r="S536" s="181"/>
      <c r="T536" s="182"/>
      <c r="AT536" s="176" t="s">
        <v>167</v>
      </c>
      <c r="AU536" s="176" t="s">
        <v>82</v>
      </c>
      <c r="AV536" s="14" t="s">
        <v>79</v>
      </c>
      <c r="AW536" s="14" t="s">
        <v>33</v>
      </c>
      <c r="AX536" s="14" t="s">
        <v>71</v>
      </c>
      <c r="AY536" s="176" t="s">
        <v>159</v>
      </c>
    </row>
    <row r="537" spans="2:51" s="13" customFormat="1" ht="11.25">
      <c r="B537" s="167"/>
      <c r="D537" s="168" t="s">
        <v>167</v>
      </c>
      <c r="E537" s="169" t="s">
        <v>3</v>
      </c>
      <c r="F537" s="170" t="s">
        <v>718</v>
      </c>
      <c r="H537" s="169" t="s">
        <v>3</v>
      </c>
      <c r="I537" s="171"/>
      <c r="L537" s="167"/>
      <c r="M537" s="172"/>
      <c r="N537" s="173"/>
      <c r="O537" s="173"/>
      <c r="P537" s="173"/>
      <c r="Q537" s="173"/>
      <c r="R537" s="173"/>
      <c r="S537" s="173"/>
      <c r="T537" s="174"/>
      <c r="AT537" s="169" t="s">
        <v>167</v>
      </c>
      <c r="AU537" s="169" t="s">
        <v>82</v>
      </c>
      <c r="AV537" s="13" t="s">
        <v>15</v>
      </c>
      <c r="AW537" s="13" t="s">
        <v>33</v>
      </c>
      <c r="AX537" s="13" t="s">
        <v>71</v>
      </c>
      <c r="AY537" s="169" t="s">
        <v>159</v>
      </c>
    </row>
    <row r="538" spans="2:51" s="14" customFormat="1" ht="11.25">
      <c r="B538" s="175"/>
      <c r="D538" s="168" t="s">
        <v>167</v>
      </c>
      <c r="E538" s="176" t="s">
        <v>3</v>
      </c>
      <c r="F538" s="177" t="s">
        <v>719</v>
      </c>
      <c r="H538" s="178">
        <v>98.36</v>
      </c>
      <c r="I538" s="179"/>
      <c r="L538" s="175"/>
      <c r="M538" s="180"/>
      <c r="N538" s="181"/>
      <c r="O538" s="181"/>
      <c r="P538" s="181"/>
      <c r="Q538" s="181"/>
      <c r="R538" s="181"/>
      <c r="S538" s="181"/>
      <c r="T538" s="182"/>
      <c r="AT538" s="176" t="s">
        <v>167</v>
      </c>
      <c r="AU538" s="176" t="s">
        <v>82</v>
      </c>
      <c r="AV538" s="14" t="s">
        <v>79</v>
      </c>
      <c r="AW538" s="14" t="s">
        <v>33</v>
      </c>
      <c r="AX538" s="14" t="s">
        <v>71</v>
      </c>
      <c r="AY538" s="176" t="s">
        <v>159</v>
      </c>
    </row>
    <row r="539" spans="2:51" s="15" customFormat="1" ht="11.25">
      <c r="B539" s="183"/>
      <c r="D539" s="168" t="s">
        <v>167</v>
      </c>
      <c r="E539" s="184" t="s">
        <v>3</v>
      </c>
      <c r="F539" s="185" t="s">
        <v>186</v>
      </c>
      <c r="H539" s="186">
        <v>1904.849</v>
      </c>
      <c r="I539" s="187"/>
      <c r="L539" s="183"/>
      <c r="M539" s="188"/>
      <c r="N539" s="189"/>
      <c r="O539" s="189"/>
      <c r="P539" s="189"/>
      <c r="Q539" s="189"/>
      <c r="R539" s="189"/>
      <c r="S539" s="189"/>
      <c r="T539" s="190"/>
      <c r="AT539" s="184" t="s">
        <v>167</v>
      </c>
      <c r="AU539" s="184" t="s">
        <v>82</v>
      </c>
      <c r="AV539" s="15" t="s">
        <v>85</v>
      </c>
      <c r="AW539" s="15" t="s">
        <v>33</v>
      </c>
      <c r="AX539" s="15" t="s">
        <v>15</v>
      </c>
      <c r="AY539" s="184" t="s">
        <v>159</v>
      </c>
    </row>
    <row r="540" spans="1:65" s="2" customFormat="1" ht="36" customHeight="1">
      <c r="A540" s="34"/>
      <c r="B540" s="153"/>
      <c r="C540" s="154" t="s">
        <v>720</v>
      </c>
      <c r="D540" s="154" t="s">
        <v>161</v>
      </c>
      <c r="E540" s="155" t="s">
        <v>721</v>
      </c>
      <c r="F540" s="156" t="s">
        <v>722</v>
      </c>
      <c r="G540" s="157" t="s">
        <v>164</v>
      </c>
      <c r="H540" s="158">
        <v>799.165</v>
      </c>
      <c r="I540" s="159"/>
      <c r="J540" s="160">
        <f>ROUND(I540*H540,2)</f>
        <v>0</v>
      </c>
      <c r="K540" s="156" t="s">
        <v>165</v>
      </c>
      <c r="L540" s="35"/>
      <c r="M540" s="161" t="s">
        <v>3</v>
      </c>
      <c r="N540" s="162" t="s">
        <v>42</v>
      </c>
      <c r="O540" s="55"/>
      <c r="P540" s="163">
        <f>O540*H540</f>
        <v>0</v>
      </c>
      <c r="Q540" s="163">
        <v>0.0261</v>
      </c>
      <c r="R540" s="163">
        <f>Q540*H540</f>
        <v>20.8582065</v>
      </c>
      <c r="S540" s="163">
        <v>0</v>
      </c>
      <c r="T540" s="164">
        <f>S540*H540</f>
        <v>0</v>
      </c>
      <c r="U540" s="34"/>
      <c r="V540" s="34"/>
      <c r="W540" s="34"/>
      <c r="X540" s="34"/>
      <c r="Y540" s="34"/>
      <c r="Z540" s="34"/>
      <c r="AA540" s="34"/>
      <c r="AB540" s="34"/>
      <c r="AC540" s="34"/>
      <c r="AD540" s="34"/>
      <c r="AE540" s="34"/>
      <c r="AR540" s="165" t="s">
        <v>85</v>
      </c>
      <c r="AT540" s="165" t="s">
        <v>161</v>
      </c>
      <c r="AU540" s="165" t="s">
        <v>82</v>
      </c>
      <c r="AY540" s="19" t="s">
        <v>159</v>
      </c>
      <c r="BE540" s="166">
        <f>IF(N540="základní",J540,0)</f>
        <v>0</v>
      </c>
      <c r="BF540" s="166">
        <f>IF(N540="snížená",J540,0)</f>
        <v>0</v>
      </c>
      <c r="BG540" s="166">
        <f>IF(N540="zákl. přenesená",J540,0)</f>
        <v>0</v>
      </c>
      <c r="BH540" s="166">
        <f>IF(N540="sníž. přenesená",J540,0)</f>
        <v>0</v>
      </c>
      <c r="BI540" s="166">
        <f>IF(N540="nulová",J540,0)</f>
        <v>0</v>
      </c>
      <c r="BJ540" s="19" t="s">
        <v>15</v>
      </c>
      <c r="BK540" s="166">
        <f>ROUND(I540*H540,2)</f>
        <v>0</v>
      </c>
      <c r="BL540" s="19" t="s">
        <v>85</v>
      </c>
      <c r="BM540" s="165" t="s">
        <v>723</v>
      </c>
    </row>
    <row r="541" spans="2:51" s="13" customFormat="1" ht="11.25">
      <c r="B541" s="167"/>
      <c r="D541" s="168" t="s">
        <v>167</v>
      </c>
      <c r="E541" s="169" t="s">
        <v>3</v>
      </c>
      <c r="F541" s="170" t="s">
        <v>724</v>
      </c>
      <c r="H541" s="169" t="s">
        <v>3</v>
      </c>
      <c r="I541" s="171"/>
      <c r="L541" s="167"/>
      <c r="M541" s="172"/>
      <c r="N541" s="173"/>
      <c r="O541" s="173"/>
      <c r="P541" s="173"/>
      <c r="Q541" s="173"/>
      <c r="R541" s="173"/>
      <c r="S541" s="173"/>
      <c r="T541" s="174"/>
      <c r="AT541" s="169" t="s">
        <v>167</v>
      </c>
      <c r="AU541" s="169" t="s">
        <v>82</v>
      </c>
      <c r="AV541" s="13" t="s">
        <v>15</v>
      </c>
      <c r="AW541" s="13" t="s">
        <v>33</v>
      </c>
      <c r="AX541" s="13" t="s">
        <v>71</v>
      </c>
      <c r="AY541" s="169" t="s">
        <v>159</v>
      </c>
    </row>
    <row r="542" spans="2:51" s="13" customFormat="1" ht="11.25">
      <c r="B542" s="167"/>
      <c r="D542" s="168" t="s">
        <v>167</v>
      </c>
      <c r="E542" s="169" t="s">
        <v>3</v>
      </c>
      <c r="F542" s="170" t="s">
        <v>339</v>
      </c>
      <c r="H542" s="169" t="s">
        <v>3</v>
      </c>
      <c r="I542" s="171"/>
      <c r="L542" s="167"/>
      <c r="M542" s="172"/>
      <c r="N542" s="173"/>
      <c r="O542" s="173"/>
      <c r="P542" s="173"/>
      <c r="Q542" s="173"/>
      <c r="R542" s="173"/>
      <c r="S542" s="173"/>
      <c r="T542" s="174"/>
      <c r="AT542" s="169" t="s">
        <v>167</v>
      </c>
      <c r="AU542" s="169" t="s">
        <v>82</v>
      </c>
      <c r="AV542" s="13" t="s">
        <v>15</v>
      </c>
      <c r="AW542" s="13" t="s">
        <v>33</v>
      </c>
      <c r="AX542" s="13" t="s">
        <v>71</v>
      </c>
      <c r="AY542" s="169" t="s">
        <v>159</v>
      </c>
    </row>
    <row r="543" spans="2:51" s="14" customFormat="1" ht="11.25">
      <c r="B543" s="175"/>
      <c r="D543" s="168" t="s">
        <v>167</v>
      </c>
      <c r="E543" s="176" t="s">
        <v>3</v>
      </c>
      <c r="F543" s="177" t="s">
        <v>725</v>
      </c>
      <c r="H543" s="178">
        <v>172.05</v>
      </c>
      <c r="I543" s="179"/>
      <c r="L543" s="175"/>
      <c r="M543" s="180"/>
      <c r="N543" s="181"/>
      <c r="O543" s="181"/>
      <c r="P543" s="181"/>
      <c r="Q543" s="181"/>
      <c r="R543" s="181"/>
      <c r="S543" s="181"/>
      <c r="T543" s="182"/>
      <c r="AT543" s="176" t="s">
        <v>167</v>
      </c>
      <c r="AU543" s="176" t="s">
        <v>82</v>
      </c>
      <c r="AV543" s="14" t="s">
        <v>79</v>
      </c>
      <c r="AW543" s="14" t="s">
        <v>33</v>
      </c>
      <c r="AX543" s="14" t="s">
        <v>71</v>
      </c>
      <c r="AY543" s="176" t="s">
        <v>159</v>
      </c>
    </row>
    <row r="544" spans="2:51" s="14" customFormat="1" ht="11.25">
      <c r="B544" s="175"/>
      <c r="D544" s="168" t="s">
        <v>167</v>
      </c>
      <c r="E544" s="176" t="s">
        <v>3</v>
      </c>
      <c r="F544" s="177" t="s">
        <v>726</v>
      </c>
      <c r="H544" s="178">
        <v>-9.51</v>
      </c>
      <c r="I544" s="179"/>
      <c r="L544" s="175"/>
      <c r="M544" s="180"/>
      <c r="N544" s="181"/>
      <c r="O544" s="181"/>
      <c r="P544" s="181"/>
      <c r="Q544" s="181"/>
      <c r="R544" s="181"/>
      <c r="S544" s="181"/>
      <c r="T544" s="182"/>
      <c r="AT544" s="176" t="s">
        <v>167</v>
      </c>
      <c r="AU544" s="176" t="s">
        <v>82</v>
      </c>
      <c r="AV544" s="14" t="s">
        <v>79</v>
      </c>
      <c r="AW544" s="14" t="s">
        <v>33</v>
      </c>
      <c r="AX544" s="14" t="s">
        <v>71</v>
      </c>
      <c r="AY544" s="176" t="s">
        <v>159</v>
      </c>
    </row>
    <row r="545" spans="2:51" s="14" customFormat="1" ht="11.25">
      <c r="B545" s="175"/>
      <c r="D545" s="168" t="s">
        <v>167</v>
      </c>
      <c r="E545" s="176" t="s">
        <v>3</v>
      </c>
      <c r="F545" s="177" t="s">
        <v>727</v>
      </c>
      <c r="H545" s="178">
        <v>330.9</v>
      </c>
      <c r="I545" s="179"/>
      <c r="L545" s="175"/>
      <c r="M545" s="180"/>
      <c r="N545" s="181"/>
      <c r="O545" s="181"/>
      <c r="P545" s="181"/>
      <c r="Q545" s="181"/>
      <c r="R545" s="181"/>
      <c r="S545" s="181"/>
      <c r="T545" s="182"/>
      <c r="AT545" s="176" t="s">
        <v>167</v>
      </c>
      <c r="AU545" s="176" t="s">
        <v>82</v>
      </c>
      <c r="AV545" s="14" t="s">
        <v>79</v>
      </c>
      <c r="AW545" s="14" t="s">
        <v>33</v>
      </c>
      <c r="AX545" s="14" t="s">
        <v>71</v>
      </c>
      <c r="AY545" s="176" t="s">
        <v>159</v>
      </c>
    </row>
    <row r="546" spans="2:51" s="14" customFormat="1" ht="33.75">
      <c r="B546" s="175"/>
      <c r="D546" s="168" t="s">
        <v>167</v>
      </c>
      <c r="E546" s="176" t="s">
        <v>3</v>
      </c>
      <c r="F546" s="177" t="s">
        <v>728</v>
      </c>
      <c r="H546" s="178">
        <v>-27.655</v>
      </c>
      <c r="I546" s="179"/>
      <c r="L546" s="175"/>
      <c r="M546" s="180"/>
      <c r="N546" s="181"/>
      <c r="O546" s="181"/>
      <c r="P546" s="181"/>
      <c r="Q546" s="181"/>
      <c r="R546" s="181"/>
      <c r="S546" s="181"/>
      <c r="T546" s="182"/>
      <c r="AT546" s="176" t="s">
        <v>167</v>
      </c>
      <c r="AU546" s="176" t="s">
        <v>82</v>
      </c>
      <c r="AV546" s="14" t="s">
        <v>79</v>
      </c>
      <c r="AW546" s="14" t="s">
        <v>33</v>
      </c>
      <c r="AX546" s="14" t="s">
        <v>71</v>
      </c>
      <c r="AY546" s="176" t="s">
        <v>159</v>
      </c>
    </row>
    <row r="547" spans="2:51" s="14" customFormat="1" ht="22.5">
      <c r="B547" s="175"/>
      <c r="D547" s="168" t="s">
        <v>167</v>
      </c>
      <c r="E547" s="176" t="s">
        <v>3</v>
      </c>
      <c r="F547" s="177" t="s">
        <v>729</v>
      </c>
      <c r="H547" s="178">
        <v>5.963</v>
      </c>
      <c r="I547" s="179"/>
      <c r="L547" s="175"/>
      <c r="M547" s="180"/>
      <c r="N547" s="181"/>
      <c r="O547" s="181"/>
      <c r="P547" s="181"/>
      <c r="Q547" s="181"/>
      <c r="R547" s="181"/>
      <c r="S547" s="181"/>
      <c r="T547" s="182"/>
      <c r="AT547" s="176" t="s">
        <v>167</v>
      </c>
      <c r="AU547" s="176" t="s">
        <v>82</v>
      </c>
      <c r="AV547" s="14" t="s">
        <v>79</v>
      </c>
      <c r="AW547" s="14" t="s">
        <v>33</v>
      </c>
      <c r="AX547" s="14" t="s">
        <v>71</v>
      </c>
      <c r="AY547" s="176" t="s">
        <v>159</v>
      </c>
    </row>
    <row r="548" spans="2:51" s="16" customFormat="1" ht="11.25">
      <c r="B548" s="201"/>
      <c r="D548" s="168" t="s">
        <v>167</v>
      </c>
      <c r="E548" s="202" t="s">
        <v>3</v>
      </c>
      <c r="F548" s="203" t="s">
        <v>730</v>
      </c>
      <c r="H548" s="204">
        <v>471.748</v>
      </c>
      <c r="I548" s="205"/>
      <c r="L548" s="201"/>
      <c r="M548" s="206"/>
      <c r="N548" s="207"/>
      <c r="O548" s="207"/>
      <c r="P548" s="207"/>
      <c r="Q548" s="207"/>
      <c r="R548" s="207"/>
      <c r="S548" s="207"/>
      <c r="T548" s="208"/>
      <c r="AT548" s="202" t="s">
        <v>167</v>
      </c>
      <c r="AU548" s="202" t="s">
        <v>82</v>
      </c>
      <c r="AV548" s="16" t="s">
        <v>82</v>
      </c>
      <c r="AW548" s="16" t="s">
        <v>33</v>
      </c>
      <c r="AX548" s="16" t="s">
        <v>71</v>
      </c>
      <c r="AY548" s="202" t="s">
        <v>159</v>
      </c>
    </row>
    <row r="549" spans="2:51" s="13" customFormat="1" ht="11.25">
      <c r="B549" s="167"/>
      <c r="D549" s="168" t="s">
        <v>167</v>
      </c>
      <c r="E549" s="169" t="s">
        <v>3</v>
      </c>
      <c r="F549" s="170" t="s">
        <v>342</v>
      </c>
      <c r="H549" s="169" t="s">
        <v>3</v>
      </c>
      <c r="I549" s="171"/>
      <c r="L549" s="167"/>
      <c r="M549" s="172"/>
      <c r="N549" s="173"/>
      <c r="O549" s="173"/>
      <c r="P549" s="173"/>
      <c r="Q549" s="173"/>
      <c r="R549" s="173"/>
      <c r="S549" s="173"/>
      <c r="T549" s="174"/>
      <c r="AT549" s="169" t="s">
        <v>167</v>
      </c>
      <c r="AU549" s="169" t="s">
        <v>82</v>
      </c>
      <c r="AV549" s="13" t="s">
        <v>15</v>
      </c>
      <c r="AW549" s="13" t="s">
        <v>33</v>
      </c>
      <c r="AX549" s="13" t="s">
        <v>71</v>
      </c>
      <c r="AY549" s="169" t="s">
        <v>159</v>
      </c>
    </row>
    <row r="550" spans="2:51" s="14" customFormat="1" ht="11.25">
      <c r="B550" s="175"/>
      <c r="D550" s="168" t="s">
        <v>167</v>
      </c>
      <c r="E550" s="176" t="s">
        <v>3</v>
      </c>
      <c r="F550" s="177" t="s">
        <v>731</v>
      </c>
      <c r="H550" s="178">
        <v>376.75</v>
      </c>
      <c r="I550" s="179"/>
      <c r="L550" s="175"/>
      <c r="M550" s="180"/>
      <c r="N550" s="181"/>
      <c r="O550" s="181"/>
      <c r="P550" s="181"/>
      <c r="Q550" s="181"/>
      <c r="R550" s="181"/>
      <c r="S550" s="181"/>
      <c r="T550" s="182"/>
      <c r="AT550" s="176" t="s">
        <v>167</v>
      </c>
      <c r="AU550" s="176" t="s">
        <v>82</v>
      </c>
      <c r="AV550" s="14" t="s">
        <v>79</v>
      </c>
      <c r="AW550" s="14" t="s">
        <v>33</v>
      </c>
      <c r="AX550" s="14" t="s">
        <v>71</v>
      </c>
      <c r="AY550" s="176" t="s">
        <v>159</v>
      </c>
    </row>
    <row r="551" spans="2:51" s="14" customFormat="1" ht="45">
      <c r="B551" s="175"/>
      <c r="D551" s="168" t="s">
        <v>167</v>
      </c>
      <c r="E551" s="176" t="s">
        <v>3</v>
      </c>
      <c r="F551" s="177" t="s">
        <v>732</v>
      </c>
      <c r="H551" s="178">
        <v>-61.258</v>
      </c>
      <c r="I551" s="179"/>
      <c r="L551" s="175"/>
      <c r="M551" s="180"/>
      <c r="N551" s="181"/>
      <c r="O551" s="181"/>
      <c r="P551" s="181"/>
      <c r="Q551" s="181"/>
      <c r="R551" s="181"/>
      <c r="S551" s="181"/>
      <c r="T551" s="182"/>
      <c r="AT551" s="176" t="s">
        <v>167</v>
      </c>
      <c r="AU551" s="176" t="s">
        <v>82</v>
      </c>
      <c r="AV551" s="14" t="s">
        <v>79</v>
      </c>
      <c r="AW551" s="14" t="s">
        <v>33</v>
      </c>
      <c r="AX551" s="14" t="s">
        <v>71</v>
      </c>
      <c r="AY551" s="176" t="s">
        <v>159</v>
      </c>
    </row>
    <row r="552" spans="2:51" s="14" customFormat="1" ht="22.5">
      <c r="B552" s="175"/>
      <c r="D552" s="168" t="s">
        <v>167</v>
      </c>
      <c r="E552" s="176" t="s">
        <v>3</v>
      </c>
      <c r="F552" s="177" t="s">
        <v>733</v>
      </c>
      <c r="H552" s="178">
        <v>11.925</v>
      </c>
      <c r="I552" s="179"/>
      <c r="L552" s="175"/>
      <c r="M552" s="180"/>
      <c r="N552" s="181"/>
      <c r="O552" s="181"/>
      <c r="P552" s="181"/>
      <c r="Q552" s="181"/>
      <c r="R552" s="181"/>
      <c r="S552" s="181"/>
      <c r="T552" s="182"/>
      <c r="AT552" s="176" t="s">
        <v>167</v>
      </c>
      <c r="AU552" s="176" t="s">
        <v>82</v>
      </c>
      <c r="AV552" s="14" t="s">
        <v>79</v>
      </c>
      <c r="AW552" s="14" t="s">
        <v>33</v>
      </c>
      <c r="AX552" s="14" t="s">
        <v>71</v>
      </c>
      <c r="AY552" s="176" t="s">
        <v>159</v>
      </c>
    </row>
    <row r="553" spans="2:51" s="16" customFormat="1" ht="11.25">
      <c r="B553" s="201"/>
      <c r="D553" s="168" t="s">
        <v>167</v>
      </c>
      <c r="E553" s="202" t="s">
        <v>3</v>
      </c>
      <c r="F553" s="203" t="s">
        <v>730</v>
      </c>
      <c r="H553" s="204">
        <v>327.417</v>
      </c>
      <c r="I553" s="205"/>
      <c r="L553" s="201"/>
      <c r="M553" s="206"/>
      <c r="N553" s="207"/>
      <c r="O553" s="207"/>
      <c r="P553" s="207"/>
      <c r="Q553" s="207"/>
      <c r="R553" s="207"/>
      <c r="S553" s="207"/>
      <c r="T553" s="208"/>
      <c r="AT553" s="202" t="s">
        <v>167</v>
      </c>
      <c r="AU553" s="202" t="s">
        <v>82</v>
      </c>
      <c r="AV553" s="16" t="s">
        <v>82</v>
      </c>
      <c r="AW553" s="16" t="s">
        <v>33</v>
      </c>
      <c r="AX553" s="16" t="s">
        <v>71</v>
      </c>
      <c r="AY553" s="202" t="s">
        <v>159</v>
      </c>
    </row>
    <row r="554" spans="2:51" s="15" customFormat="1" ht="11.25">
      <c r="B554" s="183"/>
      <c r="D554" s="168" t="s">
        <v>167</v>
      </c>
      <c r="E554" s="184" t="s">
        <v>3</v>
      </c>
      <c r="F554" s="185" t="s">
        <v>186</v>
      </c>
      <c r="H554" s="186">
        <v>799.165</v>
      </c>
      <c r="I554" s="187"/>
      <c r="L554" s="183"/>
      <c r="M554" s="188"/>
      <c r="N554" s="189"/>
      <c r="O554" s="189"/>
      <c r="P554" s="189"/>
      <c r="Q554" s="189"/>
      <c r="R554" s="189"/>
      <c r="S554" s="189"/>
      <c r="T554" s="190"/>
      <c r="AT554" s="184" t="s">
        <v>167</v>
      </c>
      <c r="AU554" s="184" t="s">
        <v>82</v>
      </c>
      <c r="AV554" s="15" t="s">
        <v>85</v>
      </c>
      <c r="AW554" s="15" t="s">
        <v>33</v>
      </c>
      <c r="AX554" s="15" t="s">
        <v>15</v>
      </c>
      <c r="AY554" s="184" t="s">
        <v>159</v>
      </c>
    </row>
    <row r="555" spans="1:65" s="2" customFormat="1" ht="48" customHeight="1">
      <c r="A555" s="34"/>
      <c r="B555" s="153"/>
      <c r="C555" s="154" t="s">
        <v>734</v>
      </c>
      <c r="D555" s="154" t="s">
        <v>161</v>
      </c>
      <c r="E555" s="155" t="s">
        <v>735</v>
      </c>
      <c r="F555" s="156" t="s">
        <v>736</v>
      </c>
      <c r="G555" s="157" t="s">
        <v>164</v>
      </c>
      <c r="H555" s="158">
        <v>799.165</v>
      </c>
      <c r="I555" s="159"/>
      <c r="J555" s="160">
        <f>ROUND(I555*H555,2)</f>
        <v>0</v>
      </c>
      <c r="K555" s="156" t="s">
        <v>165</v>
      </c>
      <c r="L555" s="35"/>
      <c r="M555" s="161" t="s">
        <v>3</v>
      </c>
      <c r="N555" s="162" t="s">
        <v>42</v>
      </c>
      <c r="O555" s="55"/>
      <c r="P555" s="163">
        <f>O555*H555</f>
        <v>0</v>
      </c>
      <c r="Q555" s="163">
        <v>0.0104</v>
      </c>
      <c r="R555" s="163">
        <f>Q555*H555</f>
        <v>8.311316</v>
      </c>
      <c r="S555" s="163">
        <v>0</v>
      </c>
      <c r="T555" s="164">
        <f>S555*H555</f>
        <v>0</v>
      </c>
      <c r="U555" s="34"/>
      <c r="V555" s="34"/>
      <c r="W555" s="34"/>
      <c r="X555" s="34"/>
      <c r="Y555" s="34"/>
      <c r="Z555" s="34"/>
      <c r="AA555" s="34"/>
      <c r="AB555" s="34"/>
      <c r="AC555" s="34"/>
      <c r="AD555" s="34"/>
      <c r="AE555" s="34"/>
      <c r="AR555" s="165" t="s">
        <v>85</v>
      </c>
      <c r="AT555" s="165" t="s">
        <v>161</v>
      </c>
      <c r="AU555" s="165" t="s">
        <v>82</v>
      </c>
      <c r="AY555" s="19" t="s">
        <v>159</v>
      </c>
      <c r="BE555" s="166">
        <f>IF(N555="základní",J555,0)</f>
        <v>0</v>
      </c>
      <c r="BF555" s="166">
        <f>IF(N555="snížená",J555,0)</f>
        <v>0</v>
      </c>
      <c r="BG555" s="166">
        <f>IF(N555="zákl. přenesená",J555,0)</f>
        <v>0</v>
      </c>
      <c r="BH555" s="166">
        <f>IF(N555="sníž. přenesená",J555,0)</f>
        <v>0</v>
      </c>
      <c r="BI555" s="166">
        <f>IF(N555="nulová",J555,0)</f>
        <v>0</v>
      </c>
      <c r="BJ555" s="19" t="s">
        <v>15</v>
      </c>
      <c r="BK555" s="166">
        <f>ROUND(I555*H555,2)</f>
        <v>0</v>
      </c>
      <c r="BL555" s="19" t="s">
        <v>85</v>
      </c>
      <c r="BM555" s="165" t="s">
        <v>737</v>
      </c>
    </row>
    <row r="556" spans="2:51" s="13" customFormat="1" ht="11.25">
      <c r="B556" s="167"/>
      <c r="D556" s="168" t="s">
        <v>167</v>
      </c>
      <c r="E556" s="169" t="s">
        <v>3</v>
      </c>
      <c r="F556" s="170" t="s">
        <v>738</v>
      </c>
      <c r="H556" s="169" t="s">
        <v>3</v>
      </c>
      <c r="I556" s="171"/>
      <c r="L556" s="167"/>
      <c r="M556" s="172"/>
      <c r="N556" s="173"/>
      <c r="O556" s="173"/>
      <c r="P556" s="173"/>
      <c r="Q556" s="173"/>
      <c r="R556" s="173"/>
      <c r="S556" s="173"/>
      <c r="T556" s="174"/>
      <c r="AT556" s="169" t="s">
        <v>167</v>
      </c>
      <c r="AU556" s="169" t="s">
        <v>82</v>
      </c>
      <c r="AV556" s="13" t="s">
        <v>15</v>
      </c>
      <c r="AW556" s="13" t="s">
        <v>33</v>
      </c>
      <c r="AX556" s="13" t="s">
        <v>71</v>
      </c>
      <c r="AY556" s="169" t="s">
        <v>159</v>
      </c>
    </row>
    <row r="557" spans="2:51" s="14" customFormat="1" ht="11.25">
      <c r="B557" s="175"/>
      <c r="D557" s="168" t="s">
        <v>167</v>
      </c>
      <c r="E557" s="176" t="s">
        <v>3</v>
      </c>
      <c r="F557" s="177" t="s">
        <v>739</v>
      </c>
      <c r="H557" s="178">
        <v>799.165</v>
      </c>
      <c r="I557" s="179"/>
      <c r="L557" s="175"/>
      <c r="M557" s="180"/>
      <c r="N557" s="181"/>
      <c r="O557" s="181"/>
      <c r="P557" s="181"/>
      <c r="Q557" s="181"/>
      <c r="R557" s="181"/>
      <c r="S557" s="181"/>
      <c r="T557" s="182"/>
      <c r="AT557" s="176" t="s">
        <v>167</v>
      </c>
      <c r="AU557" s="176" t="s">
        <v>82</v>
      </c>
      <c r="AV557" s="14" t="s">
        <v>79</v>
      </c>
      <c r="AW557" s="14" t="s">
        <v>33</v>
      </c>
      <c r="AX557" s="14" t="s">
        <v>15</v>
      </c>
      <c r="AY557" s="176" t="s">
        <v>159</v>
      </c>
    </row>
    <row r="558" spans="1:65" s="2" customFormat="1" ht="36" customHeight="1">
      <c r="A558" s="34"/>
      <c r="B558" s="153"/>
      <c r="C558" s="154" t="s">
        <v>740</v>
      </c>
      <c r="D558" s="154" t="s">
        <v>161</v>
      </c>
      <c r="E558" s="155" t="s">
        <v>741</v>
      </c>
      <c r="F558" s="156" t="s">
        <v>742</v>
      </c>
      <c r="G558" s="157" t="s">
        <v>164</v>
      </c>
      <c r="H558" s="158">
        <v>43.58</v>
      </c>
      <c r="I558" s="159"/>
      <c r="J558" s="160">
        <f>ROUND(I558*H558,2)</f>
        <v>0</v>
      </c>
      <c r="K558" s="156" t="s">
        <v>165</v>
      </c>
      <c r="L558" s="35"/>
      <c r="M558" s="161" t="s">
        <v>3</v>
      </c>
      <c r="N558" s="162" t="s">
        <v>42</v>
      </c>
      <c r="O558" s="55"/>
      <c r="P558" s="163">
        <f>O558*H558</f>
        <v>0</v>
      </c>
      <c r="Q558" s="163">
        <v>0.00438</v>
      </c>
      <c r="R558" s="163">
        <f>Q558*H558</f>
        <v>0.1908804</v>
      </c>
      <c r="S558" s="163">
        <v>0</v>
      </c>
      <c r="T558" s="164">
        <f>S558*H558</f>
        <v>0</v>
      </c>
      <c r="U558" s="34"/>
      <c r="V558" s="34"/>
      <c r="W558" s="34"/>
      <c r="X558" s="34"/>
      <c r="Y558" s="34"/>
      <c r="Z558" s="34"/>
      <c r="AA558" s="34"/>
      <c r="AB558" s="34"/>
      <c r="AC558" s="34"/>
      <c r="AD558" s="34"/>
      <c r="AE558" s="34"/>
      <c r="AR558" s="165" t="s">
        <v>85</v>
      </c>
      <c r="AT558" s="165" t="s">
        <v>161</v>
      </c>
      <c r="AU558" s="165" t="s">
        <v>82</v>
      </c>
      <c r="AY558" s="19" t="s">
        <v>159</v>
      </c>
      <c r="BE558" s="166">
        <f>IF(N558="základní",J558,0)</f>
        <v>0</v>
      </c>
      <c r="BF558" s="166">
        <f>IF(N558="snížená",J558,0)</f>
        <v>0</v>
      </c>
      <c r="BG558" s="166">
        <f>IF(N558="zákl. přenesená",J558,0)</f>
        <v>0</v>
      </c>
      <c r="BH558" s="166">
        <f>IF(N558="sníž. přenesená",J558,0)</f>
        <v>0</v>
      </c>
      <c r="BI558" s="166">
        <f>IF(N558="nulová",J558,0)</f>
        <v>0</v>
      </c>
      <c r="BJ558" s="19" t="s">
        <v>15</v>
      </c>
      <c r="BK558" s="166">
        <f>ROUND(I558*H558,2)</f>
        <v>0</v>
      </c>
      <c r="BL558" s="19" t="s">
        <v>85</v>
      </c>
      <c r="BM558" s="165" t="s">
        <v>743</v>
      </c>
    </row>
    <row r="559" spans="2:51" s="13" customFormat="1" ht="11.25">
      <c r="B559" s="167"/>
      <c r="D559" s="168" t="s">
        <v>167</v>
      </c>
      <c r="E559" s="169" t="s">
        <v>3</v>
      </c>
      <c r="F559" s="170" t="s">
        <v>744</v>
      </c>
      <c r="H559" s="169" t="s">
        <v>3</v>
      </c>
      <c r="I559" s="171"/>
      <c r="L559" s="167"/>
      <c r="M559" s="172"/>
      <c r="N559" s="173"/>
      <c r="O559" s="173"/>
      <c r="P559" s="173"/>
      <c r="Q559" s="173"/>
      <c r="R559" s="173"/>
      <c r="S559" s="173"/>
      <c r="T559" s="174"/>
      <c r="AT559" s="169" t="s">
        <v>167</v>
      </c>
      <c r="AU559" s="169" t="s">
        <v>82</v>
      </c>
      <c r="AV559" s="13" t="s">
        <v>15</v>
      </c>
      <c r="AW559" s="13" t="s">
        <v>33</v>
      </c>
      <c r="AX559" s="13" t="s">
        <v>71</v>
      </c>
      <c r="AY559" s="169" t="s">
        <v>159</v>
      </c>
    </row>
    <row r="560" spans="2:51" s="13" customFormat="1" ht="11.25">
      <c r="B560" s="167"/>
      <c r="D560" s="168" t="s">
        <v>167</v>
      </c>
      <c r="E560" s="169" t="s">
        <v>3</v>
      </c>
      <c r="F560" s="170" t="s">
        <v>339</v>
      </c>
      <c r="H560" s="169" t="s">
        <v>3</v>
      </c>
      <c r="I560" s="171"/>
      <c r="L560" s="167"/>
      <c r="M560" s="172"/>
      <c r="N560" s="173"/>
      <c r="O560" s="173"/>
      <c r="P560" s="173"/>
      <c r="Q560" s="173"/>
      <c r="R560" s="173"/>
      <c r="S560" s="173"/>
      <c r="T560" s="174"/>
      <c r="AT560" s="169" t="s">
        <v>167</v>
      </c>
      <c r="AU560" s="169" t="s">
        <v>82</v>
      </c>
      <c r="AV560" s="13" t="s">
        <v>15</v>
      </c>
      <c r="AW560" s="13" t="s">
        <v>33</v>
      </c>
      <c r="AX560" s="13" t="s">
        <v>71</v>
      </c>
      <c r="AY560" s="169" t="s">
        <v>159</v>
      </c>
    </row>
    <row r="561" spans="2:51" s="14" customFormat="1" ht="11.25">
      <c r="B561" s="175"/>
      <c r="D561" s="168" t="s">
        <v>167</v>
      </c>
      <c r="E561" s="176" t="s">
        <v>3</v>
      </c>
      <c r="F561" s="177" t="s">
        <v>451</v>
      </c>
      <c r="H561" s="178">
        <v>2.1</v>
      </c>
      <c r="I561" s="179"/>
      <c r="L561" s="175"/>
      <c r="M561" s="180"/>
      <c r="N561" s="181"/>
      <c r="O561" s="181"/>
      <c r="P561" s="181"/>
      <c r="Q561" s="181"/>
      <c r="R561" s="181"/>
      <c r="S561" s="181"/>
      <c r="T561" s="182"/>
      <c r="AT561" s="176" t="s">
        <v>167</v>
      </c>
      <c r="AU561" s="176" t="s">
        <v>82</v>
      </c>
      <c r="AV561" s="14" t="s">
        <v>79</v>
      </c>
      <c r="AW561" s="14" t="s">
        <v>33</v>
      </c>
      <c r="AX561" s="14" t="s">
        <v>71</v>
      </c>
      <c r="AY561" s="176" t="s">
        <v>159</v>
      </c>
    </row>
    <row r="562" spans="2:51" s="13" customFormat="1" ht="11.25">
      <c r="B562" s="167"/>
      <c r="D562" s="168" t="s">
        <v>167</v>
      </c>
      <c r="E562" s="169" t="s">
        <v>3</v>
      </c>
      <c r="F562" s="170" t="s">
        <v>342</v>
      </c>
      <c r="H562" s="169" t="s">
        <v>3</v>
      </c>
      <c r="I562" s="171"/>
      <c r="L562" s="167"/>
      <c r="M562" s="172"/>
      <c r="N562" s="173"/>
      <c r="O562" s="173"/>
      <c r="P562" s="173"/>
      <c r="Q562" s="173"/>
      <c r="R562" s="173"/>
      <c r="S562" s="173"/>
      <c r="T562" s="174"/>
      <c r="AT562" s="169" t="s">
        <v>167</v>
      </c>
      <c r="AU562" s="169" t="s">
        <v>82</v>
      </c>
      <c r="AV562" s="13" t="s">
        <v>15</v>
      </c>
      <c r="AW562" s="13" t="s">
        <v>33</v>
      </c>
      <c r="AX562" s="13" t="s">
        <v>71</v>
      </c>
      <c r="AY562" s="169" t="s">
        <v>159</v>
      </c>
    </row>
    <row r="563" spans="2:51" s="14" customFormat="1" ht="11.25">
      <c r="B563" s="175"/>
      <c r="D563" s="168" t="s">
        <v>167</v>
      </c>
      <c r="E563" s="176" t="s">
        <v>3</v>
      </c>
      <c r="F563" s="177" t="s">
        <v>452</v>
      </c>
      <c r="H563" s="178">
        <v>7.425</v>
      </c>
      <c r="I563" s="179"/>
      <c r="L563" s="175"/>
      <c r="M563" s="180"/>
      <c r="N563" s="181"/>
      <c r="O563" s="181"/>
      <c r="P563" s="181"/>
      <c r="Q563" s="181"/>
      <c r="R563" s="181"/>
      <c r="S563" s="181"/>
      <c r="T563" s="182"/>
      <c r="AT563" s="176" t="s">
        <v>167</v>
      </c>
      <c r="AU563" s="176" t="s">
        <v>82</v>
      </c>
      <c r="AV563" s="14" t="s">
        <v>79</v>
      </c>
      <c r="AW563" s="14" t="s">
        <v>33</v>
      </c>
      <c r="AX563" s="14" t="s">
        <v>71</v>
      </c>
      <c r="AY563" s="176" t="s">
        <v>159</v>
      </c>
    </row>
    <row r="564" spans="2:51" s="13" customFormat="1" ht="11.25">
      <c r="B564" s="167"/>
      <c r="D564" s="168" t="s">
        <v>167</v>
      </c>
      <c r="E564" s="169" t="s">
        <v>3</v>
      </c>
      <c r="F564" s="170" t="s">
        <v>358</v>
      </c>
      <c r="H564" s="169" t="s">
        <v>3</v>
      </c>
      <c r="I564" s="171"/>
      <c r="L564" s="167"/>
      <c r="M564" s="172"/>
      <c r="N564" s="173"/>
      <c r="O564" s="173"/>
      <c r="P564" s="173"/>
      <c r="Q564" s="173"/>
      <c r="R564" s="173"/>
      <c r="S564" s="173"/>
      <c r="T564" s="174"/>
      <c r="AT564" s="169" t="s">
        <v>167</v>
      </c>
      <c r="AU564" s="169" t="s">
        <v>82</v>
      </c>
      <c r="AV564" s="13" t="s">
        <v>15</v>
      </c>
      <c r="AW564" s="13" t="s">
        <v>33</v>
      </c>
      <c r="AX564" s="13" t="s">
        <v>71</v>
      </c>
      <c r="AY564" s="169" t="s">
        <v>159</v>
      </c>
    </row>
    <row r="565" spans="2:51" s="13" customFormat="1" ht="11.25">
      <c r="B565" s="167"/>
      <c r="D565" s="168" t="s">
        <v>167</v>
      </c>
      <c r="E565" s="169" t="s">
        <v>3</v>
      </c>
      <c r="F565" s="170" t="s">
        <v>342</v>
      </c>
      <c r="H565" s="169" t="s">
        <v>3</v>
      </c>
      <c r="I565" s="171"/>
      <c r="L565" s="167"/>
      <c r="M565" s="172"/>
      <c r="N565" s="173"/>
      <c r="O565" s="173"/>
      <c r="P565" s="173"/>
      <c r="Q565" s="173"/>
      <c r="R565" s="173"/>
      <c r="S565" s="173"/>
      <c r="T565" s="174"/>
      <c r="AT565" s="169" t="s">
        <v>167</v>
      </c>
      <c r="AU565" s="169" t="s">
        <v>82</v>
      </c>
      <c r="AV565" s="13" t="s">
        <v>15</v>
      </c>
      <c r="AW565" s="13" t="s">
        <v>33</v>
      </c>
      <c r="AX565" s="13" t="s">
        <v>71</v>
      </c>
      <c r="AY565" s="169" t="s">
        <v>159</v>
      </c>
    </row>
    <row r="566" spans="2:51" s="14" customFormat="1" ht="11.25">
      <c r="B566" s="175"/>
      <c r="D566" s="168" t="s">
        <v>167</v>
      </c>
      <c r="E566" s="176" t="s">
        <v>3</v>
      </c>
      <c r="F566" s="177" t="s">
        <v>359</v>
      </c>
      <c r="H566" s="178">
        <v>6.875</v>
      </c>
      <c r="I566" s="179"/>
      <c r="L566" s="175"/>
      <c r="M566" s="180"/>
      <c r="N566" s="181"/>
      <c r="O566" s="181"/>
      <c r="P566" s="181"/>
      <c r="Q566" s="181"/>
      <c r="R566" s="181"/>
      <c r="S566" s="181"/>
      <c r="T566" s="182"/>
      <c r="AT566" s="176" t="s">
        <v>167</v>
      </c>
      <c r="AU566" s="176" t="s">
        <v>82</v>
      </c>
      <c r="AV566" s="14" t="s">
        <v>79</v>
      </c>
      <c r="AW566" s="14" t="s">
        <v>33</v>
      </c>
      <c r="AX566" s="14" t="s">
        <v>71</v>
      </c>
      <c r="AY566" s="176" t="s">
        <v>159</v>
      </c>
    </row>
    <row r="567" spans="2:51" s="14" customFormat="1" ht="11.25">
      <c r="B567" s="175"/>
      <c r="D567" s="168" t="s">
        <v>167</v>
      </c>
      <c r="E567" s="176" t="s">
        <v>3</v>
      </c>
      <c r="F567" s="177" t="s">
        <v>745</v>
      </c>
      <c r="H567" s="178">
        <v>2.94</v>
      </c>
      <c r="I567" s="179"/>
      <c r="L567" s="175"/>
      <c r="M567" s="180"/>
      <c r="N567" s="181"/>
      <c r="O567" s="181"/>
      <c r="P567" s="181"/>
      <c r="Q567" s="181"/>
      <c r="R567" s="181"/>
      <c r="S567" s="181"/>
      <c r="T567" s="182"/>
      <c r="AT567" s="176" t="s">
        <v>167</v>
      </c>
      <c r="AU567" s="176" t="s">
        <v>82</v>
      </c>
      <c r="AV567" s="14" t="s">
        <v>79</v>
      </c>
      <c r="AW567" s="14" t="s">
        <v>33</v>
      </c>
      <c r="AX567" s="14" t="s">
        <v>71</v>
      </c>
      <c r="AY567" s="176" t="s">
        <v>159</v>
      </c>
    </row>
    <row r="568" spans="2:51" s="14" customFormat="1" ht="11.25">
      <c r="B568" s="175"/>
      <c r="D568" s="168" t="s">
        <v>167</v>
      </c>
      <c r="E568" s="176" t="s">
        <v>3</v>
      </c>
      <c r="F568" s="177" t="s">
        <v>746</v>
      </c>
      <c r="H568" s="178">
        <v>12.6</v>
      </c>
      <c r="I568" s="179"/>
      <c r="L568" s="175"/>
      <c r="M568" s="180"/>
      <c r="N568" s="181"/>
      <c r="O568" s="181"/>
      <c r="P568" s="181"/>
      <c r="Q568" s="181"/>
      <c r="R568" s="181"/>
      <c r="S568" s="181"/>
      <c r="T568" s="182"/>
      <c r="AT568" s="176" t="s">
        <v>167</v>
      </c>
      <c r="AU568" s="176" t="s">
        <v>82</v>
      </c>
      <c r="AV568" s="14" t="s">
        <v>79</v>
      </c>
      <c r="AW568" s="14" t="s">
        <v>33</v>
      </c>
      <c r="AX568" s="14" t="s">
        <v>71</v>
      </c>
      <c r="AY568" s="176" t="s">
        <v>159</v>
      </c>
    </row>
    <row r="569" spans="2:51" s="14" customFormat="1" ht="11.25">
      <c r="B569" s="175"/>
      <c r="D569" s="168" t="s">
        <v>167</v>
      </c>
      <c r="E569" s="176" t="s">
        <v>3</v>
      </c>
      <c r="F569" s="177" t="s">
        <v>747</v>
      </c>
      <c r="H569" s="178">
        <v>8.4</v>
      </c>
      <c r="I569" s="179"/>
      <c r="L569" s="175"/>
      <c r="M569" s="180"/>
      <c r="N569" s="181"/>
      <c r="O569" s="181"/>
      <c r="P569" s="181"/>
      <c r="Q569" s="181"/>
      <c r="R569" s="181"/>
      <c r="S569" s="181"/>
      <c r="T569" s="182"/>
      <c r="AT569" s="176" t="s">
        <v>167</v>
      </c>
      <c r="AU569" s="176" t="s">
        <v>82</v>
      </c>
      <c r="AV569" s="14" t="s">
        <v>79</v>
      </c>
      <c r="AW569" s="14" t="s">
        <v>33</v>
      </c>
      <c r="AX569" s="14" t="s">
        <v>71</v>
      </c>
      <c r="AY569" s="176" t="s">
        <v>159</v>
      </c>
    </row>
    <row r="570" spans="2:51" s="13" customFormat="1" ht="11.25">
      <c r="B570" s="167"/>
      <c r="D570" s="168" t="s">
        <v>167</v>
      </c>
      <c r="E570" s="169" t="s">
        <v>3</v>
      </c>
      <c r="F570" s="170" t="s">
        <v>339</v>
      </c>
      <c r="H570" s="169" t="s">
        <v>3</v>
      </c>
      <c r="I570" s="171"/>
      <c r="L570" s="167"/>
      <c r="M570" s="172"/>
      <c r="N570" s="173"/>
      <c r="O570" s="173"/>
      <c r="P570" s="173"/>
      <c r="Q570" s="173"/>
      <c r="R570" s="173"/>
      <c r="S570" s="173"/>
      <c r="T570" s="174"/>
      <c r="AT570" s="169" t="s">
        <v>167</v>
      </c>
      <c r="AU570" s="169" t="s">
        <v>82</v>
      </c>
      <c r="AV570" s="13" t="s">
        <v>15</v>
      </c>
      <c r="AW570" s="13" t="s">
        <v>33</v>
      </c>
      <c r="AX570" s="13" t="s">
        <v>71</v>
      </c>
      <c r="AY570" s="169" t="s">
        <v>159</v>
      </c>
    </row>
    <row r="571" spans="2:51" s="14" customFormat="1" ht="11.25">
      <c r="B571" s="175"/>
      <c r="D571" s="168" t="s">
        <v>167</v>
      </c>
      <c r="E571" s="176" t="s">
        <v>3</v>
      </c>
      <c r="F571" s="177" t="s">
        <v>365</v>
      </c>
      <c r="H571" s="178">
        <v>3.24</v>
      </c>
      <c r="I571" s="179"/>
      <c r="L571" s="175"/>
      <c r="M571" s="180"/>
      <c r="N571" s="181"/>
      <c r="O571" s="181"/>
      <c r="P571" s="181"/>
      <c r="Q571" s="181"/>
      <c r="R571" s="181"/>
      <c r="S571" s="181"/>
      <c r="T571" s="182"/>
      <c r="AT571" s="176" t="s">
        <v>167</v>
      </c>
      <c r="AU571" s="176" t="s">
        <v>82</v>
      </c>
      <c r="AV571" s="14" t="s">
        <v>79</v>
      </c>
      <c r="AW571" s="14" t="s">
        <v>33</v>
      </c>
      <c r="AX571" s="14" t="s">
        <v>71</v>
      </c>
      <c r="AY571" s="176" t="s">
        <v>159</v>
      </c>
    </row>
    <row r="572" spans="2:51" s="15" customFormat="1" ht="11.25">
      <c r="B572" s="183"/>
      <c r="D572" s="168" t="s">
        <v>167</v>
      </c>
      <c r="E572" s="184" t="s">
        <v>3</v>
      </c>
      <c r="F572" s="185" t="s">
        <v>186</v>
      </c>
      <c r="H572" s="186">
        <v>43.58</v>
      </c>
      <c r="I572" s="187"/>
      <c r="L572" s="183"/>
      <c r="M572" s="188"/>
      <c r="N572" s="189"/>
      <c r="O572" s="189"/>
      <c r="P572" s="189"/>
      <c r="Q572" s="189"/>
      <c r="R572" s="189"/>
      <c r="S572" s="189"/>
      <c r="T572" s="190"/>
      <c r="AT572" s="184" t="s">
        <v>167</v>
      </c>
      <c r="AU572" s="184" t="s">
        <v>82</v>
      </c>
      <c r="AV572" s="15" t="s">
        <v>85</v>
      </c>
      <c r="AW572" s="15" t="s">
        <v>33</v>
      </c>
      <c r="AX572" s="15" t="s">
        <v>15</v>
      </c>
      <c r="AY572" s="184" t="s">
        <v>159</v>
      </c>
    </row>
    <row r="573" spans="1:65" s="2" customFormat="1" ht="24" customHeight="1">
      <c r="A573" s="34"/>
      <c r="B573" s="153"/>
      <c r="C573" s="154" t="s">
        <v>748</v>
      </c>
      <c r="D573" s="154" t="s">
        <v>161</v>
      </c>
      <c r="E573" s="155" t="s">
        <v>749</v>
      </c>
      <c r="F573" s="156" t="s">
        <v>750</v>
      </c>
      <c r="G573" s="157" t="s">
        <v>164</v>
      </c>
      <c r="H573" s="158">
        <v>812.295</v>
      </c>
      <c r="I573" s="159"/>
      <c r="J573" s="160">
        <f>ROUND(I573*H573,2)</f>
        <v>0</v>
      </c>
      <c r="K573" s="156" t="s">
        <v>165</v>
      </c>
      <c r="L573" s="35"/>
      <c r="M573" s="161" t="s">
        <v>3</v>
      </c>
      <c r="N573" s="162" t="s">
        <v>42</v>
      </c>
      <c r="O573" s="55"/>
      <c r="P573" s="163">
        <f>O573*H573</f>
        <v>0</v>
      </c>
      <c r="Q573" s="163">
        <v>0.003</v>
      </c>
      <c r="R573" s="163">
        <f>Q573*H573</f>
        <v>2.4368849999999997</v>
      </c>
      <c r="S573" s="163">
        <v>0</v>
      </c>
      <c r="T573" s="164">
        <f>S573*H573</f>
        <v>0</v>
      </c>
      <c r="U573" s="34"/>
      <c r="V573" s="34"/>
      <c r="W573" s="34"/>
      <c r="X573" s="34"/>
      <c r="Y573" s="34"/>
      <c r="Z573" s="34"/>
      <c r="AA573" s="34"/>
      <c r="AB573" s="34"/>
      <c r="AC573" s="34"/>
      <c r="AD573" s="34"/>
      <c r="AE573" s="34"/>
      <c r="AR573" s="165" t="s">
        <v>85</v>
      </c>
      <c r="AT573" s="165" t="s">
        <v>161</v>
      </c>
      <c r="AU573" s="165" t="s">
        <v>82</v>
      </c>
      <c r="AY573" s="19" t="s">
        <v>159</v>
      </c>
      <c r="BE573" s="166">
        <f>IF(N573="základní",J573,0)</f>
        <v>0</v>
      </c>
      <c r="BF573" s="166">
        <f>IF(N573="snížená",J573,0)</f>
        <v>0</v>
      </c>
      <c r="BG573" s="166">
        <f>IF(N573="zákl. přenesená",J573,0)</f>
        <v>0</v>
      </c>
      <c r="BH573" s="166">
        <f>IF(N573="sníž. přenesená",J573,0)</f>
        <v>0</v>
      </c>
      <c r="BI573" s="166">
        <f>IF(N573="nulová",J573,0)</f>
        <v>0</v>
      </c>
      <c r="BJ573" s="19" t="s">
        <v>15</v>
      </c>
      <c r="BK573" s="166">
        <f>ROUND(I573*H573,2)</f>
        <v>0</v>
      </c>
      <c r="BL573" s="19" t="s">
        <v>85</v>
      </c>
      <c r="BM573" s="165" t="s">
        <v>751</v>
      </c>
    </row>
    <row r="574" spans="2:51" s="13" customFormat="1" ht="11.25">
      <c r="B574" s="167"/>
      <c r="D574" s="168" t="s">
        <v>167</v>
      </c>
      <c r="E574" s="169" t="s">
        <v>3</v>
      </c>
      <c r="F574" s="170" t="s">
        <v>752</v>
      </c>
      <c r="H574" s="169" t="s">
        <v>3</v>
      </c>
      <c r="I574" s="171"/>
      <c r="L574" s="167"/>
      <c r="M574" s="172"/>
      <c r="N574" s="173"/>
      <c r="O574" s="173"/>
      <c r="P574" s="173"/>
      <c r="Q574" s="173"/>
      <c r="R574" s="173"/>
      <c r="S574" s="173"/>
      <c r="T574" s="174"/>
      <c r="AT574" s="169" t="s">
        <v>167</v>
      </c>
      <c r="AU574" s="169" t="s">
        <v>82</v>
      </c>
      <c r="AV574" s="13" t="s">
        <v>15</v>
      </c>
      <c r="AW574" s="13" t="s">
        <v>33</v>
      </c>
      <c r="AX574" s="13" t="s">
        <v>71</v>
      </c>
      <c r="AY574" s="169" t="s">
        <v>159</v>
      </c>
    </row>
    <row r="575" spans="2:51" s="14" customFormat="1" ht="11.25">
      <c r="B575" s="175"/>
      <c r="D575" s="168" t="s">
        <v>167</v>
      </c>
      <c r="E575" s="176" t="s">
        <v>3</v>
      </c>
      <c r="F575" s="177" t="s">
        <v>739</v>
      </c>
      <c r="H575" s="178">
        <v>799.165</v>
      </c>
      <c r="I575" s="179"/>
      <c r="L575" s="175"/>
      <c r="M575" s="180"/>
      <c r="N575" s="181"/>
      <c r="O575" s="181"/>
      <c r="P575" s="181"/>
      <c r="Q575" s="181"/>
      <c r="R575" s="181"/>
      <c r="S575" s="181"/>
      <c r="T575" s="182"/>
      <c r="AT575" s="176" t="s">
        <v>167</v>
      </c>
      <c r="AU575" s="176" t="s">
        <v>82</v>
      </c>
      <c r="AV575" s="14" t="s">
        <v>79</v>
      </c>
      <c r="AW575" s="14" t="s">
        <v>33</v>
      </c>
      <c r="AX575" s="14" t="s">
        <v>71</v>
      </c>
      <c r="AY575" s="176" t="s">
        <v>159</v>
      </c>
    </row>
    <row r="576" spans="2:51" s="13" customFormat="1" ht="11.25">
      <c r="B576" s="167"/>
      <c r="D576" s="168" t="s">
        <v>167</v>
      </c>
      <c r="E576" s="169" t="s">
        <v>3</v>
      </c>
      <c r="F576" s="170" t="s">
        <v>753</v>
      </c>
      <c r="H576" s="169" t="s">
        <v>3</v>
      </c>
      <c r="I576" s="171"/>
      <c r="L576" s="167"/>
      <c r="M576" s="172"/>
      <c r="N576" s="173"/>
      <c r="O576" s="173"/>
      <c r="P576" s="173"/>
      <c r="Q576" s="173"/>
      <c r="R576" s="173"/>
      <c r="S576" s="173"/>
      <c r="T576" s="174"/>
      <c r="AT576" s="169" t="s">
        <v>167</v>
      </c>
      <c r="AU576" s="169" t="s">
        <v>82</v>
      </c>
      <c r="AV576" s="13" t="s">
        <v>15</v>
      </c>
      <c r="AW576" s="13" t="s">
        <v>33</v>
      </c>
      <c r="AX576" s="13" t="s">
        <v>71</v>
      </c>
      <c r="AY576" s="169" t="s">
        <v>159</v>
      </c>
    </row>
    <row r="577" spans="2:51" s="14" customFormat="1" ht="11.25">
      <c r="B577" s="175"/>
      <c r="D577" s="168" t="s">
        <v>167</v>
      </c>
      <c r="E577" s="176" t="s">
        <v>3</v>
      </c>
      <c r="F577" s="177" t="s">
        <v>754</v>
      </c>
      <c r="H577" s="178">
        <v>-23.4</v>
      </c>
      <c r="I577" s="179"/>
      <c r="L577" s="175"/>
      <c r="M577" s="180"/>
      <c r="N577" s="181"/>
      <c r="O577" s="181"/>
      <c r="P577" s="181"/>
      <c r="Q577" s="181"/>
      <c r="R577" s="181"/>
      <c r="S577" s="181"/>
      <c r="T577" s="182"/>
      <c r="AT577" s="176" t="s">
        <v>167</v>
      </c>
      <c r="AU577" s="176" t="s">
        <v>82</v>
      </c>
      <c r="AV577" s="14" t="s">
        <v>79</v>
      </c>
      <c r="AW577" s="14" t="s">
        <v>33</v>
      </c>
      <c r="AX577" s="14" t="s">
        <v>71</v>
      </c>
      <c r="AY577" s="176" t="s">
        <v>159</v>
      </c>
    </row>
    <row r="578" spans="2:51" s="14" customFormat="1" ht="11.25">
      <c r="B578" s="175"/>
      <c r="D578" s="168" t="s">
        <v>167</v>
      </c>
      <c r="E578" s="176" t="s">
        <v>3</v>
      </c>
      <c r="F578" s="177" t="s">
        <v>755</v>
      </c>
      <c r="H578" s="178">
        <v>-21.8</v>
      </c>
      <c r="I578" s="179"/>
      <c r="L578" s="175"/>
      <c r="M578" s="180"/>
      <c r="N578" s="181"/>
      <c r="O578" s="181"/>
      <c r="P578" s="181"/>
      <c r="Q578" s="181"/>
      <c r="R578" s="181"/>
      <c r="S578" s="181"/>
      <c r="T578" s="182"/>
      <c r="AT578" s="176" t="s">
        <v>167</v>
      </c>
      <c r="AU578" s="176" t="s">
        <v>82</v>
      </c>
      <c r="AV578" s="14" t="s">
        <v>79</v>
      </c>
      <c r="AW578" s="14" t="s">
        <v>33</v>
      </c>
      <c r="AX578" s="14" t="s">
        <v>71</v>
      </c>
      <c r="AY578" s="176" t="s">
        <v>159</v>
      </c>
    </row>
    <row r="579" spans="2:51" s="14" customFormat="1" ht="11.25">
      <c r="B579" s="175"/>
      <c r="D579" s="168" t="s">
        <v>167</v>
      </c>
      <c r="E579" s="176" t="s">
        <v>3</v>
      </c>
      <c r="F579" s="177" t="s">
        <v>756</v>
      </c>
      <c r="H579" s="178">
        <v>2.6</v>
      </c>
      <c r="I579" s="179"/>
      <c r="L579" s="175"/>
      <c r="M579" s="180"/>
      <c r="N579" s="181"/>
      <c r="O579" s="181"/>
      <c r="P579" s="181"/>
      <c r="Q579" s="181"/>
      <c r="R579" s="181"/>
      <c r="S579" s="181"/>
      <c r="T579" s="182"/>
      <c r="AT579" s="176" t="s">
        <v>167</v>
      </c>
      <c r="AU579" s="176" t="s">
        <v>82</v>
      </c>
      <c r="AV579" s="14" t="s">
        <v>79</v>
      </c>
      <c r="AW579" s="14" t="s">
        <v>33</v>
      </c>
      <c r="AX579" s="14" t="s">
        <v>71</v>
      </c>
      <c r="AY579" s="176" t="s">
        <v>159</v>
      </c>
    </row>
    <row r="580" spans="2:51" s="13" customFormat="1" ht="11.25">
      <c r="B580" s="167"/>
      <c r="D580" s="168" t="s">
        <v>167</v>
      </c>
      <c r="E580" s="169" t="s">
        <v>3</v>
      </c>
      <c r="F580" s="170" t="s">
        <v>757</v>
      </c>
      <c r="H580" s="169" t="s">
        <v>3</v>
      </c>
      <c r="I580" s="171"/>
      <c r="L580" s="167"/>
      <c r="M580" s="172"/>
      <c r="N580" s="173"/>
      <c r="O580" s="173"/>
      <c r="P580" s="173"/>
      <c r="Q580" s="173"/>
      <c r="R580" s="173"/>
      <c r="S580" s="173"/>
      <c r="T580" s="174"/>
      <c r="AT580" s="169" t="s">
        <v>167</v>
      </c>
      <c r="AU580" s="169" t="s">
        <v>82</v>
      </c>
      <c r="AV580" s="13" t="s">
        <v>15</v>
      </c>
      <c r="AW580" s="13" t="s">
        <v>33</v>
      </c>
      <c r="AX580" s="13" t="s">
        <v>71</v>
      </c>
      <c r="AY580" s="169" t="s">
        <v>159</v>
      </c>
    </row>
    <row r="581" spans="2:51" s="14" customFormat="1" ht="11.25">
      <c r="B581" s="175"/>
      <c r="D581" s="168" t="s">
        <v>167</v>
      </c>
      <c r="E581" s="176" t="s">
        <v>3</v>
      </c>
      <c r="F581" s="177" t="s">
        <v>758</v>
      </c>
      <c r="H581" s="178">
        <v>43.58</v>
      </c>
      <c r="I581" s="179"/>
      <c r="L581" s="175"/>
      <c r="M581" s="180"/>
      <c r="N581" s="181"/>
      <c r="O581" s="181"/>
      <c r="P581" s="181"/>
      <c r="Q581" s="181"/>
      <c r="R581" s="181"/>
      <c r="S581" s="181"/>
      <c r="T581" s="182"/>
      <c r="AT581" s="176" t="s">
        <v>167</v>
      </c>
      <c r="AU581" s="176" t="s">
        <v>82</v>
      </c>
      <c r="AV581" s="14" t="s">
        <v>79</v>
      </c>
      <c r="AW581" s="14" t="s">
        <v>33</v>
      </c>
      <c r="AX581" s="14" t="s">
        <v>71</v>
      </c>
      <c r="AY581" s="176" t="s">
        <v>159</v>
      </c>
    </row>
    <row r="582" spans="2:51" s="13" customFormat="1" ht="11.25">
      <c r="B582" s="167"/>
      <c r="D582" s="168" t="s">
        <v>167</v>
      </c>
      <c r="E582" s="169" t="s">
        <v>3</v>
      </c>
      <c r="F582" s="170" t="s">
        <v>702</v>
      </c>
      <c r="H582" s="169" t="s">
        <v>3</v>
      </c>
      <c r="I582" s="171"/>
      <c r="L582" s="167"/>
      <c r="M582" s="172"/>
      <c r="N582" s="173"/>
      <c r="O582" s="173"/>
      <c r="P582" s="173"/>
      <c r="Q582" s="173"/>
      <c r="R582" s="173"/>
      <c r="S582" s="173"/>
      <c r="T582" s="174"/>
      <c r="AT582" s="169" t="s">
        <v>167</v>
      </c>
      <c r="AU582" s="169" t="s">
        <v>82</v>
      </c>
      <c r="AV582" s="13" t="s">
        <v>15</v>
      </c>
      <c r="AW582" s="13" t="s">
        <v>33</v>
      </c>
      <c r="AX582" s="13" t="s">
        <v>71</v>
      </c>
      <c r="AY582" s="169" t="s">
        <v>159</v>
      </c>
    </row>
    <row r="583" spans="2:51" s="14" customFormat="1" ht="11.25">
      <c r="B583" s="175"/>
      <c r="D583" s="168" t="s">
        <v>167</v>
      </c>
      <c r="E583" s="176" t="s">
        <v>3</v>
      </c>
      <c r="F583" s="177" t="s">
        <v>759</v>
      </c>
      <c r="H583" s="178">
        <v>12.15</v>
      </c>
      <c r="I583" s="179"/>
      <c r="L583" s="175"/>
      <c r="M583" s="180"/>
      <c r="N583" s="181"/>
      <c r="O583" s="181"/>
      <c r="P583" s="181"/>
      <c r="Q583" s="181"/>
      <c r="R583" s="181"/>
      <c r="S583" s="181"/>
      <c r="T583" s="182"/>
      <c r="AT583" s="176" t="s">
        <v>167</v>
      </c>
      <c r="AU583" s="176" t="s">
        <v>82</v>
      </c>
      <c r="AV583" s="14" t="s">
        <v>79</v>
      </c>
      <c r="AW583" s="14" t="s">
        <v>33</v>
      </c>
      <c r="AX583" s="14" t="s">
        <v>71</v>
      </c>
      <c r="AY583" s="176" t="s">
        <v>159</v>
      </c>
    </row>
    <row r="584" spans="2:51" s="15" customFormat="1" ht="11.25">
      <c r="B584" s="183"/>
      <c r="D584" s="168" t="s">
        <v>167</v>
      </c>
      <c r="E584" s="184" t="s">
        <v>3</v>
      </c>
      <c r="F584" s="185" t="s">
        <v>186</v>
      </c>
      <c r="H584" s="186">
        <v>812.295</v>
      </c>
      <c r="I584" s="187"/>
      <c r="L584" s="183"/>
      <c r="M584" s="188"/>
      <c r="N584" s="189"/>
      <c r="O584" s="189"/>
      <c r="P584" s="189"/>
      <c r="Q584" s="189"/>
      <c r="R584" s="189"/>
      <c r="S584" s="189"/>
      <c r="T584" s="190"/>
      <c r="AT584" s="184" t="s">
        <v>167</v>
      </c>
      <c r="AU584" s="184" t="s">
        <v>82</v>
      </c>
      <c r="AV584" s="15" t="s">
        <v>85</v>
      </c>
      <c r="AW584" s="15" t="s">
        <v>33</v>
      </c>
      <c r="AX584" s="15" t="s">
        <v>15</v>
      </c>
      <c r="AY584" s="184" t="s">
        <v>159</v>
      </c>
    </row>
    <row r="585" spans="1:65" s="2" customFormat="1" ht="36" customHeight="1">
      <c r="A585" s="34"/>
      <c r="B585" s="153"/>
      <c r="C585" s="154" t="s">
        <v>760</v>
      </c>
      <c r="D585" s="154" t="s">
        <v>161</v>
      </c>
      <c r="E585" s="155" t="s">
        <v>761</v>
      </c>
      <c r="F585" s="156" t="s">
        <v>762</v>
      </c>
      <c r="G585" s="157" t="s">
        <v>164</v>
      </c>
      <c r="H585" s="158">
        <v>98.36</v>
      </c>
      <c r="I585" s="159"/>
      <c r="J585" s="160">
        <f>ROUND(I585*H585,2)</f>
        <v>0</v>
      </c>
      <c r="K585" s="156" t="s">
        <v>165</v>
      </c>
      <c r="L585" s="35"/>
      <c r="M585" s="161" t="s">
        <v>3</v>
      </c>
      <c r="N585" s="162" t="s">
        <v>42</v>
      </c>
      <c r="O585" s="55"/>
      <c r="P585" s="163">
        <f>O585*H585</f>
        <v>0</v>
      </c>
      <c r="Q585" s="163">
        <v>0.01575</v>
      </c>
      <c r="R585" s="163">
        <f>Q585*H585</f>
        <v>1.54917</v>
      </c>
      <c r="S585" s="163">
        <v>0</v>
      </c>
      <c r="T585" s="164">
        <f>S585*H585</f>
        <v>0</v>
      </c>
      <c r="U585" s="34"/>
      <c r="V585" s="34"/>
      <c r="W585" s="34"/>
      <c r="X585" s="34"/>
      <c r="Y585" s="34"/>
      <c r="Z585" s="34"/>
      <c r="AA585" s="34"/>
      <c r="AB585" s="34"/>
      <c r="AC585" s="34"/>
      <c r="AD585" s="34"/>
      <c r="AE585" s="34"/>
      <c r="AR585" s="165" t="s">
        <v>85</v>
      </c>
      <c r="AT585" s="165" t="s">
        <v>161</v>
      </c>
      <c r="AU585" s="165" t="s">
        <v>82</v>
      </c>
      <c r="AY585" s="19" t="s">
        <v>159</v>
      </c>
      <c r="BE585" s="166">
        <f>IF(N585="základní",J585,0)</f>
        <v>0</v>
      </c>
      <c r="BF585" s="166">
        <f>IF(N585="snížená",J585,0)</f>
        <v>0</v>
      </c>
      <c r="BG585" s="166">
        <f>IF(N585="zákl. přenesená",J585,0)</f>
        <v>0</v>
      </c>
      <c r="BH585" s="166">
        <f>IF(N585="sníž. přenesená",J585,0)</f>
        <v>0</v>
      </c>
      <c r="BI585" s="166">
        <f>IF(N585="nulová",J585,0)</f>
        <v>0</v>
      </c>
      <c r="BJ585" s="19" t="s">
        <v>15</v>
      </c>
      <c r="BK585" s="166">
        <f>ROUND(I585*H585,2)</f>
        <v>0</v>
      </c>
      <c r="BL585" s="19" t="s">
        <v>85</v>
      </c>
      <c r="BM585" s="165" t="s">
        <v>763</v>
      </c>
    </row>
    <row r="586" spans="2:51" s="13" customFormat="1" ht="11.25">
      <c r="B586" s="167"/>
      <c r="D586" s="168" t="s">
        <v>167</v>
      </c>
      <c r="E586" s="169" t="s">
        <v>3</v>
      </c>
      <c r="F586" s="170" t="s">
        <v>764</v>
      </c>
      <c r="H586" s="169" t="s">
        <v>3</v>
      </c>
      <c r="I586" s="171"/>
      <c r="L586" s="167"/>
      <c r="M586" s="172"/>
      <c r="N586" s="173"/>
      <c r="O586" s="173"/>
      <c r="P586" s="173"/>
      <c r="Q586" s="173"/>
      <c r="R586" s="173"/>
      <c r="S586" s="173"/>
      <c r="T586" s="174"/>
      <c r="AT586" s="169" t="s">
        <v>167</v>
      </c>
      <c r="AU586" s="169" t="s">
        <v>82</v>
      </c>
      <c r="AV586" s="13" t="s">
        <v>15</v>
      </c>
      <c r="AW586" s="13" t="s">
        <v>33</v>
      </c>
      <c r="AX586" s="13" t="s">
        <v>71</v>
      </c>
      <c r="AY586" s="169" t="s">
        <v>159</v>
      </c>
    </row>
    <row r="587" spans="2:51" s="13" customFormat="1" ht="11.25">
      <c r="B587" s="167"/>
      <c r="D587" s="168" t="s">
        <v>167</v>
      </c>
      <c r="E587" s="169" t="s">
        <v>3</v>
      </c>
      <c r="F587" s="170" t="s">
        <v>339</v>
      </c>
      <c r="H587" s="169" t="s">
        <v>3</v>
      </c>
      <c r="I587" s="171"/>
      <c r="L587" s="167"/>
      <c r="M587" s="172"/>
      <c r="N587" s="173"/>
      <c r="O587" s="173"/>
      <c r="P587" s="173"/>
      <c r="Q587" s="173"/>
      <c r="R587" s="173"/>
      <c r="S587" s="173"/>
      <c r="T587" s="174"/>
      <c r="AT587" s="169" t="s">
        <v>167</v>
      </c>
      <c r="AU587" s="169" t="s">
        <v>82</v>
      </c>
      <c r="AV587" s="13" t="s">
        <v>15</v>
      </c>
      <c r="AW587" s="13" t="s">
        <v>33</v>
      </c>
      <c r="AX587" s="13" t="s">
        <v>71</v>
      </c>
      <c r="AY587" s="169" t="s">
        <v>159</v>
      </c>
    </row>
    <row r="588" spans="2:51" s="14" customFormat="1" ht="11.25">
      <c r="B588" s="175"/>
      <c r="D588" s="168" t="s">
        <v>167</v>
      </c>
      <c r="E588" s="176" t="s">
        <v>3</v>
      </c>
      <c r="F588" s="177" t="s">
        <v>765</v>
      </c>
      <c r="H588" s="178">
        <v>32.2</v>
      </c>
      <c r="I588" s="179"/>
      <c r="L588" s="175"/>
      <c r="M588" s="180"/>
      <c r="N588" s="181"/>
      <c r="O588" s="181"/>
      <c r="P588" s="181"/>
      <c r="Q588" s="181"/>
      <c r="R588" s="181"/>
      <c r="S588" s="181"/>
      <c r="T588" s="182"/>
      <c r="AT588" s="176" t="s">
        <v>167</v>
      </c>
      <c r="AU588" s="176" t="s">
        <v>82</v>
      </c>
      <c r="AV588" s="14" t="s">
        <v>79</v>
      </c>
      <c r="AW588" s="14" t="s">
        <v>33</v>
      </c>
      <c r="AX588" s="14" t="s">
        <v>71</v>
      </c>
      <c r="AY588" s="176" t="s">
        <v>159</v>
      </c>
    </row>
    <row r="589" spans="2:51" s="14" customFormat="1" ht="11.25">
      <c r="B589" s="175"/>
      <c r="D589" s="168" t="s">
        <v>167</v>
      </c>
      <c r="E589" s="176" t="s">
        <v>3</v>
      </c>
      <c r="F589" s="177" t="s">
        <v>766</v>
      </c>
      <c r="H589" s="178">
        <v>-5.64</v>
      </c>
      <c r="I589" s="179"/>
      <c r="L589" s="175"/>
      <c r="M589" s="180"/>
      <c r="N589" s="181"/>
      <c r="O589" s="181"/>
      <c r="P589" s="181"/>
      <c r="Q589" s="181"/>
      <c r="R589" s="181"/>
      <c r="S589" s="181"/>
      <c r="T589" s="182"/>
      <c r="AT589" s="176" t="s">
        <v>167</v>
      </c>
      <c r="AU589" s="176" t="s">
        <v>82</v>
      </c>
      <c r="AV589" s="14" t="s">
        <v>79</v>
      </c>
      <c r="AW589" s="14" t="s">
        <v>33</v>
      </c>
      <c r="AX589" s="14" t="s">
        <v>71</v>
      </c>
      <c r="AY589" s="176" t="s">
        <v>159</v>
      </c>
    </row>
    <row r="590" spans="2:51" s="13" customFormat="1" ht="11.25">
      <c r="B590" s="167"/>
      <c r="D590" s="168" t="s">
        <v>167</v>
      </c>
      <c r="E590" s="169" t="s">
        <v>3</v>
      </c>
      <c r="F590" s="170" t="s">
        <v>342</v>
      </c>
      <c r="H590" s="169" t="s">
        <v>3</v>
      </c>
      <c r="I590" s="171"/>
      <c r="L590" s="167"/>
      <c r="M590" s="172"/>
      <c r="N590" s="173"/>
      <c r="O590" s="173"/>
      <c r="P590" s="173"/>
      <c r="Q590" s="173"/>
      <c r="R590" s="173"/>
      <c r="S590" s="173"/>
      <c r="T590" s="174"/>
      <c r="AT590" s="169" t="s">
        <v>167</v>
      </c>
      <c r="AU590" s="169" t="s">
        <v>82</v>
      </c>
      <c r="AV590" s="13" t="s">
        <v>15</v>
      </c>
      <c r="AW590" s="13" t="s">
        <v>33</v>
      </c>
      <c r="AX590" s="13" t="s">
        <v>71</v>
      </c>
      <c r="AY590" s="169" t="s">
        <v>159</v>
      </c>
    </row>
    <row r="591" spans="2:51" s="14" customFormat="1" ht="11.25">
      <c r="B591" s="175"/>
      <c r="D591" s="168" t="s">
        <v>167</v>
      </c>
      <c r="E591" s="176" t="s">
        <v>3</v>
      </c>
      <c r="F591" s="177" t="s">
        <v>767</v>
      </c>
      <c r="H591" s="178">
        <v>84.4</v>
      </c>
      <c r="I591" s="179"/>
      <c r="L591" s="175"/>
      <c r="M591" s="180"/>
      <c r="N591" s="181"/>
      <c r="O591" s="181"/>
      <c r="P591" s="181"/>
      <c r="Q591" s="181"/>
      <c r="R591" s="181"/>
      <c r="S591" s="181"/>
      <c r="T591" s="182"/>
      <c r="AT591" s="176" t="s">
        <v>167</v>
      </c>
      <c r="AU591" s="176" t="s">
        <v>82</v>
      </c>
      <c r="AV591" s="14" t="s">
        <v>79</v>
      </c>
      <c r="AW591" s="14" t="s">
        <v>33</v>
      </c>
      <c r="AX591" s="14" t="s">
        <v>71</v>
      </c>
      <c r="AY591" s="176" t="s">
        <v>159</v>
      </c>
    </row>
    <row r="592" spans="2:51" s="14" customFormat="1" ht="11.25">
      <c r="B592" s="175"/>
      <c r="D592" s="168" t="s">
        <v>167</v>
      </c>
      <c r="E592" s="176" t="s">
        <v>3</v>
      </c>
      <c r="F592" s="177" t="s">
        <v>768</v>
      </c>
      <c r="H592" s="178">
        <v>-12.6</v>
      </c>
      <c r="I592" s="179"/>
      <c r="L592" s="175"/>
      <c r="M592" s="180"/>
      <c r="N592" s="181"/>
      <c r="O592" s="181"/>
      <c r="P592" s="181"/>
      <c r="Q592" s="181"/>
      <c r="R592" s="181"/>
      <c r="S592" s="181"/>
      <c r="T592" s="182"/>
      <c r="AT592" s="176" t="s">
        <v>167</v>
      </c>
      <c r="AU592" s="176" t="s">
        <v>82</v>
      </c>
      <c r="AV592" s="14" t="s">
        <v>79</v>
      </c>
      <c r="AW592" s="14" t="s">
        <v>33</v>
      </c>
      <c r="AX592" s="14" t="s">
        <v>71</v>
      </c>
      <c r="AY592" s="176" t="s">
        <v>159</v>
      </c>
    </row>
    <row r="593" spans="2:51" s="15" customFormat="1" ht="11.25">
      <c r="B593" s="183"/>
      <c r="D593" s="168" t="s">
        <v>167</v>
      </c>
      <c r="E593" s="184" t="s">
        <v>3</v>
      </c>
      <c r="F593" s="185" t="s">
        <v>186</v>
      </c>
      <c r="H593" s="186">
        <v>98.36</v>
      </c>
      <c r="I593" s="187"/>
      <c r="L593" s="183"/>
      <c r="M593" s="188"/>
      <c r="N593" s="189"/>
      <c r="O593" s="189"/>
      <c r="P593" s="189"/>
      <c r="Q593" s="189"/>
      <c r="R593" s="189"/>
      <c r="S593" s="189"/>
      <c r="T593" s="190"/>
      <c r="AT593" s="184" t="s">
        <v>167</v>
      </c>
      <c r="AU593" s="184" t="s">
        <v>82</v>
      </c>
      <c r="AV593" s="15" t="s">
        <v>85</v>
      </c>
      <c r="AW593" s="15" t="s">
        <v>33</v>
      </c>
      <c r="AX593" s="15" t="s">
        <v>15</v>
      </c>
      <c r="AY593" s="184" t="s">
        <v>159</v>
      </c>
    </row>
    <row r="594" spans="1:65" s="2" customFormat="1" ht="48" customHeight="1">
      <c r="A594" s="34"/>
      <c r="B594" s="153"/>
      <c r="C594" s="154" t="s">
        <v>769</v>
      </c>
      <c r="D594" s="154" t="s">
        <v>161</v>
      </c>
      <c r="E594" s="155" t="s">
        <v>770</v>
      </c>
      <c r="F594" s="156" t="s">
        <v>771</v>
      </c>
      <c r="G594" s="157" t="s">
        <v>164</v>
      </c>
      <c r="H594" s="158">
        <v>594.611</v>
      </c>
      <c r="I594" s="159"/>
      <c r="J594" s="160">
        <f>ROUND(I594*H594,2)</f>
        <v>0</v>
      </c>
      <c r="K594" s="156" t="s">
        <v>165</v>
      </c>
      <c r="L594" s="35"/>
      <c r="M594" s="161" t="s">
        <v>3</v>
      </c>
      <c r="N594" s="162" t="s">
        <v>42</v>
      </c>
      <c r="O594" s="55"/>
      <c r="P594" s="163">
        <f>O594*H594</f>
        <v>0</v>
      </c>
      <c r="Q594" s="163">
        <v>0.01838</v>
      </c>
      <c r="R594" s="163">
        <f>Q594*H594</f>
        <v>10.92895018</v>
      </c>
      <c r="S594" s="163">
        <v>0</v>
      </c>
      <c r="T594" s="164">
        <f>S594*H594</f>
        <v>0</v>
      </c>
      <c r="U594" s="34"/>
      <c r="V594" s="34"/>
      <c r="W594" s="34"/>
      <c r="X594" s="34"/>
      <c r="Y594" s="34"/>
      <c r="Z594" s="34"/>
      <c r="AA594" s="34"/>
      <c r="AB594" s="34"/>
      <c r="AC594" s="34"/>
      <c r="AD594" s="34"/>
      <c r="AE594" s="34"/>
      <c r="AR594" s="165" t="s">
        <v>85</v>
      </c>
      <c r="AT594" s="165" t="s">
        <v>161</v>
      </c>
      <c r="AU594" s="165" t="s">
        <v>82</v>
      </c>
      <c r="AY594" s="19" t="s">
        <v>159</v>
      </c>
      <c r="BE594" s="166">
        <f>IF(N594="základní",J594,0)</f>
        <v>0</v>
      </c>
      <c r="BF594" s="166">
        <f>IF(N594="snížená",J594,0)</f>
        <v>0</v>
      </c>
      <c r="BG594" s="166">
        <f>IF(N594="zákl. přenesená",J594,0)</f>
        <v>0</v>
      </c>
      <c r="BH594" s="166">
        <f>IF(N594="sníž. přenesená",J594,0)</f>
        <v>0</v>
      </c>
      <c r="BI594" s="166">
        <f>IF(N594="nulová",J594,0)</f>
        <v>0</v>
      </c>
      <c r="BJ594" s="19" t="s">
        <v>15</v>
      </c>
      <c r="BK594" s="166">
        <f>ROUND(I594*H594,2)</f>
        <v>0</v>
      </c>
      <c r="BL594" s="19" t="s">
        <v>85</v>
      </c>
      <c r="BM594" s="165" t="s">
        <v>772</v>
      </c>
    </row>
    <row r="595" spans="2:51" s="13" customFormat="1" ht="11.25">
      <c r="B595" s="167"/>
      <c r="D595" s="168" t="s">
        <v>167</v>
      </c>
      <c r="E595" s="169" t="s">
        <v>3</v>
      </c>
      <c r="F595" s="170" t="s">
        <v>574</v>
      </c>
      <c r="H595" s="169" t="s">
        <v>3</v>
      </c>
      <c r="I595" s="171"/>
      <c r="L595" s="167"/>
      <c r="M595" s="172"/>
      <c r="N595" s="173"/>
      <c r="O595" s="173"/>
      <c r="P595" s="173"/>
      <c r="Q595" s="173"/>
      <c r="R595" s="173"/>
      <c r="S595" s="173"/>
      <c r="T595" s="174"/>
      <c r="AT595" s="169" t="s">
        <v>167</v>
      </c>
      <c r="AU595" s="169" t="s">
        <v>82</v>
      </c>
      <c r="AV595" s="13" t="s">
        <v>15</v>
      </c>
      <c r="AW595" s="13" t="s">
        <v>33</v>
      </c>
      <c r="AX595" s="13" t="s">
        <v>71</v>
      </c>
      <c r="AY595" s="169" t="s">
        <v>159</v>
      </c>
    </row>
    <row r="596" spans="2:51" s="13" customFormat="1" ht="11.25">
      <c r="B596" s="167"/>
      <c r="D596" s="168" t="s">
        <v>167</v>
      </c>
      <c r="E596" s="169" t="s">
        <v>3</v>
      </c>
      <c r="F596" s="170" t="s">
        <v>575</v>
      </c>
      <c r="H596" s="169" t="s">
        <v>3</v>
      </c>
      <c r="I596" s="171"/>
      <c r="L596" s="167"/>
      <c r="M596" s="172"/>
      <c r="N596" s="173"/>
      <c r="O596" s="173"/>
      <c r="P596" s="173"/>
      <c r="Q596" s="173"/>
      <c r="R596" s="173"/>
      <c r="S596" s="173"/>
      <c r="T596" s="174"/>
      <c r="AT596" s="169" t="s">
        <v>167</v>
      </c>
      <c r="AU596" s="169" t="s">
        <v>82</v>
      </c>
      <c r="AV596" s="13" t="s">
        <v>15</v>
      </c>
      <c r="AW596" s="13" t="s">
        <v>33</v>
      </c>
      <c r="AX596" s="13" t="s">
        <v>71</v>
      </c>
      <c r="AY596" s="169" t="s">
        <v>159</v>
      </c>
    </row>
    <row r="597" spans="2:51" s="13" customFormat="1" ht="11.25">
      <c r="B597" s="167"/>
      <c r="D597" s="168" t="s">
        <v>167</v>
      </c>
      <c r="E597" s="169" t="s">
        <v>3</v>
      </c>
      <c r="F597" s="170" t="s">
        <v>339</v>
      </c>
      <c r="H597" s="169" t="s">
        <v>3</v>
      </c>
      <c r="I597" s="171"/>
      <c r="L597" s="167"/>
      <c r="M597" s="172"/>
      <c r="N597" s="173"/>
      <c r="O597" s="173"/>
      <c r="P597" s="173"/>
      <c r="Q597" s="173"/>
      <c r="R597" s="173"/>
      <c r="S597" s="173"/>
      <c r="T597" s="174"/>
      <c r="AT597" s="169" t="s">
        <v>167</v>
      </c>
      <c r="AU597" s="169" t="s">
        <v>82</v>
      </c>
      <c r="AV597" s="13" t="s">
        <v>15</v>
      </c>
      <c r="AW597" s="13" t="s">
        <v>33</v>
      </c>
      <c r="AX597" s="13" t="s">
        <v>71</v>
      </c>
      <c r="AY597" s="169" t="s">
        <v>159</v>
      </c>
    </row>
    <row r="598" spans="2:51" s="14" customFormat="1" ht="11.25">
      <c r="B598" s="175"/>
      <c r="D598" s="168" t="s">
        <v>167</v>
      </c>
      <c r="E598" s="176" t="s">
        <v>3</v>
      </c>
      <c r="F598" s="177" t="s">
        <v>773</v>
      </c>
      <c r="H598" s="178">
        <v>80.888</v>
      </c>
      <c r="I598" s="179"/>
      <c r="L598" s="175"/>
      <c r="M598" s="180"/>
      <c r="N598" s="181"/>
      <c r="O598" s="181"/>
      <c r="P598" s="181"/>
      <c r="Q598" s="181"/>
      <c r="R598" s="181"/>
      <c r="S598" s="181"/>
      <c r="T598" s="182"/>
      <c r="AT598" s="176" t="s">
        <v>167</v>
      </c>
      <c r="AU598" s="176" t="s">
        <v>82</v>
      </c>
      <c r="AV598" s="14" t="s">
        <v>79</v>
      </c>
      <c r="AW598" s="14" t="s">
        <v>33</v>
      </c>
      <c r="AX598" s="14" t="s">
        <v>71</v>
      </c>
      <c r="AY598" s="176" t="s">
        <v>159</v>
      </c>
    </row>
    <row r="599" spans="2:51" s="14" customFormat="1" ht="11.25">
      <c r="B599" s="175"/>
      <c r="D599" s="168" t="s">
        <v>167</v>
      </c>
      <c r="E599" s="176" t="s">
        <v>3</v>
      </c>
      <c r="F599" s="177" t="s">
        <v>774</v>
      </c>
      <c r="H599" s="178">
        <v>-30.225</v>
      </c>
      <c r="I599" s="179"/>
      <c r="L599" s="175"/>
      <c r="M599" s="180"/>
      <c r="N599" s="181"/>
      <c r="O599" s="181"/>
      <c r="P599" s="181"/>
      <c r="Q599" s="181"/>
      <c r="R599" s="181"/>
      <c r="S599" s="181"/>
      <c r="T599" s="182"/>
      <c r="AT599" s="176" t="s">
        <v>167</v>
      </c>
      <c r="AU599" s="176" t="s">
        <v>82</v>
      </c>
      <c r="AV599" s="14" t="s">
        <v>79</v>
      </c>
      <c r="AW599" s="14" t="s">
        <v>33</v>
      </c>
      <c r="AX599" s="14" t="s">
        <v>71</v>
      </c>
      <c r="AY599" s="176" t="s">
        <v>159</v>
      </c>
    </row>
    <row r="600" spans="2:51" s="14" customFormat="1" ht="11.25">
      <c r="B600" s="175"/>
      <c r="D600" s="168" t="s">
        <v>167</v>
      </c>
      <c r="E600" s="176" t="s">
        <v>3</v>
      </c>
      <c r="F600" s="177" t="s">
        <v>775</v>
      </c>
      <c r="H600" s="178">
        <v>7.163</v>
      </c>
      <c r="I600" s="179"/>
      <c r="L600" s="175"/>
      <c r="M600" s="180"/>
      <c r="N600" s="181"/>
      <c r="O600" s="181"/>
      <c r="P600" s="181"/>
      <c r="Q600" s="181"/>
      <c r="R600" s="181"/>
      <c r="S600" s="181"/>
      <c r="T600" s="182"/>
      <c r="AT600" s="176" t="s">
        <v>167</v>
      </c>
      <c r="AU600" s="176" t="s">
        <v>82</v>
      </c>
      <c r="AV600" s="14" t="s">
        <v>79</v>
      </c>
      <c r="AW600" s="14" t="s">
        <v>33</v>
      </c>
      <c r="AX600" s="14" t="s">
        <v>71</v>
      </c>
      <c r="AY600" s="176" t="s">
        <v>159</v>
      </c>
    </row>
    <row r="601" spans="2:51" s="13" customFormat="1" ht="11.25">
      <c r="B601" s="167"/>
      <c r="D601" s="168" t="s">
        <v>167</v>
      </c>
      <c r="E601" s="169" t="s">
        <v>3</v>
      </c>
      <c r="F601" s="170" t="s">
        <v>342</v>
      </c>
      <c r="H601" s="169" t="s">
        <v>3</v>
      </c>
      <c r="I601" s="171"/>
      <c r="L601" s="167"/>
      <c r="M601" s="172"/>
      <c r="N601" s="173"/>
      <c r="O601" s="173"/>
      <c r="P601" s="173"/>
      <c r="Q601" s="173"/>
      <c r="R601" s="173"/>
      <c r="S601" s="173"/>
      <c r="T601" s="174"/>
      <c r="AT601" s="169" t="s">
        <v>167</v>
      </c>
      <c r="AU601" s="169" t="s">
        <v>82</v>
      </c>
      <c r="AV601" s="13" t="s">
        <v>15</v>
      </c>
      <c r="AW601" s="13" t="s">
        <v>33</v>
      </c>
      <c r="AX601" s="13" t="s">
        <v>71</v>
      </c>
      <c r="AY601" s="169" t="s">
        <v>159</v>
      </c>
    </row>
    <row r="602" spans="2:51" s="14" customFormat="1" ht="11.25">
      <c r="B602" s="175"/>
      <c r="D602" s="168" t="s">
        <v>167</v>
      </c>
      <c r="E602" s="176" t="s">
        <v>3</v>
      </c>
      <c r="F602" s="177" t="s">
        <v>776</v>
      </c>
      <c r="H602" s="178">
        <v>28.56</v>
      </c>
      <c r="I602" s="179"/>
      <c r="L602" s="175"/>
      <c r="M602" s="180"/>
      <c r="N602" s="181"/>
      <c r="O602" s="181"/>
      <c r="P602" s="181"/>
      <c r="Q602" s="181"/>
      <c r="R602" s="181"/>
      <c r="S602" s="181"/>
      <c r="T602" s="182"/>
      <c r="AT602" s="176" t="s">
        <v>167</v>
      </c>
      <c r="AU602" s="176" t="s">
        <v>82</v>
      </c>
      <c r="AV602" s="14" t="s">
        <v>79</v>
      </c>
      <c r="AW602" s="14" t="s">
        <v>33</v>
      </c>
      <c r="AX602" s="14" t="s">
        <v>71</v>
      </c>
      <c r="AY602" s="176" t="s">
        <v>159</v>
      </c>
    </row>
    <row r="603" spans="2:51" s="14" customFormat="1" ht="11.25">
      <c r="B603" s="175"/>
      <c r="D603" s="168" t="s">
        <v>167</v>
      </c>
      <c r="E603" s="176" t="s">
        <v>3</v>
      </c>
      <c r="F603" s="177" t="s">
        <v>777</v>
      </c>
      <c r="H603" s="178">
        <v>-4.84</v>
      </c>
      <c r="I603" s="179"/>
      <c r="L603" s="175"/>
      <c r="M603" s="180"/>
      <c r="N603" s="181"/>
      <c r="O603" s="181"/>
      <c r="P603" s="181"/>
      <c r="Q603" s="181"/>
      <c r="R603" s="181"/>
      <c r="S603" s="181"/>
      <c r="T603" s="182"/>
      <c r="AT603" s="176" t="s">
        <v>167</v>
      </c>
      <c r="AU603" s="176" t="s">
        <v>82</v>
      </c>
      <c r="AV603" s="14" t="s">
        <v>79</v>
      </c>
      <c r="AW603" s="14" t="s">
        <v>33</v>
      </c>
      <c r="AX603" s="14" t="s">
        <v>71</v>
      </c>
      <c r="AY603" s="176" t="s">
        <v>159</v>
      </c>
    </row>
    <row r="604" spans="2:51" s="13" customFormat="1" ht="11.25">
      <c r="B604" s="167"/>
      <c r="D604" s="168" t="s">
        <v>167</v>
      </c>
      <c r="E604" s="169" t="s">
        <v>3</v>
      </c>
      <c r="F604" s="170" t="s">
        <v>578</v>
      </c>
      <c r="H604" s="169" t="s">
        <v>3</v>
      </c>
      <c r="I604" s="171"/>
      <c r="L604" s="167"/>
      <c r="M604" s="172"/>
      <c r="N604" s="173"/>
      <c r="O604" s="173"/>
      <c r="P604" s="173"/>
      <c r="Q604" s="173"/>
      <c r="R604" s="173"/>
      <c r="S604" s="173"/>
      <c r="T604" s="174"/>
      <c r="AT604" s="169" t="s">
        <v>167</v>
      </c>
      <c r="AU604" s="169" t="s">
        <v>82</v>
      </c>
      <c r="AV604" s="13" t="s">
        <v>15</v>
      </c>
      <c r="AW604" s="13" t="s">
        <v>33</v>
      </c>
      <c r="AX604" s="13" t="s">
        <v>71</v>
      </c>
      <c r="AY604" s="169" t="s">
        <v>159</v>
      </c>
    </row>
    <row r="605" spans="2:51" s="13" customFormat="1" ht="11.25">
      <c r="B605" s="167"/>
      <c r="D605" s="168" t="s">
        <v>167</v>
      </c>
      <c r="E605" s="169" t="s">
        <v>3</v>
      </c>
      <c r="F605" s="170" t="s">
        <v>339</v>
      </c>
      <c r="H605" s="169" t="s">
        <v>3</v>
      </c>
      <c r="I605" s="171"/>
      <c r="L605" s="167"/>
      <c r="M605" s="172"/>
      <c r="N605" s="173"/>
      <c r="O605" s="173"/>
      <c r="P605" s="173"/>
      <c r="Q605" s="173"/>
      <c r="R605" s="173"/>
      <c r="S605" s="173"/>
      <c r="T605" s="174"/>
      <c r="AT605" s="169" t="s">
        <v>167</v>
      </c>
      <c r="AU605" s="169" t="s">
        <v>82</v>
      </c>
      <c r="AV605" s="13" t="s">
        <v>15</v>
      </c>
      <c r="AW605" s="13" t="s">
        <v>33</v>
      </c>
      <c r="AX605" s="13" t="s">
        <v>71</v>
      </c>
      <c r="AY605" s="169" t="s">
        <v>159</v>
      </c>
    </row>
    <row r="606" spans="2:51" s="14" customFormat="1" ht="11.25">
      <c r="B606" s="175"/>
      <c r="D606" s="168" t="s">
        <v>167</v>
      </c>
      <c r="E606" s="176" t="s">
        <v>3</v>
      </c>
      <c r="F606" s="177" t="s">
        <v>349</v>
      </c>
      <c r="H606" s="178">
        <v>40.5</v>
      </c>
      <c r="I606" s="179"/>
      <c r="L606" s="175"/>
      <c r="M606" s="180"/>
      <c r="N606" s="181"/>
      <c r="O606" s="181"/>
      <c r="P606" s="181"/>
      <c r="Q606" s="181"/>
      <c r="R606" s="181"/>
      <c r="S606" s="181"/>
      <c r="T606" s="182"/>
      <c r="AT606" s="176" t="s">
        <v>167</v>
      </c>
      <c r="AU606" s="176" t="s">
        <v>82</v>
      </c>
      <c r="AV606" s="14" t="s">
        <v>79</v>
      </c>
      <c r="AW606" s="14" t="s">
        <v>33</v>
      </c>
      <c r="AX606" s="14" t="s">
        <v>71</v>
      </c>
      <c r="AY606" s="176" t="s">
        <v>159</v>
      </c>
    </row>
    <row r="607" spans="2:51" s="14" customFormat="1" ht="11.25">
      <c r="B607" s="175"/>
      <c r="D607" s="168" t="s">
        <v>167</v>
      </c>
      <c r="E607" s="176" t="s">
        <v>3</v>
      </c>
      <c r="F607" s="177" t="s">
        <v>350</v>
      </c>
      <c r="H607" s="178">
        <v>-5.38</v>
      </c>
      <c r="I607" s="179"/>
      <c r="L607" s="175"/>
      <c r="M607" s="180"/>
      <c r="N607" s="181"/>
      <c r="O607" s="181"/>
      <c r="P607" s="181"/>
      <c r="Q607" s="181"/>
      <c r="R607" s="181"/>
      <c r="S607" s="181"/>
      <c r="T607" s="182"/>
      <c r="AT607" s="176" t="s">
        <v>167</v>
      </c>
      <c r="AU607" s="176" t="s">
        <v>82</v>
      </c>
      <c r="AV607" s="14" t="s">
        <v>79</v>
      </c>
      <c r="AW607" s="14" t="s">
        <v>33</v>
      </c>
      <c r="AX607" s="14" t="s">
        <v>71</v>
      </c>
      <c r="AY607" s="176" t="s">
        <v>159</v>
      </c>
    </row>
    <row r="608" spans="2:51" s="14" customFormat="1" ht="11.25">
      <c r="B608" s="175"/>
      <c r="D608" s="168" t="s">
        <v>167</v>
      </c>
      <c r="E608" s="176" t="s">
        <v>3</v>
      </c>
      <c r="F608" s="177" t="s">
        <v>778</v>
      </c>
      <c r="H608" s="178">
        <v>2.55</v>
      </c>
      <c r="I608" s="179"/>
      <c r="L608" s="175"/>
      <c r="M608" s="180"/>
      <c r="N608" s="181"/>
      <c r="O608" s="181"/>
      <c r="P608" s="181"/>
      <c r="Q608" s="181"/>
      <c r="R608" s="181"/>
      <c r="S608" s="181"/>
      <c r="T608" s="182"/>
      <c r="AT608" s="176" t="s">
        <v>167</v>
      </c>
      <c r="AU608" s="176" t="s">
        <v>82</v>
      </c>
      <c r="AV608" s="14" t="s">
        <v>79</v>
      </c>
      <c r="AW608" s="14" t="s">
        <v>33</v>
      </c>
      <c r="AX608" s="14" t="s">
        <v>71</v>
      </c>
      <c r="AY608" s="176" t="s">
        <v>159</v>
      </c>
    </row>
    <row r="609" spans="2:51" s="13" customFormat="1" ht="11.25">
      <c r="B609" s="167"/>
      <c r="D609" s="168" t="s">
        <v>167</v>
      </c>
      <c r="E609" s="169" t="s">
        <v>3</v>
      </c>
      <c r="F609" s="170" t="s">
        <v>342</v>
      </c>
      <c r="H609" s="169" t="s">
        <v>3</v>
      </c>
      <c r="I609" s="171"/>
      <c r="L609" s="167"/>
      <c r="M609" s="172"/>
      <c r="N609" s="173"/>
      <c r="O609" s="173"/>
      <c r="P609" s="173"/>
      <c r="Q609" s="173"/>
      <c r="R609" s="173"/>
      <c r="S609" s="173"/>
      <c r="T609" s="174"/>
      <c r="AT609" s="169" t="s">
        <v>167</v>
      </c>
      <c r="AU609" s="169" t="s">
        <v>82</v>
      </c>
      <c r="AV609" s="13" t="s">
        <v>15</v>
      </c>
      <c r="AW609" s="13" t="s">
        <v>33</v>
      </c>
      <c r="AX609" s="13" t="s">
        <v>71</v>
      </c>
      <c r="AY609" s="169" t="s">
        <v>159</v>
      </c>
    </row>
    <row r="610" spans="2:51" s="14" customFormat="1" ht="11.25">
      <c r="B610" s="175"/>
      <c r="D610" s="168" t="s">
        <v>167</v>
      </c>
      <c r="E610" s="176" t="s">
        <v>3</v>
      </c>
      <c r="F610" s="177" t="s">
        <v>779</v>
      </c>
      <c r="H610" s="178">
        <v>77.28</v>
      </c>
      <c r="I610" s="179"/>
      <c r="L610" s="175"/>
      <c r="M610" s="180"/>
      <c r="N610" s="181"/>
      <c r="O610" s="181"/>
      <c r="P610" s="181"/>
      <c r="Q610" s="181"/>
      <c r="R610" s="181"/>
      <c r="S610" s="181"/>
      <c r="T610" s="182"/>
      <c r="AT610" s="176" t="s">
        <v>167</v>
      </c>
      <c r="AU610" s="176" t="s">
        <v>82</v>
      </c>
      <c r="AV610" s="14" t="s">
        <v>79</v>
      </c>
      <c r="AW610" s="14" t="s">
        <v>33</v>
      </c>
      <c r="AX610" s="14" t="s">
        <v>71</v>
      </c>
      <c r="AY610" s="176" t="s">
        <v>159</v>
      </c>
    </row>
    <row r="611" spans="2:51" s="14" customFormat="1" ht="11.25">
      <c r="B611" s="175"/>
      <c r="D611" s="168" t="s">
        <v>167</v>
      </c>
      <c r="E611" s="176" t="s">
        <v>3</v>
      </c>
      <c r="F611" s="177" t="s">
        <v>353</v>
      </c>
      <c r="H611" s="178">
        <v>-14.55</v>
      </c>
      <c r="I611" s="179"/>
      <c r="L611" s="175"/>
      <c r="M611" s="180"/>
      <c r="N611" s="181"/>
      <c r="O611" s="181"/>
      <c r="P611" s="181"/>
      <c r="Q611" s="181"/>
      <c r="R611" s="181"/>
      <c r="S611" s="181"/>
      <c r="T611" s="182"/>
      <c r="AT611" s="176" t="s">
        <v>167</v>
      </c>
      <c r="AU611" s="176" t="s">
        <v>82</v>
      </c>
      <c r="AV611" s="14" t="s">
        <v>79</v>
      </c>
      <c r="AW611" s="14" t="s">
        <v>33</v>
      </c>
      <c r="AX611" s="14" t="s">
        <v>71</v>
      </c>
      <c r="AY611" s="176" t="s">
        <v>159</v>
      </c>
    </row>
    <row r="612" spans="2:51" s="14" customFormat="1" ht="22.5">
      <c r="B612" s="175"/>
      <c r="D612" s="168" t="s">
        <v>167</v>
      </c>
      <c r="E612" s="176" t="s">
        <v>3</v>
      </c>
      <c r="F612" s="177" t="s">
        <v>780</v>
      </c>
      <c r="H612" s="178">
        <v>6.925</v>
      </c>
      <c r="I612" s="179"/>
      <c r="L612" s="175"/>
      <c r="M612" s="180"/>
      <c r="N612" s="181"/>
      <c r="O612" s="181"/>
      <c r="P612" s="181"/>
      <c r="Q612" s="181"/>
      <c r="R612" s="181"/>
      <c r="S612" s="181"/>
      <c r="T612" s="182"/>
      <c r="AT612" s="176" t="s">
        <v>167</v>
      </c>
      <c r="AU612" s="176" t="s">
        <v>82</v>
      </c>
      <c r="AV612" s="14" t="s">
        <v>79</v>
      </c>
      <c r="AW612" s="14" t="s">
        <v>33</v>
      </c>
      <c r="AX612" s="14" t="s">
        <v>71</v>
      </c>
      <c r="AY612" s="176" t="s">
        <v>159</v>
      </c>
    </row>
    <row r="613" spans="2:51" s="13" customFormat="1" ht="11.25">
      <c r="B613" s="167"/>
      <c r="D613" s="168" t="s">
        <v>167</v>
      </c>
      <c r="E613" s="169" t="s">
        <v>3</v>
      </c>
      <c r="F613" s="170" t="s">
        <v>781</v>
      </c>
      <c r="H613" s="169" t="s">
        <v>3</v>
      </c>
      <c r="I613" s="171"/>
      <c r="L613" s="167"/>
      <c r="M613" s="172"/>
      <c r="N613" s="173"/>
      <c r="O613" s="173"/>
      <c r="P613" s="173"/>
      <c r="Q613" s="173"/>
      <c r="R613" s="173"/>
      <c r="S613" s="173"/>
      <c r="T613" s="174"/>
      <c r="AT613" s="169" t="s">
        <v>167</v>
      </c>
      <c r="AU613" s="169" t="s">
        <v>82</v>
      </c>
      <c r="AV613" s="13" t="s">
        <v>15</v>
      </c>
      <c r="AW613" s="13" t="s">
        <v>33</v>
      </c>
      <c r="AX613" s="13" t="s">
        <v>71</v>
      </c>
      <c r="AY613" s="169" t="s">
        <v>159</v>
      </c>
    </row>
    <row r="614" spans="2:51" s="14" customFormat="1" ht="11.25">
      <c r="B614" s="175"/>
      <c r="D614" s="168" t="s">
        <v>167</v>
      </c>
      <c r="E614" s="176" t="s">
        <v>3</v>
      </c>
      <c r="F614" s="177" t="s">
        <v>782</v>
      </c>
      <c r="H614" s="178">
        <v>300.8</v>
      </c>
      <c r="I614" s="179"/>
      <c r="L614" s="175"/>
      <c r="M614" s="180"/>
      <c r="N614" s="181"/>
      <c r="O614" s="181"/>
      <c r="P614" s="181"/>
      <c r="Q614" s="181"/>
      <c r="R614" s="181"/>
      <c r="S614" s="181"/>
      <c r="T614" s="182"/>
      <c r="AT614" s="176" t="s">
        <v>167</v>
      </c>
      <c r="AU614" s="176" t="s">
        <v>82</v>
      </c>
      <c r="AV614" s="14" t="s">
        <v>79</v>
      </c>
      <c r="AW614" s="14" t="s">
        <v>33</v>
      </c>
      <c r="AX614" s="14" t="s">
        <v>71</v>
      </c>
      <c r="AY614" s="176" t="s">
        <v>159</v>
      </c>
    </row>
    <row r="615" spans="2:51" s="14" customFormat="1" ht="11.25">
      <c r="B615" s="175"/>
      <c r="D615" s="168" t="s">
        <v>167</v>
      </c>
      <c r="E615" s="176" t="s">
        <v>3</v>
      </c>
      <c r="F615" s="177" t="s">
        <v>783</v>
      </c>
      <c r="H615" s="178">
        <v>203.3</v>
      </c>
      <c r="I615" s="179"/>
      <c r="L615" s="175"/>
      <c r="M615" s="180"/>
      <c r="N615" s="181"/>
      <c r="O615" s="181"/>
      <c r="P615" s="181"/>
      <c r="Q615" s="181"/>
      <c r="R615" s="181"/>
      <c r="S615" s="181"/>
      <c r="T615" s="182"/>
      <c r="AT615" s="176" t="s">
        <v>167</v>
      </c>
      <c r="AU615" s="176" t="s">
        <v>82</v>
      </c>
      <c r="AV615" s="14" t="s">
        <v>79</v>
      </c>
      <c r="AW615" s="14" t="s">
        <v>33</v>
      </c>
      <c r="AX615" s="14" t="s">
        <v>71</v>
      </c>
      <c r="AY615" s="176" t="s">
        <v>159</v>
      </c>
    </row>
    <row r="616" spans="2:51" s="13" customFormat="1" ht="11.25">
      <c r="B616" s="167"/>
      <c r="D616" s="168" t="s">
        <v>167</v>
      </c>
      <c r="E616" s="169" t="s">
        <v>3</v>
      </c>
      <c r="F616" s="170" t="s">
        <v>784</v>
      </c>
      <c r="H616" s="169" t="s">
        <v>3</v>
      </c>
      <c r="I616" s="171"/>
      <c r="L616" s="167"/>
      <c r="M616" s="172"/>
      <c r="N616" s="173"/>
      <c r="O616" s="173"/>
      <c r="P616" s="173"/>
      <c r="Q616" s="173"/>
      <c r="R616" s="173"/>
      <c r="S616" s="173"/>
      <c r="T616" s="174"/>
      <c r="AT616" s="169" t="s">
        <v>167</v>
      </c>
      <c r="AU616" s="169" t="s">
        <v>82</v>
      </c>
      <c r="AV616" s="13" t="s">
        <v>15</v>
      </c>
      <c r="AW616" s="13" t="s">
        <v>33</v>
      </c>
      <c r="AX616" s="13" t="s">
        <v>71</v>
      </c>
      <c r="AY616" s="169" t="s">
        <v>159</v>
      </c>
    </row>
    <row r="617" spans="2:51" s="14" customFormat="1" ht="11.25">
      <c r="B617" s="175"/>
      <c r="D617" s="168" t="s">
        <v>167</v>
      </c>
      <c r="E617" s="176" t="s">
        <v>3</v>
      </c>
      <c r="F617" s="177" t="s">
        <v>785</v>
      </c>
      <c r="H617" s="178">
        <v>-98.36</v>
      </c>
      <c r="I617" s="179"/>
      <c r="L617" s="175"/>
      <c r="M617" s="180"/>
      <c r="N617" s="181"/>
      <c r="O617" s="181"/>
      <c r="P617" s="181"/>
      <c r="Q617" s="181"/>
      <c r="R617" s="181"/>
      <c r="S617" s="181"/>
      <c r="T617" s="182"/>
      <c r="AT617" s="176" t="s">
        <v>167</v>
      </c>
      <c r="AU617" s="176" t="s">
        <v>82</v>
      </c>
      <c r="AV617" s="14" t="s">
        <v>79</v>
      </c>
      <c r="AW617" s="14" t="s">
        <v>33</v>
      </c>
      <c r="AX617" s="14" t="s">
        <v>71</v>
      </c>
      <c r="AY617" s="176" t="s">
        <v>159</v>
      </c>
    </row>
    <row r="618" spans="2:51" s="15" customFormat="1" ht="11.25">
      <c r="B618" s="183"/>
      <c r="D618" s="168" t="s">
        <v>167</v>
      </c>
      <c r="E618" s="184" t="s">
        <v>3</v>
      </c>
      <c r="F618" s="185" t="s">
        <v>186</v>
      </c>
      <c r="H618" s="186">
        <v>594.611</v>
      </c>
      <c r="I618" s="187"/>
      <c r="L618" s="183"/>
      <c r="M618" s="188"/>
      <c r="N618" s="189"/>
      <c r="O618" s="189"/>
      <c r="P618" s="189"/>
      <c r="Q618" s="189"/>
      <c r="R618" s="189"/>
      <c r="S618" s="189"/>
      <c r="T618" s="190"/>
      <c r="AT618" s="184" t="s">
        <v>167</v>
      </c>
      <c r="AU618" s="184" t="s">
        <v>82</v>
      </c>
      <c r="AV618" s="15" t="s">
        <v>85</v>
      </c>
      <c r="AW618" s="15" t="s">
        <v>33</v>
      </c>
      <c r="AX618" s="15" t="s">
        <v>15</v>
      </c>
      <c r="AY618" s="184" t="s">
        <v>159</v>
      </c>
    </row>
    <row r="619" spans="1:65" s="2" customFormat="1" ht="48" customHeight="1">
      <c r="A619" s="34"/>
      <c r="B619" s="153"/>
      <c r="C619" s="154" t="s">
        <v>786</v>
      </c>
      <c r="D619" s="154" t="s">
        <v>161</v>
      </c>
      <c r="E619" s="155" t="s">
        <v>787</v>
      </c>
      <c r="F619" s="156" t="s">
        <v>788</v>
      </c>
      <c r="G619" s="157" t="s">
        <v>164</v>
      </c>
      <c r="H619" s="158">
        <v>4.38</v>
      </c>
      <c r="I619" s="159"/>
      <c r="J619" s="160">
        <f>ROUND(I619*H619,2)</f>
        <v>0</v>
      </c>
      <c r="K619" s="156" t="s">
        <v>165</v>
      </c>
      <c r="L619" s="35"/>
      <c r="M619" s="161" t="s">
        <v>3</v>
      </c>
      <c r="N619" s="162" t="s">
        <v>42</v>
      </c>
      <c r="O619" s="55"/>
      <c r="P619" s="163">
        <f>O619*H619</f>
        <v>0</v>
      </c>
      <c r="Q619" s="163">
        <v>0.0086</v>
      </c>
      <c r="R619" s="163">
        <f>Q619*H619</f>
        <v>0.037668</v>
      </c>
      <c r="S619" s="163">
        <v>0</v>
      </c>
      <c r="T619" s="164">
        <f>S619*H619</f>
        <v>0</v>
      </c>
      <c r="U619" s="34"/>
      <c r="V619" s="34"/>
      <c r="W619" s="34"/>
      <c r="X619" s="34"/>
      <c r="Y619" s="34"/>
      <c r="Z619" s="34"/>
      <c r="AA619" s="34"/>
      <c r="AB619" s="34"/>
      <c r="AC619" s="34"/>
      <c r="AD619" s="34"/>
      <c r="AE619" s="34"/>
      <c r="AR619" s="165" t="s">
        <v>85</v>
      </c>
      <c r="AT619" s="165" t="s">
        <v>161</v>
      </c>
      <c r="AU619" s="165" t="s">
        <v>82</v>
      </c>
      <c r="AY619" s="19" t="s">
        <v>159</v>
      </c>
      <c r="BE619" s="166">
        <f>IF(N619="základní",J619,0)</f>
        <v>0</v>
      </c>
      <c r="BF619" s="166">
        <f>IF(N619="snížená",J619,0)</f>
        <v>0</v>
      </c>
      <c r="BG619" s="166">
        <f>IF(N619="zákl. přenesená",J619,0)</f>
        <v>0</v>
      </c>
      <c r="BH619" s="166">
        <f>IF(N619="sníž. přenesená",J619,0)</f>
        <v>0</v>
      </c>
      <c r="BI619" s="166">
        <f>IF(N619="nulová",J619,0)</f>
        <v>0</v>
      </c>
      <c r="BJ619" s="19" t="s">
        <v>15</v>
      </c>
      <c r="BK619" s="166">
        <f>ROUND(I619*H619,2)</f>
        <v>0</v>
      </c>
      <c r="BL619" s="19" t="s">
        <v>85</v>
      </c>
      <c r="BM619" s="165" t="s">
        <v>789</v>
      </c>
    </row>
    <row r="620" spans="2:51" s="13" customFormat="1" ht="11.25">
      <c r="B620" s="167"/>
      <c r="D620" s="168" t="s">
        <v>167</v>
      </c>
      <c r="E620" s="169" t="s">
        <v>3</v>
      </c>
      <c r="F620" s="170" t="s">
        <v>790</v>
      </c>
      <c r="H620" s="169" t="s">
        <v>3</v>
      </c>
      <c r="I620" s="171"/>
      <c r="L620" s="167"/>
      <c r="M620" s="172"/>
      <c r="N620" s="173"/>
      <c r="O620" s="173"/>
      <c r="P620" s="173"/>
      <c r="Q620" s="173"/>
      <c r="R620" s="173"/>
      <c r="S620" s="173"/>
      <c r="T620" s="174"/>
      <c r="AT620" s="169" t="s">
        <v>167</v>
      </c>
      <c r="AU620" s="169" t="s">
        <v>82</v>
      </c>
      <c r="AV620" s="13" t="s">
        <v>15</v>
      </c>
      <c r="AW620" s="13" t="s">
        <v>33</v>
      </c>
      <c r="AX620" s="13" t="s">
        <v>71</v>
      </c>
      <c r="AY620" s="169" t="s">
        <v>159</v>
      </c>
    </row>
    <row r="621" spans="2:51" s="14" customFormat="1" ht="11.25">
      <c r="B621" s="175"/>
      <c r="D621" s="168" t="s">
        <v>167</v>
      </c>
      <c r="E621" s="176" t="s">
        <v>3</v>
      </c>
      <c r="F621" s="177" t="s">
        <v>703</v>
      </c>
      <c r="H621" s="178">
        <v>4.38</v>
      </c>
      <c r="I621" s="179"/>
      <c r="L621" s="175"/>
      <c r="M621" s="180"/>
      <c r="N621" s="181"/>
      <c r="O621" s="181"/>
      <c r="P621" s="181"/>
      <c r="Q621" s="181"/>
      <c r="R621" s="181"/>
      <c r="S621" s="181"/>
      <c r="T621" s="182"/>
      <c r="AT621" s="176" t="s">
        <v>167</v>
      </c>
      <c r="AU621" s="176" t="s">
        <v>82</v>
      </c>
      <c r="AV621" s="14" t="s">
        <v>79</v>
      </c>
      <c r="AW621" s="14" t="s">
        <v>33</v>
      </c>
      <c r="AX621" s="14" t="s">
        <v>15</v>
      </c>
      <c r="AY621" s="176" t="s">
        <v>159</v>
      </c>
    </row>
    <row r="622" spans="1:65" s="2" customFormat="1" ht="16.5" customHeight="1">
      <c r="A622" s="34"/>
      <c r="B622" s="153"/>
      <c r="C622" s="191" t="s">
        <v>791</v>
      </c>
      <c r="D622" s="191" t="s">
        <v>245</v>
      </c>
      <c r="E622" s="192" t="s">
        <v>792</v>
      </c>
      <c r="F622" s="193" t="s">
        <v>793</v>
      </c>
      <c r="G622" s="194" t="s">
        <v>164</v>
      </c>
      <c r="H622" s="195">
        <v>4.468</v>
      </c>
      <c r="I622" s="196"/>
      <c r="J622" s="197">
        <f>ROUND(I622*H622,2)</f>
        <v>0</v>
      </c>
      <c r="K622" s="193" t="s">
        <v>165</v>
      </c>
      <c r="L622" s="198"/>
      <c r="M622" s="199" t="s">
        <v>3</v>
      </c>
      <c r="N622" s="200" t="s">
        <v>42</v>
      </c>
      <c r="O622" s="55"/>
      <c r="P622" s="163">
        <f>O622*H622</f>
        <v>0</v>
      </c>
      <c r="Q622" s="163">
        <v>0.0017</v>
      </c>
      <c r="R622" s="163">
        <f>Q622*H622</f>
        <v>0.007595599999999999</v>
      </c>
      <c r="S622" s="163">
        <v>0</v>
      </c>
      <c r="T622" s="164">
        <f>S622*H622</f>
        <v>0</v>
      </c>
      <c r="U622" s="34"/>
      <c r="V622" s="34"/>
      <c r="W622" s="34"/>
      <c r="X622" s="34"/>
      <c r="Y622" s="34"/>
      <c r="Z622" s="34"/>
      <c r="AA622" s="34"/>
      <c r="AB622" s="34"/>
      <c r="AC622" s="34"/>
      <c r="AD622" s="34"/>
      <c r="AE622" s="34"/>
      <c r="AR622" s="165" t="s">
        <v>97</v>
      </c>
      <c r="AT622" s="165" t="s">
        <v>245</v>
      </c>
      <c r="AU622" s="165" t="s">
        <v>82</v>
      </c>
      <c r="AY622" s="19" t="s">
        <v>159</v>
      </c>
      <c r="BE622" s="166">
        <f>IF(N622="základní",J622,0)</f>
        <v>0</v>
      </c>
      <c r="BF622" s="166">
        <f>IF(N622="snížená",J622,0)</f>
        <v>0</v>
      </c>
      <c r="BG622" s="166">
        <f>IF(N622="zákl. přenesená",J622,0)</f>
        <v>0</v>
      </c>
      <c r="BH622" s="166">
        <f>IF(N622="sníž. přenesená",J622,0)</f>
        <v>0</v>
      </c>
      <c r="BI622" s="166">
        <f>IF(N622="nulová",J622,0)</f>
        <v>0</v>
      </c>
      <c r="BJ622" s="19" t="s">
        <v>15</v>
      </c>
      <c r="BK622" s="166">
        <f>ROUND(I622*H622,2)</f>
        <v>0</v>
      </c>
      <c r="BL622" s="19" t="s">
        <v>85</v>
      </c>
      <c r="BM622" s="165" t="s">
        <v>794</v>
      </c>
    </row>
    <row r="623" spans="2:51" s="14" customFormat="1" ht="11.25">
      <c r="B623" s="175"/>
      <c r="D623" s="168" t="s">
        <v>167</v>
      </c>
      <c r="F623" s="177" t="s">
        <v>795</v>
      </c>
      <c r="H623" s="178">
        <v>4.468</v>
      </c>
      <c r="I623" s="179"/>
      <c r="L623" s="175"/>
      <c r="M623" s="180"/>
      <c r="N623" s="181"/>
      <c r="O623" s="181"/>
      <c r="P623" s="181"/>
      <c r="Q623" s="181"/>
      <c r="R623" s="181"/>
      <c r="S623" s="181"/>
      <c r="T623" s="182"/>
      <c r="AT623" s="176" t="s">
        <v>167</v>
      </c>
      <c r="AU623" s="176" t="s">
        <v>82</v>
      </c>
      <c r="AV623" s="14" t="s">
        <v>79</v>
      </c>
      <c r="AW623" s="14" t="s">
        <v>4</v>
      </c>
      <c r="AX623" s="14" t="s">
        <v>15</v>
      </c>
      <c r="AY623" s="176" t="s">
        <v>159</v>
      </c>
    </row>
    <row r="624" spans="1:65" s="2" customFormat="1" ht="48" customHeight="1">
      <c r="A624" s="34"/>
      <c r="B624" s="153"/>
      <c r="C624" s="154" t="s">
        <v>796</v>
      </c>
      <c r="D624" s="154" t="s">
        <v>161</v>
      </c>
      <c r="E624" s="155" t="s">
        <v>797</v>
      </c>
      <c r="F624" s="156" t="s">
        <v>798</v>
      </c>
      <c r="G624" s="157" t="s">
        <v>164</v>
      </c>
      <c r="H624" s="158">
        <v>4.38</v>
      </c>
      <c r="I624" s="159"/>
      <c r="J624" s="160">
        <f>ROUND(I624*H624,2)</f>
        <v>0</v>
      </c>
      <c r="K624" s="156" t="s">
        <v>165</v>
      </c>
      <c r="L624" s="35"/>
      <c r="M624" s="161" t="s">
        <v>3</v>
      </c>
      <c r="N624" s="162" t="s">
        <v>42</v>
      </c>
      <c r="O624" s="55"/>
      <c r="P624" s="163">
        <f>O624*H624</f>
        <v>0</v>
      </c>
      <c r="Q624" s="163">
        <v>9E-05</v>
      </c>
      <c r="R624" s="163">
        <f>Q624*H624</f>
        <v>0.00039420000000000004</v>
      </c>
      <c r="S624" s="163">
        <v>0</v>
      </c>
      <c r="T624" s="164">
        <f>S624*H624</f>
        <v>0</v>
      </c>
      <c r="U624" s="34"/>
      <c r="V624" s="34"/>
      <c r="W624" s="34"/>
      <c r="X624" s="34"/>
      <c r="Y624" s="34"/>
      <c r="Z624" s="34"/>
      <c r="AA624" s="34"/>
      <c r="AB624" s="34"/>
      <c r="AC624" s="34"/>
      <c r="AD624" s="34"/>
      <c r="AE624" s="34"/>
      <c r="AR624" s="165" t="s">
        <v>85</v>
      </c>
      <c r="AT624" s="165" t="s">
        <v>161</v>
      </c>
      <c r="AU624" s="165" t="s">
        <v>82</v>
      </c>
      <c r="AY624" s="19" t="s">
        <v>159</v>
      </c>
      <c r="BE624" s="166">
        <f>IF(N624="základní",J624,0)</f>
        <v>0</v>
      </c>
      <c r="BF624" s="166">
        <f>IF(N624="snížená",J624,0)</f>
        <v>0</v>
      </c>
      <c r="BG624" s="166">
        <f>IF(N624="zákl. přenesená",J624,0)</f>
        <v>0</v>
      </c>
      <c r="BH624" s="166">
        <f>IF(N624="sníž. přenesená",J624,0)</f>
        <v>0</v>
      </c>
      <c r="BI624" s="166">
        <f>IF(N624="nulová",J624,0)</f>
        <v>0</v>
      </c>
      <c r="BJ624" s="19" t="s">
        <v>15</v>
      </c>
      <c r="BK624" s="166">
        <f>ROUND(I624*H624,2)</f>
        <v>0</v>
      </c>
      <c r="BL624" s="19" t="s">
        <v>85</v>
      </c>
      <c r="BM624" s="165" t="s">
        <v>799</v>
      </c>
    </row>
    <row r="625" spans="1:65" s="2" customFormat="1" ht="48" customHeight="1">
      <c r="A625" s="34"/>
      <c r="B625" s="153"/>
      <c r="C625" s="154" t="s">
        <v>800</v>
      </c>
      <c r="D625" s="154" t="s">
        <v>161</v>
      </c>
      <c r="E625" s="155" t="s">
        <v>801</v>
      </c>
      <c r="F625" s="156" t="s">
        <v>802</v>
      </c>
      <c r="G625" s="157" t="s">
        <v>164</v>
      </c>
      <c r="H625" s="158">
        <v>12.15</v>
      </c>
      <c r="I625" s="159"/>
      <c r="J625" s="160">
        <f>ROUND(I625*H625,2)</f>
        <v>0</v>
      </c>
      <c r="K625" s="156" t="s">
        <v>165</v>
      </c>
      <c r="L625" s="35"/>
      <c r="M625" s="161" t="s">
        <v>3</v>
      </c>
      <c r="N625" s="162" t="s">
        <v>42</v>
      </c>
      <c r="O625" s="55"/>
      <c r="P625" s="163">
        <f>O625*H625</f>
        <v>0</v>
      </c>
      <c r="Q625" s="163">
        <v>0.00852</v>
      </c>
      <c r="R625" s="163">
        <f>Q625*H625</f>
        <v>0.103518</v>
      </c>
      <c r="S625" s="163">
        <v>0</v>
      </c>
      <c r="T625" s="164">
        <f>S625*H625</f>
        <v>0</v>
      </c>
      <c r="U625" s="34"/>
      <c r="V625" s="34"/>
      <c r="W625" s="34"/>
      <c r="X625" s="34"/>
      <c r="Y625" s="34"/>
      <c r="Z625" s="34"/>
      <c r="AA625" s="34"/>
      <c r="AB625" s="34"/>
      <c r="AC625" s="34"/>
      <c r="AD625" s="34"/>
      <c r="AE625" s="34"/>
      <c r="AR625" s="165" t="s">
        <v>85</v>
      </c>
      <c r="AT625" s="165" t="s">
        <v>161</v>
      </c>
      <c r="AU625" s="165" t="s">
        <v>82</v>
      </c>
      <c r="AY625" s="19" t="s">
        <v>159</v>
      </c>
      <c r="BE625" s="166">
        <f>IF(N625="základní",J625,0)</f>
        <v>0</v>
      </c>
      <c r="BF625" s="166">
        <f>IF(N625="snížená",J625,0)</f>
        <v>0</v>
      </c>
      <c r="BG625" s="166">
        <f>IF(N625="zákl. přenesená",J625,0)</f>
        <v>0</v>
      </c>
      <c r="BH625" s="166">
        <f>IF(N625="sníž. přenesená",J625,0)</f>
        <v>0</v>
      </c>
      <c r="BI625" s="166">
        <f>IF(N625="nulová",J625,0)</f>
        <v>0</v>
      </c>
      <c r="BJ625" s="19" t="s">
        <v>15</v>
      </c>
      <c r="BK625" s="166">
        <f>ROUND(I625*H625,2)</f>
        <v>0</v>
      </c>
      <c r="BL625" s="19" t="s">
        <v>85</v>
      </c>
      <c r="BM625" s="165" t="s">
        <v>803</v>
      </c>
    </row>
    <row r="626" spans="2:51" s="13" customFormat="1" ht="11.25">
      <c r="B626" s="167"/>
      <c r="D626" s="168" t="s">
        <v>167</v>
      </c>
      <c r="E626" s="169" t="s">
        <v>3</v>
      </c>
      <c r="F626" s="170" t="s">
        <v>790</v>
      </c>
      <c r="H626" s="169" t="s">
        <v>3</v>
      </c>
      <c r="I626" s="171"/>
      <c r="L626" s="167"/>
      <c r="M626" s="172"/>
      <c r="N626" s="173"/>
      <c r="O626" s="173"/>
      <c r="P626" s="173"/>
      <c r="Q626" s="173"/>
      <c r="R626" s="173"/>
      <c r="S626" s="173"/>
      <c r="T626" s="174"/>
      <c r="AT626" s="169" t="s">
        <v>167</v>
      </c>
      <c r="AU626" s="169" t="s">
        <v>82</v>
      </c>
      <c r="AV626" s="13" t="s">
        <v>15</v>
      </c>
      <c r="AW626" s="13" t="s">
        <v>33</v>
      </c>
      <c r="AX626" s="13" t="s">
        <v>71</v>
      </c>
      <c r="AY626" s="169" t="s">
        <v>159</v>
      </c>
    </row>
    <row r="627" spans="2:51" s="14" customFormat="1" ht="11.25">
      <c r="B627" s="175"/>
      <c r="D627" s="168" t="s">
        <v>167</v>
      </c>
      <c r="E627" s="176" t="s">
        <v>3</v>
      </c>
      <c r="F627" s="177" t="s">
        <v>804</v>
      </c>
      <c r="H627" s="178">
        <v>12.15</v>
      </c>
      <c r="I627" s="179"/>
      <c r="L627" s="175"/>
      <c r="M627" s="180"/>
      <c r="N627" s="181"/>
      <c r="O627" s="181"/>
      <c r="P627" s="181"/>
      <c r="Q627" s="181"/>
      <c r="R627" s="181"/>
      <c r="S627" s="181"/>
      <c r="T627" s="182"/>
      <c r="AT627" s="176" t="s">
        <v>167</v>
      </c>
      <c r="AU627" s="176" t="s">
        <v>82</v>
      </c>
      <c r="AV627" s="14" t="s">
        <v>79</v>
      </c>
      <c r="AW627" s="14" t="s">
        <v>33</v>
      </c>
      <c r="AX627" s="14" t="s">
        <v>15</v>
      </c>
      <c r="AY627" s="176" t="s">
        <v>159</v>
      </c>
    </row>
    <row r="628" spans="1:65" s="2" customFormat="1" ht="16.5" customHeight="1">
      <c r="A628" s="34"/>
      <c r="B628" s="153"/>
      <c r="C628" s="191" t="s">
        <v>805</v>
      </c>
      <c r="D628" s="191" t="s">
        <v>245</v>
      </c>
      <c r="E628" s="192" t="s">
        <v>792</v>
      </c>
      <c r="F628" s="193" t="s">
        <v>793</v>
      </c>
      <c r="G628" s="194" t="s">
        <v>164</v>
      </c>
      <c r="H628" s="195">
        <v>12.393</v>
      </c>
      <c r="I628" s="196"/>
      <c r="J628" s="197">
        <f>ROUND(I628*H628,2)</f>
        <v>0</v>
      </c>
      <c r="K628" s="193" t="s">
        <v>165</v>
      </c>
      <c r="L628" s="198"/>
      <c r="M628" s="199" t="s">
        <v>3</v>
      </c>
      <c r="N628" s="200" t="s">
        <v>42</v>
      </c>
      <c r="O628" s="55"/>
      <c r="P628" s="163">
        <f>O628*H628</f>
        <v>0</v>
      </c>
      <c r="Q628" s="163">
        <v>0.0017</v>
      </c>
      <c r="R628" s="163">
        <f>Q628*H628</f>
        <v>0.0210681</v>
      </c>
      <c r="S628" s="163">
        <v>0</v>
      </c>
      <c r="T628" s="164">
        <f>S628*H628</f>
        <v>0</v>
      </c>
      <c r="U628" s="34"/>
      <c r="V628" s="34"/>
      <c r="W628" s="34"/>
      <c r="X628" s="34"/>
      <c r="Y628" s="34"/>
      <c r="Z628" s="34"/>
      <c r="AA628" s="34"/>
      <c r="AB628" s="34"/>
      <c r="AC628" s="34"/>
      <c r="AD628" s="34"/>
      <c r="AE628" s="34"/>
      <c r="AR628" s="165" t="s">
        <v>97</v>
      </c>
      <c r="AT628" s="165" t="s">
        <v>245</v>
      </c>
      <c r="AU628" s="165" t="s">
        <v>82</v>
      </c>
      <c r="AY628" s="19" t="s">
        <v>159</v>
      </c>
      <c r="BE628" s="166">
        <f>IF(N628="základní",J628,0)</f>
        <v>0</v>
      </c>
      <c r="BF628" s="166">
        <f>IF(N628="snížená",J628,0)</f>
        <v>0</v>
      </c>
      <c r="BG628" s="166">
        <f>IF(N628="zákl. přenesená",J628,0)</f>
        <v>0</v>
      </c>
      <c r="BH628" s="166">
        <f>IF(N628="sníž. přenesená",J628,0)</f>
        <v>0</v>
      </c>
      <c r="BI628" s="166">
        <f>IF(N628="nulová",J628,0)</f>
        <v>0</v>
      </c>
      <c r="BJ628" s="19" t="s">
        <v>15</v>
      </c>
      <c r="BK628" s="166">
        <f>ROUND(I628*H628,2)</f>
        <v>0</v>
      </c>
      <c r="BL628" s="19" t="s">
        <v>85</v>
      </c>
      <c r="BM628" s="165" t="s">
        <v>806</v>
      </c>
    </row>
    <row r="629" spans="2:51" s="14" customFormat="1" ht="11.25">
      <c r="B629" s="175"/>
      <c r="D629" s="168" t="s">
        <v>167</v>
      </c>
      <c r="F629" s="177" t="s">
        <v>807</v>
      </c>
      <c r="H629" s="178">
        <v>12.393</v>
      </c>
      <c r="I629" s="179"/>
      <c r="L629" s="175"/>
      <c r="M629" s="180"/>
      <c r="N629" s="181"/>
      <c r="O629" s="181"/>
      <c r="P629" s="181"/>
      <c r="Q629" s="181"/>
      <c r="R629" s="181"/>
      <c r="S629" s="181"/>
      <c r="T629" s="182"/>
      <c r="AT629" s="176" t="s">
        <v>167</v>
      </c>
      <c r="AU629" s="176" t="s">
        <v>82</v>
      </c>
      <c r="AV629" s="14" t="s">
        <v>79</v>
      </c>
      <c r="AW629" s="14" t="s">
        <v>4</v>
      </c>
      <c r="AX629" s="14" t="s">
        <v>15</v>
      </c>
      <c r="AY629" s="176" t="s">
        <v>159</v>
      </c>
    </row>
    <row r="630" spans="1:65" s="2" customFormat="1" ht="48" customHeight="1">
      <c r="A630" s="34"/>
      <c r="B630" s="153"/>
      <c r="C630" s="154" t="s">
        <v>808</v>
      </c>
      <c r="D630" s="154" t="s">
        <v>161</v>
      </c>
      <c r="E630" s="155" t="s">
        <v>809</v>
      </c>
      <c r="F630" s="156" t="s">
        <v>810</v>
      </c>
      <c r="G630" s="157" t="s">
        <v>164</v>
      </c>
      <c r="H630" s="158">
        <v>12.15</v>
      </c>
      <c r="I630" s="159"/>
      <c r="J630" s="160">
        <f>ROUND(I630*H630,2)</f>
        <v>0</v>
      </c>
      <c r="K630" s="156" t="s">
        <v>165</v>
      </c>
      <c r="L630" s="35"/>
      <c r="M630" s="161" t="s">
        <v>3</v>
      </c>
      <c r="N630" s="162" t="s">
        <v>42</v>
      </c>
      <c r="O630" s="55"/>
      <c r="P630" s="163">
        <f>O630*H630</f>
        <v>0</v>
      </c>
      <c r="Q630" s="163">
        <v>6E-05</v>
      </c>
      <c r="R630" s="163">
        <f>Q630*H630</f>
        <v>0.000729</v>
      </c>
      <c r="S630" s="163">
        <v>0</v>
      </c>
      <c r="T630" s="164">
        <f>S630*H630</f>
        <v>0</v>
      </c>
      <c r="U630" s="34"/>
      <c r="V630" s="34"/>
      <c r="W630" s="34"/>
      <c r="X630" s="34"/>
      <c r="Y630" s="34"/>
      <c r="Z630" s="34"/>
      <c r="AA630" s="34"/>
      <c r="AB630" s="34"/>
      <c r="AC630" s="34"/>
      <c r="AD630" s="34"/>
      <c r="AE630" s="34"/>
      <c r="AR630" s="165" t="s">
        <v>85</v>
      </c>
      <c r="AT630" s="165" t="s">
        <v>161</v>
      </c>
      <c r="AU630" s="165" t="s">
        <v>82</v>
      </c>
      <c r="AY630" s="19" t="s">
        <v>159</v>
      </c>
      <c r="BE630" s="166">
        <f>IF(N630="základní",J630,0)</f>
        <v>0</v>
      </c>
      <c r="BF630" s="166">
        <f>IF(N630="snížená",J630,0)</f>
        <v>0</v>
      </c>
      <c r="BG630" s="166">
        <f>IF(N630="zákl. přenesená",J630,0)</f>
        <v>0</v>
      </c>
      <c r="BH630" s="166">
        <f>IF(N630="sníž. přenesená",J630,0)</f>
        <v>0</v>
      </c>
      <c r="BI630" s="166">
        <f>IF(N630="nulová",J630,0)</f>
        <v>0</v>
      </c>
      <c r="BJ630" s="19" t="s">
        <v>15</v>
      </c>
      <c r="BK630" s="166">
        <f>ROUND(I630*H630,2)</f>
        <v>0</v>
      </c>
      <c r="BL630" s="19" t="s">
        <v>85</v>
      </c>
      <c r="BM630" s="165" t="s">
        <v>811</v>
      </c>
    </row>
    <row r="631" spans="1:65" s="2" customFormat="1" ht="36" customHeight="1">
      <c r="A631" s="34"/>
      <c r="B631" s="153"/>
      <c r="C631" s="154" t="s">
        <v>812</v>
      </c>
      <c r="D631" s="154" t="s">
        <v>161</v>
      </c>
      <c r="E631" s="155" t="s">
        <v>813</v>
      </c>
      <c r="F631" s="156" t="s">
        <v>814</v>
      </c>
      <c r="G631" s="157" t="s">
        <v>298</v>
      </c>
      <c r="H631" s="158">
        <v>346.324</v>
      </c>
      <c r="I631" s="159"/>
      <c r="J631" s="160">
        <f>ROUND(I631*H631,2)</f>
        <v>0</v>
      </c>
      <c r="K631" s="156" t="s">
        <v>165</v>
      </c>
      <c r="L631" s="35"/>
      <c r="M631" s="161" t="s">
        <v>3</v>
      </c>
      <c r="N631" s="162" t="s">
        <v>42</v>
      </c>
      <c r="O631" s="55"/>
      <c r="P631" s="163">
        <f>O631*H631</f>
        <v>0</v>
      </c>
      <c r="Q631" s="163">
        <v>0</v>
      </c>
      <c r="R631" s="163">
        <f>Q631*H631</f>
        <v>0</v>
      </c>
      <c r="S631" s="163">
        <v>0</v>
      </c>
      <c r="T631" s="164">
        <f>S631*H631</f>
        <v>0</v>
      </c>
      <c r="U631" s="34"/>
      <c r="V631" s="34"/>
      <c r="W631" s="34"/>
      <c r="X631" s="34"/>
      <c r="Y631" s="34"/>
      <c r="Z631" s="34"/>
      <c r="AA631" s="34"/>
      <c r="AB631" s="34"/>
      <c r="AC631" s="34"/>
      <c r="AD631" s="34"/>
      <c r="AE631" s="34"/>
      <c r="AR631" s="165" t="s">
        <v>85</v>
      </c>
      <c r="AT631" s="165" t="s">
        <v>161</v>
      </c>
      <c r="AU631" s="165" t="s">
        <v>82</v>
      </c>
      <c r="AY631" s="19" t="s">
        <v>159</v>
      </c>
      <c r="BE631" s="166">
        <f>IF(N631="základní",J631,0)</f>
        <v>0</v>
      </c>
      <c r="BF631" s="166">
        <f>IF(N631="snížená",J631,0)</f>
        <v>0</v>
      </c>
      <c r="BG631" s="166">
        <f>IF(N631="zákl. přenesená",J631,0)</f>
        <v>0</v>
      </c>
      <c r="BH631" s="166">
        <f>IF(N631="sníž. přenesená",J631,0)</f>
        <v>0</v>
      </c>
      <c r="BI631" s="166">
        <f>IF(N631="nulová",J631,0)</f>
        <v>0</v>
      </c>
      <c r="BJ631" s="19" t="s">
        <v>15</v>
      </c>
      <c r="BK631" s="166">
        <f>ROUND(I631*H631,2)</f>
        <v>0</v>
      </c>
      <c r="BL631" s="19" t="s">
        <v>85</v>
      </c>
      <c r="BM631" s="165" t="s">
        <v>815</v>
      </c>
    </row>
    <row r="632" spans="2:51" s="13" customFormat="1" ht="11.25">
      <c r="B632" s="167"/>
      <c r="D632" s="168" t="s">
        <v>167</v>
      </c>
      <c r="E632" s="169" t="s">
        <v>3</v>
      </c>
      <c r="F632" s="170" t="s">
        <v>816</v>
      </c>
      <c r="H632" s="169" t="s">
        <v>3</v>
      </c>
      <c r="I632" s="171"/>
      <c r="L632" s="167"/>
      <c r="M632" s="172"/>
      <c r="N632" s="173"/>
      <c r="O632" s="173"/>
      <c r="P632" s="173"/>
      <c r="Q632" s="173"/>
      <c r="R632" s="173"/>
      <c r="S632" s="173"/>
      <c r="T632" s="174"/>
      <c r="AT632" s="169" t="s">
        <v>167</v>
      </c>
      <c r="AU632" s="169" t="s">
        <v>82</v>
      </c>
      <c r="AV632" s="13" t="s">
        <v>15</v>
      </c>
      <c r="AW632" s="13" t="s">
        <v>33</v>
      </c>
      <c r="AX632" s="13" t="s">
        <v>71</v>
      </c>
      <c r="AY632" s="169" t="s">
        <v>159</v>
      </c>
    </row>
    <row r="633" spans="2:51" s="14" customFormat="1" ht="11.25">
      <c r="B633" s="175"/>
      <c r="D633" s="168" t="s">
        <v>167</v>
      </c>
      <c r="E633" s="176" t="s">
        <v>3</v>
      </c>
      <c r="F633" s="177" t="s">
        <v>817</v>
      </c>
      <c r="H633" s="178">
        <v>182.34</v>
      </c>
      <c r="I633" s="179"/>
      <c r="L633" s="175"/>
      <c r="M633" s="180"/>
      <c r="N633" s="181"/>
      <c r="O633" s="181"/>
      <c r="P633" s="181"/>
      <c r="Q633" s="181"/>
      <c r="R633" s="181"/>
      <c r="S633" s="181"/>
      <c r="T633" s="182"/>
      <c r="AT633" s="176" t="s">
        <v>167</v>
      </c>
      <c r="AU633" s="176" t="s">
        <v>82</v>
      </c>
      <c r="AV633" s="14" t="s">
        <v>79</v>
      </c>
      <c r="AW633" s="14" t="s">
        <v>33</v>
      </c>
      <c r="AX633" s="14" t="s">
        <v>71</v>
      </c>
      <c r="AY633" s="176" t="s">
        <v>159</v>
      </c>
    </row>
    <row r="634" spans="2:51" s="13" customFormat="1" ht="11.25">
      <c r="B634" s="167"/>
      <c r="D634" s="168" t="s">
        <v>167</v>
      </c>
      <c r="E634" s="169" t="s">
        <v>3</v>
      </c>
      <c r="F634" s="170" t="s">
        <v>818</v>
      </c>
      <c r="H634" s="169" t="s">
        <v>3</v>
      </c>
      <c r="I634" s="171"/>
      <c r="L634" s="167"/>
      <c r="M634" s="172"/>
      <c r="N634" s="173"/>
      <c r="O634" s="173"/>
      <c r="P634" s="173"/>
      <c r="Q634" s="173"/>
      <c r="R634" s="173"/>
      <c r="S634" s="173"/>
      <c r="T634" s="174"/>
      <c r="AT634" s="169" t="s">
        <v>167</v>
      </c>
      <c r="AU634" s="169" t="s">
        <v>82</v>
      </c>
      <c r="AV634" s="13" t="s">
        <v>15</v>
      </c>
      <c r="AW634" s="13" t="s">
        <v>33</v>
      </c>
      <c r="AX634" s="13" t="s">
        <v>71</v>
      </c>
      <c r="AY634" s="169" t="s">
        <v>159</v>
      </c>
    </row>
    <row r="635" spans="2:51" s="14" customFormat="1" ht="11.25">
      <c r="B635" s="175"/>
      <c r="D635" s="168" t="s">
        <v>167</v>
      </c>
      <c r="E635" s="176" t="s">
        <v>3</v>
      </c>
      <c r="F635" s="177" t="s">
        <v>819</v>
      </c>
      <c r="H635" s="178">
        <v>37</v>
      </c>
      <c r="I635" s="179"/>
      <c r="L635" s="175"/>
      <c r="M635" s="180"/>
      <c r="N635" s="181"/>
      <c r="O635" s="181"/>
      <c r="P635" s="181"/>
      <c r="Q635" s="181"/>
      <c r="R635" s="181"/>
      <c r="S635" s="181"/>
      <c r="T635" s="182"/>
      <c r="AT635" s="176" t="s">
        <v>167</v>
      </c>
      <c r="AU635" s="176" t="s">
        <v>82</v>
      </c>
      <c r="AV635" s="14" t="s">
        <v>79</v>
      </c>
      <c r="AW635" s="14" t="s">
        <v>33</v>
      </c>
      <c r="AX635" s="14" t="s">
        <v>71</v>
      </c>
      <c r="AY635" s="176" t="s">
        <v>159</v>
      </c>
    </row>
    <row r="636" spans="2:51" s="14" customFormat="1" ht="11.25">
      <c r="B636" s="175"/>
      <c r="D636" s="168" t="s">
        <v>167</v>
      </c>
      <c r="E636" s="176" t="s">
        <v>3</v>
      </c>
      <c r="F636" s="177" t="s">
        <v>820</v>
      </c>
      <c r="H636" s="178">
        <v>23.2</v>
      </c>
      <c r="I636" s="179"/>
      <c r="L636" s="175"/>
      <c r="M636" s="180"/>
      <c r="N636" s="181"/>
      <c r="O636" s="181"/>
      <c r="P636" s="181"/>
      <c r="Q636" s="181"/>
      <c r="R636" s="181"/>
      <c r="S636" s="181"/>
      <c r="T636" s="182"/>
      <c r="AT636" s="176" t="s">
        <v>167</v>
      </c>
      <c r="AU636" s="176" t="s">
        <v>82</v>
      </c>
      <c r="AV636" s="14" t="s">
        <v>79</v>
      </c>
      <c r="AW636" s="14" t="s">
        <v>33</v>
      </c>
      <c r="AX636" s="14" t="s">
        <v>71</v>
      </c>
      <c r="AY636" s="176" t="s">
        <v>159</v>
      </c>
    </row>
    <row r="637" spans="2:51" s="14" customFormat="1" ht="11.25">
      <c r="B637" s="175"/>
      <c r="D637" s="168" t="s">
        <v>167</v>
      </c>
      <c r="E637" s="176" t="s">
        <v>3</v>
      </c>
      <c r="F637" s="177" t="s">
        <v>821</v>
      </c>
      <c r="H637" s="178">
        <v>33.6</v>
      </c>
      <c r="I637" s="179"/>
      <c r="L637" s="175"/>
      <c r="M637" s="180"/>
      <c r="N637" s="181"/>
      <c r="O637" s="181"/>
      <c r="P637" s="181"/>
      <c r="Q637" s="181"/>
      <c r="R637" s="181"/>
      <c r="S637" s="181"/>
      <c r="T637" s="182"/>
      <c r="AT637" s="176" t="s">
        <v>167</v>
      </c>
      <c r="AU637" s="176" t="s">
        <v>82</v>
      </c>
      <c r="AV637" s="14" t="s">
        <v>79</v>
      </c>
      <c r="AW637" s="14" t="s">
        <v>33</v>
      </c>
      <c r="AX637" s="14" t="s">
        <v>71</v>
      </c>
      <c r="AY637" s="176" t="s">
        <v>159</v>
      </c>
    </row>
    <row r="638" spans="2:51" s="14" customFormat="1" ht="11.25">
      <c r="B638" s="175"/>
      <c r="D638" s="168" t="s">
        <v>167</v>
      </c>
      <c r="E638" s="176" t="s">
        <v>3</v>
      </c>
      <c r="F638" s="177" t="s">
        <v>822</v>
      </c>
      <c r="H638" s="178">
        <v>12.6</v>
      </c>
      <c r="I638" s="179"/>
      <c r="L638" s="175"/>
      <c r="M638" s="180"/>
      <c r="N638" s="181"/>
      <c r="O638" s="181"/>
      <c r="P638" s="181"/>
      <c r="Q638" s="181"/>
      <c r="R638" s="181"/>
      <c r="S638" s="181"/>
      <c r="T638" s="182"/>
      <c r="AT638" s="176" t="s">
        <v>167</v>
      </c>
      <c r="AU638" s="176" t="s">
        <v>82</v>
      </c>
      <c r="AV638" s="14" t="s">
        <v>79</v>
      </c>
      <c r="AW638" s="14" t="s">
        <v>33</v>
      </c>
      <c r="AX638" s="14" t="s">
        <v>71</v>
      </c>
      <c r="AY638" s="176" t="s">
        <v>159</v>
      </c>
    </row>
    <row r="639" spans="2:51" s="14" customFormat="1" ht="11.25">
      <c r="B639" s="175"/>
      <c r="D639" s="168" t="s">
        <v>167</v>
      </c>
      <c r="E639" s="176" t="s">
        <v>3</v>
      </c>
      <c r="F639" s="177" t="s">
        <v>823</v>
      </c>
      <c r="H639" s="178">
        <v>4</v>
      </c>
      <c r="I639" s="179"/>
      <c r="L639" s="175"/>
      <c r="M639" s="180"/>
      <c r="N639" s="181"/>
      <c r="O639" s="181"/>
      <c r="P639" s="181"/>
      <c r="Q639" s="181"/>
      <c r="R639" s="181"/>
      <c r="S639" s="181"/>
      <c r="T639" s="182"/>
      <c r="AT639" s="176" t="s">
        <v>167</v>
      </c>
      <c r="AU639" s="176" t="s">
        <v>82</v>
      </c>
      <c r="AV639" s="14" t="s">
        <v>79</v>
      </c>
      <c r="AW639" s="14" t="s">
        <v>33</v>
      </c>
      <c r="AX639" s="14" t="s">
        <v>71</v>
      </c>
      <c r="AY639" s="176" t="s">
        <v>159</v>
      </c>
    </row>
    <row r="640" spans="2:51" s="14" customFormat="1" ht="11.25">
      <c r="B640" s="175"/>
      <c r="D640" s="168" t="s">
        <v>167</v>
      </c>
      <c r="E640" s="176" t="s">
        <v>3</v>
      </c>
      <c r="F640" s="177" t="s">
        <v>824</v>
      </c>
      <c r="H640" s="178">
        <v>10.6</v>
      </c>
      <c r="I640" s="179"/>
      <c r="L640" s="175"/>
      <c r="M640" s="180"/>
      <c r="N640" s="181"/>
      <c r="O640" s="181"/>
      <c r="P640" s="181"/>
      <c r="Q640" s="181"/>
      <c r="R640" s="181"/>
      <c r="S640" s="181"/>
      <c r="T640" s="182"/>
      <c r="AT640" s="176" t="s">
        <v>167</v>
      </c>
      <c r="AU640" s="176" t="s">
        <v>82</v>
      </c>
      <c r="AV640" s="14" t="s">
        <v>79</v>
      </c>
      <c r="AW640" s="14" t="s">
        <v>33</v>
      </c>
      <c r="AX640" s="14" t="s">
        <v>71</v>
      </c>
      <c r="AY640" s="176" t="s">
        <v>159</v>
      </c>
    </row>
    <row r="641" spans="2:51" s="14" customFormat="1" ht="11.25">
      <c r="B641" s="175"/>
      <c r="D641" s="168" t="s">
        <v>167</v>
      </c>
      <c r="E641" s="176" t="s">
        <v>3</v>
      </c>
      <c r="F641" s="177" t="s">
        <v>825</v>
      </c>
      <c r="H641" s="178">
        <v>6.7</v>
      </c>
      <c r="I641" s="179"/>
      <c r="L641" s="175"/>
      <c r="M641" s="180"/>
      <c r="N641" s="181"/>
      <c r="O641" s="181"/>
      <c r="P641" s="181"/>
      <c r="Q641" s="181"/>
      <c r="R641" s="181"/>
      <c r="S641" s="181"/>
      <c r="T641" s="182"/>
      <c r="AT641" s="176" t="s">
        <v>167</v>
      </c>
      <c r="AU641" s="176" t="s">
        <v>82</v>
      </c>
      <c r="AV641" s="14" t="s">
        <v>79</v>
      </c>
      <c r="AW641" s="14" t="s">
        <v>33</v>
      </c>
      <c r="AX641" s="14" t="s">
        <v>71</v>
      </c>
      <c r="AY641" s="176" t="s">
        <v>159</v>
      </c>
    </row>
    <row r="642" spans="2:51" s="14" customFormat="1" ht="11.25">
      <c r="B642" s="175"/>
      <c r="D642" s="168" t="s">
        <v>167</v>
      </c>
      <c r="E642" s="176" t="s">
        <v>3</v>
      </c>
      <c r="F642" s="177" t="s">
        <v>826</v>
      </c>
      <c r="H642" s="178">
        <v>4.8</v>
      </c>
      <c r="I642" s="179"/>
      <c r="L642" s="175"/>
      <c r="M642" s="180"/>
      <c r="N642" s="181"/>
      <c r="O642" s="181"/>
      <c r="P642" s="181"/>
      <c r="Q642" s="181"/>
      <c r="R642" s="181"/>
      <c r="S642" s="181"/>
      <c r="T642" s="182"/>
      <c r="AT642" s="176" t="s">
        <v>167</v>
      </c>
      <c r="AU642" s="176" t="s">
        <v>82</v>
      </c>
      <c r="AV642" s="14" t="s">
        <v>79</v>
      </c>
      <c r="AW642" s="14" t="s">
        <v>33</v>
      </c>
      <c r="AX642" s="14" t="s">
        <v>71</v>
      </c>
      <c r="AY642" s="176" t="s">
        <v>159</v>
      </c>
    </row>
    <row r="643" spans="2:51" s="16" customFormat="1" ht="11.25">
      <c r="B643" s="201"/>
      <c r="D643" s="168" t="s">
        <v>167</v>
      </c>
      <c r="E643" s="202" t="s">
        <v>3</v>
      </c>
      <c r="F643" s="203" t="s">
        <v>730</v>
      </c>
      <c r="H643" s="204">
        <v>314.84</v>
      </c>
      <c r="I643" s="205"/>
      <c r="L643" s="201"/>
      <c r="M643" s="206"/>
      <c r="N643" s="207"/>
      <c r="O643" s="207"/>
      <c r="P643" s="207"/>
      <c r="Q643" s="207"/>
      <c r="R643" s="207"/>
      <c r="S643" s="207"/>
      <c r="T643" s="208"/>
      <c r="AT643" s="202" t="s">
        <v>167</v>
      </c>
      <c r="AU643" s="202" t="s">
        <v>82</v>
      </c>
      <c r="AV643" s="16" t="s">
        <v>82</v>
      </c>
      <c r="AW643" s="16" t="s">
        <v>33</v>
      </c>
      <c r="AX643" s="16" t="s">
        <v>71</v>
      </c>
      <c r="AY643" s="202" t="s">
        <v>159</v>
      </c>
    </row>
    <row r="644" spans="2:51" s="13" customFormat="1" ht="11.25">
      <c r="B644" s="167"/>
      <c r="D644" s="168" t="s">
        <v>167</v>
      </c>
      <c r="E644" s="169" t="s">
        <v>3</v>
      </c>
      <c r="F644" s="170" t="s">
        <v>827</v>
      </c>
      <c r="H644" s="169" t="s">
        <v>3</v>
      </c>
      <c r="I644" s="171"/>
      <c r="L644" s="167"/>
      <c r="M644" s="172"/>
      <c r="N644" s="173"/>
      <c r="O644" s="173"/>
      <c r="P644" s="173"/>
      <c r="Q644" s="173"/>
      <c r="R644" s="173"/>
      <c r="S644" s="173"/>
      <c r="T644" s="174"/>
      <c r="AT644" s="169" t="s">
        <v>167</v>
      </c>
      <c r="AU644" s="169" t="s">
        <v>82</v>
      </c>
      <c r="AV644" s="13" t="s">
        <v>15</v>
      </c>
      <c r="AW644" s="13" t="s">
        <v>33</v>
      </c>
      <c r="AX644" s="13" t="s">
        <v>71</v>
      </c>
      <c r="AY644" s="169" t="s">
        <v>159</v>
      </c>
    </row>
    <row r="645" spans="2:51" s="14" customFormat="1" ht="11.25">
      <c r="B645" s="175"/>
      <c r="D645" s="168" t="s">
        <v>167</v>
      </c>
      <c r="E645" s="176" t="s">
        <v>3</v>
      </c>
      <c r="F645" s="177" t="s">
        <v>828</v>
      </c>
      <c r="H645" s="178">
        <v>31.484</v>
      </c>
      <c r="I645" s="179"/>
      <c r="L645" s="175"/>
      <c r="M645" s="180"/>
      <c r="N645" s="181"/>
      <c r="O645" s="181"/>
      <c r="P645" s="181"/>
      <c r="Q645" s="181"/>
      <c r="R645" s="181"/>
      <c r="S645" s="181"/>
      <c r="T645" s="182"/>
      <c r="AT645" s="176" t="s">
        <v>167</v>
      </c>
      <c r="AU645" s="176" t="s">
        <v>82</v>
      </c>
      <c r="AV645" s="14" t="s">
        <v>79</v>
      </c>
      <c r="AW645" s="14" t="s">
        <v>33</v>
      </c>
      <c r="AX645" s="14" t="s">
        <v>71</v>
      </c>
      <c r="AY645" s="176" t="s">
        <v>159</v>
      </c>
    </row>
    <row r="646" spans="2:51" s="15" customFormat="1" ht="11.25">
      <c r="B646" s="183"/>
      <c r="D646" s="168" t="s">
        <v>167</v>
      </c>
      <c r="E646" s="184" t="s">
        <v>3</v>
      </c>
      <c r="F646" s="185" t="s">
        <v>186</v>
      </c>
      <c r="H646" s="186">
        <v>346.324</v>
      </c>
      <c r="I646" s="187"/>
      <c r="L646" s="183"/>
      <c r="M646" s="188"/>
      <c r="N646" s="189"/>
      <c r="O646" s="189"/>
      <c r="P646" s="189"/>
      <c r="Q646" s="189"/>
      <c r="R646" s="189"/>
      <c r="S646" s="189"/>
      <c r="T646" s="190"/>
      <c r="AT646" s="184" t="s">
        <v>167</v>
      </c>
      <c r="AU646" s="184" t="s">
        <v>82</v>
      </c>
      <c r="AV646" s="15" t="s">
        <v>85</v>
      </c>
      <c r="AW646" s="15" t="s">
        <v>33</v>
      </c>
      <c r="AX646" s="15" t="s">
        <v>15</v>
      </c>
      <c r="AY646" s="184" t="s">
        <v>159</v>
      </c>
    </row>
    <row r="647" spans="1:65" s="2" customFormat="1" ht="16.5" customHeight="1">
      <c r="A647" s="34"/>
      <c r="B647" s="153"/>
      <c r="C647" s="191" t="s">
        <v>829</v>
      </c>
      <c r="D647" s="191" t="s">
        <v>245</v>
      </c>
      <c r="E647" s="192" t="s">
        <v>830</v>
      </c>
      <c r="F647" s="193" t="s">
        <v>831</v>
      </c>
      <c r="G647" s="194" t="s">
        <v>298</v>
      </c>
      <c r="H647" s="195">
        <v>363.64</v>
      </c>
      <c r="I647" s="196"/>
      <c r="J647" s="197">
        <f>ROUND(I647*H647,2)</f>
        <v>0</v>
      </c>
      <c r="K647" s="193" t="s">
        <v>165</v>
      </c>
      <c r="L647" s="198"/>
      <c r="M647" s="199" t="s">
        <v>3</v>
      </c>
      <c r="N647" s="200" t="s">
        <v>42</v>
      </c>
      <c r="O647" s="55"/>
      <c r="P647" s="163">
        <f>O647*H647</f>
        <v>0</v>
      </c>
      <c r="Q647" s="163">
        <v>3E-05</v>
      </c>
      <c r="R647" s="163">
        <f>Q647*H647</f>
        <v>0.010909199999999999</v>
      </c>
      <c r="S647" s="163">
        <v>0</v>
      </c>
      <c r="T647" s="164">
        <f>S647*H647</f>
        <v>0</v>
      </c>
      <c r="U647" s="34"/>
      <c r="V647" s="34"/>
      <c r="W647" s="34"/>
      <c r="X647" s="34"/>
      <c r="Y647" s="34"/>
      <c r="Z647" s="34"/>
      <c r="AA647" s="34"/>
      <c r="AB647" s="34"/>
      <c r="AC647" s="34"/>
      <c r="AD647" s="34"/>
      <c r="AE647" s="34"/>
      <c r="AR647" s="165" t="s">
        <v>97</v>
      </c>
      <c r="AT647" s="165" t="s">
        <v>245</v>
      </c>
      <c r="AU647" s="165" t="s">
        <v>82</v>
      </c>
      <c r="AY647" s="19" t="s">
        <v>159</v>
      </c>
      <c r="BE647" s="166">
        <f>IF(N647="základní",J647,0)</f>
        <v>0</v>
      </c>
      <c r="BF647" s="166">
        <f>IF(N647="snížená",J647,0)</f>
        <v>0</v>
      </c>
      <c r="BG647" s="166">
        <f>IF(N647="zákl. přenesená",J647,0)</f>
        <v>0</v>
      </c>
      <c r="BH647" s="166">
        <f>IF(N647="sníž. přenesená",J647,0)</f>
        <v>0</v>
      </c>
      <c r="BI647" s="166">
        <f>IF(N647="nulová",J647,0)</f>
        <v>0</v>
      </c>
      <c r="BJ647" s="19" t="s">
        <v>15</v>
      </c>
      <c r="BK647" s="166">
        <f>ROUND(I647*H647,2)</f>
        <v>0</v>
      </c>
      <c r="BL647" s="19" t="s">
        <v>85</v>
      </c>
      <c r="BM647" s="165" t="s">
        <v>832</v>
      </c>
    </row>
    <row r="648" spans="2:51" s="14" customFormat="1" ht="11.25">
      <c r="B648" s="175"/>
      <c r="D648" s="168" t="s">
        <v>167</v>
      </c>
      <c r="F648" s="177" t="s">
        <v>833</v>
      </c>
      <c r="H648" s="178">
        <v>363.64</v>
      </c>
      <c r="I648" s="179"/>
      <c r="L648" s="175"/>
      <c r="M648" s="180"/>
      <c r="N648" s="181"/>
      <c r="O648" s="181"/>
      <c r="P648" s="181"/>
      <c r="Q648" s="181"/>
      <c r="R648" s="181"/>
      <c r="S648" s="181"/>
      <c r="T648" s="182"/>
      <c r="AT648" s="176" t="s">
        <v>167</v>
      </c>
      <c r="AU648" s="176" t="s">
        <v>82</v>
      </c>
      <c r="AV648" s="14" t="s">
        <v>79</v>
      </c>
      <c r="AW648" s="14" t="s">
        <v>4</v>
      </c>
      <c r="AX648" s="14" t="s">
        <v>15</v>
      </c>
      <c r="AY648" s="176" t="s">
        <v>159</v>
      </c>
    </row>
    <row r="649" spans="1:65" s="2" customFormat="1" ht="48" customHeight="1">
      <c r="A649" s="34"/>
      <c r="B649" s="153"/>
      <c r="C649" s="154" t="s">
        <v>834</v>
      </c>
      <c r="D649" s="154" t="s">
        <v>161</v>
      </c>
      <c r="E649" s="155" t="s">
        <v>835</v>
      </c>
      <c r="F649" s="156" t="s">
        <v>836</v>
      </c>
      <c r="G649" s="157" t="s">
        <v>298</v>
      </c>
      <c r="H649" s="158">
        <v>182.34</v>
      </c>
      <c r="I649" s="159"/>
      <c r="J649" s="160">
        <f>ROUND(I649*H649,2)</f>
        <v>0</v>
      </c>
      <c r="K649" s="156" t="s">
        <v>165</v>
      </c>
      <c r="L649" s="35"/>
      <c r="M649" s="161" t="s">
        <v>3</v>
      </c>
      <c r="N649" s="162" t="s">
        <v>42</v>
      </c>
      <c r="O649" s="55"/>
      <c r="P649" s="163">
        <f>O649*H649</f>
        <v>0</v>
      </c>
      <c r="Q649" s="163">
        <v>0</v>
      </c>
      <c r="R649" s="163">
        <f>Q649*H649</f>
        <v>0</v>
      </c>
      <c r="S649" s="163">
        <v>0</v>
      </c>
      <c r="T649" s="164">
        <f>S649*H649</f>
        <v>0</v>
      </c>
      <c r="U649" s="34"/>
      <c r="V649" s="34"/>
      <c r="W649" s="34"/>
      <c r="X649" s="34"/>
      <c r="Y649" s="34"/>
      <c r="Z649" s="34"/>
      <c r="AA649" s="34"/>
      <c r="AB649" s="34"/>
      <c r="AC649" s="34"/>
      <c r="AD649" s="34"/>
      <c r="AE649" s="34"/>
      <c r="AR649" s="165" t="s">
        <v>85</v>
      </c>
      <c r="AT649" s="165" t="s">
        <v>161</v>
      </c>
      <c r="AU649" s="165" t="s">
        <v>82</v>
      </c>
      <c r="AY649" s="19" t="s">
        <v>159</v>
      </c>
      <c r="BE649" s="166">
        <f>IF(N649="základní",J649,0)</f>
        <v>0</v>
      </c>
      <c r="BF649" s="166">
        <f>IF(N649="snížená",J649,0)</f>
        <v>0</v>
      </c>
      <c r="BG649" s="166">
        <f>IF(N649="zákl. přenesená",J649,0)</f>
        <v>0</v>
      </c>
      <c r="BH649" s="166">
        <f>IF(N649="sníž. přenesená",J649,0)</f>
        <v>0</v>
      </c>
      <c r="BI649" s="166">
        <f>IF(N649="nulová",J649,0)</f>
        <v>0</v>
      </c>
      <c r="BJ649" s="19" t="s">
        <v>15</v>
      </c>
      <c r="BK649" s="166">
        <f>ROUND(I649*H649,2)</f>
        <v>0</v>
      </c>
      <c r="BL649" s="19" t="s">
        <v>85</v>
      </c>
      <c r="BM649" s="165" t="s">
        <v>837</v>
      </c>
    </row>
    <row r="650" spans="2:51" s="13" customFormat="1" ht="11.25">
      <c r="B650" s="167"/>
      <c r="D650" s="168" t="s">
        <v>167</v>
      </c>
      <c r="E650" s="169" t="s">
        <v>3</v>
      </c>
      <c r="F650" s="170" t="s">
        <v>339</v>
      </c>
      <c r="H650" s="169" t="s">
        <v>3</v>
      </c>
      <c r="I650" s="171"/>
      <c r="L650" s="167"/>
      <c r="M650" s="172"/>
      <c r="N650" s="173"/>
      <c r="O650" s="173"/>
      <c r="P650" s="173"/>
      <c r="Q650" s="173"/>
      <c r="R650" s="173"/>
      <c r="S650" s="173"/>
      <c r="T650" s="174"/>
      <c r="AT650" s="169" t="s">
        <v>167</v>
      </c>
      <c r="AU650" s="169" t="s">
        <v>82</v>
      </c>
      <c r="AV650" s="13" t="s">
        <v>15</v>
      </c>
      <c r="AW650" s="13" t="s">
        <v>33</v>
      </c>
      <c r="AX650" s="13" t="s">
        <v>71</v>
      </c>
      <c r="AY650" s="169" t="s">
        <v>159</v>
      </c>
    </row>
    <row r="651" spans="2:51" s="14" customFormat="1" ht="11.25">
      <c r="B651" s="175"/>
      <c r="D651" s="168" t="s">
        <v>167</v>
      </c>
      <c r="E651" s="176" t="s">
        <v>3</v>
      </c>
      <c r="F651" s="177" t="s">
        <v>838</v>
      </c>
      <c r="H651" s="178">
        <v>4.2</v>
      </c>
      <c r="I651" s="179"/>
      <c r="L651" s="175"/>
      <c r="M651" s="180"/>
      <c r="N651" s="181"/>
      <c r="O651" s="181"/>
      <c r="P651" s="181"/>
      <c r="Q651" s="181"/>
      <c r="R651" s="181"/>
      <c r="S651" s="181"/>
      <c r="T651" s="182"/>
      <c r="AT651" s="176" t="s">
        <v>167</v>
      </c>
      <c r="AU651" s="176" t="s">
        <v>82</v>
      </c>
      <c r="AV651" s="14" t="s">
        <v>79</v>
      </c>
      <c r="AW651" s="14" t="s">
        <v>33</v>
      </c>
      <c r="AX651" s="14" t="s">
        <v>71</v>
      </c>
      <c r="AY651" s="176" t="s">
        <v>159</v>
      </c>
    </row>
    <row r="652" spans="2:51" s="14" customFormat="1" ht="11.25">
      <c r="B652" s="175"/>
      <c r="D652" s="168" t="s">
        <v>167</v>
      </c>
      <c r="E652" s="176" t="s">
        <v>3</v>
      </c>
      <c r="F652" s="177" t="s">
        <v>839</v>
      </c>
      <c r="H652" s="178">
        <v>6</v>
      </c>
      <c r="I652" s="179"/>
      <c r="L652" s="175"/>
      <c r="M652" s="180"/>
      <c r="N652" s="181"/>
      <c r="O652" s="181"/>
      <c r="P652" s="181"/>
      <c r="Q652" s="181"/>
      <c r="R652" s="181"/>
      <c r="S652" s="181"/>
      <c r="T652" s="182"/>
      <c r="AT652" s="176" t="s">
        <v>167</v>
      </c>
      <c r="AU652" s="176" t="s">
        <v>82</v>
      </c>
      <c r="AV652" s="14" t="s">
        <v>79</v>
      </c>
      <c r="AW652" s="14" t="s">
        <v>33</v>
      </c>
      <c r="AX652" s="14" t="s">
        <v>71</v>
      </c>
      <c r="AY652" s="176" t="s">
        <v>159</v>
      </c>
    </row>
    <row r="653" spans="2:51" s="14" customFormat="1" ht="11.25">
      <c r="B653" s="175"/>
      <c r="D653" s="168" t="s">
        <v>167</v>
      </c>
      <c r="E653" s="176" t="s">
        <v>3</v>
      </c>
      <c r="F653" s="177" t="s">
        <v>840</v>
      </c>
      <c r="H653" s="178">
        <v>2.55</v>
      </c>
      <c r="I653" s="179"/>
      <c r="L653" s="175"/>
      <c r="M653" s="180"/>
      <c r="N653" s="181"/>
      <c r="O653" s="181"/>
      <c r="P653" s="181"/>
      <c r="Q653" s="181"/>
      <c r="R653" s="181"/>
      <c r="S653" s="181"/>
      <c r="T653" s="182"/>
      <c r="AT653" s="176" t="s">
        <v>167</v>
      </c>
      <c r="AU653" s="176" t="s">
        <v>82</v>
      </c>
      <c r="AV653" s="14" t="s">
        <v>79</v>
      </c>
      <c r="AW653" s="14" t="s">
        <v>33</v>
      </c>
      <c r="AX653" s="14" t="s">
        <v>71</v>
      </c>
      <c r="AY653" s="176" t="s">
        <v>159</v>
      </c>
    </row>
    <row r="654" spans="2:51" s="14" customFormat="1" ht="11.25">
      <c r="B654" s="175"/>
      <c r="D654" s="168" t="s">
        <v>167</v>
      </c>
      <c r="E654" s="176" t="s">
        <v>3</v>
      </c>
      <c r="F654" s="177" t="s">
        <v>841</v>
      </c>
      <c r="H654" s="178">
        <v>5.7</v>
      </c>
      <c r="I654" s="179"/>
      <c r="L654" s="175"/>
      <c r="M654" s="180"/>
      <c r="N654" s="181"/>
      <c r="O654" s="181"/>
      <c r="P654" s="181"/>
      <c r="Q654" s="181"/>
      <c r="R654" s="181"/>
      <c r="S654" s="181"/>
      <c r="T654" s="182"/>
      <c r="AT654" s="176" t="s">
        <v>167</v>
      </c>
      <c r="AU654" s="176" t="s">
        <v>82</v>
      </c>
      <c r="AV654" s="14" t="s">
        <v>79</v>
      </c>
      <c r="AW654" s="14" t="s">
        <v>33</v>
      </c>
      <c r="AX654" s="14" t="s">
        <v>71</v>
      </c>
      <c r="AY654" s="176" t="s">
        <v>159</v>
      </c>
    </row>
    <row r="655" spans="2:51" s="14" customFormat="1" ht="11.25">
      <c r="B655" s="175"/>
      <c r="D655" s="168" t="s">
        <v>167</v>
      </c>
      <c r="E655" s="176" t="s">
        <v>3</v>
      </c>
      <c r="F655" s="177" t="s">
        <v>842</v>
      </c>
      <c r="H655" s="178">
        <v>9.6</v>
      </c>
      <c r="I655" s="179"/>
      <c r="L655" s="175"/>
      <c r="M655" s="180"/>
      <c r="N655" s="181"/>
      <c r="O655" s="181"/>
      <c r="P655" s="181"/>
      <c r="Q655" s="181"/>
      <c r="R655" s="181"/>
      <c r="S655" s="181"/>
      <c r="T655" s="182"/>
      <c r="AT655" s="176" t="s">
        <v>167</v>
      </c>
      <c r="AU655" s="176" t="s">
        <v>82</v>
      </c>
      <c r="AV655" s="14" t="s">
        <v>79</v>
      </c>
      <c r="AW655" s="14" t="s">
        <v>33</v>
      </c>
      <c r="AX655" s="14" t="s">
        <v>71</v>
      </c>
      <c r="AY655" s="176" t="s">
        <v>159</v>
      </c>
    </row>
    <row r="656" spans="2:51" s="14" customFormat="1" ht="11.25">
      <c r="B656" s="175"/>
      <c r="D656" s="168" t="s">
        <v>167</v>
      </c>
      <c r="E656" s="176" t="s">
        <v>3</v>
      </c>
      <c r="F656" s="177" t="s">
        <v>843</v>
      </c>
      <c r="H656" s="178">
        <v>4.45</v>
      </c>
      <c r="I656" s="179"/>
      <c r="L656" s="175"/>
      <c r="M656" s="180"/>
      <c r="N656" s="181"/>
      <c r="O656" s="181"/>
      <c r="P656" s="181"/>
      <c r="Q656" s="181"/>
      <c r="R656" s="181"/>
      <c r="S656" s="181"/>
      <c r="T656" s="182"/>
      <c r="AT656" s="176" t="s">
        <v>167</v>
      </c>
      <c r="AU656" s="176" t="s">
        <v>82</v>
      </c>
      <c r="AV656" s="14" t="s">
        <v>79</v>
      </c>
      <c r="AW656" s="14" t="s">
        <v>33</v>
      </c>
      <c r="AX656" s="14" t="s">
        <v>71</v>
      </c>
      <c r="AY656" s="176" t="s">
        <v>159</v>
      </c>
    </row>
    <row r="657" spans="2:51" s="14" customFormat="1" ht="11.25">
      <c r="B657" s="175"/>
      <c r="D657" s="168" t="s">
        <v>167</v>
      </c>
      <c r="E657" s="176" t="s">
        <v>3</v>
      </c>
      <c r="F657" s="177" t="s">
        <v>844</v>
      </c>
      <c r="H657" s="178">
        <v>15.6</v>
      </c>
      <c r="I657" s="179"/>
      <c r="L657" s="175"/>
      <c r="M657" s="180"/>
      <c r="N657" s="181"/>
      <c r="O657" s="181"/>
      <c r="P657" s="181"/>
      <c r="Q657" s="181"/>
      <c r="R657" s="181"/>
      <c r="S657" s="181"/>
      <c r="T657" s="182"/>
      <c r="AT657" s="176" t="s">
        <v>167</v>
      </c>
      <c r="AU657" s="176" t="s">
        <v>82</v>
      </c>
      <c r="AV657" s="14" t="s">
        <v>79</v>
      </c>
      <c r="AW657" s="14" t="s">
        <v>33</v>
      </c>
      <c r="AX657" s="14" t="s">
        <v>71</v>
      </c>
      <c r="AY657" s="176" t="s">
        <v>159</v>
      </c>
    </row>
    <row r="658" spans="2:51" s="14" customFormat="1" ht="11.25">
      <c r="B658" s="175"/>
      <c r="D658" s="168" t="s">
        <v>167</v>
      </c>
      <c r="E658" s="176" t="s">
        <v>3</v>
      </c>
      <c r="F658" s="177" t="s">
        <v>845</v>
      </c>
      <c r="H658" s="178">
        <v>4.2</v>
      </c>
      <c r="I658" s="179"/>
      <c r="L658" s="175"/>
      <c r="M658" s="180"/>
      <c r="N658" s="181"/>
      <c r="O658" s="181"/>
      <c r="P658" s="181"/>
      <c r="Q658" s="181"/>
      <c r="R658" s="181"/>
      <c r="S658" s="181"/>
      <c r="T658" s="182"/>
      <c r="AT658" s="176" t="s">
        <v>167</v>
      </c>
      <c r="AU658" s="176" t="s">
        <v>82</v>
      </c>
      <c r="AV658" s="14" t="s">
        <v>79</v>
      </c>
      <c r="AW658" s="14" t="s">
        <v>33</v>
      </c>
      <c r="AX658" s="14" t="s">
        <v>71</v>
      </c>
      <c r="AY658" s="176" t="s">
        <v>159</v>
      </c>
    </row>
    <row r="659" spans="2:51" s="14" customFormat="1" ht="11.25">
      <c r="B659" s="175"/>
      <c r="D659" s="168" t="s">
        <v>167</v>
      </c>
      <c r="E659" s="176" t="s">
        <v>3</v>
      </c>
      <c r="F659" s="177" t="s">
        <v>846</v>
      </c>
      <c r="H659" s="178">
        <v>5.3</v>
      </c>
      <c r="I659" s="179"/>
      <c r="L659" s="175"/>
      <c r="M659" s="180"/>
      <c r="N659" s="181"/>
      <c r="O659" s="181"/>
      <c r="P659" s="181"/>
      <c r="Q659" s="181"/>
      <c r="R659" s="181"/>
      <c r="S659" s="181"/>
      <c r="T659" s="182"/>
      <c r="AT659" s="176" t="s">
        <v>167</v>
      </c>
      <c r="AU659" s="176" t="s">
        <v>82</v>
      </c>
      <c r="AV659" s="14" t="s">
        <v>79</v>
      </c>
      <c r="AW659" s="14" t="s">
        <v>33</v>
      </c>
      <c r="AX659" s="14" t="s">
        <v>71</v>
      </c>
      <c r="AY659" s="176" t="s">
        <v>159</v>
      </c>
    </row>
    <row r="660" spans="2:51" s="14" customFormat="1" ht="11.25">
      <c r="B660" s="175"/>
      <c r="D660" s="168" t="s">
        <v>167</v>
      </c>
      <c r="E660" s="176" t="s">
        <v>3</v>
      </c>
      <c r="F660" s="177" t="s">
        <v>847</v>
      </c>
      <c r="H660" s="178">
        <v>5.4</v>
      </c>
      <c r="I660" s="179"/>
      <c r="L660" s="175"/>
      <c r="M660" s="180"/>
      <c r="N660" s="181"/>
      <c r="O660" s="181"/>
      <c r="P660" s="181"/>
      <c r="Q660" s="181"/>
      <c r="R660" s="181"/>
      <c r="S660" s="181"/>
      <c r="T660" s="182"/>
      <c r="AT660" s="176" t="s">
        <v>167</v>
      </c>
      <c r="AU660" s="176" t="s">
        <v>82</v>
      </c>
      <c r="AV660" s="14" t="s">
        <v>79</v>
      </c>
      <c r="AW660" s="14" t="s">
        <v>33</v>
      </c>
      <c r="AX660" s="14" t="s">
        <v>71</v>
      </c>
      <c r="AY660" s="176" t="s">
        <v>159</v>
      </c>
    </row>
    <row r="661" spans="2:51" s="14" customFormat="1" ht="11.25">
      <c r="B661" s="175"/>
      <c r="D661" s="168" t="s">
        <v>167</v>
      </c>
      <c r="E661" s="176" t="s">
        <v>3</v>
      </c>
      <c r="F661" s="177" t="s">
        <v>848</v>
      </c>
      <c r="H661" s="178">
        <v>3.9</v>
      </c>
      <c r="I661" s="179"/>
      <c r="L661" s="175"/>
      <c r="M661" s="180"/>
      <c r="N661" s="181"/>
      <c r="O661" s="181"/>
      <c r="P661" s="181"/>
      <c r="Q661" s="181"/>
      <c r="R661" s="181"/>
      <c r="S661" s="181"/>
      <c r="T661" s="182"/>
      <c r="AT661" s="176" t="s">
        <v>167</v>
      </c>
      <c r="AU661" s="176" t="s">
        <v>82</v>
      </c>
      <c r="AV661" s="14" t="s">
        <v>79</v>
      </c>
      <c r="AW661" s="14" t="s">
        <v>33</v>
      </c>
      <c r="AX661" s="14" t="s">
        <v>71</v>
      </c>
      <c r="AY661" s="176" t="s">
        <v>159</v>
      </c>
    </row>
    <row r="662" spans="2:51" s="14" customFormat="1" ht="11.25">
      <c r="B662" s="175"/>
      <c r="D662" s="168" t="s">
        <v>167</v>
      </c>
      <c r="E662" s="176" t="s">
        <v>3</v>
      </c>
      <c r="F662" s="177" t="s">
        <v>849</v>
      </c>
      <c r="H662" s="178">
        <v>5.9</v>
      </c>
      <c r="I662" s="179"/>
      <c r="L662" s="175"/>
      <c r="M662" s="180"/>
      <c r="N662" s="181"/>
      <c r="O662" s="181"/>
      <c r="P662" s="181"/>
      <c r="Q662" s="181"/>
      <c r="R662" s="181"/>
      <c r="S662" s="181"/>
      <c r="T662" s="182"/>
      <c r="AT662" s="176" t="s">
        <v>167</v>
      </c>
      <c r="AU662" s="176" t="s">
        <v>82</v>
      </c>
      <c r="AV662" s="14" t="s">
        <v>79</v>
      </c>
      <c r="AW662" s="14" t="s">
        <v>33</v>
      </c>
      <c r="AX662" s="14" t="s">
        <v>71</v>
      </c>
      <c r="AY662" s="176" t="s">
        <v>159</v>
      </c>
    </row>
    <row r="663" spans="2:51" s="14" customFormat="1" ht="11.25">
      <c r="B663" s="175"/>
      <c r="D663" s="168" t="s">
        <v>167</v>
      </c>
      <c r="E663" s="176" t="s">
        <v>3</v>
      </c>
      <c r="F663" s="177" t="s">
        <v>850</v>
      </c>
      <c r="H663" s="178">
        <v>20.4</v>
      </c>
      <c r="I663" s="179"/>
      <c r="L663" s="175"/>
      <c r="M663" s="180"/>
      <c r="N663" s="181"/>
      <c r="O663" s="181"/>
      <c r="P663" s="181"/>
      <c r="Q663" s="181"/>
      <c r="R663" s="181"/>
      <c r="S663" s="181"/>
      <c r="T663" s="182"/>
      <c r="AT663" s="176" t="s">
        <v>167</v>
      </c>
      <c r="AU663" s="176" t="s">
        <v>82</v>
      </c>
      <c r="AV663" s="14" t="s">
        <v>79</v>
      </c>
      <c r="AW663" s="14" t="s">
        <v>33</v>
      </c>
      <c r="AX663" s="14" t="s">
        <v>71</v>
      </c>
      <c r="AY663" s="176" t="s">
        <v>159</v>
      </c>
    </row>
    <row r="664" spans="2:51" s="13" customFormat="1" ht="11.25">
      <c r="B664" s="167"/>
      <c r="D664" s="168" t="s">
        <v>167</v>
      </c>
      <c r="E664" s="169" t="s">
        <v>3</v>
      </c>
      <c r="F664" s="170" t="s">
        <v>342</v>
      </c>
      <c r="H664" s="169" t="s">
        <v>3</v>
      </c>
      <c r="I664" s="171"/>
      <c r="L664" s="167"/>
      <c r="M664" s="172"/>
      <c r="N664" s="173"/>
      <c r="O664" s="173"/>
      <c r="P664" s="173"/>
      <c r="Q664" s="173"/>
      <c r="R664" s="173"/>
      <c r="S664" s="173"/>
      <c r="T664" s="174"/>
      <c r="AT664" s="169" t="s">
        <v>167</v>
      </c>
      <c r="AU664" s="169" t="s">
        <v>82</v>
      </c>
      <c r="AV664" s="13" t="s">
        <v>15</v>
      </c>
      <c r="AW664" s="13" t="s">
        <v>33</v>
      </c>
      <c r="AX664" s="13" t="s">
        <v>71</v>
      </c>
      <c r="AY664" s="169" t="s">
        <v>159</v>
      </c>
    </row>
    <row r="665" spans="2:51" s="14" customFormat="1" ht="11.25">
      <c r="B665" s="175"/>
      <c r="D665" s="168" t="s">
        <v>167</v>
      </c>
      <c r="E665" s="176" t="s">
        <v>3</v>
      </c>
      <c r="F665" s="177" t="s">
        <v>851</v>
      </c>
      <c r="H665" s="178">
        <v>10.2</v>
      </c>
      <c r="I665" s="179"/>
      <c r="L665" s="175"/>
      <c r="M665" s="180"/>
      <c r="N665" s="181"/>
      <c r="O665" s="181"/>
      <c r="P665" s="181"/>
      <c r="Q665" s="181"/>
      <c r="R665" s="181"/>
      <c r="S665" s="181"/>
      <c r="T665" s="182"/>
      <c r="AT665" s="176" t="s">
        <v>167</v>
      </c>
      <c r="AU665" s="176" t="s">
        <v>82</v>
      </c>
      <c r="AV665" s="14" t="s">
        <v>79</v>
      </c>
      <c r="AW665" s="14" t="s">
        <v>33</v>
      </c>
      <c r="AX665" s="14" t="s">
        <v>71</v>
      </c>
      <c r="AY665" s="176" t="s">
        <v>159</v>
      </c>
    </row>
    <row r="666" spans="2:51" s="14" customFormat="1" ht="11.25">
      <c r="B666" s="175"/>
      <c r="D666" s="168" t="s">
        <v>167</v>
      </c>
      <c r="E666" s="176" t="s">
        <v>3</v>
      </c>
      <c r="F666" s="177" t="s">
        <v>847</v>
      </c>
      <c r="H666" s="178">
        <v>5.4</v>
      </c>
      <c r="I666" s="179"/>
      <c r="L666" s="175"/>
      <c r="M666" s="180"/>
      <c r="N666" s="181"/>
      <c r="O666" s="181"/>
      <c r="P666" s="181"/>
      <c r="Q666" s="181"/>
      <c r="R666" s="181"/>
      <c r="S666" s="181"/>
      <c r="T666" s="182"/>
      <c r="AT666" s="176" t="s">
        <v>167</v>
      </c>
      <c r="AU666" s="176" t="s">
        <v>82</v>
      </c>
      <c r="AV666" s="14" t="s">
        <v>79</v>
      </c>
      <c r="AW666" s="14" t="s">
        <v>33</v>
      </c>
      <c r="AX666" s="14" t="s">
        <v>71</v>
      </c>
      <c r="AY666" s="176" t="s">
        <v>159</v>
      </c>
    </row>
    <row r="667" spans="2:51" s="14" customFormat="1" ht="11.25">
      <c r="B667" s="175"/>
      <c r="D667" s="168" t="s">
        <v>167</v>
      </c>
      <c r="E667" s="176" t="s">
        <v>3</v>
      </c>
      <c r="F667" s="177" t="s">
        <v>852</v>
      </c>
      <c r="H667" s="178">
        <v>4.1</v>
      </c>
      <c r="I667" s="179"/>
      <c r="L667" s="175"/>
      <c r="M667" s="180"/>
      <c r="N667" s="181"/>
      <c r="O667" s="181"/>
      <c r="P667" s="181"/>
      <c r="Q667" s="181"/>
      <c r="R667" s="181"/>
      <c r="S667" s="181"/>
      <c r="T667" s="182"/>
      <c r="AT667" s="176" t="s">
        <v>167</v>
      </c>
      <c r="AU667" s="176" t="s">
        <v>82</v>
      </c>
      <c r="AV667" s="14" t="s">
        <v>79</v>
      </c>
      <c r="AW667" s="14" t="s">
        <v>33</v>
      </c>
      <c r="AX667" s="14" t="s">
        <v>71</v>
      </c>
      <c r="AY667" s="176" t="s">
        <v>159</v>
      </c>
    </row>
    <row r="668" spans="2:51" s="14" customFormat="1" ht="11.25">
      <c r="B668" s="175"/>
      <c r="D668" s="168" t="s">
        <v>167</v>
      </c>
      <c r="E668" s="176" t="s">
        <v>3</v>
      </c>
      <c r="F668" s="177" t="s">
        <v>853</v>
      </c>
      <c r="H668" s="178">
        <v>9.6</v>
      </c>
      <c r="I668" s="179"/>
      <c r="L668" s="175"/>
      <c r="M668" s="180"/>
      <c r="N668" s="181"/>
      <c r="O668" s="181"/>
      <c r="P668" s="181"/>
      <c r="Q668" s="181"/>
      <c r="R668" s="181"/>
      <c r="S668" s="181"/>
      <c r="T668" s="182"/>
      <c r="AT668" s="176" t="s">
        <v>167</v>
      </c>
      <c r="AU668" s="176" t="s">
        <v>82</v>
      </c>
      <c r="AV668" s="14" t="s">
        <v>79</v>
      </c>
      <c r="AW668" s="14" t="s">
        <v>33</v>
      </c>
      <c r="AX668" s="14" t="s">
        <v>71</v>
      </c>
      <c r="AY668" s="176" t="s">
        <v>159</v>
      </c>
    </row>
    <row r="669" spans="2:51" s="14" customFormat="1" ht="11.25">
      <c r="B669" s="175"/>
      <c r="D669" s="168" t="s">
        <v>167</v>
      </c>
      <c r="E669" s="176" t="s">
        <v>3</v>
      </c>
      <c r="F669" s="177" t="s">
        <v>845</v>
      </c>
      <c r="H669" s="178">
        <v>4.2</v>
      </c>
      <c r="I669" s="179"/>
      <c r="L669" s="175"/>
      <c r="M669" s="180"/>
      <c r="N669" s="181"/>
      <c r="O669" s="181"/>
      <c r="P669" s="181"/>
      <c r="Q669" s="181"/>
      <c r="R669" s="181"/>
      <c r="S669" s="181"/>
      <c r="T669" s="182"/>
      <c r="AT669" s="176" t="s">
        <v>167</v>
      </c>
      <c r="AU669" s="176" t="s">
        <v>82</v>
      </c>
      <c r="AV669" s="14" t="s">
        <v>79</v>
      </c>
      <c r="AW669" s="14" t="s">
        <v>33</v>
      </c>
      <c r="AX669" s="14" t="s">
        <v>71</v>
      </c>
      <c r="AY669" s="176" t="s">
        <v>159</v>
      </c>
    </row>
    <row r="670" spans="2:51" s="14" customFormat="1" ht="11.25">
      <c r="B670" s="175"/>
      <c r="D670" s="168" t="s">
        <v>167</v>
      </c>
      <c r="E670" s="176" t="s">
        <v>3</v>
      </c>
      <c r="F670" s="177" t="s">
        <v>844</v>
      </c>
      <c r="H670" s="178">
        <v>15.6</v>
      </c>
      <c r="I670" s="179"/>
      <c r="L670" s="175"/>
      <c r="M670" s="180"/>
      <c r="N670" s="181"/>
      <c r="O670" s="181"/>
      <c r="P670" s="181"/>
      <c r="Q670" s="181"/>
      <c r="R670" s="181"/>
      <c r="S670" s="181"/>
      <c r="T670" s="182"/>
      <c r="AT670" s="176" t="s">
        <v>167</v>
      </c>
      <c r="AU670" s="176" t="s">
        <v>82</v>
      </c>
      <c r="AV670" s="14" t="s">
        <v>79</v>
      </c>
      <c r="AW670" s="14" t="s">
        <v>33</v>
      </c>
      <c r="AX670" s="14" t="s">
        <v>71</v>
      </c>
      <c r="AY670" s="176" t="s">
        <v>159</v>
      </c>
    </row>
    <row r="671" spans="2:51" s="14" customFormat="1" ht="11.25">
      <c r="B671" s="175"/>
      <c r="D671" s="168" t="s">
        <v>167</v>
      </c>
      <c r="E671" s="176" t="s">
        <v>3</v>
      </c>
      <c r="F671" s="177" t="s">
        <v>854</v>
      </c>
      <c r="H671" s="178">
        <v>8.4</v>
      </c>
      <c r="I671" s="179"/>
      <c r="L671" s="175"/>
      <c r="M671" s="180"/>
      <c r="N671" s="181"/>
      <c r="O671" s="181"/>
      <c r="P671" s="181"/>
      <c r="Q671" s="181"/>
      <c r="R671" s="181"/>
      <c r="S671" s="181"/>
      <c r="T671" s="182"/>
      <c r="AT671" s="176" t="s">
        <v>167</v>
      </c>
      <c r="AU671" s="176" t="s">
        <v>82</v>
      </c>
      <c r="AV671" s="14" t="s">
        <v>79</v>
      </c>
      <c r="AW671" s="14" t="s">
        <v>33</v>
      </c>
      <c r="AX671" s="14" t="s">
        <v>71</v>
      </c>
      <c r="AY671" s="176" t="s">
        <v>159</v>
      </c>
    </row>
    <row r="672" spans="2:51" s="14" customFormat="1" ht="11.25">
      <c r="B672" s="175"/>
      <c r="D672" s="168" t="s">
        <v>167</v>
      </c>
      <c r="E672" s="176" t="s">
        <v>3</v>
      </c>
      <c r="F672" s="177" t="s">
        <v>847</v>
      </c>
      <c r="H672" s="178">
        <v>5.4</v>
      </c>
      <c r="I672" s="179"/>
      <c r="L672" s="175"/>
      <c r="M672" s="180"/>
      <c r="N672" s="181"/>
      <c r="O672" s="181"/>
      <c r="P672" s="181"/>
      <c r="Q672" s="181"/>
      <c r="R672" s="181"/>
      <c r="S672" s="181"/>
      <c r="T672" s="182"/>
      <c r="AT672" s="176" t="s">
        <v>167</v>
      </c>
      <c r="AU672" s="176" t="s">
        <v>82</v>
      </c>
      <c r="AV672" s="14" t="s">
        <v>79</v>
      </c>
      <c r="AW672" s="14" t="s">
        <v>33</v>
      </c>
      <c r="AX672" s="14" t="s">
        <v>71</v>
      </c>
      <c r="AY672" s="176" t="s">
        <v>159</v>
      </c>
    </row>
    <row r="673" spans="2:51" s="14" customFormat="1" ht="11.25">
      <c r="B673" s="175"/>
      <c r="D673" s="168" t="s">
        <v>167</v>
      </c>
      <c r="E673" s="176" t="s">
        <v>3</v>
      </c>
      <c r="F673" s="177" t="s">
        <v>855</v>
      </c>
      <c r="H673" s="178">
        <v>4.5</v>
      </c>
      <c r="I673" s="179"/>
      <c r="L673" s="175"/>
      <c r="M673" s="180"/>
      <c r="N673" s="181"/>
      <c r="O673" s="181"/>
      <c r="P673" s="181"/>
      <c r="Q673" s="181"/>
      <c r="R673" s="181"/>
      <c r="S673" s="181"/>
      <c r="T673" s="182"/>
      <c r="AT673" s="176" t="s">
        <v>167</v>
      </c>
      <c r="AU673" s="176" t="s">
        <v>82</v>
      </c>
      <c r="AV673" s="14" t="s">
        <v>79</v>
      </c>
      <c r="AW673" s="14" t="s">
        <v>33</v>
      </c>
      <c r="AX673" s="14" t="s">
        <v>71</v>
      </c>
      <c r="AY673" s="176" t="s">
        <v>159</v>
      </c>
    </row>
    <row r="674" spans="2:51" s="14" customFormat="1" ht="11.25">
      <c r="B674" s="175"/>
      <c r="D674" s="168" t="s">
        <v>167</v>
      </c>
      <c r="E674" s="176" t="s">
        <v>3</v>
      </c>
      <c r="F674" s="177" t="s">
        <v>856</v>
      </c>
      <c r="H674" s="178">
        <v>8</v>
      </c>
      <c r="I674" s="179"/>
      <c r="L674" s="175"/>
      <c r="M674" s="180"/>
      <c r="N674" s="181"/>
      <c r="O674" s="181"/>
      <c r="P674" s="181"/>
      <c r="Q674" s="181"/>
      <c r="R674" s="181"/>
      <c r="S674" s="181"/>
      <c r="T674" s="182"/>
      <c r="AT674" s="176" t="s">
        <v>167</v>
      </c>
      <c r="AU674" s="176" t="s">
        <v>82</v>
      </c>
      <c r="AV674" s="14" t="s">
        <v>79</v>
      </c>
      <c r="AW674" s="14" t="s">
        <v>33</v>
      </c>
      <c r="AX674" s="14" t="s">
        <v>71</v>
      </c>
      <c r="AY674" s="176" t="s">
        <v>159</v>
      </c>
    </row>
    <row r="675" spans="2:51" s="14" customFormat="1" ht="11.25">
      <c r="B675" s="175"/>
      <c r="D675" s="168" t="s">
        <v>167</v>
      </c>
      <c r="E675" s="176" t="s">
        <v>3</v>
      </c>
      <c r="F675" s="177" t="s">
        <v>857</v>
      </c>
      <c r="H675" s="178">
        <v>13.74</v>
      </c>
      <c r="I675" s="179"/>
      <c r="L675" s="175"/>
      <c r="M675" s="180"/>
      <c r="N675" s="181"/>
      <c r="O675" s="181"/>
      <c r="P675" s="181"/>
      <c r="Q675" s="181"/>
      <c r="R675" s="181"/>
      <c r="S675" s="181"/>
      <c r="T675" s="182"/>
      <c r="AT675" s="176" t="s">
        <v>167</v>
      </c>
      <c r="AU675" s="176" t="s">
        <v>82</v>
      </c>
      <c r="AV675" s="14" t="s">
        <v>79</v>
      </c>
      <c r="AW675" s="14" t="s">
        <v>33</v>
      </c>
      <c r="AX675" s="14" t="s">
        <v>71</v>
      </c>
      <c r="AY675" s="176" t="s">
        <v>159</v>
      </c>
    </row>
    <row r="676" spans="2:51" s="15" customFormat="1" ht="11.25">
      <c r="B676" s="183"/>
      <c r="D676" s="168" t="s">
        <v>167</v>
      </c>
      <c r="E676" s="184" t="s">
        <v>3</v>
      </c>
      <c r="F676" s="185" t="s">
        <v>186</v>
      </c>
      <c r="H676" s="186">
        <v>182.34</v>
      </c>
      <c r="I676" s="187"/>
      <c r="L676" s="183"/>
      <c r="M676" s="188"/>
      <c r="N676" s="189"/>
      <c r="O676" s="189"/>
      <c r="P676" s="189"/>
      <c r="Q676" s="189"/>
      <c r="R676" s="189"/>
      <c r="S676" s="189"/>
      <c r="T676" s="190"/>
      <c r="AT676" s="184" t="s">
        <v>167</v>
      </c>
      <c r="AU676" s="184" t="s">
        <v>82</v>
      </c>
      <c r="AV676" s="15" t="s">
        <v>85</v>
      </c>
      <c r="AW676" s="15" t="s">
        <v>33</v>
      </c>
      <c r="AX676" s="15" t="s">
        <v>15</v>
      </c>
      <c r="AY676" s="184" t="s">
        <v>159</v>
      </c>
    </row>
    <row r="677" spans="1:65" s="2" customFormat="1" ht="24" customHeight="1">
      <c r="A677" s="34"/>
      <c r="B677" s="153"/>
      <c r="C677" s="191" t="s">
        <v>858</v>
      </c>
      <c r="D677" s="191" t="s">
        <v>245</v>
      </c>
      <c r="E677" s="192" t="s">
        <v>859</v>
      </c>
      <c r="F677" s="193" t="s">
        <v>860</v>
      </c>
      <c r="G677" s="194" t="s">
        <v>298</v>
      </c>
      <c r="H677" s="195">
        <v>191.457</v>
      </c>
      <c r="I677" s="196"/>
      <c r="J677" s="197">
        <f>ROUND(I677*H677,2)</f>
        <v>0</v>
      </c>
      <c r="K677" s="193" t="s">
        <v>165</v>
      </c>
      <c r="L677" s="198"/>
      <c r="M677" s="199" t="s">
        <v>3</v>
      </c>
      <c r="N677" s="200" t="s">
        <v>42</v>
      </c>
      <c r="O677" s="55"/>
      <c r="P677" s="163">
        <f>O677*H677</f>
        <v>0</v>
      </c>
      <c r="Q677" s="163">
        <v>4E-05</v>
      </c>
      <c r="R677" s="163">
        <f>Q677*H677</f>
        <v>0.00765828</v>
      </c>
      <c r="S677" s="163">
        <v>0</v>
      </c>
      <c r="T677" s="164">
        <f>S677*H677</f>
        <v>0</v>
      </c>
      <c r="U677" s="34"/>
      <c r="V677" s="34"/>
      <c r="W677" s="34"/>
      <c r="X677" s="34"/>
      <c r="Y677" s="34"/>
      <c r="Z677" s="34"/>
      <c r="AA677" s="34"/>
      <c r="AB677" s="34"/>
      <c r="AC677" s="34"/>
      <c r="AD677" s="34"/>
      <c r="AE677" s="34"/>
      <c r="AR677" s="165" t="s">
        <v>97</v>
      </c>
      <c r="AT677" s="165" t="s">
        <v>245</v>
      </c>
      <c r="AU677" s="165" t="s">
        <v>82</v>
      </c>
      <c r="AY677" s="19" t="s">
        <v>159</v>
      </c>
      <c r="BE677" s="166">
        <f>IF(N677="základní",J677,0)</f>
        <v>0</v>
      </c>
      <c r="BF677" s="166">
        <f>IF(N677="snížená",J677,0)</f>
        <v>0</v>
      </c>
      <c r="BG677" s="166">
        <f>IF(N677="zákl. přenesená",J677,0)</f>
        <v>0</v>
      </c>
      <c r="BH677" s="166">
        <f>IF(N677="sníž. přenesená",J677,0)</f>
        <v>0</v>
      </c>
      <c r="BI677" s="166">
        <f>IF(N677="nulová",J677,0)</f>
        <v>0</v>
      </c>
      <c r="BJ677" s="19" t="s">
        <v>15</v>
      </c>
      <c r="BK677" s="166">
        <f>ROUND(I677*H677,2)</f>
        <v>0</v>
      </c>
      <c r="BL677" s="19" t="s">
        <v>85</v>
      </c>
      <c r="BM677" s="165" t="s">
        <v>861</v>
      </c>
    </row>
    <row r="678" spans="2:51" s="14" customFormat="1" ht="11.25">
      <c r="B678" s="175"/>
      <c r="D678" s="168" t="s">
        <v>167</v>
      </c>
      <c r="F678" s="177" t="s">
        <v>862</v>
      </c>
      <c r="H678" s="178">
        <v>191.457</v>
      </c>
      <c r="I678" s="179"/>
      <c r="L678" s="175"/>
      <c r="M678" s="180"/>
      <c r="N678" s="181"/>
      <c r="O678" s="181"/>
      <c r="P678" s="181"/>
      <c r="Q678" s="181"/>
      <c r="R678" s="181"/>
      <c r="S678" s="181"/>
      <c r="T678" s="182"/>
      <c r="AT678" s="176" t="s">
        <v>167</v>
      </c>
      <c r="AU678" s="176" t="s">
        <v>82</v>
      </c>
      <c r="AV678" s="14" t="s">
        <v>79</v>
      </c>
      <c r="AW678" s="14" t="s">
        <v>4</v>
      </c>
      <c r="AX678" s="14" t="s">
        <v>15</v>
      </c>
      <c r="AY678" s="176" t="s">
        <v>159</v>
      </c>
    </row>
    <row r="679" spans="1:65" s="2" customFormat="1" ht="36" customHeight="1">
      <c r="A679" s="34"/>
      <c r="B679" s="153"/>
      <c r="C679" s="154" t="s">
        <v>863</v>
      </c>
      <c r="D679" s="154" t="s">
        <v>161</v>
      </c>
      <c r="E679" s="155" t="s">
        <v>864</v>
      </c>
      <c r="F679" s="156" t="s">
        <v>865</v>
      </c>
      <c r="G679" s="157" t="s">
        <v>164</v>
      </c>
      <c r="H679" s="158">
        <v>100.818</v>
      </c>
      <c r="I679" s="159"/>
      <c r="J679" s="160">
        <f>ROUND(I679*H679,2)</f>
        <v>0</v>
      </c>
      <c r="K679" s="156" t="s">
        <v>165</v>
      </c>
      <c r="L679" s="35"/>
      <c r="M679" s="161" t="s">
        <v>3</v>
      </c>
      <c r="N679" s="162" t="s">
        <v>42</v>
      </c>
      <c r="O679" s="55"/>
      <c r="P679" s="163">
        <f>O679*H679</f>
        <v>0</v>
      </c>
      <c r="Q679" s="163">
        <v>0</v>
      </c>
      <c r="R679" s="163">
        <f>Q679*H679</f>
        <v>0</v>
      </c>
      <c r="S679" s="163">
        <v>0</v>
      </c>
      <c r="T679" s="164">
        <f>S679*H679</f>
        <v>0</v>
      </c>
      <c r="U679" s="34"/>
      <c r="V679" s="34"/>
      <c r="W679" s="34"/>
      <c r="X679" s="34"/>
      <c r="Y679" s="34"/>
      <c r="Z679" s="34"/>
      <c r="AA679" s="34"/>
      <c r="AB679" s="34"/>
      <c r="AC679" s="34"/>
      <c r="AD679" s="34"/>
      <c r="AE679" s="34"/>
      <c r="AR679" s="165" t="s">
        <v>85</v>
      </c>
      <c r="AT679" s="165" t="s">
        <v>161</v>
      </c>
      <c r="AU679" s="165" t="s">
        <v>82</v>
      </c>
      <c r="AY679" s="19" t="s">
        <v>159</v>
      </c>
      <c r="BE679" s="166">
        <f>IF(N679="základní",J679,0)</f>
        <v>0</v>
      </c>
      <c r="BF679" s="166">
        <f>IF(N679="snížená",J679,0)</f>
        <v>0</v>
      </c>
      <c r="BG679" s="166">
        <f>IF(N679="zákl. přenesená",J679,0)</f>
        <v>0</v>
      </c>
      <c r="BH679" s="166">
        <f>IF(N679="sníž. přenesená",J679,0)</f>
        <v>0</v>
      </c>
      <c r="BI679" s="166">
        <f>IF(N679="nulová",J679,0)</f>
        <v>0</v>
      </c>
      <c r="BJ679" s="19" t="s">
        <v>15</v>
      </c>
      <c r="BK679" s="166">
        <f>ROUND(I679*H679,2)</f>
        <v>0</v>
      </c>
      <c r="BL679" s="19" t="s">
        <v>85</v>
      </c>
      <c r="BM679" s="165" t="s">
        <v>866</v>
      </c>
    </row>
    <row r="680" spans="2:51" s="13" customFormat="1" ht="11.25">
      <c r="B680" s="167"/>
      <c r="D680" s="168" t="s">
        <v>167</v>
      </c>
      <c r="E680" s="169" t="s">
        <v>3</v>
      </c>
      <c r="F680" s="170" t="s">
        <v>339</v>
      </c>
      <c r="H680" s="169" t="s">
        <v>3</v>
      </c>
      <c r="I680" s="171"/>
      <c r="L680" s="167"/>
      <c r="M680" s="172"/>
      <c r="N680" s="173"/>
      <c r="O680" s="173"/>
      <c r="P680" s="173"/>
      <c r="Q680" s="173"/>
      <c r="R680" s="173"/>
      <c r="S680" s="173"/>
      <c r="T680" s="174"/>
      <c r="AT680" s="169" t="s">
        <v>167</v>
      </c>
      <c r="AU680" s="169" t="s">
        <v>82</v>
      </c>
      <c r="AV680" s="13" t="s">
        <v>15</v>
      </c>
      <c r="AW680" s="13" t="s">
        <v>33</v>
      </c>
      <c r="AX680" s="13" t="s">
        <v>71</v>
      </c>
      <c r="AY680" s="169" t="s">
        <v>159</v>
      </c>
    </row>
    <row r="681" spans="2:51" s="14" customFormat="1" ht="11.25">
      <c r="B681" s="175"/>
      <c r="D681" s="168" t="s">
        <v>167</v>
      </c>
      <c r="E681" s="176" t="s">
        <v>3</v>
      </c>
      <c r="F681" s="177" t="s">
        <v>867</v>
      </c>
      <c r="H681" s="178">
        <v>2.16</v>
      </c>
      <c r="I681" s="179"/>
      <c r="L681" s="175"/>
      <c r="M681" s="180"/>
      <c r="N681" s="181"/>
      <c r="O681" s="181"/>
      <c r="P681" s="181"/>
      <c r="Q681" s="181"/>
      <c r="R681" s="181"/>
      <c r="S681" s="181"/>
      <c r="T681" s="182"/>
      <c r="AT681" s="176" t="s">
        <v>167</v>
      </c>
      <c r="AU681" s="176" t="s">
        <v>82</v>
      </c>
      <c r="AV681" s="14" t="s">
        <v>79</v>
      </c>
      <c r="AW681" s="14" t="s">
        <v>33</v>
      </c>
      <c r="AX681" s="14" t="s">
        <v>71</v>
      </c>
      <c r="AY681" s="176" t="s">
        <v>159</v>
      </c>
    </row>
    <row r="682" spans="2:51" s="14" customFormat="1" ht="11.25">
      <c r="B682" s="175"/>
      <c r="D682" s="168" t="s">
        <v>167</v>
      </c>
      <c r="E682" s="176" t="s">
        <v>3</v>
      </c>
      <c r="F682" s="177" t="s">
        <v>868</v>
      </c>
      <c r="H682" s="178">
        <v>3.22</v>
      </c>
      <c r="I682" s="179"/>
      <c r="L682" s="175"/>
      <c r="M682" s="180"/>
      <c r="N682" s="181"/>
      <c r="O682" s="181"/>
      <c r="P682" s="181"/>
      <c r="Q682" s="181"/>
      <c r="R682" s="181"/>
      <c r="S682" s="181"/>
      <c r="T682" s="182"/>
      <c r="AT682" s="176" t="s">
        <v>167</v>
      </c>
      <c r="AU682" s="176" t="s">
        <v>82</v>
      </c>
      <c r="AV682" s="14" t="s">
        <v>79</v>
      </c>
      <c r="AW682" s="14" t="s">
        <v>33</v>
      </c>
      <c r="AX682" s="14" t="s">
        <v>71</v>
      </c>
      <c r="AY682" s="176" t="s">
        <v>159</v>
      </c>
    </row>
    <row r="683" spans="2:51" s="14" customFormat="1" ht="11.25">
      <c r="B683" s="175"/>
      <c r="D683" s="168" t="s">
        <v>167</v>
      </c>
      <c r="E683" s="176" t="s">
        <v>3</v>
      </c>
      <c r="F683" s="177" t="s">
        <v>869</v>
      </c>
      <c r="H683" s="178">
        <v>0.675</v>
      </c>
      <c r="I683" s="179"/>
      <c r="L683" s="175"/>
      <c r="M683" s="180"/>
      <c r="N683" s="181"/>
      <c r="O683" s="181"/>
      <c r="P683" s="181"/>
      <c r="Q683" s="181"/>
      <c r="R683" s="181"/>
      <c r="S683" s="181"/>
      <c r="T683" s="182"/>
      <c r="AT683" s="176" t="s">
        <v>167</v>
      </c>
      <c r="AU683" s="176" t="s">
        <v>82</v>
      </c>
      <c r="AV683" s="14" t="s">
        <v>79</v>
      </c>
      <c r="AW683" s="14" t="s">
        <v>33</v>
      </c>
      <c r="AX683" s="14" t="s">
        <v>71</v>
      </c>
      <c r="AY683" s="176" t="s">
        <v>159</v>
      </c>
    </row>
    <row r="684" spans="2:51" s="14" customFormat="1" ht="11.25">
      <c r="B684" s="175"/>
      <c r="D684" s="168" t="s">
        <v>167</v>
      </c>
      <c r="E684" s="176" t="s">
        <v>3</v>
      </c>
      <c r="F684" s="177" t="s">
        <v>870</v>
      </c>
      <c r="H684" s="178">
        <v>2.53</v>
      </c>
      <c r="I684" s="179"/>
      <c r="L684" s="175"/>
      <c r="M684" s="180"/>
      <c r="N684" s="181"/>
      <c r="O684" s="181"/>
      <c r="P684" s="181"/>
      <c r="Q684" s="181"/>
      <c r="R684" s="181"/>
      <c r="S684" s="181"/>
      <c r="T684" s="182"/>
      <c r="AT684" s="176" t="s">
        <v>167</v>
      </c>
      <c r="AU684" s="176" t="s">
        <v>82</v>
      </c>
      <c r="AV684" s="14" t="s">
        <v>79</v>
      </c>
      <c r="AW684" s="14" t="s">
        <v>33</v>
      </c>
      <c r="AX684" s="14" t="s">
        <v>71</v>
      </c>
      <c r="AY684" s="176" t="s">
        <v>159</v>
      </c>
    </row>
    <row r="685" spans="2:51" s="14" customFormat="1" ht="11.25">
      <c r="B685" s="175"/>
      <c r="D685" s="168" t="s">
        <v>167</v>
      </c>
      <c r="E685" s="176" t="s">
        <v>3</v>
      </c>
      <c r="F685" s="177" t="s">
        <v>871</v>
      </c>
      <c r="H685" s="178">
        <v>2.16</v>
      </c>
      <c r="I685" s="179"/>
      <c r="L685" s="175"/>
      <c r="M685" s="180"/>
      <c r="N685" s="181"/>
      <c r="O685" s="181"/>
      <c r="P685" s="181"/>
      <c r="Q685" s="181"/>
      <c r="R685" s="181"/>
      <c r="S685" s="181"/>
      <c r="T685" s="182"/>
      <c r="AT685" s="176" t="s">
        <v>167</v>
      </c>
      <c r="AU685" s="176" t="s">
        <v>82</v>
      </c>
      <c r="AV685" s="14" t="s">
        <v>79</v>
      </c>
      <c r="AW685" s="14" t="s">
        <v>33</v>
      </c>
      <c r="AX685" s="14" t="s">
        <v>71</v>
      </c>
      <c r="AY685" s="176" t="s">
        <v>159</v>
      </c>
    </row>
    <row r="686" spans="2:51" s="14" customFormat="1" ht="11.25">
      <c r="B686" s="175"/>
      <c r="D686" s="168" t="s">
        <v>167</v>
      </c>
      <c r="E686" s="176" t="s">
        <v>3</v>
      </c>
      <c r="F686" s="177" t="s">
        <v>872</v>
      </c>
      <c r="H686" s="178">
        <v>2.175</v>
      </c>
      <c r="I686" s="179"/>
      <c r="L686" s="175"/>
      <c r="M686" s="180"/>
      <c r="N686" s="181"/>
      <c r="O686" s="181"/>
      <c r="P686" s="181"/>
      <c r="Q686" s="181"/>
      <c r="R686" s="181"/>
      <c r="S686" s="181"/>
      <c r="T686" s="182"/>
      <c r="AT686" s="176" t="s">
        <v>167</v>
      </c>
      <c r="AU686" s="176" t="s">
        <v>82</v>
      </c>
      <c r="AV686" s="14" t="s">
        <v>79</v>
      </c>
      <c r="AW686" s="14" t="s">
        <v>33</v>
      </c>
      <c r="AX686" s="14" t="s">
        <v>71</v>
      </c>
      <c r="AY686" s="176" t="s">
        <v>159</v>
      </c>
    </row>
    <row r="687" spans="2:51" s="14" customFormat="1" ht="11.25">
      <c r="B687" s="175"/>
      <c r="D687" s="168" t="s">
        <v>167</v>
      </c>
      <c r="E687" s="176" t="s">
        <v>3</v>
      </c>
      <c r="F687" s="177" t="s">
        <v>873</v>
      </c>
      <c r="H687" s="178">
        <v>5.4</v>
      </c>
      <c r="I687" s="179"/>
      <c r="L687" s="175"/>
      <c r="M687" s="180"/>
      <c r="N687" s="181"/>
      <c r="O687" s="181"/>
      <c r="P687" s="181"/>
      <c r="Q687" s="181"/>
      <c r="R687" s="181"/>
      <c r="S687" s="181"/>
      <c r="T687" s="182"/>
      <c r="AT687" s="176" t="s">
        <v>167</v>
      </c>
      <c r="AU687" s="176" t="s">
        <v>82</v>
      </c>
      <c r="AV687" s="14" t="s">
        <v>79</v>
      </c>
      <c r="AW687" s="14" t="s">
        <v>33</v>
      </c>
      <c r="AX687" s="14" t="s">
        <v>71</v>
      </c>
      <c r="AY687" s="176" t="s">
        <v>159</v>
      </c>
    </row>
    <row r="688" spans="2:51" s="14" customFormat="1" ht="11.25">
      <c r="B688" s="175"/>
      <c r="D688" s="168" t="s">
        <v>167</v>
      </c>
      <c r="E688" s="176" t="s">
        <v>3</v>
      </c>
      <c r="F688" s="177" t="s">
        <v>874</v>
      </c>
      <c r="H688" s="178">
        <v>1.8</v>
      </c>
      <c r="I688" s="179"/>
      <c r="L688" s="175"/>
      <c r="M688" s="180"/>
      <c r="N688" s="181"/>
      <c r="O688" s="181"/>
      <c r="P688" s="181"/>
      <c r="Q688" s="181"/>
      <c r="R688" s="181"/>
      <c r="S688" s="181"/>
      <c r="T688" s="182"/>
      <c r="AT688" s="176" t="s">
        <v>167</v>
      </c>
      <c r="AU688" s="176" t="s">
        <v>82</v>
      </c>
      <c r="AV688" s="14" t="s">
        <v>79</v>
      </c>
      <c r="AW688" s="14" t="s">
        <v>33</v>
      </c>
      <c r="AX688" s="14" t="s">
        <v>71</v>
      </c>
      <c r="AY688" s="176" t="s">
        <v>159</v>
      </c>
    </row>
    <row r="689" spans="2:51" s="14" customFormat="1" ht="11.25">
      <c r="B689" s="175"/>
      <c r="D689" s="168" t="s">
        <v>167</v>
      </c>
      <c r="E689" s="176" t="s">
        <v>3</v>
      </c>
      <c r="F689" s="177" t="s">
        <v>875</v>
      </c>
      <c r="H689" s="178">
        <v>2.31</v>
      </c>
      <c r="I689" s="179"/>
      <c r="L689" s="175"/>
      <c r="M689" s="180"/>
      <c r="N689" s="181"/>
      <c r="O689" s="181"/>
      <c r="P689" s="181"/>
      <c r="Q689" s="181"/>
      <c r="R689" s="181"/>
      <c r="S689" s="181"/>
      <c r="T689" s="182"/>
      <c r="AT689" s="176" t="s">
        <v>167</v>
      </c>
      <c r="AU689" s="176" t="s">
        <v>82</v>
      </c>
      <c r="AV689" s="14" t="s">
        <v>79</v>
      </c>
      <c r="AW689" s="14" t="s">
        <v>33</v>
      </c>
      <c r="AX689" s="14" t="s">
        <v>71</v>
      </c>
      <c r="AY689" s="176" t="s">
        <v>159</v>
      </c>
    </row>
    <row r="690" spans="2:51" s="14" customFormat="1" ht="11.25">
      <c r="B690" s="175"/>
      <c r="D690" s="168" t="s">
        <v>167</v>
      </c>
      <c r="E690" s="176" t="s">
        <v>3</v>
      </c>
      <c r="F690" s="177" t="s">
        <v>876</v>
      </c>
      <c r="H690" s="178">
        <v>3.6</v>
      </c>
      <c r="I690" s="179"/>
      <c r="L690" s="175"/>
      <c r="M690" s="180"/>
      <c r="N690" s="181"/>
      <c r="O690" s="181"/>
      <c r="P690" s="181"/>
      <c r="Q690" s="181"/>
      <c r="R690" s="181"/>
      <c r="S690" s="181"/>
      <c r="T690" s="182"/>
      <c r="AT690" s="176" t="s">
        <v>167</v>
      </c>
      <c r="AU690" s="176" t="s">
        <v>82</v>
      </c>
      <c r="AV690" s="14" t="s">
        <v>79</v>
      </c>
      <c r="AW690" s="14" t="s">
        <v>33</v>
      </c>
      <c r="AX690" s="14" t="s">
        <v>71</v>
      </c>
      <c r="AY690" s="176" t="s">
        <v>159</v>
      </c>
    </row>
    <row r="691" spans="2:51" s="14" customFormat="1" ht="11.25">
      <c r="B691" s="175"/>
      <c r="D691" s="168" t="s">
        <v>167</v>
      </c>
      <c r="E691" s="176" t="s">
        <v>3</v>
      </c>
      <c r="F691" s="177" t="s">
        <v>877</v>
      </c>
      <c r="H691" s="178">
        <v>1.35</v>
      </c>
      <c r="I691" s="179"/>
      <c r="L691" s="175"/>
      <c r="M691" s="180"/>
      <c r="N691" s="181"/>
      <c r="O691" s="181"/>
      <c r="P691" s="181"/>
      <c r="Q691" s="181"/>
      <c r="R691" s="181"/>
      <c r="S691" s="181"/>
      <c r="T691" s="182"/>
      <c r="AT691" s="176" t="s">
        <v>167</v>
      </c>
      <c r="AU691" s="176" t="s">
        <v>82</v>
      </c>
      <c r="AV691" s="14" t="s">
        <v>79</v>
      </c>
      <c r="AW691" s="14" t="s">
        <v>33</v>
      </c>
      <c r="AX691" s="14" t="s">
        <v>71</v>
      </c>
      <c r="AY691" s="176" t="s">
        <v>159</v>
      </c>
    </row>
    <row r="692" spans="2:51" s="14" customFormat="1" ht="11.25">
      <c r="B692" s="175"/>
      <c r="D692" s="168" t="s">
        <v>167</v>
      </c>
      <c r="E692" s="176" t="s">
        <v>3</v>
      </c>
      <c r="F692" s="177" t="s">
        <v>878</v>
      </c>
      <c r="H692" s="178">
        <v>3.57</v>
      </c>
      <c r="I692" s="179"/>
      <c r="L692" s="175"/>
      <c r="M692" s="180"/>
      <c r="N692" s="181"/>
      <c r="O692" s="181"/>
      <c r="P692" s="181"/>
      <c r="Q692" s="181"/>
      <c r="R692" s="181"/>
      <c r="S692" s="181"/>
      <c r="T692" s="182"/>
      <c r="AT692" s="176" t="s">
        <v>167</v>
      </c>
      <c r="AU692" s="176" t="s">
        <v>82</v>
      </c>
      <c r="AV692" s="14" t="s">
        <v>79</v>
      </c>
      <c r="AW692" s="14" t="s">
        <v>33</v>
      </c>
      <c r="AX692" s="14" t="s">
        <v>71</v>
      </c>
      <c r="AY692" s="176" t="s">
        <v>159</v>
      </c>
    </row>
    <row r="693" spans="2:51" s="14" customFormat="1" ht="11.25">
      <c r="B693" s="175"/>
      <c r="D693" s="168" t="s">
        <v>167</v>
      </c>
      <c r="E693" s="176" t="s">
        <v>3</v>
      </c>
      <c r="F693" s="177" t="s">
        <v>879</v>
      </c>
      <c r="H693" s="178">
        <v>22.4</v>
      </c>
      <c r="I693" s="179"/>
      <c r="L693" s="175"/>
      <c r="M693" s="180"/>
      <c r="N693" s="181"/>
      <c r="O693" s="181"/>
      <c r="P693" s="181"/>
      <c r="Q693" s="181"/>
      <c r="R693" s="181"/>
      <c r="S693" s="181"/>
      <c r="T693" s="182"/>
      <c r="AT693" s="176" t="s">
        <v>167</v>
      </c>
      <c r="AU693" s="176" t="s">
        <v>82</v>
      </c>
      <c r="AV693" s="14" t="s">
        <v>79</v>
      </c>
      <c r="AW693" s="14" t="s">
        <v>33</v>
      </c>
      <c r="AX693" s="14" t="s">
        <v>71</v>
      </c>
      <c r="AY693" s="176" t="s">
        <v>159</v>
      </c>
    </row>
    <row r="694" spans="2:51" s="13" customFormat="1" ht="11.25">
      <c r="B694" s="167"/>
      <c r="D694" s="168" t="s">
        <v>167</v>
      </c>
      <c r="E694" s="169" t="s">
        <v>3</v>
      </c>
      <c r="F694" s="170" t="s">
        <v>342</v>
      </c>
      <c r="H694" s="169" t="s">
        <v>3</v>
      </c>
      <c r="I694" s="171"/>
      <c r="L694" s="167"/>
      <c r="M694" s="172"/>
      <c r="N694" s="173"/>
      <c r="O694" s="173"/>
      <c r="P694" s="173"/>
      <c r="Q694" s="173"/>
      <c r="R694" s="173"/>
      <c r="S694" s="173"/>
      <c r="T694" s="174"/>
      <c r="AT694" s="169" t="s">
        <v>167</v>
      </c>
      <c r="AU694" s="169" t="s">
        <v>82</v>
      </c>
      <c r="AV694" s="13" t="s">
        <v>15</v>
      </c>
      <c r="AW694" s="13" t="s">
        <v>33</v>
      </c>
      <c r="AX694" s="13" t="s">
        <v>71</v>
      </c>
      <c r="AY694" s="169" t="s">
        <v>159</v>
      </c>
    </row>
    <row r="695" spans="2:51" s="14" customFormat="1" ht="11.25">
      <c r="B695" s="175"/>
      <c r="D695" s="168" t="s">
        <v>167</v>
      </c>
      <c r="E695" s="176" t="s">
        <v>3</v>
      </c>
      <c r="F695" s="177" t="s">
        <v>880</v>
      </c>
      <c r="H695" s="178">
        <v>6.3</v>
      </c>
      <c r="I695" s="179"/>
      <c r="L695" s="175"/>
      <c r="M695" s="180"/>
      <c r="N695" s="181"/>
      <c r="O695" s="181"/>
      <c r="P695" s="181"/>
      <c r="Q695" s="181"/>
      <c r="R695" s="181"/>
      <c r="S695" s="181"/>
      <c r="T695" s="182"/>
      <c r="AT695" s="176" t="s">
        <v>167</v>
      </c>
      <c r="AU695" s="176" t="s">
        <v>82</v>
      </c>
      <c r="AV695" s="14" t="s">
        <v>79</v>
      </c>
      <c r="AW695" s="14" t="s">
        <v>33</v>
      </c>
      <c r="AX695" s="14" t="s">
        <v>71</v>
      </c>
      <c r="AY695" s="176" t="s">
        <v>159</v>
      </c>
    </row>
    <row r="696" spans="2:51" s="14" customFormat="1" ht="11.25">
      <c r="B696" s="175"/>
      <c r="D696" s="168" t="s">
        <v>167</v>
      </c>
      <c r="E696" s="176" t="s">
        <v>3</v>
      </c>
      <c r="F696" s="177" t="s">
        <v>876</v>
      </c>
      <c r="H696" s="178">
        <v>3.6</v>
      </c>
      <c r="I696" s="179"/>
      <c r="L696" s="175"/>
      <c r="M696" s="180"/>
      <c r="N696" s="181"/>
      <c r="O696" s="181"/>
      <c r="P696" s="181"/>
      <c r="Q696" s="181"/>
      <c r="R696" s="181"/>
      <c r="S696" s="181"/>
      <c r="T696" s="182"/>
      <c r="AT696" s="176" t="s">
        <v>167</v>
      </c>
      <c r="AU696" s="176" t="s">
        <v>82</v>
      </c>
      <c r="AV696" s="14" t="s">
        <v>79</v>
      </c>
      <c r="AW696" s="14" t="s">
        <v>33</v>
      </c>
      <c r="AX696" s="14" t="s">
        <v>71</v>
      </c>
      <c r="AY696" s="176" t="s">
        <v>159</v>
      </c>
    </row>
    <row r="697" spans="2:51" s="14" customFormat="1" ht="11.25">
      <c r="B697" s="175"/>
      <c r="D697" s="168" t="s">
        <v>167</v>
      </c>
      <c r="E697" s="176" t="s">
        <v>3</v>
      </c>
      <c r="F697" s="177" t="s">
        <v>881</v>
      </c>
      <c r="H697" s="178">
        <v>1.65</v>
      </c>
      <c r="I697" s="179"/>
      <c r="L697" s="175"/>
      <c r="M697" s="180"/>
      <c r="N697" s="181"/>
      <c r="O697" s="181"/>
      <c r="P697" s="181"/>
      <c r="Q697" s="181"/>
      <c r="R697" s="181"/>
      <c r="S697" s="181"/>
      <c r="T697" s="182"/>
      <c r="AT697" s="176" t="s">
        <v>167</v>
      </c>
      <c r="AU697" s="176" t="s">
        <v>82</v>
      </c>
      <c r="AV697" s="14" t="s">
        <v>79</v>
      </c>
      <c r="AW697" s="14" t="s">
        <v>33</v>
      </c>
      <c r="AX697" s="14" t="s">
        <v>71</v>
      </c>
      <c r="AY697" s="176" t="s">
        <v>159</v>
      </c>
    </row>
    <row r="698" spans="2:51" s="14" customFormat="1" ht="11.25">
      <c r="B698" s="175"/>
      <c r="D698" s="168" t="s">
        <v>167</v>
      </c>
      <c r="E698" s="176" t="s">
        <v>3</v>
      </c>
      <c r="F698" s="177" t="s">
        <v>882</v>
      </c>
      <c r="H698" s="178">
        <v>5.4</v>
      </c>
      <c r="I698" s="179"/>
      <c r="L698" s="175"/>
      <c r="M698" s="180"/>
      <c r="N698" s="181"/>
      <c r="O698" s="181"/>
      <c r="P698" s="181"/>
      <c r="Q698" s="181"/>
      <c r="R698" s="181"/>
      <c r="S698" s="181"/>
      <c r="T698" s="182"/>
      <c r="AT698" s="176" t="s">
        <v>167</v>
      </c>
      <c r="AU698" s="176" t="s">
        <v>82</v>
      </c>
      <c r="AV698" s="14" t="s">
        <v>79</v>
      </c>
      <c r="AW698" s="14" t="s">
        <v>33</v>
      </c>
      <c r="AX698" s="14" t="s">
        <v>71</v>
      </c>
      <c r="AY698" s="176" t="s">
        <v>159</v>
      </c>
    </row>
    <row r="699" spans="2:51" s="14" customFormat="1" ht="11.25">
      <c r="B699" s="175"/>
      <c r="D699" s="168" t="s">
        <v>167</v>
      </c>
      <c r="E699" s="176" t="s">
        <v>3</v>
      </c>
      <c r="F699" s="177" t="s">
        <v>874</v>
      </c>
      <c r="H699" s="178">
        <v>1.8</v>
      </c>
      <c r="I699" s="179"/>
      <c r="L699" s="175"/>
      <c r="M699" s="180"/>
      <c r="N699" s="181"/>
      <c r="O699" s="181"/>
      <c r="P699" s="181"/>
      <c r="Q699" s="181"/>
      <c r="R699" s="181"/>
      <c r="S699" s="181"/>
      <c r="T699" s="182"/>
      <c r="AT699" s="176" t="s">
        <v>167</v>
      </c>
      <c r="AU699" s="176" t="s">
        <v>82</v>
      </c>
      <c r="AV699" s="14" t="s">
        <v>79</v>
      </c>
      <c r="AW699" s="14" t="s">
        <v>33</v>
      </c>
      <c r="AX699" s="14" t="s">
        <v>71</v>
      </c>
      <c r="AY699" s="176" t="s">
        <v>159</v>
      </c>
    </row>
    <row r="700" spans="2:51" s="14" customFormat="1" ht="11.25">
      <c r="B700" s="175"/>
      <c r="D700" s="168" t="s">
        <v>167</v>
      </c>
      <c r="E700" s="176" t="s">
        <v>3</v>
      </c>
      <c r="F700" s="177" t="s">
        <v>873</v>
      </c>
      <c r="H700" s="178">
        <v>5.4</v>
      </c>
      <c r="I700" s="179"/>
      <c r="L700" s="175"/>
      <c r="M700" s="180"/>
      <c r="N700" s="181"/>
      <c r="O700" s="181"/>
      <c r="P700" s="181"/>
      <c r="Q700" s="181"/>
      <c r="R700" s="181"/>
      <c r="S700" s="181"/>
      <c r="T700" s="182"/>
      <c r="AT700" s="176" t="s">
        <v>167</v>
      </c>
      <c r="AU700" s="176" t="s">
        <v>82</v>
      </c>
      <c r="AV700" s="14" t="s">
        <v>79</v>
      </c>
      <c r="AW700" s="14" t="s">
        <v>33</v>
      </c>
      <c r="AX700" s="14" t="s">
        <v>71</v>
      </c>
      <c r="AY700" s="176" t="s">
        <v>159</v>
      </c>
    </row>
    <row r="701" spans="2:51" s="14" customFormat="1" ht="11.25">
      <c r="B701" s="175"/>
      <c r="D701" s="168" t="s">
        <v>167</v>
      </c>
      <c r="E701" s="176" t="s">
        <v>3</v>
      </c>
      <c r="F701" s="177" t="s">
        <v>883</v>
      </c>
      <c r="H701" s="178">
        <v>3.6</v>
      </c>
      <c r="I701" s="179"/>
      <c r="L701" s="175"/>
      <c r="M701" s="180"/>
      <c r="N701" s="181"/>
      <c r="O701" s="181"/>
      <c r="P701" s="181"/>
      <c r="Q701" s="181"/>
      <c r="R701" s="181"/>
      <c r="S701" s="181"/>
      <c r="T701" s="182"/>
      <c r="AT701" s="176" t="s">
        <v>167</v>
      </c>
      <c r="AU701" s="176" t="s">
        <v>82</v>
      </c>
      <c r="AV701" s="14" t="s">
        <v>79</v>
      </c>
      <c r="AW701" s="14" t="s">
        <v>33</v>
      </c>
      <c r="AX701" s="14" t="s">
        <v>71</v>
      </c>
      <c r="AY701" s="176" t="s">
        <v>159</v>
      </c>
    </row>
    <row r="702" spans="2:51" s="14" customFormat="1" ht="11.25">
      <c r="B702" s="175"/>
      <c r="D702" s="168" t="s">
        <v>167</v>
      </c>
      <c r="E702" s="176" t="s">
        <v>3</v>
      </c>
      <c r="F702" s="177" t="s">
        <v>876</v>
      </c>
      <c r="H702" s="178">
        <v>3.6</v>
      </c>
      <c r="I702" s="179"/>
      <c r="L702" s="175"/>
      <c r="M702" s="180"/>
      <c r="N702" s="181"/>
      <c r="O702" s="181"/>
      <c r="P702" s="181"/>
      <c r="Q702" s="181"/>
      <c r="R702" s="181"/>
      <c r="S702" s="181"/>
      <c r="T702" s="182"/>
      <c r="AT702" s="176" t="s">
        <v>167</v>
      </c>
      <c r="AU702" s="176" t="s">
        <v>82</v>
      </c>
      <c r="AV702" s="14" t="s">
        <v>79</v>
      </c>
      <c r="AW702" s="14" t="s">
        <v>33</v>
      </c>
      <c r="AX702" s="14" t="s">
        <v>71</v>
      </c>
      <c r="AY702" s="176" t="s">
        <v>159</v>
      </c>
    </row>
    <row r="703" spans="2:51" s="14" customFormat="1" ht="11.25">
      <c r="B703" s="175"/>
      <c r="D703" s="168" t="s">
        <v>167</v>
      </c>
      <c r="E703" s="176" t="s">
        <v>3</v>
      </c>
      <c r="F703" s="177" t="s">
        <v>884</v>
      </c>
      <c r="H703" s="178">
        <v>2.25</v>
      </c>
      <c r="I703" s="179"/>
      <c r="L703" s="175"/>
      <c r="M703" s="180"/>
      <c r="N703" s="181"/>
      <c r="O703" s="181"/>
      <c r="P703" s="181"/>
      <c r="Q703" s="181"/>
      <c r="R703" s="181"/>
      <c r="S703" s="181"/>
      <c r="T703" s="182"/>
      <c r="AT703" s="176" t="s">
        <v>167</v>
      </c>
      <c r="AU703" s="176" t="s">
        <v>82</v>
      </c>
      <c r="AV703" s="14" t="s">
        <v>79</v>
      </c>
      <c r="AW703" s="14" t="s">
        <v>33</v>
      </c>
      <c r="AX703" s="14" t="s">
        <v>71</v>
      </c>
      <c r="AY703" s="176" t="s">
        <v>159</v>
      </c>
    </row>
    <row r="704" spans="2:51" s="14" customFormat="1" ht="11.25">
      <c r="B704" s="175"/>
      <c r="D704" s="168" t="s">
        <v>167</v>
      </c>
      <c r="E704" s="176" t="s">
        <v>3</v>
      </c>
      <c r="F704" s="177" t="s">
        <v>885</v>
      </c>
      <c r="H704" s="178">
        <v>3</v>
      </c>
      <c r="I704" s="179"/>
      <c r="L704" s="175"/>
      <c r="M704" s="180"/>
      <c r="N704" s="181"/>
      <c r="O704" s="181"/>
      <c r="P704" s="181"/>
      <c r="Q704" s="181"/>
      <c r="R704" s="181"/>
      <c r="S704" s="181"/>
      <c r="T704" s="182"/>
      <c r="AT704" s="176" t="s">
        <v>167</v>
      </c>
      <c r="AU704" s="176" t="s">
        <v>82</v>
      </c>
      <c r="AV704" s="14" t="s">
        <v>79</v>
      </c>
      <c r="AW704" s="14" t="s">
        <v>33</v>
      </c>
      <c r="AX704" s="14" t="s">
        <v>71</v>
      </c>
      <c r="AY704" s="176" t="s">
        <v>159</v>
      </c>
    </row>
    <row r="705" spans="2:51" s="14" customFormat="1" ht="11.25">
      <c r="B705" s="175"/>
      <c r="D705" s="168" t="s">
        <v>167</v>
      </c>
      <c r="E705" s="176" t="s">
        <v>3</v>
      </c>
      <c r="F705" s="177" t="s">
        <v>886</v>
      </c>
      <c r="H705" s="178">
        <v>10.868</v>
      </c>
      <c r="I705" s="179"/>
      <c r="L705" s="175"/>
      <c r="M705" s="180"/>
      <c r="N705" s="181"/>
      <c r="O705" s="181"/>
      <c r="P705" s="181"/>
      <c r="Q705" s="181"/>
      <c r="R705" s="181"/>
      <c r="S705" s="181"/>
      <c r="T705" s="182"/>
      <c r="AT705" s="176" t="s">
        <v>167</v>
      </c>
      <c r="AU705" s="176" t="s">
        <v>82</v>
      </c>
      <c r="AV705" s="14" t="s">
        <v>79</v>
      </c>
      <c r="AW705" s="14" t="s">
        <v>33</v>
      </c>
      <c r="AX705" s="14" t="s">
        <v>71</v>
      </c>
      <c r="AY705" s="176" t="s">
        <v>159</v>
      </c>
    </row>
    <row r="706" spans="2:51" s="15" customFormat="1" ht="11.25">
      <c r="B706" s="183"/>
      <c r="D706" s="168" t="s">
        <v>167</v>
      </c>
      <c r="E706" s="184" t="s">
        <v>3</v>
      </c>
      <c r="F706" s="185" t="s">
        <v>186</v>
      </c>
      <c r="H706" s="186">
        <v>100.818</v>
      </c>
      <c r="I706" s="187"/>
      <c r="L706" s="183"/>
      <c r="M706" s="188"/>
      <c r="N706" s="189"/>
      <c r="O706" s="189"/>
      <c r="P706" s="189"/>
      <c r="Q706" s="189"/>
      <c r="R706" s="189"/>
      <c r="S706" s="189"/>
      <c r="T706" s="190"/>
      <c r="AT706" s="184" t="s">
        <v>167</v>
      </c>
      <c r="AU706" s="184" t="s">
        <v>82</v>
      </c>
      <c r="AV706" s="15" t="s">
        <v>85</v>
      </c>
      <c r="AW706" s="15" t="s">
        <v>33</v>
      </c>
      <c r="AX706" s="15" t="s">
        <v>15</v>
      </c>
      <c r="AY706" s="184" t="s">
        <v>159</v>
      </c>
    </row>
    <row r="707" spans="1:65" s="2" customFormat="1" ht="24" customHeight="1">
      <c r="A707" s="34"/>
      <c r="B707" s="153"/>
      <c r="C707" s="154" t="s">
        <v>887</v>
      </c>
      <c r="D707" s="154" t="s">
        <v>161</v>
      </c>
      <c r="E707" s="155" t="s">
        <v>888</v>
      </c>
      <c r="F707" s="156" t="s">
        <v>889</v>
      </c>
      <c r="G707" s="157" t="s">
        <v>164</v>
      </c>
      <c r="H707" s="158">
        <v>481.6</v>
      </c>
      <c r="I707" s="159"/>
      <c r="J707" s="160">
        <f>ROUND(I707*H707,2)</f>
        <v>0</v>
      </c>
      <c r="K707" s="156" t="s">
        <v>165</v>
      </c>
      <c r="L707" s="35"/>
      <c r="M707" s="161" t="s">
        <v>3</v>
      </c>
      <c r="N707" s="162" t="s">
        <v>42</v>
      </c>
      <c r="O707" s="55"/>
      <c r="P707" s="163">
        <f>O707*H707</f>
        <v>0</v>
      </c>
      <c r="Q707" s="163">
        <v>0</v>
      </c>
      <c r="R707" s="163">
        <f>Q707*H707</f>
        <v>0</v>
      </c>
      <c r="S707" s="163">
        <v>0</v>
      </c>
      <c r="T707" s="164">
        <f>S707*H707</f>
        <v>0</v>
      </c>
      <c r="U707" s="34"/>
      <c r="V707" s="34"/>
      <c r="W707" s="34"/>
      <c r="X707" s="34"/>
      <c r="Y707" s="34"/>
      <c r="Z707" s="34"/>
      <c r="AA707" s="34"/>
      <c r="AB707" s="34"/>
      <c r="AC707" s="34"/>
      <c r="AD707" s="34"/>
      <c r="AE707" s="34"/>
      <c r="AR707" s="165" t="s">
        <v>85</v>
      </c>
      <c r="AT707" s="165" t="s">
        <v>161</v>
      </c>
      <c r="AU707" s="165" t="s">
        <v>82</v>
      </c>
      <c r="AY707" s="19" t="s">
        <v>159</v>
      </c>
      <c r="BE707" s="166">
        <f>IF(N707="základní",J707,0)</f>
        <v>0</v>
      </c>
      <c r="BF707" s="166">
        <f>IF(N707="snížená",J707,0)</f>
        <v>0</v>
      </c>
      <c r="BG707" s="166">
        <f>IF(N707="zákl. přenesená",J707,0)</f>
        <v>0</v>
      </c>
      <c r="BH707" s="166">
        <f>IF(N707="sníž. přenesená",J707,0)</f>
        <v>0</v>
      </c>
      <c r="BI707" s="166">
        <f>IF(N707="nulová",J707,0)</f>
        <v>0</v>
      </c>
      <c r="BJ707" s="19" t="s">
        <v>15</v>
      </c>
      <c r="BK707" s="166">
        <f>ROUND(I707*H707,2)</f>
        <v>0</v>
      </c>
      <c r="BL707" s="19" t="s">
        <v>85</v>
      </c>
      <c r="BM707" s="165" t="s">
        <v>890</v>
      </c>
    </row>
    <row r="708" spans="2:51" s="13" customFormat="1" ht="11.25">
      <c r="B708" s="167"/>
      <c r="D708" s="168" t="s">
        <v>167</v>
      </c>
      <c r="E708" s="169" t="s">
        <v>3</v>
      </c>
      <c r="F708" s="170" t="s">
        <v>339</v>
      </c>
      <c r="H708" s="169" t="s">
        <v>3</v>
      </c>
      <c r="I708" s="171"/>
      <c r="L708" s="167"/>
      <c r="M708" s="172"/>
      <c r="N708" s="173"/>
      <c r="O708" s="173"/>
      <c r="P708" s="173"/>
      <c r="Q708" s="173"/>
      <c r="R708" s="173"/>
      <c r="S708" s="173"/>
      <c r="T708" s="174"/>
      <c r="AT708" s="169" t="s">
        <v>167</v>
      </c>
      <c r="AU708" s="169" t="s">
        <v>82</v>
      </c>
      <c r="AV708" s="13" t="s">
        <v>15</v>
      </c>
      <c r="AW708" s="13" t="s">
        <v>33</v>
      </c>
      <c r="AX708" s="13" t="s">
        <v>71</v>
      </c>
      <c r="AY708" s="169" t="s">
        <v>159</v>
      </c>
    </row>
    <row r="709" spans="2:51" s="14" customFormat="1" ht="22.5">
      <c r="B709" s="175"/>
      <c r="D709" s="168" t="s">
        <v>167</v>
      </c>
      <c r="E709" s="176" t="s">
        <v>3</v>
      </c>
      <c r="F709" s="177" t="s">
        <v>891</v>
      </c>
      <c r="H709" s="178">
        <v>213.82</v>
      </c>
      <c r="I709" s="179"/>
      <c r="L709" s="175"/>
      <c r="M709" s="180"/>
      <c r="N709" s="181"/>
      <c r="O709" s="181"/>
      <c r="P709" s="181"/>
      <c r="Q709" s="181"/>
      <c r="R709" s="181"/>
      <c r="S709" s="181"/>
      <c r="T709" s="182"/>
      <c r="AT709" s="176" t="s">
        <v>167</v>
      </c>
      <c r="AU709" s="176" t="s">
        <v>82</v>
      </c>
      <c r="AV709" s="14" t="s">
        <v>79</v>
      </c>
      <c r="AW709" s="14" t="s">
        <v>33</v>
      </c>
      <c r="AX709" s="14" t="s">
        <v>71</v>
      </c>
      <c r="AY709" s="176" t="s">
        <v>159</v>
      </c>
    </row>
    <row r="710" spans="2:51" s="13" customFormat="1" ht="11.25">
      <c r="B710" s="167"/>
      <c r="D710" s="168" t="s">
        <v>167</v>
      </c>
      <c r="E710" s="169" t="s">
        <v>3</v>
      </c>
      <c r="F710" s="170" t="s">
        <v>342</v>
      </c>
      <c r="H710" s="169" t="s">
        <v>3</v>
      </c>
      <c r="I710" s="171"/>
      <c r="L710" s="167"/>
      <c r="M710" s="172"/>
      <c r="N710" s="173"/>
      <c r="O710" s="173"/>
      <c r="P710" s="173"/>
      <c r="Q710" s="173"/>
      <c r="R710" s="173"/>
      <c r="S710" s="173"/>
      <c r="T710" s="174"/>
      <c r="AT710" s="169" t="s">
        <v>167</v>
      </c>
      <c r="AU710" s="169" t="s">
        <v>82</v>
      </c>
      <c r="AV710" s="13" t="s">
        <v>15</v>
      </c>
      <c r="AW710" s="13" t="s">
        <v>33</v>
      </c>
      <c r="AX710" s="13" t="s">
        <v>71</v>
      </c>
      <c r="AY710" s="169" t="s">
        <v>159</v>
      </c>
    </row>
    <row r="711" spans="2:51" s="14" customFormat="1" ht="33.75">
      <c r="B711" s="175"/>
      <c r="D711" s="168" t="s">
        <v>167</v>
      </c>
      <c r="E711" s="176" t="s">
        <v>3</v>
      </c>
      <c r="F711" s="177" t="s">
        <v>892</v>
      </c>
      <c r="H711" s="178">
        <v>267.78</v>
      </c>
      <c r="I711" s="179"/>
      <c r="L711" s="175"/>
      <c r="M711" s="180"/>
      <c r="N711" s="181"/>
      <c r="O711" s="181"/>
      <c r="P711" s="181"/>
      <c r="Q711" s="181"/>
      <c r="R711" s="181"/>
      <c r="S711" s="181"/>
      <c r="T711" s="182"/>
      <c r="AT711" s="176" t="s">
        <v>167</v>
      </c>
      <c r="AU711" s="176" t="s">
        <v>82</v>
      </c>
      <c r="AV711" s="14" t="s">
        <v>79</v>
      </c>
      <c r="AW711" s="14" t="s">
        <v>33</v>
      </c>
      <c r="AX711" s="14" t="s">
        <v>71</v>
      </c>
      <c r="AY711" s="176" t="s">
        <v>159</v>
      </c>
    </row>
    <row r="712" spans="2:51" s="15" customFormat="1" ht="11.25">
      <c r="B712" s="183"/>
      <c r="D712" s="168" t="s">
        <v>167</v>
      </c>
      <c r="E712" s="184" t="s">
        <v>3</v>
      </c>
      <c r="F712" s="185" t="s">
        <v>186</v>
      </c>
      <c r="H712" s="186">
        <v>481.6</v>
      </c>
      <c r="I712" s="187"/>
      <c r="L712" s="183"/>
      <c r="M712" s="188"/>
      <c r="N712" s="189"/>
      <c r="O712" s="189"/>
      <c r="P712" s="189"/>
      <c r="Q712" s="189"/>
      <c r="R712" s="189"/>
      <c r="S712" s="189"/>
      <c r="T712" s="190"/>
      <c r="AT712" s="184" t="s">
        <v>167</v>
      </c>
      <c r="AU712" s="184" t="s">
        <v>82</v>
      </c>
      <c r="AV712" s="15" t="s">
        <v>85</v>
      </c>
      <c r="AW712" s="15" t="s">
        <v>33</v>
      </c>
      <c r="AX712" s="15" t="s">
        <v>15</v>
      </c>
      <c r="AY712" s="184" t="s">
        <v>159</v>
      </c>
    </row>
    <row r="713" spans="2:63" s="12" customFormat="1" ht="20.85" customHeight="1">
      <c r="B713" s="140"/>
      <c r="D713" s="141" t="s">
        <v>70</v>
      </c>
      <c r="E713" s="151" t="s">
        <v>539</v>
      </c>
      <c r="F713" s="151" t="s">
        <v>893</v>
      </c>
      <c r="I713" s="143"/>
      <c r="J713" s="152">
        <f>BK713</f>
        <v>0</v>
      </c>
      <c r="L713" s="140"/>
      <c r="M713" s="145"/>
      <c r="N713" s="146"/>
      <c r="O713" s="146"/>
      <c r="P713" s="147">
        <f>SUM(P714:P944)</f>
        <v>0</v>
      </c>
      <c r="Q713" s="146"/>
      <c r="R713" s="147">
        <f>SUM(R714:R944)</f>
        <v>17.785673000000003</v>
      </c>
      <c r="S713" s="146"/>
      <c r="T713" s="148">
        <f>SUM(T714:T944)</f>
        <v>0</v>
      </c>
      <c r="AR713" s="141" t="s">
        <v>15</v>
      </c>
      <c r="AT713" s="149" t="s">
        <v>70</v>
      </c>
      <c r="AU713" s="149" t="s">
        <v>79</v>
      </c>
      <c r="AY713" s="141" t="s">
        <v>159</v>
      </c>
      <c r="BK713" s="150">
        <f>SUM(BK714:BK944)</f>
        <v>0</v>
      </c>
    </row>
    <row r="714" spans="1:65" s="2" customFormat="1" ht="16.5" customHeight="1">
      <c r="A714" s="34"/>
      <c r="B714" s="153"/>
      <c r="C714" s="154" t="s">
        <v>894</v>
      </c>
      <c r="D714" s="154" t="s">
        <v>161</v>
      </c>
      <c r="E714" s="155" t="s">
        <v>895</v>
      </c>
      <c r="F714" s="156" t="s">
        <v>896</v>
      </c>
      <c r="G714" s="157" t="s">
        <v>164</v>
      </c>
      <c r="H714" s="158">
        <v>316.285</v>
      </c>
      <c r="I714" s="159"/>
      <c r="J714" s="160">
        <f>ROUND(I714*H714,2)</f>
        <v>0</v>
      </c>
      <c r="K714" s="156" t="s">
        <v>165</v>
      </c>
      <c r="L714" s="35"/>
      <c r="M714" s="161" t="s">
        <v>3</v>
      </c>
      <c r="N714" s="162" t="s">
        <v>42</v>
      </c>
      <c r="O714" s="55"/>
      <c r="P714" s="163">
        <f>O714*H714</f>
        <v>0</v>
      </c>
      <c r="Q714" s="163">
        <v>0</v>
      </c>
      <c r="R714" s="163">
        <f>Q714*H714</f>
        <v>0</v>
      </c>
      <c r="S714" s="163">
        <v>0</v>
      </c>
      <c r="T714" s="164">
        <f>S714*H714</f>
        <v>0</v>
      </c>
      <c r="U714" s="34"/>
      <c r="V714" s="34"/>
      <c r="W714" s="34"/>
      <c r="X714" s="34"/>
      <c r="Y714" s="34"/>
      <c r="Z714" s="34"/>
      <c r="AA714" s="34"/>
      <c r="AB714" s="34"/>
      <c r="AC714" s="34"/>
      <c r="AD714" s="34"/>
      <c r="AE714" s="34"/>
      <c r="AR714" s="165" t="s">
        <v>85</v>
      </c>
      <c r="AT714" s="165" t="s">
        <v>161</v>
      </c>
      <c r="AU714" s="165" t="s">
        <v>82</v>
      </c>
      <c r="AY714" s="19" t="s">
        <v>159</v>
      </c>
      <c r="BE714" s="166">
        <f>IF(N714="základní",J714,0)</f>
        <v>0</v>
      </c>
      <c r="BF714" s="166">
        <f>IF(N714="snížená",J714,0)</f>
        <v>0</v>
      </c>
      <c r="BG714" s="166">
        <f>IF(N714="zákl. přenesená",J714,0)</f>
        <v>0</v>
      </c>
      <c r="BH714" s="166">
        <f>IF(N714="sníž. přenesená",J714,0)</f>
        <v>0</v>
      </c>
      <c r="BI714" s="166">
        <f>IF(N714="nulová",J714,0)</f>
        <v>0</v>
      </c>
      <c r="BJ714" s="19" t="s">
        <v>15</v>
      </c>
      <c r="BK714" s="166">
        <f>ROUND(I714*H714,2)</f>
        <v>0</v>
      </c>
      <c r="BL714" s="19" t="s">
        <v>85</v>
      </c>
      <c r="BM714" s="165" t="s">
        <v>897</v>
      </c>
    </row>
    <row r="715" spans="2:51" s="13" customFormat="1" ht="11.25">
      <c r="B715" s="167"/>
      <c r="D715" s="168" t="s">
        <v>167</v>
      </c>
      <c r="E715" s="169" t="s">
        <v>3</v>
      </c>
      <c r="F715" s="170" t="s">
        <v>898</v>
      </c>
      <c r="H715" s="169" t="s">
        <v>3</v>
      </c>
      <c r="I715" s="171"/>
      <c r="L715" s="167"/>
      <c r="M715" s="172"/>
      <c r="N715" s="173"/>
      <c r="O715" s="173"/>
      <c r="P715" s="173"/>
      <c r="Q715" s="173"/>
      <c r="R715" s="173"/>
      <c r="S715" s="173"/>
      <c r="T715" s="174"/>
      <c r="AT715" s="169" t="s">
        <v>167</v>
      </c>
      <c r="AU715" s="169" t="s">
        <v>82</v>
      </c>
      <c r="AV715" s="13" t="s">
        <v>15</v>
      </c>
      <c r="AW715" s="13" t="s">
        <v>33</v>
      </c>
      <c r="AX715" s="13" t="s">
        <v>71</v>
      </c>
      <c r="AY715" s="169" t="s">
        <v>159</v>
      </c>
    </row>
    <row r="716" spans="2:51" s="14" customFormat="1" ht="11.25">
      <c r="B716" s="175"/>
      <c r="D716" s="168" t="s">
        <v>167</v>
      </c>
      <c r="E716" s="176" t="s">
        <v>3</v>
      </c>
      <c r="F716" s="177" t="s">
        <v>899</v>
      </c>
      <c r="H716" s="178">
        <v>320</v>
      </c>
      <c r="I716" s="179"/>
      <c r="L716" s="175"/>
      <c r="M716" s="180"/>
      <c r="N716" s="181"/>
      <c r="O716" s="181"/>
      <c r="P716" s="181"/>
      <c r="Q716" s="181"/>
      <c r="R716" s="181"/>
      <c r="S716" s="181"/>
      <c r="T716" s="182"/>
      <c r="AT716" s="176" t="s">
        <v>167</v>
      </c>
      <c r="AU716" s="176" t="s">
        <v>82</v>
      </c>
      <c r="AV716" s="14" t="s">
        <v>79</v>
      </c>
      <c r="AW716" s="14" t="s">
        <v>33</v>
      </c>
      <c r="AX716" s="14" t="s">
        <v>71</v>
      </c>
      <c r="AY716" s="176" t="s">
        <v>159</v>
      </c>
    </row>
    <row r="717" spans="2:51" s="14" customFormat="1" ht="11.25">
      <c r="B717" s="175"/>
      <c r="D717" s="168" t="s">
        <v>167</v>
      </c>
      <c r="E717" s="176" t="s">
        <v>3</v>
      </c>
      <c r="F717" s="177" t="s">
        <v>900</v>
      </c>
      <c r="H717" s="178">
        <v>40.7</v>
      </c>
      <c r="I717" s="179"/>
      <c r="L717" s="175"/>
      <c r="M717" s="180"/>
      <c r="N717" s="181"/>
      <c r="O717" s="181"/>
      <c r="P717" s="181"/>
      <c r="Q717" s="181"/>
      <c r="R717" s="181"/>
      <c r="S717" s="181"/>
      <c r="T717" s="182"/>
      <c r="AT717" s="176" t="s">
        <v>167</v>
      </c>
      <c r="AU717" s="176" t="s">
        <v>82</v>
      </c>
      <c r="AV717" s="14" t="s">
        <v>79</v>
      </c>
      <c r="AW717" s="14" t="s">
        <v>33</v>
      </c>
      <c r="AX717" s="14" t="s">
        <v>71</v>
      </c>
      <c r="AY717" s="176" t="s">
        <v>159</v>
      </c>
    </row>
    <row r="718" spans="2:51" s="13" customFormat="1" ht="11.25">
      <c r="B718" s="167"/>
      <c r="D718" s="168" t="s">
        <v>167</v>
      </c>
      <c r="E718" s="169" t="s">
        <v>3</v>
      </c>
      <c r="F718" s="170" t="s">
        <v>901</v>
      </c>
      <c r="H718" s="169" t="s">
        <v>3</v>
      </c>
      <c r="I718" s="171"/>
      <c r="L718" s="167"/>
      <c r="M718" s="172"/>
      <c r="N718" s="173"/>
      <c r="O718" s="173"/>
      <c r="P718" s="173"/>
      <c r="Q718" s="173"/>
      <c r="R718" s="173"/>
      <c r="S718" s="173"/>
      <c r="T718" s="174"/>
      <c r="AT718" s="169" t="s">
        <v>167</v>
      </c>
      <c r="AU718" s="169" t="s">
        <v>82</v>
      </c>
      <c r="AV718" s="13" t="s">
        <v>15</v>
      </c>
      <c r="AW718" s="13" t="s">
        <v>33</v>
      </c>
      <c r="AX718" s="13" t="s">
        <v>71</v>
      </c>
      <c r="AY718" s="169" t="s">
        <v>159</v>
      </c>
    </row>
    <row r="719" spans="2:51" s="13" customFormat="1" ht="11.25">
      <c r="B719" s="167"/>
      <c r="D719" s="168" t="s">
        <v>167</v>
      </c>
      <c r="E719" s="169" t="s">
        <v>3</v>
      </c>
      <c r="F719" s="170" t="s">
        <v>339</v>
      </c>
      <c r="H719" s="169" t="s">
        <v>3</v>
      </c>
      <c r="I719" s="171"/>
      <c r="L719" s="167"/>
      <c r="M719" s="172"/>
      <c r="N719" s="173"/>
      <c r="O719" s="173"/>
      <c r="P719" s="173"/>
      <c r="Q719" s="173"/>
      <c r="R719" s="173"/>
      <c r="S719" s="173"/>
      <c r="T719" s="174"/>
      <c r="AT719" s="169" t="s">
        <v>167</v>
      </c>
      <c r="AU719" s="169" t="s">
        <v>82</v>
      </c>
      <c r="AV719" s="13" t="s">
        <v>15</v>
      </c>
      <c r="AW719" s="13" t="s">
        <v>33</v>
      </c>
      <c r="AX719" s="13" t="s">
        <v>71</v>
      </c>
      <c r="AY719" s="169" t="s">
        <v>159</v>
      </c>
    </row>
    <row r="720" spans="2:51" s="14" customFormat="1" ht="11.25">
      <c r="B720" s="175"/>
      <c r="D720" s="168" t="s">
        <v>167</v>
      </c>
      <c r="E720" s="176" t="s">
        <v>3</v>
      </c>
      <c r="F720" s="177" t="s">
        <v>902</v>
      </c>
      <c r="H720" s="178">
        <v>-2.16</v>
      </c>
      <c r="I720" s="179"/>
      <c r="L720" s="175"/>
      <c r="M720" s="180"/>
      <c r="N720" s="181"/>
      <c r="O720" s="181"/>
      <c r="P720" s="181"/>
      <c r="Q720" s="181"/>
      <c r="R720" s="181"/>
      <c r="S720" s="181"/>
      <c r="T720" s="182"/>
      <c r="AT720" s="176" t="s">
        <v>167</v>
      </c>
      <c r="AU720" s="176" t="s">
        <v>82</v>
      </c>
      <c r="AV720" s="14" t="s">
        <v>79</v>
      </c>
      <c r="AW720" s="14" t="s">
        <v>33</v>
      </c>
      <c r="AX720" s="14" t="s">
        <v>71</v>
      </c>
      <c r="AY720" s="176" t="s">
        <v>159</v>
      </c>
    </row>
    <row r="721" spans="2:51" s="14" customFormat="1" ht="11.25">
      <c r="B721" s="175"/>
      <c r="D721" s="168" t="s">
        <v>167</v>
      </c>
      <c r="E721" s="176" t="s">
        <v>3</v>
      </c>
      <c r="F721" s="177" t="s">
        <v>903</v>
      </c>
      <c r="H721" s="178">
        <v>-2.175</v>
      </c>
      <c r="I721" s="179"/>
      <c r="L721" s="175"/>
      <c r="M721" s="180"/>
      <c r="N721" s="181"/>
      <c r="O721" s="181"/>
      <c r="P721" s="181"/>
      <c r="Q721" s="181"/>
      <c r="R721" s="181"/>
      <c r="S721" s="181"/>
      <c r="T721" s="182"/>
      <c r="AT721" s="176" t="s">
        <v>167</v>
      </c>
      <c r="AU721" s="176" t="s">
        <v>82</v>
      </c>
      <c r="AV721" s="14" t="s">
        <v>79</v>
      </c>
      <c r="AW721" s="14" t="s">
        <v>33</v>
      </c>
      <c r="AX721" s="14" t="s">
        <v>71</v>
      </c>
      <c r="AY721" s="176" t="s">
        <v>159</v>
      </c>
    </row>
    <row r="722" spans="2:51" s="14" customFormat="1" ht="11.25">
      <c r="B722" s="175"/>
      <c r="D722" s="168" t="s">
        <v>167</v>
      </c>
      <c r="E722" s="176" t="s">
        <v>3</v>
      </c>
      <c r="F722" s="177" t="s">
        <v>904</v>
      </c>
      <c r="H722" s="178">
        <v>-5.4</v>
      </c>
      <c r="I722" s="179"/>
      <c r="L722" s="175"/>
      <c r="M722" s="180"/>
      <c r="N722" s="181"/>
      <c r="O722" s="181"/>
      <c r="P722" s="181"/>
      <c r="Q722" s="181"/>
      <c r="R722" s="181"/>
      <c r="S722" s="181"/>
      <c r="T722" s="182"/>
      <c r="AT722" s="176" t="s">
        <v>167</v>
      </c>
      <c r="AU722" s="176" t="s">
        <v>82</v>
      </c>
      <c r="AV722" s="14" t="s">
        <v>79</v>
      </c>
      <c r="AW722" s="14" t="s">
        <v>33</v>
      </c>
      <c r="AX722" s="14" t="s">
        <v>71</v>
      </c>
      <c r="AY722" s="176" t="s">
        <v>159</v>
      </c>
    </row>
    <row r="723" spans="2:51" s="14" customFormat="1" ht="11.25">
      <c r="B723" s="175"/>
      <c r="D723" s="168" t="s">
        <v>167</v>
      </c>
      <c r="E723" s="176" t="s">
        <v>3</v>
      </c>
      <c r="F723" s="177" t="s">
        <v>905</v>
      </c>
      <c r="H723" s="178">
        <v>-1.8</v>
      </c>
      <c r="I723" s="179"/>
      <c r="L723" s="175"/>
      <c r="M723" s="180"/>
      <c r="N723" s="181"/>
      <c r="O723" s="181"/>
      <c r="P723" s="181"/>
      <c r="Q723" s="181"/>
      <c r="R723" s="181"/>
      <c r="S723" s="181"/>
      <c r="T723" s="182"/>
      <c r="AT723" s="176" t="s">
        <v>167</v>
      </c>
      <c r="AU723" s="176" t="s">
        <v>82</v>
      </c>
      <c r="AV723" s="14" t="s">
        <v>79</v>
      </c>
      <c r="AW723" s="14" t="s">
        <v>33</v>
      </c>
      <c r="AX723" s="14" t="s">
        <v>71</v>
      </c>
      <c r="AY723" s="176" t="s">
        <v>159</v>
      </c>
    </row>
    <row r="724" spans="2:51" s="14" customFormat="1" ht="11.25">
      <c r="B724" s="175"/>
      <c r="D724" s="168" t="s">
        <v>167</v>
      </c>
      <c r="E724" s="176" t="s">
        <v>3</v>
      </c>
      <c r="F724" s="177" t="s">
        <v>906</v>
      </c>
      <c r="H724" s="178">
        <v>-2.31</v>
      </c>
      <c r="I724" s="179"/>
      <c r="L724" s="175"/>
      <c r="M724" s="180"/>
      <c r="N724" s="181"/>
      <c r="O724" s="181"/>
      <c r="P724" s="181"/>
      <c r="Q724" s="181"/>
      <c r="R724" s="181"/>
      <c r="S724" s="181"/>
      <c r="T724" s="182"/>
      <c r="AT724" s="176" t="s">
        <v>167</v>
      </c>
      <c r="AU724" s="176" t="s">
        <v>82</v>
      </c>
      <c r="AV724" s="14" t="s">
        <v>79</v>
      </c>
      <c r="AW724" s="14" t="s">
        <v>33</v>
      </c>
      <c r="AX724" s="14" t="s">
        <v>71</v>
      </c>
      <c r="AY724" s="176" t="s">
        <v>159</v>
      </c>
    </row>
    <row r="725" spans="2:51" s="14" customFormat="1" ht="11.25">
      <c r="B725" s="175"/>
      <c r="D725" s="168" t="s">
        <v>167</v>
      </c>
      <c r="E725" s="176" t="s">
        <v>3</v>
      </c>
      <c r="F725" s="177" t="s">
        <v>907</v>
      </c>
      <c r="H725" s="178">
        <v>-3.6</v>
      </c>
      <c r="I725" s="179"/>
      <c r="L725" s="175"/>
      <c r="M725" s="180"/>
      <c r="N725" s="181"/>
      <c r="O725" s="181"/>
      <c r="P725" s="181"/>
      <c r="Q725" s="181"/>
      <c r="R725" s="181"/>
      <c r="S725" s="181"/>
      <c r="T725" s="182"/>
      <c r="AT725" s="176" t="s">
        <v>167</v>
      </c>
      <c r="AU725" s="176" t="s">
        <v>82</v>
      </c>
      <c r="AV725" s="14" t="s">
        <v>79</v>
      </c>
      <c r="AW725" s="14" t="s">
        <v>33</v>
      </c>
      <c r="AX725" s="14" t="s">
        <v>71</v>
      </c>
      <c r="AY725" s="176" t="s">
        <v>159</v>
      </c>
    </row>
    <row r="726" spans="2:51" s="14" customFormat="1" ht="11.25">
      <c r="B726" s="175"/>
      <c r="D726" s="168" t="s">
        <v>167</v>
      </c>
      <c r="E726" s="176" t="s">
        <v>3</v>
      </c>
      <c r="F726" s="177" t="s">
        <v>908</v>
      </c>
      <c r="H726" s="178">
        <v>-1.35</v>
      </c>
      <c r="I726" s="179"/>
      <c r="L726" s="175"/>
      <c r="M726" s="180"/>
      <c r="N726" s="181"/>
      <c r="O726" s="181"/>
      <c r="P726" s="181"/>
      <c r="Q726" s="181"/>
      <c r="R726" s="181"/>
      <c r="S726" s="181"/>
      <c r="T726" s="182"/>
      <c r="AT726" s="176" t="s">
        <v>167</v>
      </c>
      <c r="AU726" s="176" t="s">
        <v>82</v>
      </c>
      <c r="AV726" s="14" t="s">
        <v>79</v>
      </c>
      <c r="AW726" s="14" t="s">
        <v>33</v>
      </c>
      <c r="AX726" s="14" t="s">
        <v>71</v>
      </c>
      <c r="AY726" s="176" t="s">
        <v>159</v>
      </c>
    </row>
    <row r="727" spans="2:51" s="14" customFormat="1" ht="11.25">
      <c r="B727" s="175"/>
      <c r="D727" s="168" t="s">
        <v>167</v>
      </c>
      <c r="E727" s="176" t="s">
        <v>3</v>
      </c>
      <c r="F727" s="177" t="s">
        <v>909</v>
      </c>
      <c r="H727" s="178">
        <v>-3.57</v>
      </c>
      <c r="I727" s="179"/>
      <c r="L727" s="175"/>
      <c r="M727" s="180"/>
      <c r="N727" s="181"/>
      <c r="O727" s="181"/>
      <c r="P727" s="181"/>
      <c r="Q727" s="181"/>
      <c r="R727" s="181"/>
      <c r="S727" s="181"/>
      <c r="T727" s="182"/>
      <c r="AT727" s="176" t="s">
        <v>167</v>
      </c>
      <c r="AU727" s="176" t="s">
        <v>82</v>
      </c>
      <c r="AV727" s="14" t="s">
        <v>79</v>
      </c>
      <c r="AW727" s="14" t="s">
        <v>33</v>
      </c>
      <c r="AX727" s="14" t="s">
        <v>71</v>
      </c>
      <c r="AY727" s="176" t="s">
        <v>159</v>
      </c>
    </row>
    <row r="728" spans="2:51" s="13" customFormat="1" ht="11.25">
      <c r="B728" s="167"/>
      <c r="D728" s="168" t="s">
        <v>167</v>
      </c>
      <c r="E728" s="169" t="s">
        <v>3</v>
      </c>
      <c r="F728" s="170" t="s">
        <v>342</v>
      </c>
      <c r="H728" s="169" t="s">
        <v>3</v>
      </c>
      <c r="I728" s="171"/>
      <c r="L728" s="167"/>
      <c r="M728" s="172"/>
      <c r="N728" s="173"/>
      <c r="O728" s="173"/>
      <c r="P728" s="173"/>
      <c r="Q728" s="173"/>
      <c r="R728" s="173"/>
      <c r="S728" s="173"/>
      <c r="T728" s="174"/>
      <c r="AT728" s="169" t="s">
        <v>167</v>
      </c>
      <c r="AU728" s="169" t="s">
        <v>82</v>
      </c>
      <c r="AV728" s="13" t="s">
        <v>15</v>
      </c>
      <c r="AW728" s="13" t="s">
        <v>33</v>
      </c>
      <c r="AX728" s="13" t="s">
        <v>71</v>
      </c>
      <c r="AY728" s="169" t="s">
        <v>159</v>
      </c>
    </row>
    <row r="729" spans="2:51" s="14" customFormat="1" ht="11.25">
      <c r="B729" s="175"/>
      <c r="D729" s="168" t="s">
        <v>167</v>
      </c>
      <c r="E729" s="176" t="s">
        <v>3</v>
      </c>
      <c r="F729" s="177" t="s">
        <v>910</v>
      </c>
      <c r="H729" s="178">
        <v>-5.4</v>
      </c>
      <c r="I729" s="179"/>
      <c r="L729" s="175"/>
      <c r="M729" s="180"/>
      <c r="N729" s="181"/>
      <c r="O729" s="181"/>
      <c r="P729" s="181"/>
      <c r="Q729" s="181"/>
      <c r="R729" s="181"/>
      <c r="S729" s="181"/>
      <c r="T729" s="182"/>
      <c r="AT729" s="176" t="s">
        <v>167</v>
      </c>
      <c r="AU729" s="176" t="s">
        <v>82</v>
      </c>
      <c r="AV729" s="14" t="s">
        <v>79</v>
      </c>
      <c r="AW729" s="14" t="s">
        <v>33</v>
      </c>
      <c r="AX729" s="14" t="s">
        <v>71</v>
      </c>
      <c r="AY729" s="176" t="s">
        <v>159</v>
      </c>
    </row>
    <row r="730" spans="2:51" s="14" customFormat="1" ht="11.25">
      <c r="B730" s="175"/>
      <c r="D730" s="168" t="s">
        <v>167</v>
      </c>
      <c r="E730" s="176" t="s">
        <v>3</v>
      </c>
      <c r="F730" s="177" t="s">
        <v>905</v>
      </c>
      <c r="H730" s="178">
        <v>-1.8</v>
      </c>
      <c r="I730" s="179"/>
      <c r="L730" s="175"/>
      <c r="M730" s="180"/>
      <c r="N730" s="181"/>
      <c r="O730" s="181"/>
      <c r="P730" s="181"/>
      <c r="Q730" s="181"/>
      <c r="R730" s="181"/>
      <c r="S730" s="181"/>
      <c r="T730" s="182"/>
      <c r="AT730" s="176" t="s">
        <v>167</v>
      </c>
      <c r="AU730" s="176" t="s">
        <v>82</v>
      </c>
      <c r="AV730" s="14" t="s">
        <v>79</v>
      </c>
      <c r="AW730" s="14" t="s">
        <v>33</v>
      </c>
      <c r="AX730" s="14" t="s">
        <v>71</v>
      </c>
      <c r="AY730" s="176" t="s">
        <v>159</v>
      </c>
    </row>
    <row r="731" spans="2:51" s="14" customFormat="1" ht="11.25">
      <c r="B731" s="175"/>
      <c r="D731" s="168" t="s">
        <v>167</v>
      </c>
      <c r="E731" s="176" t="s">
        <v>3</v>
      </c>
      <c r="F731" s="177" t="s">
        <v>904</v>
      </c>
      <c r="H731" s="178">
        <v>-5.4</v>
      </c>
      <c r="I731" s="179"/>
      <c r="L731" s="175"/>
      <c r="M731" s="180"/>
      <c r="N731" s="181"/>
      <c r="O731" s="181"/>
      <c r="P731" s="181"/>
      <c r="Q731" s="181"/>
      <c r="R731" s="181"/>
      <c r="S731" s="181"/>
      <c r="T731" s="182"/>
      <c r="AT731" s="176" t="s">
        <v>167</v>
      </c>
      <c r="AU731" s="176" t="s">
        <v>82</v>
      </c>
      <c r="AV731" s="14" t="s">
        <v>79</v>
      </c>
      <c r="AW731" s="14" t="s">
        <v>33</v>
      </c>
      <c r="AX731" s="14" t="s">
        <v>71</v>
      </c>
      <c r="AY731" s="176" t="s">
        <v>159</v>
      </c>
    </row>
    <row r="732" spans="2:51" s="14" customFormat="1" ht="11.25">
      <c r="B732" s="175"/>
      <c r="D732" s="168" t="s">
        <v>167</v>
      </c>
      <c r="E732" s="176" t="s">
        <v>3</v>
      </c>
      <c r="F732" s="177" t="s">
        <v>911</v>
      </c>
      <c r="H732" s="178">
        <v>-3.6</v>
      </c>
      <c r="I732" s="179"/>
      <c r="L732" s="175"/>
      <c r="M732" s="180"/>
      <c r="N732" s="181"/>
      <c r="O732" s="181"/>
      <c r="P732" s="181"/>
      <c r="Q732" s="181"/>
      <c r="R732" s="181"/>
      <c r="S732" s="181"/>
      <c r="T732" s="182"/>
      <c r="AT732" s="176" t="s">
        <v>167</v>
      </c>
      <c r="AU732" s="176" t="s">
        <v>82</v>
      </c>
      <c r="AV732" s="14" t="s">
        <v>79</v>
      </c>
      <c r="AW732" s="14" t="s">
        <v>33</v>
      </c>
      <c r="AX732" s="14" t="s">
        <v>71</v>
      </c>
      <c r="AY732" s="176" t="s">
        <v>159</v>
      </c>
    </row>
    <row r="733" spans="2:51" s="14" customFormat="1" ht="11.25">
      <c r="B733" s="175"/>
      <c r="D733" s="168" t="s">
        <v>167</v>
      </c>
      <c r="E733" s="176" t="s">
        <v>3</v>
      </c>
      <c r="F733" s="177" t="s">
        <v>907</v>
      </c>
      <c r="H733" s="178">
        <v>-3.6</v>
      </c>
      <c r="I733" s="179"/>
      <c r="L733" s="175"/>
      <c r="M733" s="180"/>
      <c r="N733" s="181"/>
      <c r="O733" s="181"/>
      <c r="P733" s="181"/>
      <c r="Q733" s="181"/>
      <c r="R733" s="181"/>
      <c r="S733" s="181"/>
      <c r="T733" s="182"/>
      <c r="AT733" s="176" t="s">
        <v>167</v>
      </c>
      <c r="AU733" s="176" t="s">
        <v>82</v>
      </c>
      <c r="AV733" s="14" t="s">
        <v>79</v>
      </c>
      <c r="AW733" s="14" t="s">
        <v>33</v>
      </c>
      <c r="AX733" s="14" t="s">
        <v>71</v>
      </c>
      <c r="AY733" s="176" t="s">
        <v>159</v>
      </c>
    </row>
    <row r="734" spans="2:51" s="14" customFormat="1" ht="11.25">
      <c r="B734" s="175"/>
      <c r="D734" s="168" t="s">
        <v>167</v>
      </c>
      <c r="E734" s="176" t="s">
        <v>3</v>
      </c>
      <c r="F734" s="177" t="s">
        <v>912</v>
      </c>
      <c r="H734" s="178">
        <v>-2.25</v>
      </c>
      <c r="I734" s="179"/>
      <c r="L734" s="175"/>
      <c r="M734" s="180"/>
      <c r="N734" s="181"/>
      <c r="O734" s="181"/>
      <c r="P734" s="181"/>
      <c r="Q734" s="181"/>
      <c r="R734" s="181"/>
      <c r="S734" s="181"/>
      <c r="T734" s="182"/>
      <c r="AT734" s="176" t="s">
        <v>167</v>
      </c>
      <c r="AU734" s="176" t="s">
        <v>82</v>
      </c>
      <c r="AV734" s="14" t="s">
        <v>79</v>
      </c>
      <c r="AW734" s="14" t="s">
        <v>33</v>
      </c>
      <c r="AX734" s="14" t="s">
        <v>71</v>
      </c>
      <c r="AY734" s="176" t="s">
        <v>159</v>
      </c>
    </row>
    <row r="735" spans="2:51" s="15" customFormat="1" ht="11.25">
      <c r="B735" s="183"/>
      <c r="D735" s="168" t="s">
        <v>167</v>
      </c>
      <c r="E735" s="184" t="s">
        <v>3</v>
      </c>
      <c r="F735" s="185" t="s">
        <v>186</v>
      </c>
      <c r="H735" s="186">
        <v>316.285</v>
      </c>
      <c r="I735" s="187"/>
      <c r="L735" s="183"/>
      <c r="M735" s="188"/>
      <c r="N735" s="189"/>
      <c r="O735" s="189"/>
      <c r="P735" s="189"/>
      <c r="Q735" s="189"/>
      <c r="R735" s="189"/>
      <c r="S735" s="189"/>
      <c r="T735" s="190"/>
      <c r="AT735" s="184" t="s">
        <v>167</v>
      </c>
      <c r="AU735" s="184" t="s">
        <v>82</v>
      </c>
      <c r="AV735" s="15" t="s">
        <v>85</v>
      </c>
      <c r="AW735" s="15" t="s">
        <v>33</v>
      </c>
      <c r="AX735" s="15" t="s">
        <v>15</v>
      </c>
      <c r="AY735" s="184" t="s">
        <v>159</v>
      </c>
    </row>
    <row r="736" spans="1:65" s="2" customFormat="1" ht="36" customHeight="1">
      <c r="A736" s="34"/>
      <c r="B736" s="153"/>
      <c r="C736" s="154" t="s">
        <v>913</v>
      </c>
      <c r="D736" s="154" t="s">
        <v>161</v>
      </c>
      <c r="E736" s="155" t="s">
        <v>914</v>
      </c>
      <c r="F736" s="156" t="s">
        <v>915</v>
      </c>
      <c r="G736" s="157" t="s">
        <v>164</v>
      </c>
      <c r="H736" s="158">
        <v>3.66</v>
      </c>
      <c r="I736" s="159"/>
      <c r="J736" s="160">
        <f>ROUND(I736*H736,2)</f>
        <v>0</v>
      </c>
      <c r="K736" s="156" t="s">
        <v>165</v>
      </c>
      <c r="L736" s="35"/>
      <c r="M736" s="161" t="s">
        <v>3</v>
      </c>
      <c r="N736" s="162" t="s">
        <v>42</v>
      </c>
      <c r="O736" s="55"/>
      <c r="P736" s="163">
        <f>O736*H736</f>
        <v>0</v>
      </c>
      <c r="Q736" s="163">
        <v>0.00026</v>
      </c>
      <c r="R736" s="163">
        <f>Q736*H736</f>
        <v>0.0009515999999999999</v>
      </c>
      <c r="S736" s="163">
        <v>0</v>
      </c>
      <c r="T736" s="164">
        <f>S736*H736</f>
        <v>0</v>
      </c>
      <c r="U736" s="34"/>
      <c r="V736" s="34"/>
      <c r="W736" s="34"/>
      <c r="X736" s="34"/>
      <c r="Y736" s="34"/>
      <c r="Z736" s="34"/>
      <c r="AA736" s="34"/>
      <c r="AB736" s="34"/>
      <c r="AC736" s="34"/>
      <c r="AD736" s="34"/>
      <c r="AE736" s="34"/>
      <c r="AR736" s="165" t="s">
        <v>85</v>
      </c>
      <c r="AT736" s="165" t="s">
        <v>161</v>
      </c>
      <c r="AU736" s="165" t="s">
        <v>82</v>
      </c>
      <c r="AY736" s="19" t="s">
        <v>159</v>
      </c>
      <c r="BE736" s="166">
        <f>IF(N736="základní",J736,0)</f>
        <v>0</v>
      </c>
      <c r="BF736" s="166">
        <f>IF(N736="snížená",J736,0)</f>
        <v>0</v>
      </c>
      <c r="BG736" s="166">
        <f>IF(N736="zákl. přenesená",J736,0)</f>
        <v>0</v>
      </c>
      <c r="BH736" s="166">
        <f>IF(N736="sníž. přenesená",J736,0)</f>
        <v>0</v>
      </c>
      <c r="BI736" s="166">
        <f>IF(N736="nulová",J736,0)</f>
        <v>0</v>
      </c>
      <c r="BJ736" s="19" t="s">
        <v>15</v>
      </c>
      <c r="BK736" s="166">
        <f>ROUND(I736*H736,2)</f>
        <v>0</v>
      </c>
      <c r="BL736" s="19" t="s">
        <v>85</v>
      </c>
      <c r="BM736" s="165" t="s">
        <v>916</v>
      </c>
    </row>
    <row r="737" spans="2:51" s="13" customFormat="1" ht="11.25">
      <c r="B737" s="167"/>
      <c r="D737" s="168" t="s">
        <v>167</v>
      </c>
      <c r="E737" s="169" t="s">
        <v>3</v>
      </c>
      <c r="F737" s="170" t="s">
        <v>917</v>
      </c>
      <c r="H737" s="169" t="s">
        <v>3</v>
      </c>
      <c r="I737" s="171"/>
      <c r="L737" s="167"/>
      <c r="M737" s="172"/>
      <c r="N737" s="173"/>
      <c r="O737" s="173"/>
      <c r="P737" s="173"/>
      <c r="Q737" s="173"/>
      <c r="R737" s="173"/>
      <c r="S737" s="173"/>
      <c r="T737" s="174"/>
      <c r="AT737" s="169" t="s">
        <v>167</v>
      </c>
      <c r="AU737" s="169" t="s">
        <v>82</v>
      </c>
      <c r="AV737" s="13" t="s">
        <v>15</v>
      </c>
      <c r="AW737" s="13" t="s">
        <v>33</v>
      </c>
      <c r="AX737" s="13" t="s">
        <v>71</v>
      </c>
      <c r="AY737" s="169" t="s">
        <v>159</v>
      </c>
    </row>
    <row r="738" spans="2:51" s="14" customFormat="1" ht="11.25">
      <c r="B738" s="175"/>
      <c r="D738" s="168" t="s">
        <v>167</v>
      </c>
      <c r="E738" s="176" t="s">
        <v>3</v>
      </c>
      <c r="F738" s="177" t="s">
        <v>918</v>
      </c>
      <c r="H738" s="178">
        <v>1.54</v>
      </c>
      <c r="I738" s="179"/>
      <c r="L738" s="175"/>
      <c r="M738" s="180"/>
      <c r="N738" s="181"/>
      <c r="O738" s="181"/>
      <c r="P738" s="181"/>
      <c r="Q738" s="181"/>
      <c r="R738" s="181"/>
      <c r="S738" s="181"/>
      <c r="T738" s="182"/>
      <c r="AT738" s="176" t="s">
        <v>167</v>
      </c>
      <c r="AU738" s="176" t="s">
        <v>82</v>
      </c>
      <c r="AV738" s="14" t="s">
        <v>79</v>
      </c>
      <c r="AW738" s="14" t="s">
        <v>33</v>
      </c>
      <c r="AX738" s="14" t="s">
        <v>71</v>
      </c>
      <c r="AY738" s="176" t="s">
        <v>159</v>
      </c>
    </row>
    <row r="739" spans="2:51" s="14" customFormat="1" ht="11.25">
      <c r="B739" s="175"/>
      <c r="D739" s="168" t="s">
        <v>167</v>
      </c>
      <c r="E739" s="176" t="s">
        <v>3</v>
      </c>
      <c r="F739" s="177" t="s">
        <v>919</v>
      </c>
      <c r="H739" s="178">
        <v>1.12</v>
      </c>
      <c r="I739" s="179"/>
      <c r="L739" s="175"/>
      <c r="M739" s="180"/>
      <c r="N739" s="181"/>
      <c r="O739" s="181"/>
      <c r="P739" s="181"/>
      <c r="Q739" s="181"/>
      <c r="R739" s="181"/>
      <c r="S739" s="181"/>
      <c r="T739" s="182"/>
      <c r="AT739" s="176" t="s">
        <v>167</v>
      </c>
      <c r="AU739" s="176" t="s">
        <v>82</v>
      </c>
      <c r="AV739" s="14" t="s">
        <v>79</v>
      </c>
      <c r="AW739" s="14" t="s">
        <v>33</v>
      </c>
      <c r="AX739" s="14" t="s">
        <v>71</v>
      </c>
      <c r="AY739" s="176" t="s">
        <v>159</v>
      </c>
    </row>
    <row r="740" spans="2:51" s="13" customFormat="1" ht="11.25">
      <c r="B740" s="167"/>
      <c r="D740" s="168" t="s">
        <v>167</v>
      </c>
      <c r="E740" s="169" t="s">
        <v>3</v>
      </c>
      <c r="F740" s="170" t="s">
        <v>920</v>
      </c>
      <c r="H740" s="169" t="s">
        <v>3</v>
      </c>
      <c r="I740" s="171"/>
      <c r="L740" s="167"/>
      <c r="M740" s="172"/>
      <c r="N740" s="173"/>
      <c r="O740" s="173"/>
      <c r="P740" s="173"/>
      <c r="Q740" s="173"/>
      <c r="R740" s="173"/>
      <c r="S740" s="173"/>
      <c r="T740" s="174"/>
      <c r="AT740" s="169" t="s">
        <v>167</v>
      </c>
      <c r="AU740" s="169" t="s">
        <v>82</v>
      </c>
      <c r="AV740" s="13" t="s">
        <v>15</v>
      </c>
      <c r="AW740" s="13" t="s">
        <v>33</v>
      </c>
      <c r="AX740" s="13" t="s">
        <v>71</v>
      </c>
      <c r="AY740" s="169" t="s">
        <v>159</v>
      </c>
    </row>
    <row r="741" spans="2:51" s="14" customFormat="1" ht="11.25">
      <c r="B741" s="175"/>
      <c r="D741" s="168" t="s">
        <v>167</v>
      </c>
      <c r="E741" s="176" t="s">
        <v>3</v>
      </c>
      <c r="F741" s="177" t="s">
        <v>921</v>
      </c>
      <c r="H741" s="178">
        <v>1</v>
      </c>
      <c r="I741" s="179"/>
      <c r="L741" s="175"/>
      <c r="M741" s="180"/>
      <c r="N741" s="181"/>
      <c r="O741" s="181"/>
      <c r="P741" s="181"/>
      <c r="Q741" s="181"/>
      <c r="R741" s="181"/>
      <c r="S741" s="181"/>
      <c r="T741" s="182"/>
      <c r="AT741" s="176" t="s">
        <v>167</v>
      </c>
      <c r="AU741" s="176" t="s">
        <v>82</v>
      </c>
      <c r="AV741" s="14" t="s">
        <v>79</v>
      </c>
      <c r="AW741" s="14" t="s">
        <v>33</v>
      </c>
      <c r="AX741" s="14" t="s">
        <v>71</v>
      </c>
      <c r="AY741" s="176" t="s">
        <v>159</v>
      </c>
    </row>
    <row r="742" spans="2:51" s="15" customFormat="1" ht="11.25">
      <c r="B742" s="183"/>
      <c r="D742" s="168" t="s">
        <v>167</v>
      </c>
      <c r="E742" s="184" t="s">
        <v>3</v>
      </c>
      <c r="F742" s="185" t="s">
        <v>186</v>
      </c>
      <c r="H742" s="186">
        <v>3.66</v>
      </c>
      <c r="I742" s="187"/>
      <c r="L742" s="183"/>
      <c r="M742" s="188"/>
      <c r="N742" s="189"/>
      <c r="O742" s="189"/>
      <c r="P742" s="189"/>
      <c r="Q742" s="189"/>
      <c r="R742" s="189"/>
      <c r="S742" s="189"/>
      <c r="T742" s="190"/>
      <c r="AT742" s="184" t="s">
        <v>167</v>
      </c>
      <c r="AU742" s="184" t="s">
        <v>82</v>
      </c>
      <c r="AV742" s="15" t="s">
        <v>85</v>
      </c>
      <c r="AW742" s="15" t="s">
        <v>33</v>
      </c>
      <c r="AX742" s="15" t="s">
        <v>15</v>
      </c>
      <c r="AY742" s="184" t="s">
        <v>159</v>
      </c>
    </row>
    <row r="743" spans="1:65" s="2" customFormat="1" ht="36" customHeight="1">
      <c r="A743" s="34"/>
      <c r="B743" s="153"/>
      <c r="C743" s="154" t="s">
        <v>922</v>
      </c>
      <c r="D743" s="154" t="s">
        <v>161</v>
      </c>
      <c r="E743" s="155" t="s">
        <v>923</v>
      </c>
      <c r="F743" s="156" t="s">
        <v>924</v>
      </c>
      <c r="G743" s="157" t="s">
        <v>164</v>
      </c>
      <c r="H743" s="158">
        <v>2.66</v>
      </c>
      <c r="I743" s="159"/>
      <c r="J743" s="160">
        <f>ROUND(I743*H743,2)</f>
        <v>0</v>
      </c>
      <c r="K743" s="156" t="s">
        <v>165</v>
      </c>
      <c r="L743" s="35"/>
      <c r="M743" s="161" t="s">
        <v>3</v>
      </c>
      <c r="N743" s="162" t="s">
        <v>42</v>
      </c>
      <c r="O743" s="55"/>
      <c r="P743" s="163">
        <f>O743*H743</f>
        <v>0</v>
      </c>
      <c r="Q743" s="163">
        <v>0.00438</v>
      </c>
      <c r="R743" s="163">
        <f>Q743*H743</f>
        <v>0.011650800000000001</v>
      </c>
      <c r="S743" s="163">
        <v>0</v>
      </c>
      <c r="T743" s="164">
        <f>S743*H743</f>
        <v>0</v>
      </c>
      <c r="U743" s="34"/>
      <c r="V743" s="34"/>
      <c r="W743" s="34"/>
      <c r="X743" s="34"/>
      <c r="Y743" s="34"/>
      <c r="Z743" s="34"/>
      <c r="AA743" s="34"/>
      <c r="AB743" s="34"/>
      <c r="AC743" s="34"/>
      <c r="AD743" s="34"/>
      <c r="AE743" s="34"/>
      <c r="AR743" s="165" t="s">
        <v>85</v>
      </c>
      <c r="AT743" s="165" t="s">
        <v>161</v>
      </c>
      <c r="AU743" s="165" t="s">
        <v>82</v>
      </c>
      <c r="AY743" s="19" t="s">
        <v>159</v>
      </c>
      <c r="BE743" s="166">
        <f>IF(N743="základní",J743,0)</f>
        <v>0</v>
      </c>
      <c r="BF743" s="166">
        <f>IF(N743="snížená",J743,0)</f>
        <v>0</v>
      </c>
      <c r="BG743" s="166">
        <f>IF(N743="zákl. přenesená",J743,0)</f>
        <v>0</v>
      </c>
      <c r="BH743" s="166">
        <f>IF(N743="sníž. přenesená",J743,0)</f>
        <v>0</v>
      </c>
      <c r="BI743" s="166">
        <f>IF(N743="nulová",J743,0)</f>
        <v>0</v>
      </c>
      <c r="BJ743" s="19" t="s">
        <v>15</v>
      </c>
      <c r="BK743" s="166">
        <f>ROUND(I743*H743,2)</f>
        <v>0</v>
      </c>
      <c r="BL743" s="19" t="s">
        <v>85</v>
      </c>
      <c r="BM743" s="165" t="s">
        <v>925</v>
      </c>
    </row>
    <row r="744" spans="2:51" s="13" customFormat="1" ht="11.25">
      <c r="B744" s="167"/>
      <c r="D744" s="168" t="s">
        <v>167</v>
      </c>
      <c r="E744" s="169" t="s">
        <v>3</v>
      </c>
      <c r="F744" s="170" t="s">
        <v>917</v>
      </c>
      <c r="H744" s="169" t="s">
        <v>3</v>
      </c>
      <c r="I744" s="171"/>
      <c r="L744" s="167"/>
      <c r="M744" s="172"/>
      <c r="N744" s="173"/>
      <c r="O744" s="173"/>
      <c r="P744" s="173"/>
      <c r="Q744" s="173"/>
      <c r="R744" s="173"/>
      <c r="S744" s="173"/>
      <c r="T744" s="174"/>
      <c r="AT744" s="169" t="s">
        <v>167</v>
      </c>
      <c r="AU744" s="169" t="s">
        <v>82</v>
      </c>
      <c r="AV744" s="13" t="s">
        <v>15</v>
      </c>
      <c r="AW744" s="13" t="s">
        <v>33</v>
      </c>
      <c r="AX744" s="13" t="s">
        <v>71</v>
      </c>
      <c r="AY744" s="169" t="s">
        <v>159</v>
      </c>
    </row>
    <row r="745" spans="2:51" s="14" customFormat="1" ht="11.25">
      <c r="B745" s="175"/>
      <c r="D745" s="168" t="s">
        <v>167</v>
      </c>
      <c r="E745" s="176" t="s">
        <v>3</v>
      </c>
      <c r="F745" s="177" t="s">
        <v>918</v>
      </c>
      <c r="H745" s="178">
        <v>1.54</v>
      </c>
      <c r="I745" s="179"/>
      <c r="L745" s="175"/>
      <c r="M745" s="180"/>
      <c r="N745" s="181"/>
      <c r="O745" s="181"/>
      <c r="P745" s="181"/>
      <c r="Q745" s="181"/>
      <c r="R745" s="181"/>
      <c r="S745" s="181"/>
      <c r="T745" s="182"/>
      <c r="AT745" s="176" t="s">
        <v>167</v>
      </c>
      <c r="AU745" s="176" t="s">
        <v>82</v>
      </c>
      <c r="AV745" s="14" t="s">
        <v>79</v>
      </c>
      <c r="AW745" s="14" t="s">
        <v>33</v>
      </c>
      <c r="AX745" s="14" t="s">
        <v>71</v>
      </c>
      <c r="AY745" s="176" t="s">
        <v>159</v>
      </c>
    </row>
    <row r="746" spans="2:51" s="14" customFormat="1" ht="11.25">
      <c r="B746" s="175"/>
      <c r="D746" s="168" t="s">
        <v>167</v>
      </c>
      <c r="E746" s="176" t="s">
        <v>3</v>
      </c>
      <c r="F746" s="177" t="s">
        <v>919</v>
      </c>
      <c r="H746" s="178">
        <v>1.12</v>
      </c>
      <c r="I746" s="179"/>
      <c r="L746" s="175"/>
      <c r="M746" s="180"/>
      <c r="N746" s="181"/>
      <c r="O746" s="181"/>
      <c r="P746" s="181"/>
      <c r="Q746" s="181"/>
      <c r="R746" s="181"/>
      <c r="S746" s="181"/>
      <c r="T746" s="182"/>
      <c r="AT746" s="176" t="s">
        <v>167</v>
      </c>
      <c r="AU746" s="176" t="s">
        <v>82</v>
      </c>
      <c r="AV746" s="14" t="s">
        <v>79</v>
      </c>
      <c r="AW746" s="14" t="s">
        <v>33</v>
      </c>
      <c r="AX746" s="14" t="s">
        <v>71</v>
      </c>
      <c r="AY746" s="176" t="s">
        <v>159</v>
      </c>
    </row>
    <row r="747" spans="2:51" s="15" customFormat="1" ht="11.25">
      <c r="B747" s="183"/>
      <c r="D747" s="168" t="s">
        <v>167</v>
      </c>
      <c r="E747" s="184" t="s">
        <v>3</v>
      </c>
      <c r="F747" s="185" t="s">
        <v>186</v>
      </c>
      <c r="H747" s="186">
        <v>2.66</v>
      </c>
      <c r="I747" s="187"/>
      <c r="L747" s="183"/>
      <c r="M747" s="188"/>
      <c r="N747" s="189"/>
      <c r="O747" s="189"/>
      <c r="P747" s="189"/>
      <c r="Q747" s="189"/>
      <c r="R747" s="189"/>
      <c r="S747" s="189"/>
      <c r="T747" s="190"/>
      <c r="AT747" s="184" t="s">
        <v>167</v>
      </c>
      <c r="AU747" s="184" t="s">
        <v>82</v>
      </c>
      <c r="AV747" s="15" t="s">
        <v>85</v>
      </c>
      <c r="AW747" s="15" t="s">
        <v>33</v>
      </c>
      <c r="AX747" s="15" t="s">
        <v>15</v>
      </c>
      <c r="AY747" s="184" t="s">
        <v>159</v>
      </c>
    </row>
    <row r="748" spans="1:65" s="2" customFormat="1" ht="48" customHeight="1">
      <c r="A748" s="34"/>
      <c r="B748" s="153"/>
      <c r="C748" s="154" t="s">
        <v>926</v>
      </c>
      <c r="D748" s="154" t="s">
        <v>161</v>
      </c>
      <c r="E748" s="155" t="s">
        <v>927</v>
      </c>
      <c r="F748" s="156" t="s">
        <v>928</v>
      </c>
      <c r="G748" s="157" t="s">
        <v>164</v>
      </c>
      <c r="H748" s="158">
        <v>1</v>
      </c>
      <c r="I748" s="159"/>
      <c r="J748" s="160">
        <f>ROUND(I748*H748,2)</f>
        <v>0</v>
      </c>
      <c r="K748" s="156" t="s">
        <v>165</v>
      </c>
      <c r="L748" s="35"/>
      <c r="M748" s="161" t="s">
        <v>3</v>
      </c>
      <c r="N748" s="162" t="s">
        <v>42</v>
      </c>
      <c r="O748" s="55"/>
      <c r="P748" s="163">
        <f>O748*H748</f>
        <v>0</v>
      </c>
      <c r="Q748" s="163">
        <v>0.0096</v>
      </c>
      <c r="R748" s="163">
        <f>Q748*H748</f>
        <v>0.0096</v>
      </c>
      <c r="S748" s="163">
        <v>0</v>
      </c>
      <c r="T748" s="164">
        <f>S748*H748</f>
        <v>0</v>
      </c>
      <c r="U748" s="34"/>
      <c r="V748" s="34"/>
      <c r="W748" s="34"/>
      <c r="X748" s="34"/>
      <c r="Y748" s="34"/>
      <c r="Z748" s="34"/>
      <c r="AA748" s="34"/>
      <c r="AB748" s="34"/>
      <c r="AC748" s="34"/>
      <c r="AD748" s="34"/>
      <c r="AE748" s="34"/>
      <c r="AR748" s="165" t="s">
        <v>85</v>
      </c>
      <c r="AT748" s="165" t="s">
        <v>161</v>
      </c>
      <c r="AU748" s="165" t="s">
        <v>82</v>
      </c>
      <c r="AY748" s="19" t="s">
        <v>159</v>
      </c>
      <c r="BE748" s="166">
        <f>IF(N748="základní",J748,0)</f>
        <v>0</v>
      </c>
      <c r="BF748" s="166">
        <f>IF(N748="snížená",J748,0)</f>
        <v>0</v>
      </c>
      <c r="BG748" s="166">
        <f>IF(N748="zákl. přenesená",J748,0)</f>
        <v>0</v>
      </c>
      <c r="BH748" s="166">
        <f>IF(N748="sníž. přenesená",J748,0)</f>
        <v>0</v>
      </c>
      <c r="BI748" s="166">
        <f>IF(N748="nulová",J748,0)</f>
        <v>0</v>
      </c>
      <c r="BJ748" s="19" t="s">
        <v>15</v>
      </c>
      <c r="BK748" s="166">
        <f>ROUND(I748*H748,2)</f>
        <v>0</v>
      </c>
      <c r="BL748" s="19" t="s">
        <v>85</v>
      </c>
      <c r="BM748" s="165" t="s">
        <v>929</v>
      </c>
    </row>
    <row r="749" spans="2:51" s="13" customFormat="1" ht="11.25">
      <c r="B749" s="167"/>
      <c r="D749" s="168" t="s">
        <v>167</v>
      </c>
      <c r="E749" s="169" t="s">
        <v>3</v>
      </c>
      <c r="F749" s="170" t="s">
        <v>920</v>
      </c>
      <c r="H749" s="169" t="s">
        <v>3</v>
      </c>
      <c r="I749" s="171"/>
      <c r="L749" s="167"/>
      <c r="M749" s="172"/>
      <c r="N749" s="173"/>
      <c r="O749" s="173"/>
      <c r="P749" s="173"/>
      <c r="Q749" s="173"/>
      <c r="R749" s="173"/>
      <c r="S749" s="173"/>
      <c r="T749" s="174"/>
      <c r="AT749" s="169" t="s">
        <v>167</v>
      </c>
      <c r="AU749" s="169" t="s">
        <v>82</v>
      </c>
      <c r="AV749" s="13" t="s">
        <v>15</v>
      </c>
      <c r="AW749" s="13" t="s">
        <v>33</v>
      </c>
      <c r="AX749" s="13" t="s">
        <v>71</v>
      </c>
      <c r="AY749" s="169" t="s">
        <v>159</v>
      </c>
    </row>
    <row r="750" spans="2:51" s="14" customFormat="1" ht="11.25">
      <c r="B750" s="175"/>
      <c r="D750" s="168" t="s">
        <v>167</v>
      </c>
      <c r="E750" s="176" t="s">
        <v>3</v>
      </c>
      <c r="F750" s="177" t="s">
        <v>921</v>
      </c>
      <c r="H750" s="178">
        <v>1</v>
      </c>
      <c r="I750" s="179"/>
      <c r="L750" s="175"/>
      <c r="M750" s="180"/>
      <c r="N750" s="181"/>
      <c r="O750" s="181"/>
      <c r="P750" s="181"/>
      <c r="Q750" s="181"/>
      <c r="R750" s="181"/>
      <c r="S750" s="181"/>
      <c r="T750" s="182"/>
      <c r="AT750" s="176" t="s">
        <v>167</v>
      </c>
      <c r="AU750" s="176" t="s">
        <v>82</v>
      </c>
      <c r="AV750" s="14" t="s">
        <v>79</v>
      </c>
      <c r="AW750" s="14" t="s">
        <v>33</v>
      </c>
      <c r="AX750" s="14" t="s">
        <v>15</v>
      </c>
      <c r="AY750" s="176" t="s">
        <v>159</v>
      </c>
    </row>
    <row r="751" spans="1:65" s="2" customFormat="1" ht="24" customHeight="1">
      <c r="A751" s="34"/>
      <c r="B751" s="153"/>
      <c r="C751" s="191" t="s">
        <v>930</v>
      </c>
      <c r="D751" s="191" t="s">
        <v>245</v>
      </c>
      <c r="E751" s="192" t="s">
        <v>931</v>
      </c>
      <c r="F751" s="193" t="s">
        <v>932</v>
      </c>
      <c r="G751" s="194" t="s">
        <v>164</v>
      </c>
      <c r="H751" s="195">
        <v>1.02</v>
      </c>
      <c r="I751" s="196"/>
      <c r="J751" s="197">
        <f>ROUND(I751*H751,2)</f>
        <v>0</v>
      </c>
      <c r="K751" s="193" t="s">
        <v>165</v>
      </c>
      <c r="L751" s="198"/>
      <c r="M751" s="199" t="s">
        <v>3</v>
      </c>
      <c r="N751" s="200" t="s">
        <v>42</v>
      </c>
      <c r="O751" s="55"/>
      <c r="P751" s="163">
        <f>O751*H751</f>
        <v>0</v>
      </c>
      <c r="Q751" s="163">
        <v>0.0135</v>
      </c>
      <c r="R751" s="163">
        <f>Q751*H751</f>
        <v>0.01377</v>
      </c>
      <c r="S751" s="163">
        <v>0</v>
      </c>
      <c r="T751" s="164">
        <f>S751*H751</f>
        <v>0</v>
      </c>
      <c r="U751" s="34"/>
      <c r="V751" s="34"/>
      <c r="W751" s="34"/>
      <c r="X751" s="34"/>
      <c r="Y751" s="34"/>
      <c r="Z751" s="34"/>
      <c r="AA751" s="34"/>
      <c r="AB751" s="34"/>
      <c r="AC751" s="34"/>
      <c r="AD751" s="34"/>
      <c r="AE751" s="34"/>
      <c r="AR751" s="165" t="s">
        <v>97</v>
      </c>
      <c r="AT751" s="165" t="s">
        <v>245</v>
      </c>
      <c r="AU751" s="165" t="s">
        <v>82</v>
      </c>
      <c r="AY751" s="19" t="s">
        <v>159</v>
      </c>
      <c r="BE751" s="166">
        <f>IF(N751="základní",J751,0)</f>
        <v>0</v>
      </c>
      <c r="BF751" s="166">
        <f>IF(N751="snížená",J751,0)</f>
        <v>0</v>
      </c>
      <c r="BG751" s="166">
        <f>IF(N751="zákl. přenesená",J751,0)</f>
        <v>0</v>
      </c>
      <c r="BH751" s="166">
        <f>IF(N751="sníž. přenesená",J751,0)</f>
        <v>0</v>
      </c>
      <c r="BI751" s="166">
        <f>IF(N751="nulová",J751,0)</f>
        <v>0</v>
      </c>
      <c r="BJ751" s="19" t="s">
        <v>15</v>
      </c>
      <c r="BK751" s="166">
        <f>ROUND(I751*H751,2)</f>
        <v>0</v>
      </c>
      <c r="BL751" s="19" t="s">
        <v>85</v>
      </c>
      <c r="BM751" s="165" t="s">
        <v>933</v>
      </c>
    </row>
    <row r="752" spans="2:51" s="14" customFormat="1" ht="11.25">
      <c r="B752" s="175"/>
      <c r="D752" s="168" t="s">
        <v>167</v>
      </c>
      <c r="F752" s="177" t="s">
        <v>934</v>
      </c>
      <c r="H752" s="178">
        <v>1.02</v>
      </c>
      <c r="I752" s="179"/>
      <c r="L752" s="175"/>
      <c r="M752" s="180"/>
      <c r="N752" s="181"/>
      <c r="O752" s="181"/>
      <c r="P752" s="181"/>
      <c r="Q752" s="181"/>
      <c r="R752" s="181"/>
      <c r="S752" s="181"/>
      <c r="T752" s="182"/>
      <c r="AT752" s="176" t="s">
        <v>167</v>
      </c>
      <c r="AU752" s="176" t="s">
        <v>82</v>
      </c>
      <c r="AV752" s="14" t="s">
        <v>79</v>
      </c>
      <c r="AW752" s="14" t="s">
        <v>4</v>
      </c>
      <c r="AX752" s="14" t="s">
        <v>15</v>
      </c>
      <c r="AY752" s="176" t="s">
        <v>159</v>
      </c>
    </row>
    <row r="753" spans="1:65" s="2" customFormat="1" ht="48" customHeight="1">
      <c r="A753" s="34"/>
      <c r="B753" s="153"/>
      <c r="C753" s="154" t="s">
        <v>935</v>
      </c>
      <c r="D753" s="154" t="s">
        <v>161</v>
      </c>
      <c r="E753" s="155" t="s">
        <v>936</v>
      </c>
      <c r="F753" s="156" t="s">
        <v>937</v>
      </c>
      <c r="G753" s="157" t="s">
        <v>164</v>
      </c>
      <c r="H753" s="158">
        <v>1</v>
      </c>
      <c r="I753" s="159"/>
      <c r="J753" s="160">
        <f>ROUND(I753*H753,2)</f>
        <v>0</v>
      </c>
      <c r="K753" s="156" t="s">
        <v>165</v>
      </c>
      <c r="L753" s="35"/>
      <c r="M753" s="161" t="s">
        <v>3</v>
      </c>
      <c r="N753" s="162" t="s">
        <v>42</v>
      </c>
      <c r="O753" s="55"/>
      <c r="P753" s="163">
        <f>O753*H753</f>
        <v>0</v>
      </c>
      <c r="Q753" s="163">
        <v>9E-05</v>
      </c>
      <c r="R753" s="163">
        <f>Q753*H753</f>
        <v>9E-05</v>
      </c>
      <c r="S753" s="163">
        <v>0</v>
      </c>
      <c r="T753" s="164">
        <f>S753*H753</f>
        <v>0</v>
      </c>
      <c r="U753" s="34"/>
      <c r="V753" s="34"/>
      <c r="W753" s="34"/>
      <c r="X753" s="34"/>
      <c r="Y753" s="34"/>
      <c r="Z753" s="34"/>
      <c r="AA753" s="34"/>
      <c r="AB753" s="34"/>
      <c r="AC753" s="34"/>
      <c r="AD753" s="34"/>
      <c r="AE753" s="34"/>
      <c r="AR753" s="165" t="s">
        <v>85</v>
      </c>
      <c r="AT753" s="165" t="s">
        <v>161</v>
      </c>
      <c r="AU753" s="165" t="s">
        <v>82</v>
      </c>
      <c r="AY753" s="19" t="s">
        <v>159</v>
      </c>
      <c r="BE753" s="166">
        <f>IF(N753="základní",J753,0)</f>
        <v>0</v>
      </c>
      <c r="BF753" s="166">
        <f>IF(N753="snížená",J753,0)</f>
        <v>0</v>
      </c>
      <c r="BG753" s="166">
        <f>IF(N753="zákl. přenesená",J753,0)</f>
        <v>0</v>
      </c>
      <c r="BH753" s="166">
        <f>IF(N753="sníž. přenesená",J753,0)</f>
        <v>0</v>
      </c>
      <c r="BI753" s="166">
        <f>IF(N753="nulová",J753,0)</f>
        <v>0</v>
      </c>
      <c r="BJ753" s="19" t="s">
        <v>15</v>
      </c>
      <c r="BK753" s="166">
        <f>ROUND(I753*H753,2)</f>
        <v>0</v>
      </c>
      <c r="BL753" s="19" t="s">
        <v>85</v>
      </c>
      <c r="BM753" s="165" t="s">
        <v>938</v>
      </c>
    </row>
    <row r="754" spans="2:51" s="13" customFormat="1" ht="11.25">
      <c r="B754" s="167"/>
      <c r="D754" s="168" t="s">
        <v>167</v>
      </c>
      <c r="E754" s="169" t="s">
        <v>3</v>
      </c>
      <c r="F754" s="170" t="s">
        <v>920</v>
      </c>
      <c r="H754" s="169" t="s">
        <v>3</v>
      </c>
      <c r="I754" s="171"/>
      <c r="L754" s="167"/>
      <c r="M754" s="172"/>
      <c r="N754" s="173"/>
      <c r="O754" s="173"/>
      <c r="P754" s="173"/>
      <c r="Q754" s="173"/>
      <c r="R754" s="173"/>
      <c r="S754" s="173"/>
      <c r="T754" s="174"/>
      <c r="AT754" s="169" t="s">
        <v>167</v>
      </c>
      <c r="AU754" s="169" t="s">
        <v>82</v>
      </c>
      <c r="AV754" s="13" t="s">
        <v>15</v>
      </c>
      <c r="AW754" s="13" t="s">
        <v>33</v>
      </c>
      <c r="AX754" s="13" t="s">
        <v>71</v>
      </c>
      <c r="AY754" s="169" t="s">
        <v>159</v>
      </c>
    </row>
    <row r="755" spans="2:51" s="14" customFormat="1" ht="11.25">
      <c r="B755" s="175"/>
      <c r="D755" s="168" t="s">
        <v>167</v>
      </c>
      <c r="E755" s="176" t="s">
        <v>3</v>
      </c>
      <c r="F755" s="177" t="s">
        <v>921</v>
      </c>
      <c r="H755" s="178">
        <v>1</v>
      </c>
      <c r="I755" s="179"/>
      <c r="L755" s="175"/>
      <c r="M755" s="180"/>
      <c r="N755" s="181"/>
      <c r="O755" s="181"/>
      <c r="P755" s="181"/>
      <c r="Q755" s="181"/>
      <c r="R755" s="181"/>
      <c r="S755" s="181"/>
      <c r="T755" s="182"/>
      <c r="AT755" s="176" t="s">
        <v>167</v>
      </c>
      <c r="AU755" s="176" t="s">
        <v>82</v>
      </c>
      <c r="AV755" s="14" t="s">
        <v>79</v>
      </c>
      <c r="AW755" s="14" t="s">
        <v>33</v>
      </c>
      <c r="AX755" s="14" t="s">
        <v>15</v>
      </c>
      <c r="AY755" s="176" t="s">
        <v>159</v>
      </c>
    </row>
    <row r="756" spans="1:65" s="2" customFormat="1" ht="60" customHeight="1">
      <c r="A756" s="34"/>
      <c r="B756" s="153"/>
      <c r="C756" s="154" t="s">
        <v>939</v>
      </c>
      <c r="D756" s="154" t="s">
        <v>161</v>
      </c>
      <c r="E756" s="155" t="s">
        <v>940</v>
      </c>
      <c r="F756" s="156" t="s">
        <v>941</v>
      </c>
      <c r="G756" s="157" t="s">
        <v>164</v>
      </c>
      <c r="H756" s="158">
        <v>3.66</v>
      </c>
      <c r="I756" s="159"/>
      <c r="J756" s="160">
        <f>ROUND(I756*H756,2)</f>
        <v>0</v>
      </c>
      <c r="K756" s="156" t="s">
        <v>165</v>
      </c>
      <c r="L756" s="35"/>
      <c r="M756" s="161" t="s">
        <v>3</v>
      </c>
      <c r="N756" s="162" t="s">
        <v>42</v>
      </c>
      <c r="O756" s="55"/>
      <c r="P756" s="163">
        <f>O756*H756</f>
        <v>0</v>
      </c>
      <c r="Q756" s="163">
        <v>0.00268</v>
      </c>
      <c r="R756" s="163">
        <f>Q756*H756</f>
        <v>0.009808800000000001</v>
      </c>
      <c r="S756" s="163">
        <v>0</v>
      </c>
      <c r="T756" s="164">
        <f>S756*H756</f>
        <v>0</v>
      </c>
      <c r="U756" s="34"/>
      <c r="V756" s="34"/>
      <c r="W756" s="34"/>
      <c r="X756" s="34"/>
      <c r="Y756" s="34"/>
      <c r="Z756" s="34"/>
      <c r="AA756" s="34"/>
      <c r="AB756" s="34"/>
      <c r="AC756" s="34"/>
      <c r="AD756" s="34"/>
      <c r="AE756" s="34"/>
      <c r="AR756" s="165" t="s">
        <v>85</v>
      </c>
      <c r="AT756" s="165" t="s">
        <v>161</v>
      </c>
      <c r="AU756" s="165" t="s">
        <v>82</v>
      </c>
      <c r="AY756" s="19" t="s">
        <v>159</v>
      </c>
      <c r="BE756" s="166">
        <f>IF(N756="základní",J756,0)</f>
        <v>0</v>
      </c>
      <c r="BF756" s="166">
        <f>IF(N756="snížená",J756,0)</f>
        <v>0</v>
      </c>
      <c r="BG756" s="166">
        <f>IF(N756="zákl. přenesená",J756,0)</f>
        <v>0</v>
      </c>
      <c r="BH756" s="166">
        <f>IF(N756="sníž. přenesená",J756,0)</f>
        <v>0</v>
      </c>
      <c r="BI756" s="166">
        <f>IF(N756="nulová",J756,0)</f>
        <v>0</v>
      </c>
      <c r="BJ756" s="19" t="s">
        <v>15</v>
      </c>
      <c r="BK756" s="166">
        <f>ROUND(I756*H756,2)</f>
        <v>0</v>
      </c>
      <c r="BL756" s="19" t="s">
        <v>85</v>
      </c>
      <c r="BM756" s="165" t="s">
        <v>942</v>
      </c>
    </row>
    <row r="757" spans="2:51" s="13" customFormat="1" ht="11.25">
      <c r="B757" s="167"/>
      <c r="D757" s="168" t="s">
        <v>167</v>
      </c>
      <c r="E757" s="169" t="s">
        <v>3</v>
      </c>
      <c r="F757" s="170" t="s">
        <v>917</v>
      </c>
      <c r="H757" s="169" t="s">
        <v>3</v>
      </c>
      <c r="I757" s="171"/>
      <c r="L757" s="167"/>
      <c r="M757" s="172"/>
      <c r="N757" s="173"/>
      <c r="O757" s="173"/>
      <c r="P757" s="173"/>
      <c r="Q757" s="173"/>
      <c r="R757" s="173"/>
      <c r="S757" s="173"/>
      <c r="T757" s="174"/>
      <c r="AT757" s="169" t="s">
        <v>167</v>
      </c>
      <c r="AU757" s="169" t="s">
        <v>82</v>
      </c>
      <c r="AV757" s="13" t="s">
        <v>15</v>
      </c>
      <c r="AW757" s="13" t="s">
        <v>33</v>
      </c>
      <c r="AX757" s="13" t="s">
        <v>71</v>
      </c>
      <c r="AY757" s="169" t="s">
        <v>159</v>
      </c>
    </row>
    <row r="758" spans="2:51" s="14" customFormat="1" ht="11.25">
      <c r="B758" s="175"/>
      <c r="D758" s="168" t="s">
        <v>167</v>
      </c>
      <c r="E758" s="176" t="s">
        <v>3</v>
      </c>
      <c r="F758" s="177" t="s">
        <v>918</v>
      </c>
      <c r="H758" s="178">
        <v>1.54</v>
      </c>
      <c r="I758" s="179"/>
      <c r="L758" s="175"/>
      <c r="M758" s="180"/>
      <c r="N758" s="181"/>
      <c r="O758" s="181"/>
      <c r="P758" s="181"/>
      <c r="Q758" s="181"/>
      <c r="R758" s="181"/>
      <c r="S758" s="181"/>
      <c r="T758" s="182"/>
      <c r="AT758" s="176" t="s">
        <v>167</v>
      </c>
      <c r="AU758" s="176" t="s">
        <v>82</v>
      </c>
      <c r="AV758" s="14" t="s">
        <v>79</v>
      </c>
      <c r="AW758" s="14" t="s">
        <v>33</v>
      </c>
      <c r="AX758" s="14" t="s">
        <v>71</v>
      </c>
      <c r="AY758" s="176" t="s">
        <v>159</v>
      </c>
    </row>
    <row r="759" spans="2:51" s="14" customFormat="1" ht="11.25">
      <c r="B759" s="175"/>
      <c r="D759" s="168" t="s">
        <v>167</v>
      </c>
      <c r="E759" s="176" t="s">
        <v>3</v>
      </c>
      <c r="F759" s="177" t="s">
        <v>919</v>
      </c>
      <c r="H759" s="178">
        <v>1.12</v>
      </c>
      <c r="I759" s="179"/>
      <c r="L759" s="175"/>
      <c r="M759" s="180"/>
      <c r="N759" s="181"/>
      <c r="O759" s="181"/>
      <c r="P759" s="181"/>
      <c r="Q759" s="181"/>
      <c r="R759" s="181"/>
      <c r="S759" s="181"/>
      <c r="T759" s="182"/>
      <c r="AT759" s="176" t="s">
        <v>167</v>
      </c>
      <c r="AU759" s="176" t="s">
        <v>82</v>
      </c>
      <c r="AV759" s="14" t="s">
        <v>79</v>
      </c>
      <c r="AW759" s="14" t="s">
        <v>33</v>
      </c>
      <c r="AX759" s="14" t="s">
        <v>71</v>
      </c>
      <c r="AY759" s="176" t="s">
        <v>159</v>
      </c>
    </row>
    <row r="760" spans="2:51" s="13" customFormat="1" ht="11.25">
      <c r="B760" s="167"/>
      <c r="D760" s="168" t="s">
        <v>167</v>
      </c>
      <c r="E760" s="169" t="s">
        <v>3</v>
      </c>
      <c r="F760" s="170" t="s">
        <v>920</v>
      </c>
      <c r="H760" s="169" t="s">
        <v>3</v>
      </c>
      <c r="I760" s="171"/>
      <c r="L760" s="167"/>
      <c r="M760" s="172"/>
      <c r="N760" s="173"/>
      <c r="O760" s="173"/>
      <c r="P760" s="173"/>
      <c r="Q760" s="173"/>
      <c r="R760" s="173"/>
      <c r="S760" s="173"/>
      <c r="T760" s="174"/>
      <c r="AT760" s="169" t="s">
        <v>167</v>
      </c>
      <c r="AU760" s="169" t="s">
        <v>82</v>
      </c>
      <c r="AV760" s="13" t="s">
        <v>15</v>
      </c>
      <c r="AW760" s="13" t="s">
        <v>33</v>
      </c>
      <c r="AX760" s="13" t="s">
        <v>71</v>
      </c>
      <c r="AY760" s="169" t="s">
        <v>159</v>
      </c>
    </row>
    <row r="761" spans="2:51" s="14" customFormat="1" ht="11.25">
      <c r="B761" s="175"/>
      <c r="D761" s="168" t="s">
        <v>167</v>
      </c>
      <c r="E761" s="176" t="s">
        <v>3</v>
      </c>
      <c r="F761" s="177" t="s">
        <v>921</v>
      </c>
      <c r="H761" s="178">
        <v>1</v>
      </c>
      <c r="I761" s="179"/>
      <c r="L761" s="175"/>
      <c r="M761" s="180"/>
      <c r="N761" s="181"/>
      <c r="O761" s="181"/>
      <c r="P761" s="181"/>
      <c r="Q761" s="181"/>
      <c r="R761" s="181"/>
      <c r="S761" s="181"/>
      <c r="T761" s="182"/>
      <c r="AT761" s="176" t="s">
        <v>167</v>
      </c>
      <c r="AU761" s="176" t="s">
        <v>82</v>
      </c>
      <c r="AV761" s="14" t="s">
        <v>79</v>
      </c>
      <c r="AW761" s="14" t="s">
        <v>33</v>
      </c>
      <c r="AX761" s="14" t="s">
        <v>71</v>
      </c>
      <c r="AY761" s="176" t="s">
        <v>159</v>
      </c>
    </row>
    <row r="762" spans="2:51" s="15" customFormat="1" ht="11.25">
      <c r="B762" s="183"/>
      <c r="D762" s="168" t="s">
        <v>167</v>
      </c>
      <c r="E762" s="184" t="s">
        <v>3</v>
      </c>
      <c r="F762" s="185" t="s">
        <v>186</v>
      </c>
      <c r="H762" s="186">
        <v>3.66</v>
      </c>
      <c r="I762" s="187"/>
      <c r="L762" s="183"/>
      <c r="M762" s="188"/>
      <c r="N762" s="189"/>
      <c r="O762" s="189"/>
      <c r="P762" s="189"/>
      <c r="Q762" s="189"/>
      <c r="R762" s="189"/>
      <c r="S762" s="189"/>
      <c r="T762" s="190"/>
      <c r="AT762" s="184" t="s">
        <v>167</v>
      </c>
      <c r="AU762" s="184" t="s">
        <v>82</v>
      </c>
      <c r="AV762" s="15" t="s">
        <v>85</v>
      </c>
      <c r="AW762" s="15" t="s">
        <v>33</v>
      </c>
      <c r="AX762" s="15" t="s">
        <v>15</v>
      </c>
      <c r="AY762" s="184" t="s">
        <v>159</v>
      </c>
    </row>
    <row r="763" spans="1:65" s="2" customFormat="1" ht="36" customHeight="1">
      <c r="A763" s="34"/>
      <c r="B763" s="153"/>
      <c r="C763" s="154" t="s">
        <v>943</v>
      </c>
      <c r="D763" s="154" t="s">
        <v>161</v>
      </c>
      <c r="E763" s="155" t="s">
        <v>944</v>
      </c>
      <c r="F763" s="156" t="s">
        <v>945</v>
      </c>
      <c r="G763" s="157" t="s">
        <v>164</v>
      </c>
      <c r="H763" s="158">
        <v>316.285</v>
      </c>
      <c r="I763" s="159"/>
      <c r="J763" s="160">
        <f>ROUND(I763*H763,2)</f>
        <v>0</v>
      </c>
      <c r="K763" s="156" t="s">
        <v>165</v>
      </c>
      <c r="L763" s="35"/>
      <c r="M763" s="161" t="s">
        <v>3</v>
      </c>
      <c r="N763" s="162" t="s">
        <v>42</v>
      </c>
      <c r="O763" s="55"/>
      <c r="P763" s="163">
        <f>O763*H763</f>
        <v>0</v>
      </c>
      <c r="Q763" s="163">
        <v>0.01146</v>
      </c>
      <c r="R763" s="163">
        <f>Q763*H763</f>
        <v>3.6246261000000004</v>
      </c>
      <c r="S763" s="163">
        <v>0</v>
      </c>
      <c r="T763" s="164">
        <f>S763*H763</f>
        <v>0</v>
      </c>
      <c r="U763" s="34"/>
      <c r="V763" s="34"/>
      <c r="W763" s="34"/>
      <c r="X763" s="34"/>
      <c r="Y763" s="34"/>
      <c r="Z763" s="34"/>
      <c r="AA763" s="34"/>
      <c r="AB763" s="34"/>
      <c r="AC763" s="34"/>
      <c r="AD763" s="34"/>
      <c r="AE763" s="34"/>
      <c r="AR763" s="165" t="s">
        <v>85</v>
      </c>
      <c r="AT763" s="165" t="s">
        <v>161</v>
      </c>
      <c r="AU763" s="165" t="s">
        <v>82</v>
      </c>
      <c r="AY763" s="19" t="s">
        <v>159</v>
      </c>
      <c r="BE763" s="166">
        <f>IF(N763="základní",J763,0)</f>
        <v>0</v>
      </c>
      <c r="BF763" s="166">
        <f>IF(N763="snížená",J763,0)</f>
        <v>0</v>
      </c>
      <c r="BG763" s="166">
        <f>IF(N763="zákl. přenesená",J763,0)</f>
        <v>0</v>
      </c>
      <c r="BH763" s="166">
        <f>IF(N763="sníž. přenesená",J763,0)</f>
        <v>0</v>
      </c>
      <c r="BI763" s="166">
        <f>IF(N763="nulová",J763,0)</f>
        <v>0</v>
      </c>
      <c r="BJ763" s="19" t="s">
        <v>15</v>
      </c>
      <c r="BK763" s="166">
        <f>ROUND(I763*H763,2)</f>
        <v>0</v>
      </c>
      <c r="BL763" s="19" t="s">
        <v>85</v>
      </c>
      <c r="BM763" s="165" t="s">
        <v>946</v>
      </c>
    </row>
    <row r="764" spans="2:51" s="13" customFormat="1" ht="11.25">
      <c r="B764" s="167"/>
      <c r="D764" s="168" t="s">
        <v>167</v>
      </c>
      <c r="E764" s="169" t="s">
        <v>3</v>
      </c>
      <c r="F764" s="170" t="s">
        <v>947</v>
      </c>
      <c r="H764" s="169" t="s">
        <v>3</v>
      </c>
      <c r="I764" s="171"/>
      <c r="L764" s="167"/>
      <c r="M764" s="172"/>
      <c r="N764" s="173"/>
      <c r="O764" s="173"/>
      <c r="P764" s="173"/>
      <c r="Q764" s="173"/>
      <c r="R764" s="173"/>
      <c r="S764" s="173"/>
      <c r="T764" s="174"/>
      <c r="AT764" s="169" t="s">
        <v>167</v>
      </c>
      <c r="AU764" s="169" t="s">
        <v>82</v>
      </c>
      <c r="AV764" s="13" t="s">
        <v>15</v>
      </c>
      <c r="AW764" s="13" t="s">
        <v>33</v>
      </c>
      <c r="AX764" s="13" t="s">
        <v>71</v>
      </c>
      <c r="AY764" s="169" t="s">
        <v>159</v>
      </c>
    </row>
    <row r="765" spans="2:51" s="14" customFormat="1" ht="11.25">
      <c r="B765" s="175"/>
      <c r="D765" s="168" t="s">
        <v>167</v>
      </c>
      <c r="E765" s="176" t="s">
        <v>3</v>
      </c>
      <c r="F765" s="177" t="s">
        <v>948</v>
      </c>
      <c r="H765" s="178">
        <v>316.285</v>
      </c>
      <c r="I765" s="179"/>
      <c r="L765" s="175"/>
      <c r="M765" s="180"/>
      <c r="N765" s="181"/>
      <c r="O765" s="181"/>
      <c r="P765" s="181"/>
      <c r="Q765" s="181"/>
      <c r="R765" s="181"/>
      <c r="S765" s="181"/>
      <c r="T765" s="182"/>
      <c r="AT765" s="176" t="s">
        <v>167</v>
      </c>
      <c r="AU765" s="176" t="s">
        <v>82</v>
      </c>
      <c r="AV765" s="14" t="s">
        <v>79</v>
      </c>
      <c r="AW765" s="14" t="s">
        <v>33</v>
      </c>
      <c r="AX765" s="14" t="s">
        <v>15</v>
      </c>
      <c r="AY765" s="176" t="s">
        <v>159</v>
      </c>
    </row>
    <row r="766" spans="1:65" s="2" customFormat="1" ht="24" customHeight="1">
      <c r="A766" s="34"/>
      <c r="B766" s="153"/>
      <c r="C766" s="154" t="s">
        <v>949</v>
      </c>
      <c r="D766" s="154" t="s">
        <v>161</v>
      </c>
      <c r="E766" s="155" t="s">
        <v>950</v>
      </c>
      <c r="F766" s="156" t="s">
        <v>951</v>
      </c>
      <c r="G766" s="157" t="s">
        <v>164</v>
      </c>
      <c r="H766" s="158">
        <v>541.415</v>
      </c>
      <c r="I766" s="159"/>
      <c r="J766" s="160">
        <f>ROUND(I766*H766,2)</f>
        <v>0</v>
      </c>
      <c r="K766" s="156" t="s">
        <v>165</v>
      </c>
      <c r="L766" s="35"/>
      <c r="M766" s="161" t="s">
        <v>3</v>
      </c>
      <c r="N766" s="162" t="s">
        <v>42</v>
      </c>
      <c r="O766" s="55"/>
      <c r="P766" s="163">
        <f>O766*H766</f>
        <v>0</v>
      </c>
      <c r="Q766" s="163">
        <v>0.00026</v>
      </c>
      <c r="R766" s="163">
        <f>Q766*H766</f>
        <v>0.14076789999999997</v>
      </c>
      <c r="S766" s="163">
        <v>0</v>
      </c>
      <c r="T766" s="164">
        <f>S766*H766</f>
        <v>0</v>
      </c>
      <c r="U766" s="34"/>
      <c r="V766" s="34"/>
      <c r="W766" s="34"/>
      <c r="X766" s="34"/>
      <c r="Y766" s="34"/>
      <c r="Z766" s="34"/>
      <c r="AA766" s="34"/>
      <c r="AB766" s="34"/>
      <c r="AC766" s="34"/>
      <c r="AD766" s="34"/>
      <c r="AE766" s="34"/>
      <c r="AR766" s="165" t="s">
        <v>85</v>
      </c>
      <c r="AT766" s="165" t="s">
        <v>161</v>
      </c>
      <c r="AU766" s="165" t="s">
        <v>82</v>
      </c>
      <c r="AY766" s="19" t="s">
        <v>159</v>
      </c>
      <c r="BE766" s="166">
        <f>IF(N766="základní",J766,0)</f>
        <v>0</v>
      </c>
      <c r="BF766" s="166">
        <f>IF(N766="snížená",J766,0)</f>
        <v>0</v>
      </c>
      <c r="BG766" s="166">
        <f>IF(N766="zákl. přenesená",J766,0)</f>
        <v>0</v>
      </c>
      <c r="BH766" s="166">
        <f>IF(N766="sníž. přenesená",J766,0)</f>
        <v>0</v>
      </c>
      <c r="BI766" s="166">
        <f>IF(N766="nulová",J766,0)</f>
        <v>0</v>
      </c>
      <c r="BJ766" s="19" t="s">
        <v>15</v>
      </c>
      <c r="BK766" s="166">
        <f>ROUND(I766*H766,2)</f>
        <v>0</v>
      </c>
      <c r="BL766" s="19" t="s">
        <v>85</v>
      </c>
      <c r="BM766" s="165" t="s">
        <v>952</v>
      </c>
    </row>
    <row r="767" spans="2:51" s="13" customFormat="1" ht="11.25">
      <c r="B767" s="167"/>
      <c r="D767" s="168" t="s">
        <v>167</v>
      </c>
      <c r="E767" s="169" t="s">
        <v>3</v>
      </c>
      <c r="F767" s="170" t="s">
        <v>702</v>
      </c>
      <c r="H767" s="169" t="s">
        <v>3</v>
      </c>
      <c r="I767" s="171"/>
      <c r="L767" s="167"/>
      <c r="M767" s="172"/>
      <c r="N767" s="173"/>
      <c r="O767" s="173"/>
      <c r="P767" s="173"/>
      <c r="Q767" s="173"/>
      <c r="R767" s="173"/>
      <c r="S767" s="173"/>
      <c r="T767" s="174"/>
      <c r="AT767" s="169" t="s">
        <v>167</v>
      </c>
      <c r="AU767" s="169" t="s">
        <v>82</v>
      </c>
      <c r="AV767" s="13" t="s">
        <v>15</v>
      </c>
      <c r="AW767" s="13" t="s">
        <v>33</v>
      </c>
      <c r="AX767" s="13" t="s">
        <v>71</v>
      </c>
      <c r="AY767" s="169" t="s">
        <v>159</v>
      </c>
    </row>
    <row r="768" spans="2:51" s="14" customFormat="1" ht="11.25">
      <c r="B768" s="175"/>
      <c r="D768" s="168" t="s">
        <v>167</v>
      </c>
      <c r="E768" s="176" t="s">
        <v>3</v>
      </c>
      <c r="F768" s="177" t="s">
        <v>953</v>
      </c>
      <c r="H768" s="178">
        <v>495.05</v>
      </c>
      <c r="I768" s="179"/>
      <c r="L768" s="175"/>
      <c r="M768" s="180"/>
      <c r="N768" s="181"/>
      <c r="O768" s="181"/>
      <c r="P768" s="181"/>
      <c r="Q768" s="181"/>
      <c r="R768" s="181"/>
      <c r="S768" s="181"/>
      <c r="T768" s="182"/>
      <c r="AT768" s="176" t="s">
        <v>167</v>
      </c>
      <c r="AU768" s="176" t="s">
        <v>82</v>
      </c>
      <c r="AV768" s="14" t="s">
        <v>79</v>
      </c>
      <c r="AW768" s="14" t="s">
        <v>33</v>
      </c>
      <c r="AX768" s="14" t="s">
        <v>71</v>
      </c>
      <c r="AY768" s="176" t="s">
        <v>159</v>
      </c>
    </row>
    <row r="769" spans="2:51" s="14" customFormat="1" ht="11.25">
      <c r="B769" s="175"/>
      <c r="D769" s="168" t="s">
        <v>167</v>
      </c>
      <c r="E769" s="176" t="s">
        <v>3</v>
      </c>
      <c r="F769" s="177" t="s">
        <v>954</v>
      </c>
      <c r="H769" s="178">
        <v>46.365</v>
      </c>
      <c r="I769" s="179"/>
      <c r="L769" s="175"/>
      <c r="M769" s="180"/>
      <c r="N769" s="181"/>
      <c r="O769" s="181"/>
      <c r="P769" s="181"/>
      <c r="Q769" s="181"/>
      <c r="R769" s="181"/>
      <c r="S769" s="181"/>
      <c r="T769" s="182"/>
      <c r="AT769" s="176" t="s">
        <v>167</v>
      </c>
      <c r="AU769" s="176" t="s">
        <v>82</v>
      </c>
      <c r="AV769" s="14" t="s">
        <v>79</v>
      </c>
      <c r="AW769" s="14" t="s">
        <v>33</v>
      </c>
      <c r="AX769" s="14" t="s">
        <v>71</v>
      </c>
      <c r="AY769" s="176" t="s">
        <v>159</v>
      </c>
    </row>
    <row r="770" spans="2:51" s="15" customFormat="1" ht="11.25">
      <c r="B770" s="183"/>
      <c r="D770" s="168" t="s">
        <v>167</v>
      </c>
      <c r="E770" s="184" t="s">
        <v>3</v>
      </c>
      <c r="F770" s="185" t="s">
        <v>186</v>
      </c>
      <c r="H770" s="186">
        <v>541.415</v>
      </c>
      <c r="I770" s="187"/>
      <c r="L770" s="183"/>
      <c r="M770" s="188"/>
      <c r="N770" s="189"/>
      <c r="O770" s="189"/>
      <c r="P770" s="189"/>
      <c r="Q770" s="189"/>
      <c r="R770" s="189"/>
      <c r="S770" s="189"/>
      <c r="T770" s="190"/>
      <c r="AT770" s="184" t="s">
        <v>167</v>
      </c>
      <c r="AU770" s="184" t="s">
        <v>82</v>
      </c>
      <c r="AV770" s="15" t="s">
        <v>85</v>
      </c>
      <c r="AW770" s="15" t="s">
        <v>33</v>
      </c>
      <c r="AX770" s="15" t="s">
        <v>15</v>
      </c>
      <c r="AY770" s="184" t="s">
        <v>159</v>
      </c>
    </row>
    <row r="771" spans="1:65" s="2" customFormat="1" ht="36" customHeight="1">
      <c r="A771" s="34"/>
      <c r="B771" s="153"/>
      <c r="C771" s="154" t="s">
        <v>955</v>
      </c>
      <c r="D771" s="154" t="s">
        <v>161</v>
      </c>
      <c r="E771" s="155" t="s">
        <v>956</v>
      </c>
      <c r="F771" s="156" t="s">
        <v>957</v>
      </c>
      <c r="G771" s="157" t="s">
        <v>164</v>
      </c>
      <c r="H771" s="158">
        <v>1.32</v>
      </c>
      <c r="I771" s="159"/>
      <c r="J771" s="160">
        <f>ROUND(I771*H771,2)</f>
        <v>0</v>
      </c>
      <c r="K771" s="156" t="s">
        <v>165</v>
      </c>
      <c r="L771" s="35"/>
      <c r="M771" s="161" t="s">
        <v>3</v>
      </c>
      <c r="N771" s="162" t="s">
        <v>42</v>
      </c>
      <c r="O771" s="55"/>
      <c r="P771" s="163">
        <f>O771*H771</f>
        <v>0</v>
      </c>
      <c r="Q771" s="163">
        <v>0.00438</v>
      </c>
      <c r="R771" s="163">
        <f>Q771*H771</f>
        <v>0.0057816000000000005</v>
      </c>
      <c r="S771" s="163">
        <v>0</v>
      </c>
      <c r="T771" s="164">
        <f>S771*H771</f>
        <v>0</v>
      </c>
      <c r="U771" s="34"/>
      <c r="V771" s="34"/>
      <c r="W771" s="34"/>
      <c r="X771" s="34"/>
      <c r="Y771" s="34"/>
      <c r="Z771" s="34"/>
      <c r="AA771" s="34"/>
      <c r="AB771" s="34"/>
      <c r="AC771" s="34"/>
      <c r="AD771" s="34"/>
      <c r="AE771" s="34"/>
      <c r="AR771" s="165" t="s">
        <v>85</v>
      </c>
      <c r="AT771" s="165" t="s">
        <v>161</v>
      </c>
      <c r="AU771" s="165" t="s">
        <v>82</v>
      </c>
      <c r="AY771" s="19" t="s">
        <v>159</v>
      </c>
      <c r="BE771" s="166">
        <f>IF(N771="základní",J771,0)</f>
        <v>0</v>
      </c>
      <c r="BF771" s="166">
        <f>IF(N771="snížená",J771,0)</f>
        <v>0</v>
      </c>
      <c r="BG771" s="166">
        <f>IF(N771="zákl. přenesená",J771,0)</f>
        <v>0</v>
      </c>
      <c r="BH771" s="166">
        <f>IF(N771="sníž. přenesená",J771,0)</f>
        <v>0</v>
      </c>
      <c r="BI771" s="166">
        <f>IF(N771="nulová",J771,0)</f>
        <v>0</v>
      </c>
      <c r="BJ771" s="19" t="s">
        <v>15</v>
      </c>
      <c r="BK771" s="166">
        <f>ROUND(I771*H771,2)</f>
        <v>0</v>
      </c>
      <c r="BL771" s="19" t="s">
        <v>85</v>
      </c>
      <c r="BM771" s="165" t="s">
        <v>958</v>
      </c>
    </row>
    <row r="772" spans="2:51" s="13" customFormat="1" ht="11.25">
      <c r="B772" s="167"/>
      <c r="D772" s="168" t="s">
        <v>167</v>
      </c>
      <c r="E772" s="169" t="s">
        <v>3</v>
      </c>
      <c r="F772" s="170" t="s">
        <v>959</v>
      </c>
      <c r="H772" s="169" t="s">
        <v>3</v>
      </c>
      <c r="I772" s="171"/>
      <c r="L772" s="167"/>
      <c r="M772" s="172"/>
      <c r="N772" s="173"/>
      <c r="O772" s="173"/>
      <c r="P772" s="173"/>
      <c r="Q772" s="173"/>
      <c r="R772" s="173"/>
      <c r="S772" s="173"/>
      <c r="T772" s="174"/>
      <c r="AT772" s="169" t="s">
        <v>167</v>
      </c>
      <c r="AU772" s="169" t="s">
        <v>82</v>
      </c>
      <c r="AV772" s="13" t="s">
        <v>15</v>
      </c>
      <c r="AW772" s="13" t="s">
        <v>33</v>
      </c>
      <c r="AX772" s="13" t="s">
        <v>71</v>
      </c>
      <c r="AY772" s="169" t="s">
        <v>159</v>
      </c>
    </row>
    <row r="773" spans="2:51" s="14" customFormat="1" ht="11.25">
      <c r="B773" s="175"/>
      <c r="D773" s="168" t="s">
        <v>167</v>
      </c>
      <c r="E773" s="176" t="s">
        <v>3</v>
      </c>
      <c r="F773" s="177" t="s">
        <v>960</v>
      </c>
      <c r="H773" s="178">
        <v>0.72</v>
      </c>
      <c r="I773" s="179"/>
      <c r="L773" s="175"/>
      <c r="M773" s="180"/>
      <c r="N773" s="181"/>
      <c r="O773" s="181"/>
      <c r="P773" s="181"/>
      <c r="Q773" s="181"/>
      <c r="R773" s="181"/>
      <c r="S773" s="181"/>
      <c r="T773" s="182"/>
      <c r="AT773" s="176" t="s">
        <v>167</v>
      </c>
      <c r="AU773" s="176" t="s">
        <v>82</v>
      </c>
      <c r="AV773" s="14" t="s">
        <v>79</v>
      </c>
      <c r="AW773" s="14" t="s">
        <v>33</v>
      </c>
      <c r="AX773" s="14" t="s">
        <v>71</v>
      </c>
      <c r="AY773" s="176" t="s">
        <v>159</v>
      </c>
    </row>
    <row r="774" spans="2:51" s="14" customFormat="1" ht="11.25">
      <c r="B774" s="175"/>
      <c r="D774" s="168" t="s">
        <v>167</v>
      </c>
      <c r="E774" s="176" t="s">
        <v>3</v>
      </c>
      <c r="F774" s="177" t="s">
        <v>961</v>
      </c>
      <c r="H774" s="178">
        <v>0.6</v>
      </c>
      <c r="I774" s="179"/>
      <c r="L774" s="175"/>
      <c r="M774" s="180"/>
      <c r="N774" s="181"/>
      <c r="O774" s="181"/>
      <c r="P774" s="181"/>
      <c r="Q774" s="181"/>
      <c r="R774" s="181"/>
      <c r="S774" s="181"/>
      <c r="T774" s="182"/>
      <c r="AT774" s="176" t="s">
        <v>167</v>
      </c>
      <c r="AU774" s="176" t="s">
        <v>82</v>
      </c>
      <c r="AV774" s="14" t="s">
        <v>79</v>
      </c>
      <c r="AW774" s="14" t="s">
        <v>33</v>
      </c>
      <c r="AX774" s="14" t="s">
        <v>71</v>
      </c>
      <c r="AY774" s="176" t="s">
        <v>159</v>
      </c>
    </row>
    <row r="775" spans="2:51" s="15" customFormat="1" ht="11.25">
      <c r="B775" s="183"/>
      <c r="D775" s="168" t="s">
        <v>167</v>
      </c>
      <c r="E775" s="184" t="s">
        <v>3</v>
      </c>
      <c r="F775" s="185" t="s">
        <v>186</v>
      </c>
      <c r="H775" s="186">
        <v>1.32</v>
      </c>
      <c r="I775" s="187"/>
      <c r="L775" s="183"/>
      <c r="M775" s="188"/>
      <c r="N775" s="189"/>
      <c r="O775" s="189"/>
      <c r="P775" s="189"/>
      <c r="Q775" s="189"/>
      <c r="R775" s="189"/>
      <c r="S775" s="189"/>
      <c r="T775" s="190"/>
      <c r="AT775" s="184" t="s">
        <v>167</v>
      </c>
      <c r="AU775" s="184" t="s">
        <v>82</v>
      </c>
      <c r="AV775" s="15" t="s">
        <v>85</v>
      </c>
      <c r="AW775" s="15" t="s">
        <v>33</v>
      </c>
      <c r="AX775" s="15" t="s">
        <v>15</v>
      </c>
      <c r="AY775" s="184" t="s">
        <v>159</v>
      </c>
    </row>
    <row r="776" spans="1:65" s="2" customFormat="1" ht="48" customHeight="1">
      <c r="A776" s="34"/>
      <c r="B776" s="153"/>
      <c r="C776" s="154" t="s">
        <v>962</v>
      </c>
      <c r="D776" s="154" t="s">
        <v>161</v>
      </c>
      <c r="E776" s="155" t="s">
        <v>963</v>
      </c>
      <c r="F776" s="156" t="s">
        <v>964</v>
      </c>
      <c r="G776" s="157" t="s">
        <v>164</v>
      </c>
      <c r="H776" s="158">
        <v>447.35</v>
      </c>
      <c r="I776" s="159"/>
      <c r="J776" s="160">
        <f>ROUND(I776*H776,2)</f>
        <v>0</v>
      </c>
      <c r="K776" s="156" t="s">
        <v>165</v>
      </c>
      <c r="L776" s="35"/>
      <c r="M776" s="161" t="s">
        <v>3</v>
      </c>
      <c r="N776" s="162" t="s">
        <v>42</v>
      </c>
      <c r="O776" s="55"/>
      <c r="P776" s="163">
        <f>O776*H776</f>
        <v>0</v>
      </c>
      <c r="Q776" s="163">
        <v>0.00952</v>
      </c>
      <c r="R776" s="163">
        <f>Q776*H776</f>
        <v>4.2587720000000004</v>
      </c>
      <c r="S776" s="163">
        <v>0</v>
      </c>
      <c r="T776" s="164">
        <f>S776*H776</f>
        <v>0</v>
      </c>
      <c r="U776" s="34"/>
      <c r="V776" s="34"/>
      <c r="W776" s="34"/>
      <c r="X776" s="34"/>
      <c r="Y776" s="34"/>
      <c r="Z776" s="34"/>
      <c r="AA776" s="34"/>
      <c r="AB776" s="34"/>
      <c r="AC776" s="34"/>
      <c r="AD776" s="34"/>
      <c r="AE776" s="34"/>
      <c r="AR776" s="165" t="s">
        <v>85</v>
      </c>
      <c r="AT776" s="165" t="s">
        <v>161</v>
      </c>
      <c r="AU776" s="165" t="s">
        <v>82</v>
      </c>
      <c r="AY776" s="19" t="s">
        <v>159</v>
      </c>
      <c r="BE776" s="166">
        <f>IF(N776="základní",J776,0)</f>
        <v>0</v>
      </c>
      <c r="BF776" s="166">
        <f>IF(N776="snížená",J776,0)</f>
        <v>0</v>
      </c>
      <c r="BG776" s="166">
        <f>IF(N776="zákl. přenesená",J776,0)</f>
        <v>0</v>
      </c>
      <c r="BH776" s="166">
        <f>IF(N776="sníž. přenesená",J776,0)</f>
        <v>0</v>
      </c>
      <c r="BI776" s="166">
        <f>IF(N776="nulová",J776,0)</f>
        <v>0</v>
      </c>
      <c r="BJ776" s="19" t="s">
        <v>15</v>
      </c>
      <c r="BK776" s="166">
        <f>ROUND(I776*H776,2)</f>
        <v>0</v>
      </c>
      <c r="BL776" s="19" t="s">
        <v>85</v>
      </c>
      <c r="BM776" s="165" t="s">
        <v>965</v>
      </c>
    </row>
    <row r="777" spans="2:51" s="13" customFormat="1" ht="11.25">
      <c r="B777" s="167"/>
      <c r="D777" s="168" t="s">
        <v>167</v>
      </c>
      <c r="E777" s="169" t="s">
        <v>3</v>
      </c>
      <c r="F777" s="170" t="s">
        <v>966</v>
      </c>
      <c r="H777" s="169" t="s">
        <v>3</v>
      </c>
      <c r="I777" s="171"/>
      <c r="L777" s="167"/>
      <c r="M777" s="172"/>
      <c r="N777" s="173"/>
      <c r="O777" s="173"/>
      <c r="P777" s="173"/>
      <c r="Q777" s="173"/>
      <c r="R777" s="173"/>
      <c r="S777" s="173"/>
      <c r="T777" s="174"/>
      <c r="AT777" s="169" t="s">
        <v>167</v>
      </c>
      <c r="AU777" s="169" t="s">
        <v>82</v>
      </c>
      <c r="AV777" s="13" t="s">
        <v>15</v>
      </c>
      <c r="AW777" s="13" t="s">
        <v>33</v>
      </c>
      <c r="AX777" s="13" t="s">
        <v>71</v>
      </c>
      <c r="AY777" s="169" t="s">
        <v>159</v>
      </c>
    </row>
    <row r="778" spans="2:51" s="14" customFormat="1" ht="11.25">
      <c r="B778" s="175"/>
      <c r="D778" s="168" t="s">
        <v>167</v>
      </c>
      <c r="E778" s="176" t="s">
        <v>3</v>
      </c>
      <c r="F778" s="177" t="s">
        <v>967</v>
      </c>
      <c r="H778" s="178">
        <v>193</v>
      </c>
      <c r="I778" s="179"/>
      <c r="L778" s="175"/>
      <c r="M778" s="180"/>
      <c r="N778" s="181"/>
      <c r="O778" s="181"/>
      <c r="P778" s="181"/>
      <c r="Q778" s="181"/>
      <c r="R778" s="181"/>
      <c r="S778" s="181"/>
      <c r="T778" s="182"/>
      <c r="AT778" s="176" t="s">
        <v>167</v>
      </c>
      <c r="AU778" s="176" t="s">
        <v>82</v>
      </c>
      <c r="AV778" s="14" t="s">
        <v>79</v>
      </c>
      <c r="AW778" s="14" t="s">
        <v>33</v>
      </c>
      <c r="AX778" s="14" t="s">
        <v>71</v>
      </c>
      <c r="AY778" s="176" t="s">
        <v>159</v>
      </c>
    </row>
    <row r="779" spans="2:51" s="13" customFormat="1" ht="11.25">
      <c r="B779" s="167"/>
      <c r="D779" s="168" t="s">
        <v>167</v>
      </c>
      <c r="E779" s="169" t="s">
        <v>3</v>
      </c>
      <c r="F779" s="170" t="s">
        <v>968</v>
      </c>
      <c r="H779" s="169" t="s">
        <v>3</v>
      </c>
      <c r="I779" s="171"/>
      <c r="L779" s="167"/>
      <c r="M779" s="172"/>
      <c r="N779" s="173"/>
      <c r="O779" s="173"/>
      <c r="P779" s="173"/>
      <c r="Q779" s="173"/>
      <c r="R779" s="173"/>
      <c r="S779" s="173"/>
      <c r="T779" s="174"/>
      <c r="AT779" s="169" t="s">
        <v>167</v>
      </c>
      <c r="AU779" s="169" t="s">
        <v>82</v>
      </c>
      <c r="AV779" s="13" t="s">
        <v>15</v>
      </c>
      <c r="AW779" s="13" t="s">
        <v>33</v>
      </c>
      <c r="AX779" s="13" t="s">
        <v>71</v>
      </c>
      <c r="AY779" s="169" t="s">
        <v>159</v>
      </c>
    </row>
    <row r="780" spans="2:51" s="14" customFormat="1" ht="11.25">
      <c r="B780" s="175"/>
      <c r="D780" s="168" t="s">
        <v>167</v>
      </c>
      <c r="E780" s="176" t="s">
        <v>3</v>
      </c>
      <c r="F780" s="177" t="s">
        <v>969</v>
      </c>
      <c r="H780" s="178">
        <v>144</v>
      </c>
      <c r="I780" s="179"/>
      <c r="L780" s="175"/>
      <c r="M780" s="180"/>
      <c r="N780" s="181"/>
      <c r="O780" s="181"/>
      <c r="P780" s="181"/>
      <c r="Q780" s="181"/>
      <c r="R780" s="181"/>
      <c r="S780" s="181"/>
      <c r="T780" s="182"/>
      <c r="AT780" s="176" t="s">
        <v>167</v>
      </c>
      <c r="AU780" s="176" t="s">
        <v>82</v>
      </c>
      <c r="AV780" s="14" t="s">
        <v>79</v>
      </c>
      <c r="AW780" s="14" t="s">
        <v>33</v>
      </c>
      <c r="AX780" s="14" t="s">
        <v>71</v>
      </c>
      <c r="AY780" s="176" t="s">
        <v>159</v>
      </c>
    </row>
    <row r="781" spans="2:51" s="13" customFormat="1" ht="11.25">
      <c r="B781" s="167"/>
      <c r="D781" s="168" t="s">
        <v>167</v>
      </c>
      <c r="E781" s="169" t="s">
        <v>3</v>
      </c>
      <c r="F781" s="170" t="s">
        <v>970</v>
      </c>
      <c r="H781" s="169" t="s">
        <v>3</v>
      </c>
      <c r="I781" s="171"/>
      <c r="L781" s="167"/>
      <c r="M781" s="172"/>
      <c r="N781" s="173"/>
      <c r="O781" s="173"/>
      <c r="P781" s="173"/>
      <c r="Q781" s="173"/>
      <c r="R781" s="173"/>
      <c r="S781" s="173"/>
      <c r="T781" s="174"/>
      <c r="AT781" s="169" t="s">
        <v>167</v>
      </c>
      <c r="AU781" s="169" t="s">
        <v>82</v>
      </c>
      <c r="AV781" s="13" t="s">
        <v>15</v>
      </c>
      <c r="AW781" s="13" t="s">
        <v>33</v>
      </c>
      <c r="AX781" s="13" t="s">
        <v>71</v>
      </c>
      <c r="AY781" s="169" t="s">
        <v>159</v>
      </c>
    </row>
    <row r="782" spans="2:51" s="14" customFormat="1" ht="11.25">
      <c r="B782" s="175"/>
      <c r="D782" s="168" t="s">
        <v>167</v>
      </c>
      <c r="E782" s="176" t="s">
        <v>3</v>
      </c>
      <c r="F782" s="177" t="s">
        <v>971</v>
      </c>
      <c r="H782" s="178">
        <v>158</v>
      </c>
      <c r="I782" s="179"/>
      <c r="L782" s="175"/>
      <c r="M782" s="180"/>
      <c r="N782" s="181"/>
      <c r="O782" s="181"/>
      <c r="P782" s="181"/>
      <c r="Q782" s="181"/>
      <c r="R782" s="181"/>
      <c r="S782" s="181"/>
      <c r="T782" s="182"/>
      <c r="AT782" s="176" t="s">
        <v>167</v>
      </c>
      <c r="AU782" s="176" t="s">
        <v>82</v>
      </c>
      <c r="AV782" s="14" t="s">
        <v>79</v>
      </c>
      <c r="AW782" s="14" t="s">
        <v>33</v>
      </c>
      <c r="AX782" s="14" t="s">
        <v>71</v>
      </c>
      <c r="AY782" s="176" t="s">
        <v>159</v>
      </c>
    </row>
    <row r="783" spans="2:51" s="13" customFormat="1" ht="11.25">
      <c r="B783" s="167"/>
      <c r="D783" s="168" t="s">
        <v>167</v>
      </c>
      <c r="E783" s="169" t="s">
        <v>3</v>
      </c>
      <c r="F783" s="170" t="s">
        <v>972</v>
      </c>
      <c r="H783" s="169" t="s">
        <v>3</v>
      </c>
      <c r="I783" s="171"/>
      <c r="L783" s="167"/>
      <c r="M783" s="172"/>
      <c r="N783" s="173"/>
      <c r="O783" s="173"/>
      <c r="P783" s="173"/>
      <c r="Q783" s="173"/>
      <c r="R783" s="173"/>
      <c r="S783" s="173"/>
      <c r="T783" s="174"/>
      <c r="AT783" s="169" t="s">
        <v>167</v>
      </c>
      <c r="AU783" s="169" t="s">
        <v>82</v>
      </c>
      <c r="AV783" s="13" t="s">
        <v>15</v>
      </c>
      <c r="AW783" s="13" t="s">
        <v>33</v>
      </c>
      <c r="AX783" s="13" t="s">
        <v>71</v>
      </c>
      <c r="AY783" s="169" t="s">
        <v>159</v>
      </c>
    </row>
    <row r="784" spans="2:51" s="14" customFormat="1" ht="11.25">
      <c r="B784" s="175"/>
      <c r="D784" s="168" t="s">
        <v>167</v>
      </c>
      <c r="E784" s="176" t="s">
        <v>3</v>
      </c>
      <c r="F784" s="177" t="s">
        <v>973</v>
      </c>
      <c r="H784" s="178">
        <v>48.1</v>
      </c>
      <c r="I784" s="179"/>
      <c r="L784" s="175"/>
      <c r="M784" s="180"/>
      <c r="N784" s="181"/>
      <c r="O784" s="181"/>
      <c r="P784" s="181"/>
      <c r="Q784" s="181"/>
      <c r="R784" s="181"/>
      <c r="S784" s="181"/>
      <c r="T784" s="182"/>
      <c r="AT784" s="176" t="s">
        <v>167</v>
      </c>
      <c r="AU784" s="176" t="s">
        <v>82</v>
      </c>
      <c r="AV784" s="14" t="s">
        <v>79</v>
      </c>
      <c r="AW784" s="14" t="s">
        <v>33</v>
      </c>
      <c r="AX784" s="14" t="s">
        <v>71</v>
      </c>
      <c r="AY784" s="176" t="s">
        <v>159</v>
      </c>
    </row>
    <row r="785" spans="2:51" s="14" customFormat="1" ht="11.25">
      <c r="B785" s="175"/>
      <c r="D785" s="168" t="s">
        <v>167</v>
      </c>
      <c r="E785" s="176" t="s">
        <v>3</v>
      </c>
      <c r="F785" s="177" t="s">
        <v>974</v>
      </c>
      <c r="H785" s="178">
        <v>14</v>
      </c>
      <c r="I785" s="179"/>
      <c r="L785" s="175"/>
      <c r="M785" s="180"/>
      <c r="N785" s="181"/>
      <c r="O785" s="181"/>
      <c r="P785" s="181"/>
      <c r="Q785" s="181"/>
      <c r="R785" s="181"/>
      <c r="S785" s="181"/>
      <c r="T785" s="182"/>
      <c r="AT785" s="176" t="s">
        <v>167</v>
      </c>
      <c r="AU785" s="176" t="s">
        <v>82</v>
      </c>
      <c r="AV785" s="14" t="s">
        <v>79</v>
      </c>
      <c r="AW785" s="14" t="s">
        <v>33</v>
      </c>
      <c r="AX785" s="14" t="s">
        <v>71</v>
      </c>
      <c r="AY785" s="176" t="s">
        <v>159</v>
      </c>
    </row>
    <row r="786" spans="2:51" s="13" customFormat="1" ht="11.25">
      <c r="B786" s="167"/>
      <c r="D786" s="168" t="s">
        <v>167</v>
      </c>
      <c r="E786" s="169" t="s">
        <v>3</v>
      </c>
      <c r="F786" s="170" t="s">
        <v>901</v>
      </c>
      <c r="H786" s="169" t="s">
        <v>3</v>
      </c>
      <c r="I786" s="171"/>
      <c r="L786" s="167"/>
      <c r="M786" s="172"/>
      <c r="N786" s="173"/>
      <c r="O786" s="173"/>
      <c r="P786" s="173"/>
      <c r="Q786" s="173"/>
      <c r="R786" s="173"/>
      <c r="S786" s="173"/>
      <c r="T786" s="174"/>
      <c r="AT786" s="169" t="s">
        <v>167</v>
      </c>
      <c r="AU786" s="169" t="s">
        <v>82</v>
      </c>
      <c r="AV786" s="13" t="s">
        <v>15</v>
      </c>
      <c r="AW786" s="13" t="s">
        <v>33</v>
      </c>
      <c r="AX786" s="13" t="s">
        <v>71</v>
      </c>
      <c r="AY786" s="169" t="s">
        <v>159</v>
      </c>
    </row>
    <row r="787" spans="2:51" s="14" customFormat="1" ht="11.25">
      <c r="B787" s="175"/>
      <c r="D787" s="168" t="s">
        <v>167</v>
      </c>
      <c r="E787" s="176" t="s">
        <v>3</v>
      </c>
      <c r="F787" s="177" t="s">
        <v>975</v>
      </c>
      <c r="H787" s="178">
        <v>-89.95</v>
      </c>
      <c r="I787" s="179"/>
      <c r="L787" s="175"/>
      <c r="M787" s="180"/>
      <c r="N787" s="181"/>
      <c r="O787" s="181"/>
      <c r="P787" s="181"/>
      <c r="Q787" s="181"/>
      <c r="R787" s="181"/>
      <c r="S787" s="181"/>
      <c r="T787" s="182"/>
      <c r="AT787" s="176" t="s">
        <v>167</v>
      </c>
      <c r="AU787" s="176" t="s">
        <v>82</v>
      </c>
      <c r="AV787" s="14" t="s">
        <v>79</v>
      </c>
      <c r="AW787" s="14" t="s">
        <v>33</v>
      </c>
      <c r="AX787" s="14" t="s">
        <v>71</v>
      </c>
      <c r="AY787" s="176" t="s">
        <v>159</v>
      </c>
    </row>
    <row r="788" spans="2:51" s="13" customFormat="1" ht="11.25">
      <c r="B788" s="167"/>
      <c r="D788" s="168" t="s">
        <v>167</v>
      </c>
      <c r="E788" s="169" t="s">
        <v>3</v>
      </c>
      <c r="F788" s="170" t="s">
        <v>976</v>
      </c>
      <c r="H788" s="169" t="s">
        <v>3</v>
      </c>
      <c r="I788" s="171"/>
      <c r="L788" s="167"/>
      <c r="M788" s="172"/>
      <c r="N788" s="173"/>
      <c r="O788" s="173"/>
      <c r="P788" s="173"/>
      <c r="Q788" s="173"/>
      <c r="R788" s="173"/>
      <c r="S788" s="173"/>
      <c r="T788" s="174"/>
      <c r="AT788" s="169" t="s">
        <v>167</v>
      </c>
      <c r="AU788" s="169" t="s">
        <v>82</v>
      </c>
      <c r="AV788" s="13" t="s">
        <v>15</v>
      </c>
      <c r="AW788" s="13" t="s">
        <v>33</v>
      </c>
      <c r="AX788" s="13" t="s">
        <v>71</v>
      </c>
      <c r="AY788" s="169" t="s">
        <v>159</v>
      </c>
    </row>
    <row r="789" spans="2:51" s="14" customFormat="1" ht="11.25">
      <c r="B789" s="175"/>
      <c r="D789" s="168" t="s">
        <v>167</v>
      </c>
      <c r="E789" s="176" t="s">
        <v>3</v>
      </c>
      <c r="F789" s="177" t="s">
        <v>977</v>
      </c>
      <c r="H789" s="178">
        <v>-19.8</v>
      </c>
      <c r="I789" s="179"/>
      <c r="L789" s="175"/>
      <c r="M789" s="180"/>
      <c r="N789" s="181"/>
      <c r="O789" s="181"/>
      <c r="P789" s="181"/>
      <c r="Q789" s="181"/>
      <c r="R789" s="181"/>
      <c r="S789" s="181"/>
      <c r="T789" s="182"/>
      <c r="AT789" s="176" t="s">
        <v>167</v>
      </c>
      <c r="AU789" s="176" t="s">
        <v>82</v>
      </c>
      <c r="AV789" s="14" t="s">
        <v>79</v>
      </c>
      <c r="AW789" s="14" t="s">
        <v>33</v>
      </c>
      <c r="AX789" s="14" t="s">
        <v>71</v>
      </c>
      <c r="AY789" s="176" t="s">
        <v>159</v>
      </c>
    </row>
    <row r="790" spans="2:51" s="15" customFormat="1" ht="11.25">
      <c r="B790" s="183"/>
      <c r="D790" s="168" t="s">
        <v>167</v>
      </c>
      <c r="E790" s="184" t="s">
        <v>3</v>
      </c>
      <c r="F790" s="185" t="s">
        <v>186</v>
      </c>
      <c r="H790" s="186">
        <v>447.35</v>
      </c>
      <c r="I790" s="187"/>
      <c r="L790" s="183"/>
      <c r="M790" s="188"/>
      <c r="N790" s="189"/>
      <c r="O790" s="189"/>
      <c r="P790" s="189"/>
      <c r="Q790" s="189"/>
      <c r="R790" s="189"/>
      <c r="S790" s="189"/>
      <c r="T790" s="190"/>
      <c r="AT790" s="184" t="s">
        <v>167</v>
      </c>
      <c r="AU790" s="184" t="s">
        <v>82</v>
      </c>
      <c r="AV790" s="15" t="s">
        <v>85</v>
      </c>
      <c r="AW790" s="15" t="s">
        <v>33</v>
      </c>
      <c r="AX790" s="15" t="s">
        <v>15</v>
      </c>
      <c r="AY790" s="184" t="s">
        <v>159</v>
      </c>
    </row>
    <row r="791" spans="1:65" s="2" customFormat="1" ht="24" customHeight="1">
      <c r="A791" s="34"/>
      <c r="B791" s="153"/>
      <c r="C791" s="191" t="s">
        <v>978</v>
      </c>
      <c r="D791" s="191" t="s">
        <v>245</v>
      </c>
      <c r="E791" s="192" t="s">
        <v>931</v>
      </c>
      <c r="F791" s="193" t="s">
        <v>932</v>
      </c>
      <c r="G791" s="194" t="s">
        <v>164</v>
      </c>
      <c r="H791" s="195">
        <v>456.297</v>
      </c>
      <c r="I791" s="196"/>
      <c r="J791" s="197">
        <f>ROUND(I791*H791,2)</f>
        <v>0</v>
      </c>
      <c r="K791" s="193" t="s">
        <v>165</v>
      </c>
      <c r="L791" s="198"/>
      <c r="M791" s="199" t="s">
        <v>3</v>
      </c>
      <c r="N791" s="200" t="s">
        <v>42</v>
      </c>
      <c r="O791" s="55"/>
      <c r="P791" s="163">
        <f>O791*H791</f>
        <v>0</v>
      </c>
      <c r="Q791" s="163">
        <v>0.0135</v>
      </c>
      <c r="R791" s="163">
        <f>Q791*H791</f>
        <v>6.1600095</v>
      </c>
      <c r="S791" s="163">
        <v>0</v>
      </c>
      <c r="T791" s="164">
        <f>S791*H791</f>
        <v>0</v>
      </c>
      <c r="U791" s="34"/>
      <c r="V791" s="34"/>
      <c r="W791" s="34"/>
      <c r="X791" s="34"/>
      <c r="Y791" s="34"/>
      <c r="Z791" s="34"/>
      <c r="AA791" s="34"/>
      <c r="AB791" s="34"/>
      <c r="AC791" s="34"/>
      <c r="AD791" s="34"/>
      <c r="AE791" s="34"/>
      <c r="AR791" s="165" t="s">
        <v>97</v>
      </c>
      <c r="AT791" s="165" t="s">
        <v>245</v>
      </c>
      <c r="AU791" s="165" t="s">
        <v>82</v>
      </c>
      <c r="AY791" s="19" t="s">
        <v>159</v>
      </c>
      <c r="BE791" s="166">
        <f>IF(N791="základní",J791,0)</f>
        <v>0</v>
      </c>
      <c r="BF791" s="166">
        <f>IF(N791="snížená",J791,0)</f>
        <v>0</v>
      </c>
      <c r="BG791" s="166">
        <f>IF(N791="zákl. přenesená",J791,0)</f>
        <v>0</v>
      </c>
      <c r="BH791" s="166">
        <f>IF(N791="sníž. přenesená",J791,0)</f>
        <v>0</v>
      </c>
      <c r="BI791" s="166">
        <f>IF(N791="nulová",J791,0)</f>
        <v>0</v>
      </c>
      <c r="BJ791" s="19" t="s">
        <v>15</v>
      </c>
      <c r="BK791" s="166">
        <f>ROUND(I791*H791,2)</f>
        <v>0</v>
      </c>
      <c r="BL791" s="19" t="s">
        <v>85</v>
      </c>
      <c r="BM791" s="165" t="s">
        <v>979</v>
      </c>
    </row>
    <row r="792" spans="2:51" s="14" customFormat="1" ht="11.25">
      <c r="B792" s="175"/>
      <c r="D792" s="168" t="s">
        <v>167</v>
      </c>
      <c r="F792" s="177" t="s">
        <v>980</v>
      </c>
      <c r="H792" s="178">
        <v>456.297</v>
      </c>
      <c r="I792" s="179"/>
      <c r="L792" s="175"/>
      <c r="M792" s="180"/>
      <c r="N792" s="181"/>
      <c r="O792" s="181"/>
      <c r="P792" s="181"/>
      <c r="Q792" s="181"/>
      <c r="R792" s="181"/>
      <c r="S792" s="181"/>
      <c r="T792" s="182"/>
      <c r="AT792" s="176" t="s">
        <v>167</v>
      </c>
      <c r="AU792" s="176" t="s">
        <v>82</v>
      </c>
      <c r="AV792" s="14" t="s">
        <v>79</v>
      </c>
      <c r="AW792" s="14" t="s">
        <v>4</v>
      </c>
      <c r="AX792" s="14" t="s">
        <v>15</v>
      </c>
      <c r="AY792" s="176" t="s">
        <v>159</v>
      </c>
    </row>
    <row r="793" spans="1:65" s="2" customFormat="1" ht="48" customHeight="1">
      <c r="A793" s="34"/>
      <c r="B793" s="153"/>
      <c r="C793" s="154" t="s">
        <v>981</v>
      </c>
      <c r="D793" s="154" t="s">
        <v>161</v>
      </c>
      <c r="E793" s="155" t="s">
        <v>982</v>
      </c>
      <c r="F793" s="156" t="s">
        <v>983</v>
      </c>
      <c r="G793" s="157" t="s">
        <v>164</v>
      </c>
      <c r="H793" s="158">
        <v>27</v>
      </c>
      <c r="I793" s="159"/>
      <c r="J793" s="160">
        <f>ROUND(I793*H793,2)</f>
        <v>0</v>
      </c>
      <c r="K793" s="156" t="s">
        <v>165</v>
      </c>
      <c r="L793" s="35"/>
      <c r="M793" s="161" t="s">
        <v>3</v>
      </c>
      <c r="N793" s="162" t="s">
        <v>42</v>
      </c>
      <c r="O793" s="55"/>
      <c r="P793" s="163">
        <f>O793*H793</f>
        <v>0</v>
      </c>
      <c r="Q793" s="163">
        <v>0.0096</v>
      </c>
      <c r="R793" s="163">
        <f>Q793*H793</f>
        <v>0.2592</v>
      </c>
      <c r="S793" s="163">
        <v>0</v>
      </c>
      <c r="T793" s="164">
        <f>S793*H793</f>
        <v>0</v>
      </c>
      <c r="U793" s="34"/>
      <c r="V793" s="34"/>
      <c r="W793" s="34"/>
      <c r="X793" s="34"/>
      <c r="Y793" s="34"/>
      <c r="Z793" s="34"/>
      <c r="AA793" s="34"/>
      <c r="AB793" s="34"/>
      <c r="AC793" s="34"/>
      <c r="AD793" s="34"/>
      <c r="AE793" s="34"/>
      <c r="AR793" s="165" t="s">
        <v>85</v>
      </c>
      <c r="AT793" s="165" t="s">
        <v>161</v>
      </c>
      <c r="AU793" s="165" t="s">
        <v>82</v>
      </c>
      <c r="AY793" s="19" t="s">
        <v>159</v>
      </c>
      <c r="BE793" s="166">
        <f>IF(N793="základní",J793,0)</f>
        <v>0</v>
      </c>
      <c r="BF793" s="166">
        <f>IF(N793="snížená",J793,0)</f>
        <v>0</v>
      </c>
      <c r="BG793" s="166">
        <f>IF(N793="zákl. přenesená",J793,0)</f>
        <v>0</v>
      </c>
      <c r="BH793" s="166">
        <f>IF(N793="sníž. přenesená",J793,0)</f>
        <v>0</v>
      </c>
      <c r="BI793" s="166">
        <f>IF(N793="nulová",J793,0)</f>
        <v>0</v>
      </c>
      <c r="BJ793" s="19" t="s">
        <v>15</v>
      </c>
      <c r="BK793" s="166">
        <f>ROUND(I793*H793,2)</f>
        <v>0</v>
      </c>
      <c r="BL793" s="19" t="s">
        <v>85</v>
      </c>
      <c r="BM793" s="165" t="s">
        <v>984</v>
      </c>
    </row>
    <row r="794" spans="2:51" s="14" customFormat="1" ht="11.25">
      <c r="B794" s="175"/>
      <c r="D794" s="168" t="s">
        <v>167</v>
      </c>
      <c r="E794" s="176" t="s">
        <v>3</v>
      </c>
      <c r="F794" s="177" t="s">
        <v>985</v>
      </c>
      <c r="H794" s="178">
        <v>27</v>
      </c>
      <c r="I794" s="179"/>
      <c r="L794" s="175"/>
      <c r="M794" s="180"/>
      <c r="N794" s="181"/>
      <c r="O794" s="181"/>
      <c r="P794" s="181"/>
      <c r="Q794" s="181"/>
      <c r="R794" s="181"/>
      <c r="S794" s="181"/>
      <c r="T794" s="182"/>
      <c r="AT794" s="176" t="s">
        <v>167</v>
      </c>
      <c r="AU794" s="176" t="s">
        <v>82</v>
      </c>
      <c r="AV794" s="14" t="s">
        <v>79</v>
      </c>
      <c r="AW794" s="14" t="s">
        <v>33</v>
      </c>
      <c r="AX794" s="14" t="s">
        <v>15</v>
      </c>
      <c r="AY794" s="176" t="s">
        <v>159</v>
      </c>
    </row>
    <row r="795" spans="1:65" s="2" customFormat="1" ht="24" customHeight="1">
      <c r="A795" s="34"/>
      <c r="B795" s="153"/>
      <c r="C795" s="191" t="s">
        <v>986</v>
      </c>
      <c r="D795" s="191" t="s">
        <v>245</v>
      </c>
      <c r="E795" s="192" t="s">
        <v>987</v>
      </c>
      <c r="F795" s="193" t="s">
        <v>988</v>
      </c>
      <c r="G795" s="194" t="s">
        <v>164</v>
      </c>
      <c r="H795" s="195">
        <v>27.54</v>
      </c>
      <c r="I795" s="196"/>
      <c r="J795" s="197">
        <f>ROUND(I795*H795,2)</f>
        <v>0</v>
      </c>
      <c r="K795" s="193" t="s">
        <v>165</v>
      </c>
      <c r="L795" s="198"/>
      <c r="M795" s="199" t="s">
        <v>3</v>
      </c>
      <c r="N795" s="200" t="s">
        <v>42</v>
      </c>
      <c r="O795" s="55"/>
      <c r="P795" s="163">
        <f>O795*H795</f>
        <v>0</v>
      </c>
      <c r="Q795" s="163">
        <v>0.018</v>
      </c>
      <c r="R795" s="163">
        <f>Q795*H795</f>
        <v>0.49571999999999994</v>
      </c>
      <c r="S795" s="163">
        <v>0</v>
      </c>
      <c r="T795" s="164">
        <f>S795*H795</f>
        <v>0</v>
      </c>
      <c r="U795" s="34"/>
      <c r="V795" s="34"/>
      <c r="W795" s="34"/>
      <c r="X795" s="34"/>
      <c r="Y795" s="34"/>
      <c r="Z795" s="34"/>
      <c r="AA795" s="34"/>
      <c r="AB795" s="34"/>
      <c r="AC795" s="34"/>
      <c r="AD795" s="34"/>
      <c r="AE795" s="34"/>
      <c r="AR795" s="165" t="s">
        <v>97</v>
      </c>
      <c r="AT795" s="165" t="s">
        <v>245</v>
      </c>
      <c r="AU795" s="165" t="s">
        <v>82</v>
      </c>
      <c r="AY795" s="19" t="s">
        <v>159</v>
      </c>
      <c r="BE795" s="166">
        <f>IF(N795="základní",J795,0)</f>
        <v>0</v>
      </c>
      <c r="BF795" s="166">
        <f>IF(N795="snížená",J795,0)</f>
        <v>0</v>
      </c>
      <c r="BG795" s="166">
        <f>IF(N795="zákl. přenesená",J795,0)</f>
        <v>0</v>
      </c>
      <c r="BH795" s="166">
        <f>IF(N795="sníž. přenesená",J795,0)</f>
        <v>0</v>
      </c>
      <c r="BI795" s="166">
        <f>IF(N795="nulová",J795,0)</f>
        <v>0</v>
      </c>
      <c r="BJ795" s="19" t="s">
        <v>15</v>
      </c>
      <c r="BK795" s="166">
        <f>ROUND(I795*H795,2)</f>
        <v>0</v>
      </c>
      <c r="BL795" s="19" t="s">
        <v>85</v>
      </c>
      <c r="BM795" s="165" t="s">
        <v>989</v>
      </c>
    </row>
    <row r="796" spans="2:51" s="14" customFormat="1" ht="11.25">
      <c r="B796" s="175"/>
      <c r="D796" s="168" t="s">
        <v>167</v>
      </c>
      <c r="F796" s="177" t="s">
        <v>990</v>
      </c>
      <c r="H796" s="178">
        <v>27.54</v>
      </c>
      <c r="I796" s="179"/>
      <c r="L796" s="175"/>
      <c r="M796" s="180"/>
      <c r="N796" s="181"/>
      <c r="O796" s="181"/>
      <c r="P796" s="181"/>
      <c r="Q796" s="181"/>
      <c r="R796" s="181"/>
      <c r="S796" s="181"/>
      <c r="T796" s="182"/>
      <c r="AT796" s="176" t="s">
        <v>167</v>
      </c>
      <c r="AU796" s="176" t="s">
        <v>82</v>
      </c>
      <c r="AV796" s="14" t="s">
        <v>79</v>
      </c>
      <c r="AW796" s="14" t="s">
        <v>4</v>
      </c>
      <c r="AX796" s="14" t="s">
        <v>15</v>
      </c>
      <c r="AY796" s="176" t="s">
        <v>159</v>
      </c>
    </row>
    <row r="797" spans="1:65" s="2" customFormat="1" ht="48" customHeight="1">
      <c r="A797" s="34"/>
      <c r="B797" s="153"/>
      <c r="C797" s="154" t="s">
        <v>991</v>
      </c>
      <c r="D797" s="154" t="s">
        <v>161</v>
      </c>
      <c r="E797" s="155" t="s">
        <v>992</v>
      </c>
      <c r="F797" s="156" t="s">
        <v>993</v>
      </c>
      <c r="G797" s="157" t="s">
        <v>164</v>
      </c>
      <c r="H797" s="158">
        <v>474.35</v>
      </c>
      <c r="I797" s="159"/>
      <c r="J797" s="160">
        <f>ROUND(I797*H797,2)</f>
        <v>0</v>
      </c>
      <c r="K797" s="156" t="s">
        <v>165</v>
      </c>
      <c r="L797" s="35"/>
      <c r="M797" s="161" t="s">
        <v>3</v>
      </c>
      <c r="N797" s="162" t="s">
        <v>42</v>
      </c>
      <c r="O797" s="55"/>
      <c r="P797" s="163">
        <f>O797*H797</f>
        <v>0</v>
      </c>
      <c r="Q797" s="163">
        <v>6E-05</v>
      </c>
      <c r="R797" s="163">
        <f>Q797*H797</f>
        <v>0.028461000000000004</v>
      </c>
      <c r="S797" s="163">
        <v>0</v>
      </c>
      <c r="T797" s="164">
        <f>S797*H797</f>
        <v>0</v>
      </c>
      <c r="U797" s="34"/>
      <c r="V797" s="34"/>
      <c r="W797" s="34"/>
      <c r="X797" s="34"/>
      <c r="Y797" s="34"/>
      <c r="Z797" s="34"/>
      <c r="AA797" s="34"/>
      <c r="AB797" s="34"/>
      <c r="AC797" s="34"/>
      <c r="AD797" s="34"/>
      <c r="AE797" s="34"/>
      <c r="AR797" s="165" t="s">
        <v>85</v>
      </c>
      <c r="AT797" s="165" t="s">
        <v>161</v>
      </c>
      <c r="AU797" s="165" t="s">
        <v>82</v>
      </c>
      <c r="AY797" s="19" t="s">
        <v>159</v>
      </c>
      <c r="BE797" s="166">
        <f>IF(N797="základní",J797,0)</f>
        <v>0</v>
      </c>
      <c r="BF797" s="166">
        <f>IF(N797="snížená",J797,0)</f>
        <v>0</v>
      </c>
      <c r="BG797" s="166">
        <f>IF(N797="zákl. přenesená",J797,0)</f>
        <v>0</v>
      </c>
      <c r="BH797" s="166">
        <f>IF(N797="sníž. přenesená",J797,0)</f>
        <v>0</v>
      </c>
      <c r="BI797" s="166">
        <f>IF(N797="nulová",J797,0)</f>
        <v>0</v>
      </c>
      <c r="BJ797" s="19" t="s">
        <v>15</v>
      </c>
      <c r="BK797" s="166">
        <f>ROUND(I797*H797,2)</f>
        <v>0</v>
      </c>
      <c r="BL797" s="19" t="s">
        <v>85</v>
      </c>
      <c r="BM797" s="165" t="s">
        <v>994</v>
      </c>
    </row>
    <row r="798" spans="2:51" s="13" customFormat="1" ht="11.25">
      <c r="B798" s="167"/>
      <c r="D798" s="168" t="s">
        <v>167</v>
      </c>
      <c r="E798" s="169" t="s">
        <v>3</v>
      </c>
      <c r="F798" s="170" t="s">
        <v>995</v>
      </c>
      <c r="H798" s="169" t="s">
        <v>3</v>
      </c>
      <c r="I798" s="171"/>
      <c r="L798" s="167"/>
      <c r="M798" s="172"/>
      <c r="N798" s="173"/>
      <c r="O798" s="173"/>
      <c r="P798" s="173"/>
      <c r="Q798" s="173"/>
      <c r="R798" s="173"/>
      <c r="S798" s="173"/>
      <c r="T798" s="174"/>
      <c r="AT798" s="169" t="s">
        <v>167</v>
      </c>
      <c r="AU798" s="169" t="s">
        <v>82</v>
      </c>
      <c r="AV798" s="13" t="s">
        <v>15</v>
      </c>
      <c r="AW798" s="13" t="s">
        <v>33</v>
      </c>
      <c r="AX798" s="13" t="s">
        <v>71</v>
      </c>
      <c r="AY798" s="169" t="s">
        <v>159</v>
      </c>
    </row>
    <row r="799" spans="2:51" s="14" customFormat="1" ht="11.25">
      <c r="B799" s="175"/>
      <c r="D799" s="168" t="s">
        <v>167</v>
      </c>
      <c r="E799" s="176" t="s">
        <v>3</v>
      </c>
      <c r="F799" s="177" t="s">
        <v>996</v>
      </c>
      <c r="H799" s="178">
        <v>474.35</v>
      </c>
      <c r="I799" s="179"/>
      <c r="L799" s="175"/>
      <c r="M799" s="180"/>
      <c r="N799" s="181"/>
      <c r="O799" s="181"/>
      <c r="P799" s="181"/>
      <c r="Q799" s="181"/>
      <c r="R799" s="181"/>
      <c r="S799" s="181"/>
      <c r="T799" s="182"/>
      <c r="AT799" s="176" t="s">
        <v>167</v>
      </c>
      <c r="AU799" s="176" t="s">
        <v>82</v>
      </c>
      <c r="AV799" s="14" t="s">
        <v>79</v>
      </c>
      <c r="AW799" s="14" t="s">
        <v>33</v>
      </c>
      <c r="AX799" s="14" t="s">
        <v>15</v>
      </c>
      <c r="AY799" s="176" t="s">
        <v>159</v>
      </c>
    </row>
    <row r="800" spans="1:65" s="2" customFormat="1" ht="48" customHeight="1">
      <c r="A800" s="34"/>
      <c r="B800" s="153"/>
      <c r="C800" s="154" t="s">
        <v>997</v>
      </c>
      <c r="D800" s="154" t="s">
        <v>161</v>
      </c>
      <c r="E800" s="155" t="s">
        <v>801</v>
      </c>
      <c r="F800" s="156" t="s">
        <v>802</v>
      </c>
      <c r="G800" s="157" t="s">
        <v>164</v>
      </c>
      <c r="H800" s="158">
        <v>19.8</v>
      </c>
      <c r="I800" s="159"/>
      <c r="J800" s="160">
        <f>ROUND(I800*H800,2)</f>
        <v>0</v>
      </c>
      <c r="K800" s="156" t="s">
        <v>165</v>
      </c>
      <c r="L800" s="35"/>
      <c r="M800" s="161" t="s">
        <v>3</v>
      </c>
      <c r="N800" s="162" t="s">
        <v>42</v>
      </c>
      <c r="O800" s="55"/>
      <c r="P800" s="163">
        <f>O800*H800</f>
        <v>0</v>
      </c>
      <c r="Q800" s="163">
        <v>0.00852</v>
      </c>
      <c r="R800" s="163">
        <f>Q800*H800</f>
        <v>0.168696</v>
      </c>
      <c r="S800" s="163">
        <v>0</v>
      </c>
      <c r="T800" s="164">
        <f>S800*H800</f>
        <v>0</v>
      </c>
      <c r="U800" s="34"/>
      <c r="V800" s="34"/>
      <c r="W800" s="34"/>
      <c r="X800" s="34"/>
      <c r="Y800" s="34"/>
      <c r="Z800" s="34"/>
      <c r="AA800" s="34"/>
      <c r="AB800" s="34"/>
      <c r="AC800" s="34"/>
      <c r="AD800" s="34"/>
      <c r="AE800" s="34"/>
      <c r="AR800" s="165" t="s">
        <v>85</v>
      </c>
      <c r="AT800" s="165" t="s">
        <v>161</v>
      </c>
      <c r="AU800" s="165" t="s">
        <v>82</v>
      </c>
      <c r="AY800" s="19" t="s">
        <v>159</v>
      </c>
      <c r="BE800" s="166">
        <f>IF(N800="základní",J800,0)</f>
        <v>0</v>
      </c>
      <c r="BF800" s="166">
        <f>IF(N800="snížená",J800,0)</f>
        <v>0</v>
      </c>
      <c r="BG800" s="166">
        <f>IF(N800="zákl. přenesená",J800,0)</f>
        <v>0</v>
      </c>
      <c r="BH800" s="166">
        <f>IF(N800="sníž. přenesená",J800,0)</f>
        <v>0</v>
      </c>
      <c r="BI800" s="166">
        <f>IF(N800="nulová",J800,0)</f>
        <v>0</v>
      </c>
      <c r="BJ800" s="19" t="s">
        <v>15</v>
      </c>
      <c r="BK800" s="166">
        <f>ROUND(I800*H800,2)</f>
        <v>0</v>
      </c>
      <c r="BL800" s="19" t="s">
        <v>85</v>
      </c>
      <c r="BM800" s="165" t="s">
        <v>998</v>
      </c>
    </row>
    <row r="801" spans="2:51" s="13" customFormat="1" ht="11.25">
      <c r="B801" s="167"/>
      <c r="D801" s="168" t="s">
        <v>167</v>
      </c>
      <c r="E801" s="169" t="s">
        <v>3</v>
      </c>
      <c r="F801" s="170" t="s">
        <v>999</v>
      </c>
      <c r="H801" s="169" t="s">
        <v>3</v>
      </c>
      <c r="I801" s="171"/>
      <c r="L801" s="167"/>
      <c r="M801" s="172"/>
      <c r="N801" s="173"/>
      <c r="O801" s="173"/>
      <c r="P801" s="173"/>
      <c r="Q801" s="173"/>
      <c r="R801" s="173"/>
      <c r="S801" s="173"/>
      <c r="T801" s="174"/>
      <c r="AT801" s="169" t="s">
        <v>167</v>
      </c>
      <c r="AU801" s="169" t="s">
        <v>82</v>
      </c>
      <c r="AV801" s="13" t="s">
        <v>15</v>
      </c>
      <c r="AW801" s="13" t="s">
        <v>33</v>
      </c>
      <c r="AX801" s="13" t="s">
        <v>71</v>
      </c>
      <c r="AY801" s="169" t="s">
        <v>159</v>
      </c>
    </row>
    <row r="802" spans="2:51" s="14" customFormat="1" ht="11.25">
      <c r="B802" s="175"/>
      <c r="D802" s="168" t="s">
        <v>167</v>
      </c>
      <c r="E802" s="176" t="s">
        <v>3</v>
      </c>
      <c r="F802" s="177" t="s">
        <v>1000</v>
      </c>
      <c r="H802" s="178">
        <v>19.8</v>
      </c>
      <c r="I802" s="179"/>
      <c r="L802" s="175"/>
      <c r="M802" s="180"/>
      <c r="N802" s="181"/>
      <c r="O802" s="181"/>
      <c r="P802" s="181"/>
      <c r="Q802" s="181"/>
      <c r="R802" s="181"/>
      <c r="S802" s="181"/>
      <c r="T802" s="182"/>
      <c r="AT802" s="176" t="s">
        <v>167</v>
      </c>
      <c r="AU802" s="176" t="s">
        <v>82</v>
      </c>
      <c r="AV802" s="14" t="s">
        <v>79</v>
      </c>
      <c r="AW802" s="14" t="s">
        <v>33</v>
      </c>
      <c r="AX802" s="14" t="s">
        <v>15</v>
      </c>
      <c r="AY802" s="176" t="s">
        <v>159</v>
      </c>
    </row>
    <row r="803" spans="1:65" s="2" customFormat="1" ht="24" customHeight="1">
      <c r="A803" s="34"/>
      <c r="B803" s="153"/>
      <c r="C803" s="191" t="s">
        <v>1001</v>
      </c>
      <c r="D803" s="191" t="s">
        <v>245</v>
      </c>
      <c r="E803" s="192" t="s">
        <v>1002</v>
      </c>
      <c r="F803" s="193" t="s">
        <v>1003</v>
      </c>
      <c r="G803" s="194" t="s">
        <v>164</v>
      </c>
      <c r="H803" s="195">
        <v>20.196</v>
      </c>
      <c r="I803" s="196"/>
      <c r="J803" s="197">
        <f>ROUND(I803*H803,2)</f>
        <v>0</v>
      </c>
      <c r="K803" s="193" t="s">
        <v>165</v>
      </c>
      <c r="L803" s="198"/>
      <c r="M803" s="199" t="s">
        <v>3</v>
      </c>
      <c r="N803" s="200" t="s">
        <v>42</v>
      </c>
      <c r="O803" s="55"/>
      <c r="P803" s="163">
        <f>O803*H803</f>
        <v>0</v>
      </c>
      <c r="Q803" s="163">
        <v>0.003</v>
      </c>
      <c r="R803" s="163">
        <f>Q803*H803</f>
        <v>0.060588</v>
      </c>
      <c r="S803" s="163">
        <v>0</v>
      </c>
      <c r="T803" s="164">
        <f>S803*H803</f>
        <v>0</v>
      </c>
      <c r="U803" s="34"/>
      <c r="V803" s="34"/>
      <c r="W803" s="34"/>
      <c r="X803" s="34"/>
      <c r="Y803" s="34"/>
      <c r="Z803" s="34"/>
      <c r="AA803" s="34"/>
      <c r="AB803" s="34"/>
      <c r="AC803" s="34"/>
      <c r="AD803" s="34"/>
      <c r="AE803" s="34"/>
      <c r="AR803" s="165" t="s">
        <v>97</v>
      </c>
      <c r="AT803" s="165" t="s">
        <v>245</v>
      </c>
      <c r="AU803" s="165" t="s">
        <v>82</v>
      </c>
      <c r="AY803" s="19" t="s">
        <v>159</v>
      </c>
      <c r="BE803" s="166">
        <f>IF(N803="základní",J803,0)</f>
        <v>0</v>
      </c>
      <c r="BF803" s="166">
        <f>IF(N803="snížená",J803,0)</f>
        <v>0</v>
      </c>
      <c r="BG803" s="166">
        <f>IF(N803="zákl. přenesená",J803,0)</f>
        <v>0</v>
      </c>
      <c r="BH803" s="166">
        <f>IF(N803="sníž. přenesená",J803,0)</f>
        <v>0</v>
      </c>
      <c r="BI803" s="166">
        <f>IF(N803="nulová",J803,0)</f>
        <v>0</v>
      </c>
      <c r="BJ803" s="19" t="s">
        <v>15</v>
      </c>
      <c r="BK803" s="166">
        <f>ROUND(I803*H803,2)</f>
        <v>0</v>
      </c>
      <c r="BL803" s="19" t="s">
        <v>85</v>
      </c>
      <c r="BM803" s="165" t="s">
        <v>1004</v>
      </c>
    </row>
    <row r="804" spans="2:51" s="14" customFormat="1" ht="11.25">
      <c r="B804" s="175"/>
      <c r="D804" s="168" t="s">
        <v>167</v>
      </c>
      <c r="F804" s="177" t="s">
        <v>1005</v>
      </c>
      <c r="H804" s="178">
        <v>20.196</v>
      </c>
      <c r="I804" s="179"/>
      <c r="L804" s="175"/>
      <c r="M804" s="180"/>
      <c r="N804" s="181"/>
      <c r="O804" s="181"/>
      <c r="P804" s="181"/>
      <c r="Q804" s="181"/>
      <c r="R804" s="181"/>
      <c r="S804" s="181"/>
      <c r="T804" s="182"/>
      <c r="AT804" s="176" t="s">
        <v>167</v>
      </c>
      <c r="AU804" s="176" t="s">
        <v>82</v>
      </c>
      <c r="AV804" s="14" t="s">
        <v>79</v>
      </c>
      <c r="AW804" s="14" t="s">
        <v>4</v>
      </c>
      <c r="AX804" s="14" t="s">
        <v>15</v>
      </c>
      <c r="AY804" s="176" t="s">
        <v>159</v>
      </c>
    </row>
    <row r="805" spans="1:65" s="2" customFormat="1" ht="48" customHeight="1">
      <c r="A805" s="34"/>
      <c r="B805" s="153"/>
      <c r="C805" s="154" t="s">
        <v>1006</v>
      </c>
      <c r="D805" s="154" t="s">
        <v>161</v>
      </c>
      <c r="E805" s="155" t="s">
        <v>1007</v>
      </c>
      <c r="F805" s="156" t="s">
        <v>1008</v>
      </c>
      <c r="G805" s="157" t="s">
        <v>164</v>
      </c>
      <c r="H805" s="158">
        <v>0.9</v>
      </c>
      <c r="I805" s="159"/>
      <c r="J805" s="160">
        <f>ROUND(I805*H805,2)</f>
        <v>0</v>
      </c>
      <c r="K805" s="156" t="s">
        <v>165</v>
      </c>
      <c r="L805" s="35"/>
      <c r="M805" s="161" t="s">
        <v>3</v>
      </c>
      <c r="N805" s="162" t="s">
        <v>42</v>
      </c>
      <c r="O805" s="55"/>
      <c r="P805" s="163">
        <f>O805*H805</f>
        <v>0</v>
      </c>
      <c r="Q805" s="163">
        <v>0.0086</v>
      </c>
      <c r="R805" s="163">
        <f>Q805*H805</f>
        <v>0.00774</v>
      </c>
      <c r="S805" s="163">
        <v>0</v>
      </c>
      <c r="T805" s="164">
        <f>S805*H805</f>
        <v>0</v>
      </c>
      <c r="U805" s="34"/>
      <c r="V805" s="34"/>
      <c r="W805" s="34"/>
      <c r="X805" s="34"/>
      <c r="Y805" s="34"/>
      <c r="Z805" s="34"/>
      <c r="AA805" s="34"/>
      <c r="AB805" s="34"/>
      <c r="AC805" s="34"/>
      <c r="AD805" s="34"/>
      <c r="AE805" s="34"/>
      <c r="AR805" s="165" t="s">
        <v>85</v>
      </c>
      <c r="AT805" s="165" t="s">
        <v>161</v>
      </c>
      <c r="AU805" s="165" t="s">
        <v>82</v>
      </c>
      <c r="AY805" s="19" t="s">
        <v>159</v>
      </c>
      <c r="BE805" s="166">
        <f>IF(N805="základní",J805,0)</f>
        <v>0</v>
      </c>
      <c r="BF805" s="166">
        <f>IF(N805="snížená",J805,0)</f>
        <v>0</v>
      </c>
      <c r="BG805" s="166">
        <f>IF(N805="zákl. přenesená",J805,0)</f>
        <v>0</v>
      </c>
      <c r="BH805" s="166">
        <f>IF(N805="sníž. přenesená",J805,0)</f>
        <v>0</v>
      </c>
      <c r="BI805" s="166">
        <f>IF(N805="nulová",J805,0)</f>
        <v>0</v>
      </c>
      <c r="BJ805" s="19" t="s">
        <v>15</v>
      </c>
      <c r="BK805" s="166">
        <f>ROUND(I805*H805,2)</f>
        <v>0</v>
      </c>
      <c r="BL805" s="19" t="s">
        <v>85</v>
      </c>
      <c r="BM805" s="165" t="s">
        <v>1009</v>
      </c>
    </row>
    <row r="806" spans="2:51" s="14" customFormat="1" ht="11.25">
      <c r="B806" s="175"/>
      <c r="D806" s="168" t="s">
        <v>167</v>
      </c>
      <c r="E806" s="176" t="s">
        <v>3</v>
      </c>
      <c r="F806" s="177" t="s">
        <v>1010</v>
      </c>
      <c r="H806" s="178">
        <v>0.9</v>
      </c>
      <c r="I806" s="179"/>
      <c r="L806" s="175"/>
      <c r="M806" s="180"/>
      <c r="N806" s="181"/>
      <c r="O806" s="181"/>
      <c r="P806" s="181"/>
      <c r="Q806" s="181"/>
      <c r="R806" s="181"/>
      <c r="S806" s="181"/>
      <c r="T806" s="182"/>
      <c r="AT806" s="176" t="s">
        <v>167</v>
      </c>
      <c r="AU806" s="176" t="s">
        <v>82</v>
      </c>
      <c r="AV806" s="14" t="s">
        <v>79</v>
      </c>
      <c r="AW806" s="14" t="s">
        <v>33</v>
      </c>
      <c r="AX806" s="14" t="s">
        <v>15</v>
      </c>
      <c r="AY806" s="176" t="s">
        <v>159</v>
      </c>
    </row>
    <row r="807" spans="1:65" s="2" customFormat="1" ht="24" customHeight="1">
      <c r="A807" s="34"/>
      <c r="B807" s="153"/>
      <c r="C807" s="191" t="s">
        <v>1011</v>
      </c>
      <c r="D807" s="191" t="s">
        <v>245</v>
      </c>
      <c r="E807" s="192" t="s">
        <v>1012</v>
      </c>
      <c r="F807" s="193" t="s">
        <v>1013</v>
      </c>
      <c r="G807" s="194" t="s">
        <v>164</v>
      </c>
      <c r="H807" s="195">
        <v>0.918</v>
      </c>
      <c r="I807" s="196"/>
      <c r="J807" s="197">
        <f>ROUND(I807*H807,2)</f>
        <v>0</v>
      </c>
      <c r="K807" s="193" t="s">
        <v>165</v>
      </c>
      <c r="L807" s="198"/>
      <c r="M807" s="199" t="s">
        <v>3</v>
      </c>
      <c r="N807" s="200" t="s">
        <v>42</v>
      </c>
      <c r="O807" s="55"/>
      <c r="P807" s="163">
        <f>O807*H807</f>
        <v>0</v>
      </c>
      <c r="Q807" s="163">
        <v>0.0048</v>
      </c>
      <c r="R807" s="163">
        <f>Q807*H807</f>
        <v>0.0044063999999999996</v>
      </c>
      <c r="S807" s="163">
        <v>0</v>
      </c>
      <c r="T807" s="164">
        <f>S807*H807</f>
        <v>0</v>
      </c>
      <c r="U807" s="34"/>
      <c r="V807" s="34"/>
      <c r="W807" s="34"/>
      <c r="X807" s="34"/>
      <c r="Y807" s="34"/>
      <c r="Z807" s="34"/>
      <c r="AA807" s="34"/>
      <c r="AB807" s="34"/>
      <c r="AC807" s="34"/>
      <c r="AD807" s="34"/>
      <c r="AE807" s="34"/>
      <c r="AR807" s="165" t="s">
        <v>97</v>
      </c>
      <c r="AT807" s="165" t="s">
        <v>245</v>
      </c>
      <c r="AU807" s="165" t="s">
        <v>82</v>
      </c>
      <c r="AY807" s="19" t="s">
        <v>159</v>
      </c>
      <c r="BE807" s="166">
        <f>IF(N807="základní",J807,0)</f>
        <v>0</v>
      </c>
      <c r="BF807" s="166">
        <f>IF(N807="snížená",J807,0)</f>
        <v>0</v>
      </c>
      <c r="BG807" s="166">
        <f>IF(N807="zákl. přenesená",J807,0)</f>
        <v>0</v>
      </c>
      <c r="BH807" s="166">
        <f>IF(N807="sníž. přenesená",J807,0)</f>
        <v>0</v>
      </c>
      <c r="BI807" s="166">
        <f>IF(N807="nulová",J807,0)</f>
        <v>0</v>
      </c>
      <c r="BJ807" s="19" t="s">
        <v>15</v>
      </c>
      <c r="BK807" s="166">
        <f>ROUND(I807*H807,2)</f>
        <v>0</v>
      </c>
      <c r="BL807" s="19" t="s">
        <v>85</v>
      </c>
      <c r="BM807" s="165" t="s">
        <v>1014</v>
      </c>
    </row>
    <row r="808" spans="2:51" s="14" customFormat="1" ht="11.25">
      <c r="B808" s="175"/>
      <c r="D808" s="168" t="s">
        <v>167</v>
      </c>
      <c r="F808" s="177" t="s">
        <v>1015</v>
      </c>
      <c r="H808" s="178">
        <v>0.918</v>
      </c>
      <c r="I808" s="179"/>
      <c r="L808" s="175"/>
      <c r="M808" s="180"/>
      <c r="N808" s="181"/>
      <c r="O808" s="181"/>
      <c r="P808" s="181"/>
      <c r="Q808" s="181"/>
      <c r="R808" s="181"/>
      <c r="S808" s="181"/>
      <c r="T808" s="182"/>
      <c r="AT808" s="176" t="s">
        <v>167</v>
      </c>
      <c r="AU808" s="176" t="s">
        <v>82</v>
      </c>
      <c r="AV808" s="14" t="s">
        <v>79</v>
      </c>
      <c r="AW808" s="14" t="s">
        <v>4</v>
      </c>
      <c r="AX808" s="14" t="s">
        <v>15</v>
      </c>
      <c r="AY808" s="176" t="s">
        <v>159</v>
      </c>
    </row>
    <row r="809" spans="1:65" s="2" customFormat="1" ht="48" customHeight="1">
      <c r="A809" s="34"/>
      <c r="B809" s="153"/>
      <c r="C809" s="154" t="s">
        <v>1016</v>
      </c>
      <c r="D809" s="154" t="s">
        <v>161</v>
      </c>
      <c r="E809" s="155" t="s">
        <v>809</v>
      </c>
      <c r="F809" s="156" t="s">
        <v>810</v>
      </c>
      <c r="G809" s="157" t="s">
        <v>164</v>
      </c>
      <c r="H809" s="158">
        <v>20.7</v>
      </c>
      <c r="I809" s="159"/>
      <c r="J809" s="160">
        <f>ROUND(I809*H809,2)</f>
        <v>0</v>
      </c>
      <c r="K809" s="156" t="s">
        <v>165</v>
      </c>
      <c r="L809" s="35"/>
      <c r="M809" s="161" t="s">
        <v>3</v>
      </c>
      <c r="N809" s="162" t="s">
        <v>42</v>
      </c>
      <c r="O809" s="55"/>
      <c r="P809" s="163">
        <f>O809*H809</f>
        <v>0</v>
      </c>
      <c r="Q809" s="163">
        <v>6E-05</v>
      </c>
      <c r="R809" s="163">
        <f>Q809*H809</f>
        <v>0.001242</v>
      </c>
      <c r="S809" s="163">
        <v>0</v>
      </c>
      <c r="T809" s="164">
        <f>S809*H809</f>
        <v>0</v>
      </c>
      <c r="U809" s="34"/>
      <c r="V809" s="34"/>
      <c r="W809" s="34"/>
      <c r="X809" s="34"/>
      <c r="Y809" s="34"/>
      <c r="Z809" s="34"/>
      <c r="AA809" s="34"/>
      <c r="AB809" s="34"/>
      <c r="AC809" s="34"/>
      <c r="AD809" s="34"/>
      <c r="AE809" s="34"/>
      <c r="AR809" s="165" t="s">
        <v>85</v>
      </c>
      <c r="AT809" s="165" t="s">
        <v>161</v>
      </c>
      <c r="AU809" s="165" t="s">
        <v>82</v>
      </c>
      <c r="AY809" s="19" t="s">
        <v>159</v>
      </c>
      <c r="BE809" s="166">
        <f>IF(N809="základní",J809,0)</f>
        <v>0</v>
      </c>
      <c r="BF809" s="166">
        <f>IF(N809="snížená",J809,0)</f>
        <v>0</v>
      </c>
      <c r="BG809" s="166">
        <f>IF(N809="zákl. přenesená",J809,0)</f>
        <v>0</v>
      </c>
      <c r="BH809" s="166">
        <f>IF(N809="sníž. přenesená",J809,0)</f>
        <v>0</v>
      </c>
      <c r="BI809" s="166">
        <f>IF(N809="nulová",J809,0)</f>
        <v>0</v>
      </c>
      <c r="BJ809" s="19" t="s">
        <v>15</v>
      </c>
      <c r="BK809" s="166">
        <f>ROUND(I809*H809,2)</f>
        <v>0</v>
      </c>
      <c r="BL809" s="19" t="s">
        <v>85</v>
      </c>
      <c r="BM809" s="165" t="s">
        <v>1017</v>
      </c>
    </row>
    <row r="810" spans="2:51" s="14" customFormat="1" ht="11.25">
      <c r="B810" s="175"/>
      <c r="D810" s="168" t="s">
        <v>167</v>
      </c>
      <c r="E810" s="176" t="s">
        <v>3</v>
      </c>
      <c r="F810" s="177" t="s">
        <v>1018</v>
      </c>
      <c r="H810" s="178">
        <v>20.7</v>
      </c>
      <c r="I810" s="179"/>
      <c r="L810" s="175"/>
      <c r="M810" s="180"/>
      <c r="N810" s="181"/>
      <c r="O810" s="181"/>
      <c r="P810" s="181"/>
      <c r="Q810" s="181"/>
      <c r="R810" s="181"/>
      <c r="S810" s="181"/>
      <c r="T810" s="182"/>
      <c r="AT810" s="176" t="s">
        <v>167</v>
      </c>
      <c r="AU810" s="176" t="s">
        <v>82</v>
      </c>
      <c r="AV810" s="14" t="s">
        <v>79</v>
      </c>
      <c r="AW810" s="14" t="s">
        <v>33</v>
      </c>
      <c r="AX810" s="14" t="s">
        <v>15</v>
      </c>
      <c r="AY810" s="176" t="s">
        <v>159</v>
      </c>
    </row>
    <row r="811" spans="1:65" s="2" customFormat="1" ht="48" customHeight="1">
      <c r="A811" s="34"/>
      <c r="B811" s="153"/>
      <c r="C811" s="154" t="s">
        <v>1019</v>
      </c>
      <c r="D811" s="154" t="s">
        <v>161</v>
      </c>
      <c r="E811" s="155" t="s">
        <v>1020</v>
      </c>
      <c r="F811" s="156" t="s">
        <v>1021</v>
      </c>
      <c r="G811" s="157" t="s">
        <v>298</v>
      </c>
      <c r="H811" s="158">
        <v>39.5</v>
      </c>
      <c r="I811" s="159"/>
      <c r="J811" s="160">
        <f>ROUND(I811*H811,2)</f>
        <v>0</v>
      </c>
      <c r="K811" s="156" t="s">
        <v>165</v>
      </c>
      <c r="L811" s="35"/>
      <c r="M811" s="161" t="s">
        <v>3</v>
      </c>
      <c r="N811" s="162" t="s">
        <v>42</v>
      </c>
      <c r="O811" s="55"/>
      <c r="P811" s="163">
        <f>O811*H811</f>
        <v>0</v>
      </c>
      <c r="Q811" s="163">
        <v>0.00339</v>
      </c>
      <c r="R811" s="163">
        <f>Q811*H811</f>
        <v>0.133905</v>
      </c>
      <c r="S811" s="163">
        <v>0</v>
      </c>
      <c r="T811" s="164">
        <f>S811*H811</f>
        <v>0</v>
      </c>
      <c r="U811" s="34"/>
      <c r="V811" s="34"/>
      <c r="W811" s="34"/>
      <c r="X811" s="34"/>
      <c r="Y811" s="34"/>
      <c r="Z811" s="34"/>
      <c r="AA811" s="34"/>
      <c r="AB811" s="34"/>
      <c r="AC811" s="34"/>
      <c r="AD811" s="34"/>
      <c r="AE811" s="34"/>
      <c r="AR811" s="165" t="s">
        <v>85</v>
      </c>
      <c r="AT811" s="165" t="s">
        <v>161</v>
      </c>
      <c r="AU811" s="165" t="s">
        <v>82</v>
      </c>
      <c r="AY811" s="19" t="s">
        <v>159</v>
      </c>
      <c r="BE811" s="166">
        <f>IF(N811="základní",J811,0)</f>
        <v>0</v>
      </c>
      <c r="BF811" s="166">
        <f>IF(N811="snížená",J811,0)</f>
        <v>0</v>
      </c>
      <c r="BG811" s="166">
        <f>IF(N811="zákl. přenesená",J811,0)</f>
        <v>0</v>
      </c>
      <c r="BH811" s="166">
        <f>IF(N811="sníž. přenesená",J811,0)</f>
        <v>0</v>
      </c>
      <c r="BI811" s="166">
        <f>IF(N811="nulová",J811,0)</f>
        <v>0</v>
      </c>
      <c r="BJ811" s="19" t="s">
        <v>15</v>
      </c>
      <c r="BK811" s="166">
        <f>ROUND(I811*H811,2)</f>
        <v>0</v>
      </c>
      <c r="BL811" s="19" t="s">
        <v>85</v>
      </c>
      <c r="BM811" s="165" t="s">
        <v>1022</v>
      </c>
    </row>
    <row r="812" spans="2:51" s="13" customFormat="1" ht="11.25">
      <c r="B812" s="167"/>
      <c r="D812" s="168" t="s">
        <v>167</v>
      </c>
      <c r="E812" s="169" t="s">
        <v>3</v>
      </c>
      <c r="F812" s="170" t="s">
        <v>1023</v>
      </c>
      <c r="H812" s="169" t="s">
        <v>3</v>
      </c>
      <c r="I812" s="171"/>
      <c r="L812" s="167"/>
      <c r="M812" s="172"/>
      <c r="N812" s="173"/>
      <c r="O812" s="173"/>
      <c r="P812" s="173"/>
      <c r="Q812" s="173"/>
      <c r="R812" s="173"/>
      <c r="S812" s="173"/>
      <c r="T812" s="174"/>
      <c r="AT812" s="169" t="s">
        <v>167</v>
      </c>
      <c r="AU812" s="169" t="s">
        <v>82</v>
      </c>
      <c r="AV812" s="13" t="s">
        <v>15</v>
      </c>
      <c r="AW812" s="13" t="s">
        <v>33</v>
      </c>
      <c r="AX812" s="13" t="s">
        <v>71</v>
      </c>
      <c r="AY812" s="169" t="s">
        <v>159</v>
      </c>
    </row>
    <row r="813" spans="2:51" s="14" customFormat="1" ht="11.25">
      <c r="B813" s="175"/>
      <c r="D813" s="168" t="s">
        <v>167</v>
      </c>
      <c r="E813" s="176" t="s">
        <v>3</v>
      </c>
      <c r="F813" s="177" t="s">
        <v>1024</v>
      </c>
      <c r="H813" s="178">
        <v>15.1</v>
      </c>
      <c r="I813" s="179"/>
      <c r="L813" s="175"/>
      <c r="M813" s="180"/>
      <c r="N813" s="181"/>
      <c r="O813" s="181"/>
      <c r="P813" s="181"/>
      <c r="Q813" s="181"/>
      <c r="R813" s="181"/>
      <c r="S813" s="181"/>
      <c r="T813" s="182"/>
      <c r="AT813" s="176" t="s">
        <v>167</v>
      </c>
      <c r="AU813" s="176" t="s">
        <v>82</v>
      </c>
      <c r="AV813" s="14" t="s">
        <v>79</v>
      </c>
      <c r="AW813" s="14" t="s">
        <v>33</v>
      </c>
      <c r="AX813" s="14" t="s">
        <v>71</v>
      </c>
      <c r="AY813" s="176" t="s">
        <v>159</v>
      </c>
    </row>
    <row r="814" spans="2:51" s="14" customFormat="1" ht="11.25">
      <c r="B814" s="175"/>
      <c r="D814" s="168" t="s">
        <v>167</v>
      </c>
      <c r="E814" s="176" t="s">
        <v>3</v>
      </c>
      <c r="F814" s="177" t="s">
        <v>1025</v>
      </c>
      <c r="H814" s="178">
        <v>24.4</v>
      </c>
      <c r="I814" s="179"/>
      <c r="L814" s="175"/>
      <c r="M814" s="180"/>
      <c r="N814" s="181"/>
      <c r="O814" s="181"/>
      <c r="P814" s="181"/>
      <c r="Q814" s="181"/>
      <c r="R814" s="181"/>
      <c r="S814" s="181"/>
      <c r="T814" s="182"/>
      <c r="AT814" s="176" t="s">
        <v>167</v>
      </c>
      <c r="AU814" s="176" t="s">
        <v>82</v>
      </c>
      <c r="AV814" s="14" t="s">
        <v>79</v>
      </c>
      <c r="AW814" s="14" t="s">
        <v>33</v>
      </c>
      <c r="AX814" s="14" t="s">
        <v>71</v>
      </c>
      <c r="AY814" s="176" t="s">
        <v>159</v>
      </c>
    </row>
    <row r="815" spans="2:51" s="15" customFormat="1" ht="11.25">
      <c r="B815" s="183"/>
      <c r="D815" s="168" t="s">
        <v>167</v>
      </c>
      <c r="E815" s="184" t="s">
        <v>3</v>
      </c>
      <c r="F815" s="185" t="s">
        <v>186</v>
      </c>
      <c r="H815" s="186">
        <v>39.5</v>
      </c>
      <c r="I815" s="187"/>
      <c r="L815" s="183"/>
      <c r="M815" s="188"/>
      <c r="N815" s="189"/>
      <c r="O815" s="189"/>
      <c r="P815" s="189"/>
      <c r="Q815" s="189"/>
      <c r="R815" s="189"/>
      <c r="S815" s="189"/>
      <c r="T815" s="190"/>
      <c r="AT815" s="184" t="s">
        <v>167</v>
      </c>
      <c r="AU815" s="184" t="s">
        <v>82</v>
      </c>
      <c r="AV815" s="15" t="s">
        <v>85</v>
      </c>
      <c r="AW815" s="15" t="s">
        <v>33</v>
      </c>
      <c r="AX815" s="15" t="s">
        <v>15</v>
      </c>
      <c r="AY815" s="184" t="s">
        <v>159</v>
      </c>
    </row>
    <row r="816" spans="1:65" s="2" customFormat="1" ht="24" customHeight="1">
      <c r="A816" s="34"/>
      <c r="B816" s="153"/>
      <c r="C816" s="191" t="s">
        <v>1026</v>
      </c>
      <c r="D816" s="191" t="s">
        <v>245</v>
      </c>
      <c r="E816" s="192" t="s">
        <v>1027</v>
      </c>
      <c r="F816" s="193" t="s">
        <v>1028</v>
      </c>
      <c r="G816" s="194" t="s">
        <v>164</v>
      </c>
      <c r="H816" s="195">
        <v>10.863</v>
      </c>
      <c r="I816" s="196"/>
      <c r="J816" s="197">
        <f>ROUND(I816*H816,2)</f>
        <v>0</v>
      </c>
      <c r="K816" s="193" t="s">
        <v>165</v>
      </c>
      <c r="L816" s="198"/>
      <c r="M816" s="199" t="s">
        <v>3</v>
      </c>
      <c r="N816" s="200" t="s">
        <v>42</v>
      </c>
      <c r="O816" s="55"/>
      <c r="P816" s="163">
        <f>O816*H816</f>
        <v>0</v>
      </c>
      <c r="Q816" s="163">
        <v>0.0012</v>
      </c>
      <c r="R816" s="163">
        <f>Q816*H816</f>
        <v>0.013035599999999998</v>
      </c>
      <c r="S816" s="163">
        <v>0</v>
      </c>
      <c r="T816" s="164">
        <f>S816*H816</f>
        <v>0</v>
      </c>
      <c r="U816" s="34"/>
      <c r="V816" s="34"/>
      <c r="W816" s="34"/>
      <c r="X816" s="34"/>
      <c r="Y816" s="34"/>
      <c r="Z816" s="34"/>
      <c r="AA816" s="34"/>
      <c r="AB816" s="34"/>
      <c r="AC816" s="34"/>
      <c r="AD816" s="34"/>
      <c r="AE816" s="34"/>
      <c r="AR816" s="165" t="s">
        <v>97</v>
      </c>
      <c r="AT816" s="165" t="s">
        <v>245</v>
      </c>
      <c r="AU816" s="165" t="s">
        <v>82</v>
      </c>
      <c r="AY816" s="19" t="s">
        <v>159</v>
      </c>
      <c r="BE816" s="166">
        <f>IF(N816="základní",J816,0)</f>
        <v>0</v>
      </c>
      <c r="BF816" s="166">
        <f>IF(N816="snížená",J816,0)</f>
        <v>0</v>
      </c>
      <c r="BG816" s="166">
        <f>IF(N816="zákl. přenesená",J816,0)</f>
        <v>0</v>
      </c>
      <c r="BH816" s="166">
        <f>IF(N816="sníž. přenesená",J816,0)</f>
        <v>0</v>
      </c>
      <c r="BI816" s="166">
        <f>IF(N816="nulová",J816,0)</f>
        <v>0</v>
      </c>
      <c r="BJ816" s="19" t="s">
        <v>15</v>
      </c>
      <c r="BK816" s="166">
        <f>ROUND(I816*H816,2)</f>
        <v>0</v>
      </c>
      <c r="BL816" s="19" t="s">
        <v>85</v>
      </c>
      <c r="BM816" s="165" t="s">
        <v>1029</v>
      </c>
    </row>
    <row r="817" spans="2:51" s="14" customFormat="1" ht="11.25">
      <c r="B817" s="175"/>
      <c r="D817" s="168" t="s">
        <v>167</v>
      </c>
      <c r="E817" s="176" t="s">
        <v>3</v>
      </c>
      <c r="F817" s="177" t="s">
        <v>1030</v>
      </c>
      <c r="H817" s="178">
        <v>9.875</v>
      </c>
      <c r="I817" s="179"/>
      <c r="L817" s="175"/>
      <c r="M817" s="180"/>
      <c r="N817" s="181"/>
      <c r="O817" s="181"/>
      <c r="P817" s="181"/>
      <c r="Q817" s="181"/>
      <c r="R817" s="181"/>
      <c r="S817" s="181"/>
      <c r="T817" s="182"/>
      <c r="AT817" s="176" t="s">
        <v>167</v>
      </c>
      <c r="AU817" s="176" t="s">
        <v>82</v>
      </c>
      <c r="AV817" s="14" t="s">
        <v>79</v>
      </c>
      <c r="AW817" s="14" t="s">
        <v>33</v>
      </c>
      <c r="AX817" s="14" t="s">
        <v>15</v>
      </c>
      <c r="AY817" s="176" t="s">
        <v>159</v>
      </c>
    </row>
    <row r="818" spans="2:51" s="14" customFormat="1" ht="11.25">
      <c r="B818" s="175"/>
      <c r="D818" s="168" t="s">
        <v>167</v>
      </c>
      <c r="F818" s="177" t="s">
        <v>1031</v>
      </c>
      <c r="H818" s="178">
        <v>10.863</v>
      </c>
      <c r="I818" s="179"/>
      <c r="L818" s="175"/>
      <c r="M818" s="180"/>
      <c r="N818" s="181"/>
      <c r="O818" s="181"/>
      <c r="P818" s="181"/>
      <c r="Q818" s="181"/>
      <c r="R818" s="181"/>
      <c r="S818" s="181"/>
      <c r="T818" s="182"/>
      <c r="AT818" s="176" t="s">
        <v>167</v>
      </c>
      <c r="AU818" s="176" t="s">
        <v>82</v>
      </c>
      <c r="AV818" s="14" t="s">
        <v>79</v>
      </c>
      <c r="AW818" s="14" t="s">
        <v>4</v>
      </c>
      <c r="AX818" s="14" t="s">
        <v>15</v>
      </c>
      <c r="AY818" s="176" t="s">
        <v>159</v>
      </c>
    </row>
    <row r="819" spans="1:65" s="2" customFormat="1" ht="48" customHeight="1">
      <c r="A819" s="34"/>
      <c r="B819" s="153"/>
      <c r="C819" s="154" t="s">
        <v>1032</v>
      </c>
      <c r="D819" s="154" t="s">
        <v>161</v>
      </c>
      <c r="E819" s="155" t="s">
        <v>1033</v>
      </c>
      <c r="F819" s="156" t="s">
        <v>1034</v>
      </c>
      <c r="G819" s="157" t="s">
        <v>298</v>
      </c>
      <c r="H819" s="158">
        <v>168.6</v>
      </c>
      <c r="I819" s="159"/>
      <c r="J819" s="160">
        <f>ROUND(I819*H819,2)</f>
        <v>0</v>
      </c>
      <c r="K819" s="156" t="s">
        <v>165</v>
      </c>
      <c r="L819" s="35"/>
      <c r="M819" s="161" t="s">
        <v>3</v>
      </c>
      <c r="N819" s="162" t="s">
        <v>42</v>
      </c>
      <c r="O819" s="55"/>
      <c r="P819" s="163">
        <f>O819*H819</f>
        <v>0</v>
      </c>
      <c r="Q819" s="163">
        <v>0.00339</v>
      </c>
      <c r="R819" s="163">
        <f>Q819*H819</f>
        <v>0.5715539999999999</v>
      </c>
      <c r="S819" s="163">
        <v>0</v>
      </c>
      <c r="T819" s="164">
        <f>S819*H819</f>
        <v>0</v>
      </c>
      <c r="U819" s="34"/>
      <c r="V819" s="34"/>
      <c r="W819" s="34"/>
      <c r="X819" s="34"/>
      <c r="Y819" s="34"/>
      <c r="Z819" s="34"/>
      <c r="AA819" s="34"/>
      <c r="AB819" s="34"/>
      <c r="AC819" s="34"/>
      <c r="AD819" s="34"/>
      <c r="AE819" s="34"/>
      <c r="AR819" s="165" t="s">
        <v>85</v>
      </c>
      <c r="AT819" s="165" t="s">
        <v>161</v>
      </c>
      <c r="AU819" s="165" t="s">
        <v>82</v>
      </c>
      <c r="AY819" s="19" t="s">
        <v>159</v>
      </c>
      <c r="BE819" s="166">
        <f>IF(N819="základní",J819,0)</f>
        <v>0</v>
      </c>
      <c r="BF819" s="166">
        <f>IF(N819="snížená",J819,0)</f>
        <v>0</v>
      </c>
      <c r="BG819" s="166">
        <f>IF(N819="zákl. přenesená",J819,0)</f>
        <v>0</v>
      </c>
      <c r="BH819" s="166">
        <f>IF(N819="sníž. přenesená",J819,0)</f>
        <v>0</v>
      </c>
      <c r="BI819" s="166">
        <f>IF(N819="nulová",J819,0)</f>
        <v>0</v>
      </c>
      <c r="BJ819" s="19" t="s">
        <v>15</v>
      </c>
      <c r="BK819" s="166">
        <f>ROUND(I819*H819,2)</f>
        <v>0</v>
      </c>
      <c r="BL819" s="19" t="s">
        <v>85</v>
      </c>
      <c r="BM819" s="165" t="s">
        <v>1035</v>
      </c>
    </row>
    <row r="820" spans="2:51" s="13" customFormat="1" ht="11.25">
      <c r="B820" s="167"/>
      <c r="D820" s="168" t="s">
        <v>167</v>
      </c>
      <c r="E820" s="169" t="s">
        <v>3</v>
      </c>
      <c r="F820" s="170" t="s">
        <v>1036</v>
      </c>
      <c r="H820" s="169" t="s">
        <v>3</v>
      </c>
      <c r="I820" s="171"/>
      <c r="L820" s="167"/>
      <c r="M820" s="172"/>
      <c r="N820" s="173"/>
      <c r="O820" s="173"/>
      <c r="P820" s="173"/>
      <c r="Q820" s="173"/>
      <c r="R820" s="173"/>
      <c r="S820" s="173"/>
      <c r="T820" s="174"/>
      <c r="AT820" s="169" t="s">
        <v>167</v>
      </c>
      <c r="AU820" s="169" t="s">
        <v>82</v>
      </c>
      <c r="AV820" s="13" t="s">
        <v>15</v>
      </c>
      <c r="AW820" s="13" t="s">
        <v>33</v>
      </c>
      <c r="AX820" s="13" t="s">
        <v>71</v>
      </c>
      <c r="AY820" s="169" t="s">
        <v>159</v>
      </c>
    </row>
    <row r="821" spans="2:51" s="14" customFormat="1" ht="11.25">
      <c r="B821" s="175"/>
      <c r="D821" s="168" t="s">
        <v>167</v>
      </c>
      <c r="E821" s="176" t="s">
        <v>3</v>
      </c>
      <c r="F821" s="177" t="s">
        <v>1037</v>
      </c>
      <c r="H821" s="178">
        <v>168.6</v>
      </c>
      <c r="I821" s="179"/>
      <c r="L821" s="175"/>
      <c r="M821" s="180"/>
      <c r="N821" s="181"/>
      <c r="O821" s="181"/>
      <c r="P821" s="181"/>
      <c r="Q821" s="181"/>
      <c r="R821" s="181"/>
      <c r="S821" s="181"/>
      <c r="T821" s="182"/>
      <c r="AT821" s="176" t="s">
        <v>167</v>
      </c>
      <c r="AU821" s="176" t="s">
        <v>82</v>
      </c>
      <c r="AV821" s="14" t="s">
        <v>79</v>
      </c>
      <c r="AW821" s="14" t="s">
        <v>33</v>
      </c>
      <c r="AX821" s="14" t="s">
        <v>15</v>
      </c>
      <c r="AY821" s="176" t="s">
        <v>159</v>
      </c>
    </row>
    <row r="822" spans="1:65" s="2" customFormat="1" ht="24" customHeight="1">
      <c r="A822" s="34"/>
      <c r="B822" s="153"/>
      <c r="C822" s="191" t="s">
        <v>1038</v>
      </c>
      <c r="D822" s="191" t="s">
        <v>245</v>
      </c>
      <c r="E822" s="192" t="s">
        <v>1039</v>
      </c>
      <c r="F822" s="193" t="s">
        <v>1040</v>
      </c>
      <c r="G822" s="194" t="s">
        <v>164</v>
      </c>
      <c r="H822" s="195">
        <v>46.365</v>
      </c>
      <c r="I822" s="196"/>
      <c r="J822" s="197">
        <f>ROUND(I822*H822,2)</f>
        <v>0</v>
      </c>
      <c r="K822" s="193" t="s">
        <v>165</v>
      </c>
      <c r="L822" s="198"/>
      <c r="M822" s="199" t="s">
        <v>3</v>
      </c>
      <c r="N822" s="200" t="s">
        <v>42</v>
      </c>
      <c r="O822" s="55"/>
      <c r="P822" s="163">
        <f>O822*H822</f>
        <v>0</v>
      </c>
      <c r="Q822" s="163">
        <v>0.006</v>
      </c>
      <c r="R822" s="163">
        <f>Q822*H822</f>
        <v>0.27819</v>
      </c>
      <c r="S822" s="163">
        <v>0</v>
      </c>
      <c r="T822" s="164">
        <f>S822*H822</f>
        <v>0</v>
      </c>
      <c r="U822" s="34"/>
      <c r="V822" s="34"/>
      <c r="W822" s="34"/>
      <c r="X822" s="34"/>
      <c r="Y822" s="34"/>
      <c r="Z822" s="34"/>
      <c r="AA822" s="34"/>
      <c r="AB822" s="34"/>
      <c r="AC822" s="34"/>
      <c r="AD822" s="34"/>
      <c r="AE822" s="34"/>
      <c r="AR822" s="165" t="s">
        <v>97</v>
      </c>
      <c r="AT822" s="165" t="s">
        <v>245</v>
      </c>
      <c r="AU822" s="165" t="s">
        <v>82</v>
      </c>
      <c r="AY822" s="19" t="s">
        <v>159</v>
      </c>
      <c r="BE822" s="166">
        <f>IF(N822="základní",J822,0)</f>
        <v>0</v>
      </c>
      <c r="BF822" s="166">
        <f>IF(N822="snížená",J822,0)</f>
        <v>0</v>
      </c>
      <c r="BG822" s="166">
        <f>IF(N822="zákl. přenesená",J822,0)</f>
        <v>0</v>
      </c>
      <c r="BH822" s="166">
        <f>IF(N822="sníž. přenesená",J822,0)</f>
        <v>0</v>
      </c>
      <c r="BI822" s="166">
        <f>IF(N822="nulová",J822,0)</f>
        <v>0</v>
      </c>
      <c r="BJ822" s="19" t="s">
        <v>15</v>
      </c>
      <c r="BK822" s="166">
        <f>ROUND(I822*H822,2)</f>
        <v>0</v>
      </c>
      <c r="BL822" s="19" t="s">
        <v>85</v>
      </c>
      <c r="BM822" s="165" t="s">
        <v>1041</v>
      </c>
    </row>
    <row r="823" spans="2:51" s="14" customFormat="1" ht="11.25">
      <c r="B823" s="175"/>
      <c r="D823" s="168" t="s">
        <v>167</v>
      </c>
      <c r="E823" s="176" t="s">
        <v>3</v>
      </c>
      <c r="F823" s="177" t="s">
        <v>1042</v>
      </c>
      <c r="H823" s="178">
        <v>42.15</v>
      </c>
      <c r="I823" s="179"/>
      <c r="L823" s="175"/>
      <c r="M823" s="180"/>
      <c r="N823" s="181"/>
      <c r="O823" s="181"/>
      <c r="P823" s="181"/>
      <c r="Q823" s="181"/>
      <c r="R823" s="181"/>
      <c r="S823" s="181"/>
      <c r="T823" s="182"/>
      <c r="AT823" s="176" t="s">
        <v>167</v>
      </c>
      <c r="AU823" s="176" t="s">
        <v>82</v>
      </c>
      <c r="AV823" s="14" t="s">
        <v>79</v>
      </c>
      <c r="AW823" s="14" t="s">
        <v>33</v>
      </c>
      <c r="AX823" s="14" t="s">
        <v>15</v>
      </c>
      <c r="AY823" s="176" t="s">
        <v>159</v>
      </c>
    </row>
    <row r="824" spans="2:51" s="14" customFormat="1" ht="11.25">
      <c r="B824" s="175"/>
      <c r="D824" s="168" t="s">
        <v>167</v>
      </c>
      <c r="F824" s="177" t="s">
        <v>1043</v>
      </c>
      <c r="H824" s="178">
        <v>46.365</v>
      </c>
      <c r="I824" s="179"/>
      <c r="L824" s="175"/>
      <c r="M824" s="180"/>
      <c r="N824" s="181"/>
      <c r="O824" s="181"/>
      <c r="P824" s="181"/>
      <c r="Q824" s="181"/>
      <c r="R824" s="181"/>
      <c r="S824" s="181"/>
      <c r="T824" s="182"/>
      <c r="AT824" s="176" t="s">
        <v>167</v>
      </c>
      <c r="AU824" s="176" t="s">
        <v>82</v>
      </c>
      <c r="AV824" s="14" t="s">
        <v>79</v>
      </c>
      <c r="AW824" s="14" t="s">
        <v>4</v>
      </c>
      <c r="AX824" s="14" t="s">
        <v>15</v>
      </c>
      <c r="AY824" s="176" t="s">
        <v>159</v>
      </c>
    </row>
    <row r="825" spans="1:65" s="2" customFormat="1" ht="24" customHeight="1">
      <c r="A825" s="34"/>
      <c r="B825" s="153"/>
      <c r="C825" s="154" t="s">
        <v>1044</v>
      </c>
      <c r="D825" s="154" t="s">
        <v>161</v>
      </c>
      <c r="E825" s="155" t="s">
        <v>1045</v>
      </c>
      <c r="F825" s="156" t="s">
        <v>1046</v>
      </c>
      <c r="G825" s="157" t="s">
        <v>298</v>
      </c>
      <c r="H825" s="158">
        <v>76.2</v>
      </c>
      <c r="I825" s="159"/>
      <c r="J825" s="160">
        <f>ROUND(I825*H825,2)</f>
        <v>0</v>
      </c>
      <c r="K825" s="156" t="s">
        <v>165</v>
      </c>
      <c r="L825" s="35"/>
      <c r="M825" s="161" t="s">
        <v>3</v>
      </c>
      <c r="N825" s="162" t="s">
        <v>42</v>
      </c>
      <c r="O825" s="55"/>
      <c r="P825" s="163">
        <f>O825*H825</f>
        <v>0</v>
      </c>
      <c r="Q825" s="163">
        <v>3E-05</v>
      </c>
      <c r="R825" s="163">
        <f>Q825*H825</f>
        <v>0.0022860000000000003</v>
      </c>
      <c r="S825" s="163">
        <v>0</v>
      </c>
      <c r="T825" s="164">
        <f>S825*H825</f>
        <v>0</v>
      </c>
      <c r="U825" s="34"/>
      <c r="V825" s="34"/>
      <c r="W825" s="34"/>
      <c r="X825" s="34"/>
      <c r="Y825" s="34"/>
      <c r="Z825" s="34"/>
      <c r="AA825" s="34"/>
      <c r="AB825" s="34"/>
      <c r="AC825" s="34"/>
      <c r="AD825" s="34"/>
      <c r="AE825" s="34"/>
      <c r="AR825" s="165" t="s">
        <v>85</v>
      </c>
      <c r="AT825" s="165" t="s">
        <v>161</v>
      </c>
      <c r="AU825" s="165" t="s">
        <v>82</v>
      </c>
      <c r="AY825" s="19" t="s">
        <v>159</v>
      </c>
      <c r="BE825" s="166">
        <f>IF(N825="základní",J825,0)</f>
        <v>0</v>
      </c>
      <c r="BF825" s="166">
        <f>IF(N825="snížená",J825,0)</f>
        <v>0</v>
      </c>
      <c r="BG825" s="166">
        <f>IF(N825="zákl. přenesená",J825,0)</f>
        <v>0</v>
      </c>
      <c r="BH825" s="166">
        <f>IF(N825="sníž. přenesená",J825,0)</f>
        <v>0</v>
      </c>
      <c r="BI825" s="166">
        <f>IF(N825="nulová",J825,0)</f>
        <v>0</v>
      </c>
      <c r="BJ825" s="19" t="s">
        <v>15</v>
      </c>
      <c r="BK825" s="166">
        <f>ROUND(I825*H825,2)</f>
        <v>0</v>
      </c>
      <c r="BL825" s="19" t="s">
        <v>85</v>
      </c>
      <c r="BM825" s="165" t="s">
        <v>1047</v>
      </c>
    </row>
    <row r="826" spans="2:51" s="13" customFormat="1" ht="11.25">
      <c r="B826" s="167"/>
      <c r="D826" s="168" t="s">
        <v>167</v>
      </c>
      <c r="E826" s="169" t="s">
        <v>3</v>
      </c>
      <c r="F826" s="170" t="s">
        <v>1048</v>
      </c>
      <c r="H826" s="169" t="s">
        <v>3</v>
      </c>
      <c r="I826" s="171"/>
      <c r="L826" s="167"/>
      <c r="M826" s="172"/>
      <c r="N826" s="173"/>
      <c r="O826" s="173"/>
      <c r="P826" s="173"/>
      <c r="Q826" s="173"/>
      <c r="R826" s="173"/>
      <c r="S826" s="173"/>
      <c r="T826" s="174"/>
      <c r="AT826" s="169" t="s">
        <v>167</v>
      </c>
      <c r="AU826" s="169" t="s">
        <v>82</v>
      </c>
      <c r="AV826" s="13" t="s">
        <v>15</v>
      </c>
      <c r="AW826" s="13" t="s">
        <v>33</v>
      </c>
      <c r="AX826" s="13" t="s">
        <v>71</v>
      </c>
      <c r="AY826" s="169" t="s">
        <v>159</v>
      </c>
    </row>
    <row r="827" spans="2:51" s="14" customFormat="1" ht="11.25">
      <c r="B827" s="175"/>
      <c r="D827" s="168" t="s">
        <v>167</v>
      </c>
      <c r="E827" s="176" t="s">
        <v>3</v>
      </c>
      <c r="F827" s="177" t="s">
        <v>1049</v>
      </c>
      <c r="H827" s="178">
        <v>76.2</v>
      </c>
      <c r="I827" s="179"/>
      <c r="L827" s="175"/>
      <c r="M827" s="180"/>
      <c r="N827" s="181"/>
      <c r="O827" s="181"/>
      <c r="P827" s="181"/>
      <c r="Q827" s="181"/>
      <c r="R827" s="181"/>
      <c r="S827" s="181"/>
      <c r="T827" s="182"/>
      <c r="AT827" s="176" t="s">
        <v>167</v>
      </c>
      <c r="AU827" s="176" t="s">
        <v>82</v>
      </c>
      <c r="AV827" s="14" t="s">
        <v>79</v>
      </c>
      <c r="AW827" s="14" t="s">
        <v>33</v>
      </c>
      <c r="AX827" s="14" t="s">
        <v>15</v>
      </c>
      <c r="AY827" s="176" t="s">
        <v>159</v>
      </c>
    </row>
    <row r="828" spans="1:65" s="2" customFormat="1" ht="24" customHeight="1">
      <c r="A828" s="34"/>
      <c r="B828" s="153"/>
      <c r="C828" s="191" t="s">
        <v>1050</v>
      </c>
      <c r="D828" s="191" t="s">
        <v>245</v>
      </c>
      <c r="E828" s="192" t="s">
        <v>1051</v>
      </c>
      <c r="F828" s="193" t="s">
        <v>1052</v>
      </c>
      <c r="G828" s="194" t="s">
        <v>298</v>
      </c>
      <c r="H828" s="195">
        <v>80.01</v>
      </c>
      <c r="I828" s="196"/>
      <c r="J828" s="197">
        <f>ROUND(I828*H828,2)</f>
        <v>0</v>
      </c>
      <c r="K828" s="193" t="s">
        <v>165</v>
      </c>
      <c r="L828" s="198"/>
      <c r="M828" s="199" t="s">
        <v>3</v>
      </c>
      <c r="N828" s="200" t="s">
        <v>42</v>
      </c>
      <c r="O828" s="55"/>
      <c r="P828" s="163">
        <f>O828*H828</f>
        <v>0</v>
      </c>
      <c r="Q828" s="163">
        <v>0.00032</v>
      </c>
      <c r="R828" s="163">
        <f>Q828*H828</f>
        <v>0.025603200000000003</v>
      </c>
      <c r="S828" s="163">
        <v>0</v>
      </c>
      <c r="T828" s="164">
        <f>S828*H828</f>
        <v>0</v>
      </c>
      <c r="U828" s="34"/>
      <c r="V828" s="34"/>
      <c r="W828" s="34"/>
      <c r="X828" s="34"/>
      <c r="Y828" s="34"/>
      <c r="Z828" s="34"/>
      <c r="AA828" s="34"/>
      <c r="AB828" s="34"/>
      <c r="AC828" s="34"/>
      <c r="AD828" s="34"/>
      <c r="AE828" s="34"/>
      <c r="AR828" s="165" t="s">
        <v>97</v>
      </c>
      <c r="AT828" s="165" t="s">
        <v>245</v>
      </c>
      <c r="AU828" s="165" t="s">
        <v>82</v>
      </c>
      <c r="AY828" s="19" t="s">
        <v>159</v>
      </c>
      <c r="BE828" s="166">
        <f>IF(N828="základní",J828,0)</f>
        <v>0</v>
      </c>
      <c r="BF828" s="166">
        <f>IF(N828="snížená",J828,0)</f>
        <v>0</v>
      </c>
      <c r="BG828" s="166">
        <f>IF(N828="zákl. přenesená",J828,0)</f>
        <v>0</v>
      </c>
      <c r="BH828" s="166">
        <f>IF(N828="sníž. přenesená",J828,0)</f>
        <v>0</v>
      </c>
      <c r="BI828" s="166">
        <f>IF(N828="nulová",J828,0)</f>
        <v>0</v>
      </c>
      <c r="BJ828" s="19" t="s">
        <v>15</v>
      </c>
      <c r="BK828" s="166">
        <f>ROUND(I828*H828,2)</f>
        <v>0</v>
      </c>
      <c r="BL828" s="19" t="s">
        <v>85</v>
      </c>
      <c r="BM828" s="165" t="s">
        <v>1053</v>
      </c>
    </row>
    <row r="829" spans="2:51" s="14" customFormat="1" ht="11.25">
      <c r="B829" s="175"/>
      <c r="D829" s="168" t="s">
        <v>167</v>
      </c>
      <c r="F829" s="177" t="s">
        <v>1054</v>
      </c>
      <c r="H829" s="178">
        <v>80.01</v>
      </c>
      <c r="I829" s="179"/>
      <c r="L829" s="175"/>
      <c r="M829" s="180"/>
      <c r="N829" s="181"/>
      <c r="O829" s="181"/>
      <c r="P829" s="181"/>
      <c r="Q829" s="181"/>
      <c r="R829" s="181"/>
      <c r="S829" s="181"/>
      <c r="T829" s="182"/>
      <c r="AT829" s="176" t="s">
        <v>167</v>
      </c>
      <c r="AU829" s="176" t="s">
        <v>82</v>
      </c>
      <c r="AV829" s="14" t="s">
        <v>79</v>
      </c>
      <c r="AW829" s="14" t="s">
        <v>4</v>
      </c>
      <c r="AX829" s="14" t="s">
        <v>15</v>
      </c>
      <c r="AY829" s="176" t="s">
        <v>159</v>
      </c>
    </row>
    <row r="830" spans="1:65" s="2" customFormat="1" ht="24" customHeight="1">
      <c r="A830" s="34"/>
      <c r="B830" s="153"/>
      <c r="C830" s="154" t="s">
        <v>1055</v>
      </c>
      <c r="D830" s="154" t="s">
        <v>161</v>
      </c>
      <c r="E830" s="155" t="s">
        <v>1045</v>
      </c>
      <c r="F830" s="156" t="s">
        <v>1046</v>
      </c>
      <c r="G830" s="157" t="s">
        <v>298</v>
      </c>
      <c r="H830" s="158">
        <v>3</v>
      </c>
      <c r="I830" s="159"/>
      <c r="J830" s="160">
        <f>ROUND(I830*H830,2)</f>
        <v>0</v>
      </c>
      <c r="K830" s="156" t="s">
        <v>165</v>
      </c>
      <c r="L830" s="35"/>
      <c r="M830" s="161" t="s">
        <v>3</v>
      </c>
      <c r="N830" s="162" t="s">
        <v>42</v>
      </c>
      <c r="O830" s="55"/>
      <c r="P830" s="163">
        <f>O830*H830</f>
        <v>0</v>
      </c>
      <c r="Q830" s="163">
        <v>3E-05</v>
      </c>
      <c r="R830" s="163">
        <f>Q830*H830</f>
        <v>9E-05</v>
      </c>
      <c r="S830" s="163">
        <v>0</v>
      </c>
      <c r="T830" s="164">
        <f>S830*H830</f>
        <v>0</v>
      </c>
      <c r="U830" s="34"/>
      <c r="V830" s="34"/>
      <c r="W830" s="34"/>
      <c r="X830" s="34"/>
      <c r="Y830" s="34"/>
      <c r="Z830" s="34"/>
      <c r="AA830" s="34"/>
      <c r="AB830" s="34"/>
      <c r="AC830" s="34"/>
      <c r="AD830" s="34"/>
      <c r="AE830" s="34"/>
      <c r="AR830" s="165" t="s">
        <v>85</v>
      </c>
      <c r="AT830" s="165" t="s">
        <v>161</v>
      </c>
      <c r="AU830" s="165" t="s">
        <v>82</v>
      </c>
      <c r="AY830" s="19" t="s">
        <v>159</v>
      </c>
      <c r="BE830" s="166">
        <f>IF(N830="základní",J830,0)</f>
        <v>0</v>
      </c>
      <c r="BF830" s="166">
        <f>IF(N830="snížená",J830,0)</f>
        <v>0</v>
      </c>
      <c r="BG830" s="166">
        <f>IF(N830="zákl. přenesená",J830,0)</f>
        <v>0</v>
      </c>
      <c r="BH830" s="166">
        <f>IF(N830="sníž. přenesená",J830,0)</f>
        <v>0</v>
      </c>
      <c r="BI830" s="166">
        <f>IF(N830="nulová",J830,0)</f>
        <v>0</v>
      </c>
      <c r="BJ830" s="19" t="s">
        <v>15</v>
      </c>
      <c r="BK830" s="166">
        <f>ROUND(I830*H830,2)</f>
        <v>0</v>
      </c>
      <c r="BL830" s="19" t="s">
        <v>85</v>
      </c>
      <c r="BM830" s="165" t="s">
        <v>1056</v>
      </c>
    </row>
    <row r="831" spans="2:51" s="14" customFormat="1" ht="11.25">
      <c r="B831" s="175"/>
      <c r="D831" s="168" t="s">
        <v>167</v>
      </c>
      <c r="E831" s="176" t="s">
        <v>3</v>
      </c>
      <c r="F831" s="177" t="s">
        <v>1057</v>
      </c>
      <c r="H831" s="178">
        <v>3</v>
      </c>
      <c r="I831" s="179"/>
      <c r="L831" s="175"/>
      <c r="M831" s="180"/>
      <c r="N831" s="181"/>
      <c r="O831" s="181"/>
      <c r="P831" s="181"/>
      <c r="Q831" s="181"/>
      <c r="R831" s="181"/>
      <c r="S831" s="181"/>
      <c r="T831" s="182"/>
      <c r="AT831" s="176" t="s">
        <v>167</v>
      </c>
      <c r="AU831" s="176" t="s">
        <v>82</v>
      </c>
      <c r="AV831" s="14" t="s">
        <v>79</v>
      </c>
      <c r="AW831" s="14" t="s">
        <v>33</v>
      </c>
      <c r="AX831" s="14" t="s">
        <v>15</v>
      </c>
      <c r="AY831" s="176" t="s">
        <v>159</v>
      </c>
    </row>
    <row r="832" spans="1:65" s="2" customFormat="1" ht="24" customHeight="1">
      <c r="A832" s="34"/>
      <c r="B832" s="153"/>
      <c r="C832" s="191" t="s">
        <v>1058</v>
      </c>
      <c r="D832" s="191" t="s">
        <v>245</v>
      </c>
      <c r="E832" s="192" t="s">
        <v>1059</v>
      </c>
      <c r="F832" s="193" t="s">
        <v>1060</v>
      </c>
      <c r="G832" s="194" t="s">
        <v>298</v>
      </c>
      <c r="H832" s="195">
        <v>3.15</v>
      </c>
      <c r="I832" s="196"/>
      <c r="J832" s="197">
        <f>ROUND(I832*H832,2)</f>
        <v>0</v>
      </c>
      <c r="K832" s="193" t="s">
        <v>165</v>
      </c>
      <c r="L832" s="198"/>
      <c r="M832" s="199" t="s">
        <v>3</v>
      </c>
      <c r="N832" s="200" t="s">
        <v>42</v>
      </c>
      <c r="O832" s="55"/>
      <c r="P832" s="163">
        <f>O832*H832</f>
        <v>0</v>
      </c>
      <c r="Q832" s="163">
        <v>0.0006</v>
      </c>
      <c r="R832" s="163">
        <f>Q832*H832</f>
        <v>0.0018899999999999998</v>
      </c>
      <c r="S832" s="163">
        <v>0</v>
      </c>
      <c r="T832" s="164">
        <f>S832*H832</f>
        <v>0</v>
      </c>
      <c r="U832" s="34"/>
      <c r="V832" s="34"/>
      <c r="W832" s="34"/>
      <c r="X832" s="34"/>
      <c r="Y832" s="34"/>
      <c r="Z832" s="34"/>
      <c r="AA832" s="34"/>
      <c r="AB832" s="34"/>
      <c r="AC832" s="34"/>
      <c r="AD832" s="34"/>
      <c r="AE832" s="34"/>
      <c r="AR832" s="165" t="s">
        <v>97</v>
      </c>
      <c r="AT832" s="165" t="s">
        <v>245</v>
      </c>
      <c r="AU832" s="165" t="s">
        <v>82</v>
      </c>
      <c r="AY832" s="19" t="s">
        <v>159</v>
      </c>
      <c r="BE832" s="166">
        <f>IF(N832="základní",J832,0)</f>
        <v>0</v>
      </c>
      <c r="BF832" s="166">
        <f>IF(N832="snížená",J832,0)</f>
        <v>0</v>
      </c>
      <c r="BG832" s="166">
        <f>IF(N832="zákl. přenesená",J832,0)</f>
        <v>0</v>
      </c>
      <c r="BH832" s="166">
        <f>IF(N832="sníž. přenesená",J832,0)</f>
        <v>0</v>
      </c>
      <c r="BI832" s="166">
        <f>IF(N832="nulová",J832,0)</f>
        <v>0</v>
      </c>
      <c r="BJ832" s="19" t="s">
        <v>15</v>
      </c>
      <c r="BK832" s="166">
        <f>ROUND(I832*H832,2)</f>
        <v>0</v>
      </c>
      <c r="BL832" s="19" t="s">
        <v>85</v>
      </c>
      <c r="BM832" s="165" t="s">
        <v>1061</v>
      </c>
    </row>
    <row r="833" spans="2:51" s="14" customFormat="1" ht="11.25">
      <c r="B833" s="175"/>
      <c r="D833" s="168" t="s">
        <v>167</v>
      </c>
      <c r="F833" s="177" t="s">
        <v>1062</v>
      </c>
      <c r="H833" s="178">
        <v>3.15</v>
      </c>
      <c r="I833" s="179"/>
      <c r="L833" s="175"/>
      <c r="M833" s="180"/>
      <c r="N833" s="181"/>
      <c r="O833" s="181"/>
      <c r="P833" s="181"/>
      <c r="Q833" s="181"/>
      <c r="R833" s="181"/>
      <c r="S833" s="181"/>
      <c r="T833" s="182"/>
      <c r="AT833" s="176" t="s">
        <v>167</v>
      </c>
      <c r="AU833" s="176" t="s">
        <v>82</v>
      </c>
      <c r="AV833" s="14" t="s">
        <v>79</v>
      </c>
      <c r="AW833" s="14" t="s">
        <v>4</v>
      </c>
      <c r="AX833" s="14" t="s">
        <v>15</v>
      </c>
      <c r="AY833" s="176" t="s">
        <v>159</v>
      </c>
    </row>
    <row r="834" spans="1:65" s="2" customFormat="1" ht="24" customHeight="1">
      <c r="A834" s="34"/>
      <c r="B834" s="153"/>
      <c r="C834" s="154" t="s">
        <v>1063</v>
      </c>
      <c r="D834" s="154" t="s">
        <v>161</v>
      </c>
      <c r="E834" s="155" t="s">
        <v>1064</v>
      </c>
      <c r="F834" s="156" t="s">
        <v>1065</v>
      </c>
      <c r="G834" s="157" t="s">
        <v>298</v>
      </c>
      <c r="H834" s="158">
        <v>39.5</v>
      </c>
      <c r="I834" s="159"/>
      <c r="J834" s="160">
        <f>ROUND(I834*H834,2)</f>
        <v>0</v>
      </c>
      <c r="K834" s="156" t="s">
        <v>165</v>
      </c>
      <c r="L834" s="35"/>
      <c r="M834" s="161" t="s">
        <v>3</v>
      </c>
      <c r="N834" s="162" t="s">
        <v>42</v>
      </c>
      <c r="O834" s="55"/>
      <c r="P834" s="163">
        <f>O834*H834</f>
        <v>0</v>
      </c>
      <c r="Q834" s="163">
        <v>0</v>
      </c>
      <c r="R834" s="163">
        <f>Q834*H834</f>
        <v>0</v>
      </c>
      <c r="S834" s="163">
        <v>0</v>
      </c>
      <c r="T834" s="164">
        <f>S834*H834</f>
        <v>0</v>
      </c>
      <c r="U834" s="34"/>
      <c r="V834" s="34"/>
      <c r="W834" s="34"/>
      <c r="X834" s="34"/>
      <c r="Y834" s="34"/>
      <c r="Z834" s="34"/>
      <c r="AA834" s="34"/>
      <c r="AB834" s="34"/>
      <c r="AC834" s="34"/>
      <c r="AD834" s="34"/>
      <c r="AE834" s="34"/>
      <c r="AR834" s="165" t="s">
        <v>85</v>
      </c>
      <c r="AT834" s="165" t="s">
        <v>161</v>
      </c>
      <c r="AU834" s="165" t="s">
        <v>82</v>
      </c>
      <c r="AY834" s="19" t="s">
        <v>159</v>
      </c>
      <c r="BE834" s="166">
        <f>IF(N834="základní",J834,0)</f>
        <v>0</v>
      </c>
      <c r="BF834" s="166">
        <f>IF(N834="snížená",J834,0)</f>
        <v>0</v>
      </c>
      <c r="BG834" s="166">
        <f>IF(N834="zákl. přenesená",J834,0)</f>
        <v>0</v>
      </c>
      <c r="BH834" s="166">
        <f>IF(N834="sníž. přenesená",J834,0)</f>
        <v>0</v>
      </c>
      <c r="BI834" s="166">
        <f>IF(N834="nulová",J834,0)</f>
        <v>0</v>
      </c>
      <c r="BJ834" s="19" t="s">
        <v>15</v>
      </c>
      <c r="BK834" s="166">
        <f>ROUND(I834*H834,2)</f>
        <v>0</v>
      </c>
      <c r="BL834" s="19" t="s">
        <v>85</v>
      </c>
      <c r="BM834" s="165" t="s">
        <v>1066</v>
      </c>
    </row>
    <row r="835" spans="2:51" s="13" customFormat="1" ht="11.25">
      <c r="B835" s="167"/>
      <c r="D835" s="168" t="s">
        <v>167</v>
      </c>
      <c r="E835" s="169" t="s">
        <v>3</v>
      </c>
      <c r="F835" s="170" t="s">
        <v>1023</v>
      </c>
      <c r="H835" s="169" t="s">
        <v>3</v>
      </c>
      <c r="I835" s="171"/>
      <c r="L835" s="167"/>
      <c r="M835" s="172"/>
      <c r="N835" s="173"/>
      <c r="O835" s="173"/>
      <c r="P835" s="173"/>
      <c r="Q835" s="173"/>
      <c r="R835" s="173"/>
      <c r="S835" s="173"/>
      <c r="T835" s="174"/>
      <c r="AT835" s="169" t="s">
        <v>167</v>
      </c>
      <c r="AU835" s="169" t="s">
        <v>82</v>
      </c>
      <c r="AV835" s="13" t="s">
        <v>15</v>
      </c>
      <c r="AW835" s="13" t="s">
        <v>33</v>
      </c>
      <c r="AX835" s="13" t="s">
        <v>71</v>
      </c>
      <c r="AY835" s="169" t="s">
        <v>159</v>
      </c>
    </row>
    <row r="836" spans="2:51" s="14" customFormat="1" ht="11.25">
      <c r="B836" s="175"/>
      <c r="D836" s="168" t="s">
        <v>167</v>
      </c>
      <c r="E836" s="176" t="s">
        <v>3</v>
      </c>
      <c r="F836" s="177" t="s">
        <v>1024</v>
      </c>
      <c r="H836" s="178">
        <v>15.1</v>
      </c>
      <c r="I836" s="179"/>
      <c r="L836" s="175"/>
      <c r="M836" s="180"/>
      <c r="N836" s="181"/>
      <c r="O836" s="181"/>
      <c r="P836" s="181"/>
      <c r="Q836" s="181"/>
      <c r="R836" s="181"/>
      <c r="S836" s="181"/>
      <c r="T836" s="182"/>
      <c r="AT836" s="176" t="s">
        <v>167</v>
      </c>
      <c r="AU836" s="176" t="s">
        <v>82</v>
      </c>
      <c r="AV836" s="14" t="s">
        <v>79</v>
      </c>
      <c r="AW836" s="14" t="s">
        <v>33</v>
      </c>
      <c r="AX836" s="14" t="s">
        <v>71</v>
      </c>
      <c r="AY836" s="176" t="s">
        <v>159</v>
      </c>
    </row>
    <row r="837" spans="2:51" s="14" customFormat="1" ht="11.25">
      <c r="B837" s="175"/>
      <c r="D837" s="168" t="s">
        <v>167</v>
      </c>
      <c r="E837" s="176" t="s">
        <v>3</v>
      </c>
      <c r="F837" s="177" t="s">
        <v>1025</v>
      </c>
      <c r="H837" s="178">
        <v>24.4</v>
      </c>
      <c r="I837" s="179"/>
      <c r="L837" s="175"/>
      <c r="M837" s="180"/>
      <c r="N837" s="181"/>
      <c r="O837" s="181"/>
      <c r="P837" s="181"/>
      <c r="Q837" s="181"/>
      <c r="R837" s="181"/>
      <c r="S837" s="181"/>
      <c r="T837" s="182"/>
      <c r="AT837" s="176" t="s">
        <v>167</v>
      </c>
      <c r="AU837" s="176" t="s">
        <v>82</v>
      </c>
      <c r="AV837" s="14" t="s">
        <v>79</v>
      </c>
      <c r="AW837" s="14" t="s">
        <v>33</v>
      </c>
      <c r="AX837" s="14" t="s">
        <v>71</v>
      </c>
      <c r="AY837" s="176" t="s">
        <v>159</v>
      </c>
    </row>
    <row r="838" spans="2:51" s="15" customFormat="1" ht="11.25">
      <c r="B838" s="183"/>
      <c r="D838" s="168" t="s">
        <v>167</v>
      </c>
      <c r="E838" s="184" t="s">
        <v>3</v>
      </c>
      <c r="F838" s="185" t="s">
        <v>186</v>
      </c>
      <c r="H838" s="186">
        <v>39.5</v>
      </c>
      <c r="I838" s="187"/>
      <c r="L838" s="183"/>
      <c r="M838" s="188"/>
      <c r="N838" s="189"/>
      <c r="O838" s="189"/>
      <c r="P838" s="189"/>
      <c r="Q838" s="189"/>
      <c r="R838" s="189"/>
      <c r="S838" s="189"/>
      <c r="T838" s="190"/>
      <c r="AT838" s="184" t="s">
        <v>167</v>
      </c>
      <c r="AU838" s="184" t="s">
        <v>82</v>
      </c>
      <c r="AV838" s="15" t="s">
        <v>85</v>
      </c>
      <c r="AW838" s="15" t="s">
        <v>33</v>
      </c>
      <c r="AX838" s="15" t="s">
        <v>15</v>
      </c>
      <c r="AY838" s="184" t="s">
        <v>159</v>
      </c>
    </row>
    <row r="839" spans="1:65" s="2" customFormat="1" ht="24" customHeight="1">
      <c r="A839" s="34"/>
      <c r="B839" s="153"/>
      <c r="C839" s="191" t="s">
        <v>1067</v>
      </c>
      <c r="D839" s="191" t="s">
        <v>245</v>
      </c>
      <c r="E839" s="192" t="s">
        <v>1068</v>
      </c>
      <c r="F839" s="193" t="s">
        <v>1069</v>
      </c>
      <c r="G839" s="194" t="s">
        <v>298</v>
      </c>
      <c r="H839" s="195">
        <v>41.475</v>
      </c>
      <c r="I839" s="196"/>
      <c r="J839" s="197">
        <f>ROUND(I839*H839,2)</f>
        <v>0</v>
      </c>
      <c r="K839" s="193" t="s">
        <v>165</v>
      </c>
      <c r="L839" s="198"/>
      <c r="M839" s="199" t="s">
        <v>3</v>
      </c>
      <c r="N839" s="200" t="s">
        <v>42</v>
      </c>
      <c r="O839" s="55"/>
      <c r="P839" s="163">
        <f>O839*H839</f>
        <v>0</v>
      </c>
      <c r="Q839" s="163">
        <v>0.0002</v>
      </c>
      <c r="R839" s="163">
        <f>Q839*H839</f>
        <v>0.008295</v>
      </c>
      <c r="S839" s="163">
        <v>0</v>
      </c>
      <c r="T839" s="164">
        <f>S839*H839</f>
        <v>0</v>
      </c>
      <c r="U839" s="34"/>
      <c r="V839" s="34"/>
      <c r="W839" s="34"/>
      <c r="X839" s="34"/>
      <c r="Y839" s="34"/>
      <c r="Z839" s="34"/>
      <c r="AA839" s="34"/>
      <c r="AB839" s="34"/>
      <c r="AC839" s="34"/>
      <c r="AD839" s="34"/>
      <c r="AE839" s="34"/>
      <c r="AR839" s="165" t="s">
        <v>97</v>
      </c>
      <c r="AT839" s="165" t="s">
        <v>245</v>
      </c>
      <c r="AU839" s="165" t="s">
        <v>82</v>
      </c>
      <c r="AY839" s="19" t="s">
        <v>159</v>
      </c>
      <c r="BE839" s="166">
        <f>IF(N839="základní",J839,0)</f>
        <v>0</v>
      </c>
      <c r="BF839" s="166">
        <f>IF(N839="snížená",J839,0)</f>
        <v>0</v>
      </c>
      <c r="BG839" s="166">
        <f>IF(N839="zákl. přenesená",J839,0)</f>
        <v>0</v>
      </c>
      <c r="BH839" s="166">
        <f>IF(N839="sníž. přenesená",J839,0)</f>
        <v>0</v>
      </c>
      <c r="BI839" s="166">
        <f>IF(N839="nulová",J839,0)</f>
        <v>0</v>
      </c>
      <c r="BJ839" s="19" t="s">
        <v>15</v>
      </c>
      <c r="BK839" s="166">
        <f>ROUND(I839*H839,2)</f>
        <v>0</v>
      </c>
      <c r="BL839" s="19" t="s">
        <v>85</v>
      </c>
      <c r="BM839" s="165" t="s">
        <v>1070</v>
      </c>
    </row>
    <row r="840" spans="2:51" s="14" customFormat="1" ht="11.25">
      <c r="B840" s="175"/>
      <c r="D840" s="168" t="s">
        <v>167</v>
      </c>
      <c r="F840" s="177" t="s">
        <v>1071</v>
      </c>
      <c r="H840" s="178">
        <v>41.475</v>
      </c>
      <c r="I840" s="179"/>
      <c r="L840" s="175"/>
      <c r="M840" s="180"/>
      <c r="N840" s="181"/>
      <c r="O840" s="181"/>
      <c r="P840" s="181"/>
      <c r="Q840" s="181"/>
      <c r="R840" s="181"/>
      <c r="S840" s="181"/>
      <c r="T840" s="182"/>
      <c r="AT840" s="176" t="s">
        <v>167</v>
      </c>
      <c r="AU840" s="176" t="s">
        <v>82</v>
      </c>
      <c r="AV840" s="14" t="s">
        <v>79</v>
      </c>
      <c r="AW840" s="14" t="s">
        <v>4</v>
      </c>
      <c r="AX840" s="14" t="s">
        <v>15</v>
      </c>
      <c r="AY840" s="176" t="s">
        <v>159</v>
      </c>
    </row>
    <row r="841" spans="1:65" s="2" customFormat="1" ht="24" customHeight="1">
      <c r="A841" s="34"/>
      <c r="B841" s="153"/>
      <c r="C841" s="154" t="s">
        <v>1072</v>
      </c>
      <c r="D841" s="154" t="s">
        <v>161</v>
      </c>
      <c r="E841" s="155" t="s">
        <v>1064</v>
      </c>
      <c r="F841" s="156" t="s">
        <v>1065</v>
      </c>
      <c r="G841" s="157" t="s">
        <v>298</v>
      </c>
      <c r="H841" s="158">
        <v>22.5</v>
      </c>
      <c r="I841" s="159"/>
      <c r="J841" s="160">
        <f>ROUND(I841*H841,2)</f>
        <v>0</v>
      </c>
      <c r="K841" s="156" t="s">
        <v>165</v>
      </c>
      <c r="L841" s="35"/>
      <c r="M841" s="161" t="s">
        <v>3</v>
      </c>
      <c r="N841" s="162" t="s">
        <v>42</v>
      </c>
      <c r="O841" s="55"/>
      <c r="P841" s="163">
        <f>O841*H841</f>
        <v>0</v>
      </c>
      <c r="Q841" s="163">
        <v>0</v>
      </c>
      <c r="R841" s="163">
        <f>Q841*H841</f>
        <v>0</v>
      </c>
      <c r="S841" s="163">
        <v>0</v>
      </c>
      <c r="T841" s="164">
        <f>S841*H841</f>
        <v>0</v>
      </c>
      <c r="U841" s="34"/>
      <c r="V841" s="34"/>
      <c r="W841" s="34"/>
      <c r="X841" s="34"/>
      <c r="Y841" s="34"/>
      <c r="Z841" s="34"/>
      <c r="AA841" s="34"/>
      <c r="AB841" s="34"/>
      <c r="AC841" s="34"/>
      <c r="AD841" s="34"/>
      <c r="AE841" s="34"/>
      <c r="AR841" s="165" t="s">
        <v>85</v>
      </c>
      <c r="AT841" s="165" t="s">
        <v>161</v>
      </c>
      <c r="AU841" s="165" t="s">
        <v>82</v>
      </c>
      <c r="AY841" s="19" t="s">
        <v>159</v>
      </c>
      <c r="BE841" s="166">
        <f>IF(N841="základní",J841,0)</f>
        <v>0</v>
      </c>
      <c r="BF841" s="166">
        <f>IF(N841="snížená",J841,0)</f>
        <v>0</v>
      </c>
      <c r="BG841" s="166">
        <f>IF(N841="zákl. přenesená",J841,0)</f>
        <v>0</v>
      </c>
      <c r="BH841" s="166">
        <f>IF(N841="sníž. přenesená",J841,0)</f>
        <v>0</v>
      </c>
      <c r="BI841" s="166">
        <f>IF(N841="nulová",J841,0)</f>
        <v>0</v>
      </c>
      <c r="BJ841" s="19" t="s">
        <v>15</v>
      </c>
      <c r="BK841" s="166">
        <f>ROUND(I841*H841,2)</f>
        <v>0</v>
      </c>
      <c r="BL841" s="19" t="s">
        <v>85</v>
      </c>
      <c r="BM841" s="165" t="s">
        <v>1073</v>
      </c>
    </row>
    <row r="842" spans="2:51" s="13" customFormat="1" ht="11.25">
      <c r="B842" s="167"/>
      <c r="D842" s="168" t="s">
        <v>167</v>
      </c>
      <c r="E842" s="169" t="s">
        <v>3</v>
      </c>
      <c r="F842" s="170" t="s">
        <v>1074</v>
      </c>
      <c r="H842" s="169" t="s">
        <v>3</v>
      </c>
      <c r="I842" s="171"/>
      <c r="L842" s="167"/>
      <c r="M842" s="172"/>
      <c r="N842" s="173"/>
      <c r="O842" s="173"/>
      <c r="P842" s="173"/>
      <c r="Q842" s="173"/>
      <c r="R842" s="173"/>
      <c r="S842" s="173"/>
      <c r="T842" s="174"/>
      <c r="AT842" s="169" t="s">
        <v>167</v>
      </c>
      <c r="AU842" s="169" t="s">
        <v>82</v>
      </c>
      <c r="AV842" s="13" t="s">
        <v>15</v>
      </c>
      <c r="AW842" s="13" t="s">
        <v>33</v>
      </c>
      <c r="AX842" s="13" t="s">
        <v>71</v>
      </c>
      <c r="AY842" s="169" t="s">
        <v>159</v>
      </c>
    </row>
    <row r="843" spans="2:51" s="14" customFormat="1" ht="11.25">
      <c r="B843" s="175"/>
      <c r="D843" s="168" t="s">
        <v>167</v>
      </c>
      <c r="E843" s="176" t="s">
        <v>3</v>
      </c>
      <c r="F843" s="177" t="s">
        <v>1075</v>
      </c>
      <c r="H843" s="178">
        <v>18.8</v>
      </c>
      <c r="I843" s="179"/>
      <c r="L843" s="175"/>
      <c r="M843" s="180"/>
      <c r="N843" s="181"/>
      <c r="O843" s="181"/>
      <c r="P843" s="181"/>
      <c r="Q843" s="181"/>
      <c r="R843" s="181"/>
      <c r="S843" s="181"/>
      <c r="T843" s="182"/>
      <c r="AT843" s="176" t="s">
        <v>167</v>
      </c>
      <c r="AU843" s="176" t="s">
        <v>82</v>
      </c>
      <c r="AV843" s="14" t="s">
        <v>79</v>
      </c>
      <c r="AW843" s="14" t="s">
        <v>33</v>
      </c>
      <c r="AX843" s="14" t="s">
        <v>71</v>
      </c>
      <c r="AY843" s="176" t="s">
        <v>159</v>
      </c>
    </row>
    <row r="844" spans="2:51" s="14" customFormat="1" ht="11.25">
      <c r="B844" s="175"/>
      <c r="D844" s="168" t="s">
        <v>167</v>
      </c>
      <c r="E844" s="176" t="s">
        <v>3</v>
      </c>
      <c r="F844" s="177" t="s">
        <v>1076</v>
      </c>
      <c r="H844" s="178">
        <v>3.7</v>
      </c>
      <c r="I844" s="179"/>
      <c r="L844" s="175"/>
      <c r="M844" s="180"/>
      <c r="N844" s="181"/>
      <c r="O844" s="181"/>
      <c r="P844" s="181"/>
      <c r="Q844" s="181"/>
      <c r="R844" s="181"/>
      <c r="S844" s="181"/>
      <c r="T844" s="182"/>
      <c r="AT844" s="176" t="s">
        <v>167</v>
      </c>
      <c r="AU844" s="176" t="s">
        <v>82</v>
      </c>
      <c r="AV844" s="14" t="s">
        <v>79</v>
      </c>
      <c r="AW844" s="14" t="s">
        <v>33</v>
      </c>
      <c r="AX844" s="14" t="s">
        <v>71</v>
      </c>
      <c r="AY844" s="176" t="s">
        <v>159</v>
      </c>
    </row>
    <row r="845" spans="2:51" s="15" customFormat="1" ht="11.25">
      <c r="B845" s="183"/>
      <c r="D845" s="168" t="s">
        <v>167</v>
      </c>
      <c r="E845" s="184" t="s">
        <v>3</v>
      </c>
      <c r="F845" s="185" t="s">
        <v>186</v>
      </c>
      <c r="H845" s="186">
        <v>22.5</v>
      </c>
      <c r="I845" s="187"/>
      <c r="L845" s="183"/>
      <c r="M845" s="188"/>
      <c r="N845" s="189"/>
      <c r="O845" s="189"/>
      <c r="P845" s="189"/>
      <c r="Q845" s="189"/>
      <c r="R845" s="189"/>
      <c r="S845" s="189"/>
      <c r="T845" s="190"/>
      <c r="AT845" s="184" t="s">
        <v>167</v>
      </c>
      <c r="AU845" s="184" t="s">
        <v>82</v>
      </c>
      <c r="AV845" s="15" t="s">
        <v>85</v>
      </c>
      <c r="AW845" s="15" t="s">
        <v>33</v>
      </c>
      <c r="AX845" s="15" t="s">
        <v>15</v>
      </c>
      <c r="AY845" s="184" t="s">
        <v>159</v>
      </c>
    </row>
    <row r="846" spans="1:65" s="2" customFormat="1" ht="16.5" customHeight="1">
      <c r="A846" s="34"/>
      <c r="B846" s="153"/>
      <c r="C846" s="191" t="s">
        <v>1077</v>
      </c>
      <c r="D846" s="191" t="s">
        <v>245</v>
      </c>
      <c r="E846" s="192" t="s">
        <v>1078</v>
      </c>
      <c r="F846" s="193" t="s">
        <v>1079</v>
      </c>
      <c r="G846" s="194" t="s">
        <v>298</v>
      </c>
      <c r="H846" s="195">
        <v>23.625</v>
      </c>
      <c r="I846" s="196"/>
      <c r="J846" s="197">
        <f>ROUND(I846*H846,2)</f>
        <v>0</v>
      </c>
      <c r="K846" s="193" t="s">
        <v>165</v>
      </c>
      <c r="L846" s="198"/>
      <c r="M846" s="199" t="s">
        <v>3</v>
      </c>
      <c r="N846" s="200" t="s">
        <v>42</v>
      </c>
      <c r="O846" s="55"/>
      <c r="P846" s="163">
        <f>O846*H846</f>
        <v>0</v>
      </c>
      <c r="Q846" s="163">
        <v>0.0005</v>
      </c>
      <c r="R846" s="163">
        <f>Q846*H846</f>
        <v>0.0118125</v>
      </c>
      <c r="S846" s="163">
        <v>0</v>
      </c>
      <c r="T846" s="164">
        <f>S846*H846</f>
        <v>0</v>
      </c>
      <c r="U846" s="34"/>
      <c r="V846" s="34"/>
      <c r="W846" s="34"/>
      <c r="X846" s="34"/>
      <c r="Y846" s="34"/>
      <c r="Z846" s="34"/>
      <c r="AA846" s="34"/>
      <c r="AB846" s="34"/>
      <c r="AC846" s="34"/>
      <c r="AD846" s="34"/>
      <c r="AE846" s="34"/>
      <c r="AR846" s="165" t="s">
        <v>97</v>
      </c>
      <c r="AT846" s="165" t="s">
        <v>245</v>
      </c>
      <c r="AU846" s="165" t="s">
        <v>82</v>
      </c>
      <c r="AY846" s="19" t="s">
        <v>159</v>
      </c>
      <c r="BE846" s="166">
        <f>IF(N846="základní",J846,0)</f>
        <v>0</v>
      </c>
      <c r="BF846" s="166">
        <f>IF(N846="snížená",J846,0)</f>
        <v>0</v>
      </c>
      <c r="BG846" s="166">
        <f>IF(N846="zákl. přenesená",J846,0)</f>
        <v>0</v>
      </c>
      <c r="BH846" s="166">
        <f>IF(N846="sníž. přenesená",J846,0)</f>
        <v>0</v>
      </c>
      <c r="BI846" s="166">
        <f>IF(N846="nulová",J846,0)</f>
        <v>0</v>
      </c>
      <c r="BJ846" s="19" t="s">
        <v>15</v>
      </c>
      <c r="BK846" s="166">
        <f>ROUND(I846*H846,2)</f>
        <v>0</v>
      </c>
      <c r="BL846" s="19" t="s">
        <v>85</v>
      </c>
      <c r="BM846" s="165" t="s">
        <v>1080</v>
      </c>
    </row>
    <row r="847" spans="2:51" s="14" customFormat="1" ht="11.25">
      <c r="B847" s="175"/>
      <c r="D847" s="168" t="s">
        <v>167</v>
      </c>
      <c r="F847" s="177" t="s">
        <v>1081</v>
      </c>
      <c r="H847" s="178">
        <v>23.625</v>
      </c>
      <c r="I847" s="179"/>
      <c r="L847" s="175"/>
      <c r="M847" s="180"/>
      <c r="N847" s="181"/>
      <c r="O847" s="181"/>
      <c r="P847" s="181"/>
      <c r="Q847" s="181"/>
      <c r="R847" s="181"/>
      <c r="S847" s="181"/>
      <c r="T847" s="182"/>
      <c r="AT847" s="176" t="s">
        <v>167</v>
      </c>
      <c r="AU847" s="176" t="s">
        <v>82</v>
      </c>
      <c r="AV847" s="14" t="s">
        <v>79</v>
      </c>
      <c r="AW847" s="14" t="s">
        <v>4</v>
      </c>
      <c r="AX847" s="14" t="s">
        <v>15</v>
      </c>
      <c r="AY847" s="176" t="s">
        <v>159</v>
      </c>
    </row>
    <row r="848" spans="1:65" s="2" customFormat="1" ht="24" customHeight="1">
      <c r="A848" s="34"/>
      <c r="B848" s="153"/>
      <c r="C848" s="154" t="s">
        <v>1082</v>
      </c>
      <c r="D848" s="154" t="s">
        <v>161</v>
      </c>
      <c r="E848" s="155" t="s">
        <v>1064</v>
      </c>
      <c r="F848" s="156" t="s">
        <v>1065</v>
      </c>
      <c r="G848" s="157" t="s">
        <v>298</v>
      </c>
      <c r="H848" s="158">
        <v>15.1</v>
      </c>
      <c r="I848" s="159"/>
      <c r="J848" s="160">
        <f>ROUND(I848*H848,2)</f>
        <v>0</v>
      </c>
      <c r="K848" s="156" t="s">
        <v>165</v>
      </c>
      <c r="L848" s="35"/>
      <c r="M848" s="161" t="s">
        <v>3</v>
      </c>
      <c r="N848" s="162" t="s">
        <v>42</v>
      </c>
      <c r="O848" s="55"/>
      <c r="P848" s="163">
        <f>O848*H848</f>
        <v>0</v>
      </c>
      <c r="Q848" s="163">
        <v>0</v>
      </c>
      <c r="R848" s="163">
        <f>Q848*H848</f>
        <v>0</v>
      </c>
      <c r="S848" s="163">
        <v>0</v>
      </c>
      <c r="T848" s="164">
        <f>S848*H848</f>
        <v>0</v>
      </c>
      <c r="U848" s="34"/>
      <c r="V848" s="34"/>
      <c r="W848" s="34"/>
      <c r="X848" s="34"/>
      <c r="Y848" s="34"/>
      <c r="Z848" s="34"/>
      <c r="AA848" s="34"/>
      <c r="AB848" s="34"/>
      <c r="AC848" s="34"/>
      <c r="AD848" s="34"/>
      <c r="AE848" s="34"/>
      <c r="AR848" s="165" t="s">
        <v>85</v>
      </c>
      <c r="AT848" s="165" t="s">
        <v>161</v>
      </c>
      <c r="AU848" s="165" t="s">
        <v>82</v>
      </c>
      <c r="AY848" s="19" t="s">
        <v>159</v>
      </c>
      <c r="BE848" s="166">
        <f>IF(N848="základní",J848,0)</f>
        <v>0</v>
      </c>
      <c r="BF848" s="166">
        <f>IF(N848="snížená",J848,0)</f>
        <v>0</v>
      </c>
      <c r="BG848" s="166">
        <f>IF(N848="zákl. přenesená",J848,0)</f>
        <v>0</v>
      </c>
      <c r="BH848" s="166">
        <f>IF(N848="sníž. přenesená",J848,0)</f>
        <v>0</v>
      </c>
      <c r="BI848" s="166">
        <f>IF(N848="nulová",J848,0)</f>
        <v>0</v>
      </c>
      <c r="BJ848" s="19" t="s">
        <v>15</v>
      </c>
      <c r="BK848" s="166">
        <f>ROUND(I848*H848,2)</f>
        <v>0</v>
      </c>
      <c r="BL848" s="19" t="s">
        <v>85</v>
      </c>
      <c r="BM848" s="165" t="s">
        <v>1083</v>
      </c>
    </row>
    <row r="849" spans="2:51" s="13" customFormat="1" ht="11.25">
      <c r="B849" s="167"/>
      <c r="D849" s="168" t="s">
        <v>167</v>
      </c>
      <c r="E849" s="169" t="s">
        <v>3</v>
      </c>
      <c r="F849" s="170" t="s">
        <v>1074</v>
      </c>
      <c r="H849" s="169" t="s">
        <v>3</v>
      </c>
      <c r="I849" s="171"/>
      <c r="L849" s="167"/>
      <c r="M849" s="172"/>
      <c r="N849" s="173"/>
      <c r="O849" s="173"/>
      <c r="P849" s="173"/>
      <c r="Q849" s="173"/>
      <c r="R849" s="173"/>
      <c r="S849" s="173"/>
      <c r="T849" s="174"/>
      <c r="AT849" s="169" t="s">
        <v>167</v>
      </c>
      <c r="AU849" s="169" t="s">
        <v>82</v>
      </c>
      <c r="AV849" s="13" t="s">
        <v>15</v>
      </c>
      <c r="AW849" s="13" t="s">
        <v>33</v>
      </c>
      <c r="AX849" s="13" t="s">
        <v>71</v>
      </c>
      <c r="AY849" s="169" t="s">
        <v>159</v>
      </c>
    </row>
    <row r="850" spans="2:51" s="14" customFormat="1" ht="11.25">
      <c r="B850" s="175"/>
      <c r="D850" s="168" t="s">
        <v>167</v>
      </c>
      <c r="E850" s="176" t="s">
        <v>3</v>
      </c>
      <c r="F850" s="177" t="s">
        <v>1084</v>
      </c>
      <c r="H850" s="178">
        <v>9.4</v>
      </c>
      <c r="I850" s="179"/>
      <c r="L850" s="175"/>
      <c r="M850" s="180"/>
      <c r="N850" s="181"/>
      <c r="O850" s="181"/>
      <c r="P850" s="181"/>
      <c r="Q850" s="181"/>
      <c r="R850" s="181"/>
      <c r="S850" s="181"/>
      <c r="T850" s="182"/>
      <c r="AT850" s="176" t="s">
        <v>167</v>
      </c>
      <c r="AU850" s="176" t="s">
        <v>82</v>
      </c>
      <c r="AV850" s="14" t="s">
        <v>79</v>
      </c>
      <c r="AW850" s="14" t="s">
        <v>33</v>
      </c>
      <c r="AX850" s="14" t="s">
        <v>71</v>
      </c>
      <c r="AY850" s="176" t="s">
        <v>159</v>
      </c>
    </row>
    <row r="851" spans="2:51" s="14" customFormat="1" ht="11.25">
      <c r="B851" s="175"/>
      <c r="D851" s="168" t="s">
        <v>167</v>
      </c>
      <c r="E851" s="176" t="s">
        <v>3</v>
      </c>
      <c r="F851" s="177" t="s">
        <v>1085</v>
      </c>
      <c r="H851" s="178">
        <v>5.7</v>
      </c>
      <c r="I851" s="179"/>
      <c r="L851" s="175"/>
      <c r="M851" s="180"/>
      <c r="N851" s="181"/>
      <c r="O851" s="181"/>
      <c r="P851" s="181"/>
      <c r="Q851" s="181"/>
      <c r="R851" s="181"/>
      <c r="S851" s="181"/>
      <c r="T851" s="182"/>
      <c r="AT851" s="176" t="s">
        <v>167</v>
      </c>
      <c r="AU851" s="176" t="s">
        <v>82</v>
      </c>
      <c r="AV851" s="14" t="s">
        <v>79</v>
      </c>
      <c r="AW851" s="14" t="s">
        <v>33</v>
      </c>
      <c r="AX851" s="14" t="s">
        <v>71</v>
      </c>
      <c r="AY851" s="176" t="s">
        <v>159</v>
      </c>
    </row>
    <row r="852" spans="2:51" s="15" customFormat="1" ht="11.25">
      <c r="B852" s="183"/>
      <c r="D852" s="168" t="s">
        <v>167</v>
      </c>
      <c r="E852" s="184" t="s">
        <v>3</v>
      </c>
      <c r="F852" s="185" t="s">
        <v>186</v>
      </c>
      <c r="H852" s="186">
        <v>15.1</v>
      </c>
      <c r="I852" s="187"/>
      <c r="L852" s="183"/>
      <c r="M852" s="188"/>
      <c r="N852" s="189"/>
      <c r="O852" s="189"/>
      <c r="P852" s="189"/>
      <c r="Q852" s="189"/>
      <c r="R852" s="189"/>
      <c r="S852" s="189"/>
      <c r="T852" s="190"/>
      <c r="AT852" s="184" t="s">
        <v>167</v>
      </c>
      <c r="AU852" s="184" t="s">
        <v>82</v>
      </c>
      <c r="AV852" s="15" t="s">
        <v>85</v>
      </c>
      <c r="AW852" s="15" t="s">
        <v>33</v>
      </c>
      <c r="AX852" s="15" t="s">
        <v>15</v>
      </c>
      <c r="AY852" s="184" t="s">
        <v>159</v>
      </c>
    </row>
    <row r="853" spans="1:65" s="2" customFormat="1" ht="16.5" customHeight="1">
      <c r="A853" s="34"/>
      <c r="B853" s="153"/>
      <c r="C853" s="191" t="s">
        <v>1086</v>
      </c>
      <c r="D853" s="191" t="s">
        <v>245</v>
      </c>
      <c r="E853" s="192" t="s">
        <v>1087</v>
      </c>
      <c r="F853" s="193" t="s">
        <v>1088</v>
      </c>
      <c r="G853" s="194" t="s">
        <v>298</v>
      </c>
      <c r="H853" s="195">
        <v>15.855</v>
      </c>
      <c r="I853" s="196"/>
      <c r="J853" s="197">
        <f>ROUND(I853*H853,2)</f>
        <v>0</v>
      </c>
      <c r="K853" s="193" t="s">
        <v>165</v>
      </c>
      <c r="L853" s="198"/>
      <c r="M853" s="199" t="s">
        <v>3</v>
      </c>
      <c r="N853" s="200" t="s">
        <v>42</v>
      </c>
      <c r="O853" s="55"/>
      <c r="P853" s="163">
        <f>O853*H853</f>
        <v>0</v>
      </c>
      <c r="Q853" s="163">
        <v>0.0005</v>
      </c>
      <c r="R853" s="163">
        <f>Q853*H853</f>
        <v>0.0079275</v>
      </c>
      <c r="S853" s="163">
        <v>0</v>
      </c>
      <c r="T853" s="164">
        <f>S853*H853</f>
        <v>0</v>
      </c>
      <c r="U853" s="34"/>
      <c r="V853" s="34"/>
      <c r="W853" s="34"/>
      <c r="X853" s="34"/>
      <c r="Y853" s="34"/>
      <c r="Z853" s="34"/>
      <c r="AA853" s="34"/>
      <c r="AB853" s="34"/>
      <c r="AC853" s="34"/>
      <c r="AD853" s="34"/>
      <c r="AE853" s="34"/>
      <c r="AR853" s="165" t="s">
        <v>97</v>
      </c>
      <c r="AT853" s="165" t="s">
        <v>245</v>
      </c>
      <c r="AU853" s="165" t="s">
        <v>82</v>
      </c>
      <c r="AY853" s="19" t="s">
        <v>159</v>
      </c>
      <c r="BE853" s="166">
        <f>IF(N853="základní",J853,0)</f>
        <v>0</v>
      </c>
      <c r="BF853" s="166">
        <f>IF(N853="snížená",J853,0)</f>
        <v>0</v>
      </c>
      <c r="BG853" s="166">
        <f>IF(N853="zákl. přenesená",J853,0)</f>
        <v>0</v>
      </c>
      <c r="BH853" s="166">
        <f>IF(N853="sníž. přenesená",J853,0)</f>
        <v>0</v>
      </c>
      <c r="BI853" s="166">
        <f>IF(N853="nulová",J853,0)</f>
        <v>0</v>
      </c>
      <c r="BJ853" s="19" t="s">
        <v>15</v>
      </c>
      <c r="BK853" s="166">
        <f>ROUND(I853*H853,2)</f>
        <v>0</v>
      </c>
      <c r="BL853" s="19" t="s">
        <v>85</v>
      </c>
      <c r="BM853" s="165" t="s">
        <v>1089</v>
      </c>
    </row>
    <row r="854" spans="2:51" s="14" customFormat="1" ht="11.25">
      <c r="B854" s="175"/>
      <c r="D854" s="168" t="s">
        <v>167</v>
      </c>
      <c r="F854" s="177" t="s">
        <v>1090</v>
      </c>
      <c r="H854" s="178">
        <v>15.855</v>
      </c>
      <c r="I854" s="179"/>
      <c r="L854" s="175"/>
      <c r="M854" s="180"/>
      <c r="N854" s="181"/>
      <c r="O854" s="181"/>
      <c r="P854" s="181"/>
      <c r="Q854" s="181"/>
      <c r="R854" s="181"/>
      <c r="S854" s="181"/>
      <c r="T854" s="182"/>
      <c r="AT854" s="176" t="s">
        <v>167</v>
      </c>
      <c r="AU854" s="176" t="s">
        <v>82</v>
      </c>
      <c r="AV854" s="14" t="s">
        <v>79</v>
      </c>
      <c r="AW854" s="14" t="s">
        <v>4</v>
      </c>
      <c r="AX854" s="14" t="s">
        <v>15</v>
      </c>
      <c r="AY854" s="176" t="s">
        <v>159</v>
      </c>
    </row>
    <row r="855" spans="1:65" s="2" customFormat="1" ht="36" customHeight="1">
      <c r="A855" s="34"/>
      <c r="B855" s="153"/>
      <c r="C855" s="154" t="s">
        <v>1091</v>
      </c>
      <c r="D855" s="154" t="s">
        <v>161</v>
      </c>
      <c r="E855" s="155" t="s">
        <v>813</v>
      </c>
      <c r="F855" s="156" t="s">
        <v>814</v>
      </c>
      <c r="G855" s="157" t="s">
        <v>298</v>
      </c>
      <c r="H855" s="158">
        <v>241</v>
      </c>
      <c r="I855" s="159"/>
      <c r="J855" s="160">
        <f>ROUND(I855*H855,2)</f>
        <v>0</v>
      </c>
      <c r="K855" s="156" t="s">
        <v>165</v>
      </c>
      <c r="L855" s="35"/>
      <c r="M855" s="161" t="s">
        <v>3</v>
      </c>
      <c r="N855" s="162" t="s">
        <v>42</v>
      </c>
      <c r="O855" s="55"/>
      <c r="P855" s="163">
        <f>O855*H855</f>
        <v>0</v>
      </c>
      <c r="Q855" s="163">
        <v>0</v>
      </c>
      <c r="R855" s="163">
        <f>Q855*H855</f>
        <v>0</v>
      </c>
      <c r="S855" s="163">
        <v>0</v>
      </c>
      <c r="T855" s="164">
        <f>S855*H855</f>
        <v>0</v>
      </c>
      <c r="U855" s="34"/>
      <c r="V855" s="34"/>
      <c r="W855" s="34"/>
      <c r="X855" s="34"/>
      <c r="Y855" s="34"/>
      <c r="Z855" s="34"/>
      <c r="AA855" s="34"/>
      <c r="AB855" s="34"/>
      <c r="AC855" s="34"/>
      <c r="AD855" s="34"/>
      <c r="AE855" s="34"/>
      <c r="AR855" s="165" t="s">
        <v>85</v>
      </c>
      <c r="AT855" s="165" t="s">
        <v>161</v>
      </c>
      <c r="AU855" s="165" t="s">
        <v>82</v>
      </c>
      <c r="AY855" s="19" t="s">
        <v>159</v>
      </c>
      <c r="BE855" s="166">
        <f>IF(N855="základní",J855,0)</f>
        <v>0</v>
      </c>
      <c r="BF855" s="166">
        <f>IF(N855="snížená",J855,0)</f>
        <v>0</v>
      </c>
      <c r="BG855" s="166">
        <f>IF(N855="zákl. přenesená",J855,0)</f>
        <v>0</v>
      </c>
      <c r="BH855" s="166">
        <f>IF(N855="sníž. přenesená",J855,0)</f>
        <v>0</v>
      </c>
      <c r="BI855" s="166">
        <f>IF(N855="nulová",J855,0)</f>
        <v>0</v>
      </c>
      <c r="BJ855" s="19" t="s">
        <v>15</v>
      </c>
      <c r="BK855" s="166">
        <f>ROUND(I855*H855,2)</f>
        <v>0</v>
      </c>
      <c r="BL855" s="19" t="s">
        <v>85</v>
      </c>
      <c r="BM855" s="165" t="s">
        <v>1092</v>
      </c>
    </row>
    <row r="856" spans="2:51" s="13" customFormat="1" ht="11.25">
      <c r="B856" s="167"/>
      <c r="D856" s="168" t="s">
        <v>167</v>
      </c>
      <c r="E856" s="169" t="s">
        <v>3</v>
      </c>
      <c r="F856" s="170" t="s">
        <v>816</v>
      </c>
      <c r="H856" s="169" t="s">
        <v>3</v>
      </c>
      <c r="I856" s="171"/>
      <c r="L856" s="167"/>
      <c r="M856" s="172"/>
      <c r="N856" s="173"/>
      <c r="O856" s="173"/>
      <c r="P856" s="173"/>
      <c r="Q856" s="173"/>
      <c r="R856" s="173"/>
      <c r="S856" s="173"/>
      <c r="T856" s="174"/>
      <c r="AT856" s="169" t="s">
        <v>167</v>
      </c>
      <c r="AU856" s="169" t="s">
        <v>82</v>
      </c>
      <c r="AV856" s="13" t="s">
        <v>15</v>
      </c>
      <c r="AW856" s="13" t="s">
        <v>33</v>
      </c>
      <c r="AX856" s="13" t="s">
        <v>71</v>
      </c>
      <c r="AY856" s="169" t="s">
        <v>159</v>
      </c>
    </row>
    <row r="857" spans="2:51" s="14" customFormat="1" ht="11.25">
      <c r="B857" s="175"/>
      <c r="D857" s="168" t="s">
        <v>167</v>
      </c>
      <c r="E857" s="176" t="s">
        <v>3</v>
      </c>
      <c r="F857" s="177" t="s">
        <v>1037</v>
      </c>
      <c r="H857" s="178">
        <v>168.6</v>
      </c>
      <c r="I857" s="179"/>
      <c r="L857" s="175"/>
      <c r="M857" s="180"/>
      <c r="N857" s="181"/>
      <c r="O857" s="181"/>
      <c r="P857" s="181"/>
      <c r="Q857" s="181"/>
      <c r="R857" s="181"/>
      <c r="S857" s="181"/>
      <c r="T857" s="182"/>
      <c r="AT857" s="176" t="s">
        <v>167</v>
      </c>
      <c r="AU857" s="176" t="s">
        <v>82</v>
      </c>
      <c r="AV857" s="14" t="s">
        <v>79</v>
      </c>
      <c r="AW857" s="14" t="s">
        <v>33</v>
      </c>
      <c r="AX857" s="14" t="s">
        <v>71</v>
      </c>
      <c r="AY857" s="176" t="s">
        <v>159</v>
      </c>
    </row>
    <row r="858" spans="2:51" s="13" customFormat="1" ht="11.25">
      <c r="B858" s="167"/>
      <c r="D858" s="168" t="s">
        <v>167</v>
      </c>
      <c r="E858" s="169" t="s">
        <v>3</v>
      </c>
      <c r="F858" s="170" t="s">
        <v>818</v>
      </c>
      <c r="H858" s="169" t="s">
        <v>3</v>
      </c>
      <c r="I858" s="171"/>
      <c r="L858" s="167"/>
      <c r="M858" s="172"/>
      <c r="N858" s="173"/>
      <c r="O858" s="173"/>
      <c r="P858" s="173"/>
      <c r="Q858" s="173"/>
      <c r="R858" s="173"/>
      <c r="S858" s="173"/>
      <c r="T858" s="174"/>
      <c r="AT858" s="169" t="s">
        <v>167</v>
      </c>
      <c r="AU858" s="169" t="s">
        <v>82</v>
      </c>
      <c r="AV858" s="13" t="s">
        <v>15</v>
      </c>
      <c r="AW858" s="13" t="s">
        <v>33</v>
      </c>
      <c r="AX858" s="13" t="s">
        <v>71</v>
      </c>
      <c r="AY858" s="169" t="s">
        <v>159</v>
      </c>
    </row>
    <row r="859" spans="2:51" s="14" customFormat="1" ht="11.25">
      <c r="B859" s="175"/>
      <c r="D859" s="168" t="s">
        <v>167</v>
      </c>
      <c r="E859" s="176" t="s">
        <v>3</v>
      </c>
      <c r="F859" s="177" t="s">
        <v>1093</v>
      </c>
      <c r="H859" s="178">
        <v>65.8</v>
      </c>
      <c r="I859" s="179"/>
      <c r="L859" s="175"/>
      <c r="M859" s="180"/>
      <c r="N859" s="181"/>
      <c r="O859" s="181"/>
      <c r="P859" s="181"/>
      <c r="Q859" s="181"/>
      <c r="R859" s="181"/>
      <c r="S859" s="181"/>
      <c r="T859" s="182"/>
      <c r="AT859" s="176" t="s">
        <v>167</v>
      </c>
      <c r="AU859" s="176" t="s">
        <v>82</v>
      </c>
      <c r="AV859" s="14" t="s">
        <v>79</v>
      </c>
      <c r="AW859" s="14" t="s">
        <v>33</v>
      </c>
      <c r="AX859" s="14" t="s">
        <v>71</v>
      </c>
      <c r="AY859" s="176" t="s">
        <v>159</v>
      </c>
    </row>
    <row r="860" spans="2:51" s="13" customFormat="1" ht="11.25">
      <c r="B860" s="167"/>
      <c r="D860" s="168" t="s">
        <v>167</v>
      </c>
      <c r="E860" s="169" t="s">
        <v>3</v>
      </c>
      <c r="F860" s="170" t="s">
        <v>917</v>
      </c>
      <c r="H860" s="169" t="s">
        <v>3</v>
      </c>
      <c r="I860" s="171"/>
      <c r="L860" s="167"/>
      <c r="M860" s="172"/>
      <c r="N860" s="173"/>
      <c r="O860" s="173"/>
      <c r="P860" s="173"/>
      <c r="Q860" s="173"/>
      <c r="R860" s="173"/>
      <c r="S860" s="173"/>
      <c r="T860" s="174"/>
      <c r="AT860" s="169" t="s">
        <v>167</v>
      </c>
      <c r="AU860" s="169" t="s">
        <v>82</v>
      </c>
      <c r="AV860" s="13" t="s">
        <v>15</v>
      </c>
      <c r="AW860" s="13" t="s">
        <v>33</v>
      </c>
      <c r="AX860" s="13" t="s">
        <v>71</v>
      </c>
      <c r="AY860" s="169" t="s">
        <v>159</v>
      </c>
    </row>
    <row r="861" spans="2:51" s="14" customFormat="1" ht="11.25">
      <c r="B861" s="175"/>
      <c r="D861" s="168" t="s">
        <v>167</v>
      </c>
      <c r="E861" s="176" t="s">
        <v>3</v>
      </c>
      <c r="F861" s="177" t="s">
        <v>1094</v>
      </c>
      <c r="H861" s="178">
        <v>3.6</v>
      </c>
      <c r="I861" s="179"/>
      <c r="L861" s="175"/>
      <c r="M861" s="180"/>
      <c r="N861" s="181"/>
      <c r="O861" s="181"/>
      <c r="P861" s="181"/>
      <c r="Q861" s="181"/>
      <c r="R861" s="181"/>
      <c r="S861" s="181"/>
      <c r="T861" s="182"/>
      <c r="AT861" s="176" t="s">
        <v>167</v>
      </c>
      <c r="AU861" s="176" t="s">
        <v>82</v>
      </c>
      <c r="AV861" s="14" t="s">
        <v>79</v>
      </c>
      <c r="AW861" s="14" t="s">
        <v>33</v>
      </c>
      <c r="AX861" s="14" t="s">
        <v>71</v>
      </c>
      <c r="AY861" s="176" t="s">
        <v>159</v>
      </c>
    </row>
    <row r="862" spans="2:51" s="14" customFormat="1" ht="11.25">
      <c r="B862" s="175"/>
      <c r="D862" s="168" t="s">
        <v>167</v>
      </c>
      <c r="E862" s="176" t="s">
        <v>3</v>
      </c>
      <c r="F862" s="177" t="s">
        <v>1095</v>
      </c>
      <c r="H862" s="178">
        <v>3</v>
      </c>
      <c r="I862" s="179"/>
      <c r="L862" s="175"/>
      <c r="M862" s="180"/>
      <c r="N862" s="181"/>
      <c r="O862" s="181"/>
      <c r="P862" s="181"/>
      <c r="Q862" s="181"/>
      <c r="R862" s="181"/>
      <c r="S862" s="181"/>
      <c r="T862" s="182"/>
      <c r="AT862" s="176" t="s">
        <v>167</v>
      </c>
      <c r="AU862" s="176" t="s">
        <v>82</v>
      </c>
      <c r="AV862" s="14" t="s">
        <v>79</v>
      </c>
      <c r="AW862" s="14" t="s">
        <v>33</v>
      </c>
      <c r="AX862" s="14" t="s">
        <v>71</v>
      </c>
      <c r="AY862" s="176" t="s">
        <v>159</v>
      </c>
    </row>
    <row r="863" spans="2:51" s="15" customFormat="1" ht="11.25">
      <c r="B863" s="183"/>
      <c r="D863" s="168" t="s">
        <v>167</v>
      </c>
      <c r="E863" s="184" t="s">
        <v>3</v>
      </c>
      <c r="F863" s="185" t="s">
        <v>186</v>
      </c>
      <c r="H863" s="186">
        <v>241</v>
      </c>
      <c r="I863" s="187"/>
      <c r="L863" s="183"/>
      <c r="M863" s="188"/>
      <c r="N863" s="189"/>
      <c r="O863" s="189"/>
      <c r="P863" s="189"/>
      <c r="Q863" s="189"/>
      <c r="R863" s="189"/>
      <c r="S863" s="189"/>
      <c r="T863" s="190"/>
      <c r="AT863" s="184" t="s">
        <v>167</v>
      </c>
      <c r="AU863" s="184" t="s">
        <v>82</v>
      </c>
      <c r="AV863" s="15" t="s">
        <v>85</v>
      </c>
      <c r="AW863" s="15" t="s">
        <v>33</v>
      </c>
      <c r="AX863" s="15" t="s">
        <v>15</v>
      </c>
      <c r="AY863" s="184" t="s">
        <v>159</v>
      </c>
    </row>
    <row r="864" spans="1:65" s="2" customFormat="1" ht="16.5" customHeight="1">
      <c r="A864" s="34"/>
      <c r="B864" s="153"/>
      <c r="C864" s="191" t="s">
        <v>1096</v>
      </c>
      <c r="D864" s="191" t="s">
        <v>245</v>
      </c>
      <c r="E864" s="192" t="s">
        <v>830</v>
      </c>
      <c r="F864" s="193" t="s">
        <v>831</v>
      </c>
      <c r="G864" s="194" t="s">
        <v>298</v>
      </c>
      <c r="H864" s="195">
        <v>253.05</v>
      </c>
      <c r="I864" s="196"/>
      <c r="J864" s="197">
        <f>ROUND(I864*H864,2)</f>
        <v>0</v>
      </c>
      <c r="K864" s="193" t="s">
        <v>165</v>
      </c>
      <c r="L864" s="198"/>
      <c r="M864" s="199" t="s">
        <v>3</v>
      </c>
      <c r="N864" s="200" t="s">
        <v>42</v>
      </c>
      <c r="O864" s="55"/>
      <c r="P864" s="163">
        <f>O864*H864</f>
        <v>0</v>
      </c>
      <c r="Q864" s="163">
        <v>3E-05</v>
      </c>
      <c r="R864" s="163">
        <f>Q864*H864</f>
        <v>0.0075915</v>
      </c>
      <c r="S864" s="163">
        <v>0</v>
      </c>
      <c r="T864" s="164">
        <f>S864*H864</f>
        <v>0</v>
      </c>
      <c r="U864" s="34"/>
      <c r="V864" s="34"/>
      <c r="W864" s="34"/>
      <c r="X864" s="34"/>
      <c r="Y864" s="34"/>
      <c r="Z864" s="34"/>
      <c r="AA864" s="34"/>
      <c r="AB864" s="34"/>
      <c r="AC864" s="34"/>
      <c r="AD864" s="34"/>
      <c r="AE864" s="34"/>
      <c r="AR864" s="165" t="s">
        <v>97</v>
      </c>
      <c r="AT864" s="165" t="s">
        <v>245</v>
      </c>
      <c r="AU864" s="165" t="s">
        <v>82</v>
      </c>
      <c r="AY864" s="19" t="s">
        <v>159</v>
      </c>
      <c r="BE864" s="166">
        <f>IF(N864="základní",J864,0)</f>
        <v>0</v>
      </c>
      <c r="BF864" s="166">
        <f>IF(N864="snížená",J864,0)</f>
        <v>0</v>
      </c>
      <c r="BG864" s="166">
        <f>IF(N864="zákl. přenesená",J864,0)</f>
        <v>0</v>
      </c>
      <c r="BH864" s="166">
        <f>IF(N864="sníž. přenesená",J864,0)</f>
        <v>0</v>
      </c>
      <c r="BI864" s="166">
        <f>IF(N864="nulová",J864,0)</f>
        <v>0</v>
      </c>
      <c r="BJ864" s="19" t="s">
        <v>15</v>
      </c>
      <c r="BK864" s="166">
        <f>ROUND(I864*H864,2)</f>
        <v>0</v>
      </c>
      <c r="BL864" s="19" t="s">
        <v>85</v>
      </c>
      <c r="BM864" s="165" t="s">
        <v>1097</v>
      </c>
    </row>
    <row r="865" spans="2:51" s="14" customFormat="1" ht="11.25">
      <c r="B865" s="175"/>
      <c r="D865" s="168" t="s">
        <v>167</v>
      </c>
      <c r="F865" s="177" t="s">
        <v>1098</v>
      </c>
      <c r="H865" s="178">
        <v>253.05</v>
      </c>
      <c r="I865" s="179"/>
      <c r="L865" s="175"/>
      <c r="M865" s="180"/>
      <c r="N865" s="181"/>
      <c r="O865" s="181"/>
      <c r="P865" s="181"/>
      <c r="Q865" s="181"/>
      <c r="R865" s="181"/>
      <c r="S865" s="181"/>
      <c r="T865" s="182"/>
      <c r="AT865" s="176" t="s">
        <v>167</v>
      </c>
      <c r="AU865" s="176" t="s">
        <v>82</v>
      </c>
      <c r="AV865" s="14" t="s">
        <v>79</v>
      </c>
      <c r="AW865" s="14" t="s">
        <v>4</v>
      </c>
      <c r="AX865" s="14" t="s">
        <v>15</v>
      </c>
      <c r="AY865" s="176" t="s">
        <v>159</v>
      </c>
    </row>
    <row r="866" spans="1:65" s="2" customFormat="1" ht="48" customHeight="1">
      <c r="A866" s="34"/>
      <c r="B866" s="153"/>
      <c r="C866" s="154" t="s">
        <v>1099</v>
      </c>
      <c r="D866" s="154" t="s">
        <v>161</v>
      </c>
      <c r="E866" s="155" t="s">
        <v>835</v>
      </c>
      <c r="F866" s="156" t="s">
        <v>836</v>
      </c>
      <c r="G866" s="157" t="s">
        <v>298</v>
      </c>
      <c r="H866" s="158">
        <v>168.6</v>
      </c>
      <c r="I866" s="159"/>
      <c r="J866" s="160">
        <f>ROUND(I866*H866,2)</f>
        <v>0</v>
      </c>
      <c r="K866" s="156" t="s">
        <v>165</v>
      </c>
      <c r="L866" s="35"/>
      <c r="M866" s="161" t="s">
        <v>3</v>
      </c>
      <c r="N866" s="162" t="s">
        <v>42</v>
      </c>
      <c r="O866" s="55"/>
      <c r="P866" s="163">
        <f>O866*H866</f>
        <v>0</v>
      </c>
      <c r="Q866" s="163">
        <v>0</v>
      </c>
      <c r="R866" s="163">
        <f>Q866*H866</f>
        <v>0</v>
      </c>
      <c r="S866" s="163">
        <v>0</v>
      </c>
      <c r="T866" s="164">
        <f>S866*H866</f>
        <v>0</v>
      </c>
      <c r="U866" s="34"/>
      <c r="V866" s="34"/>
      <c r="W866" s="34"/>
      <c r="X866" s="34"/>
      <c r="Y866" s="34"/>
      <c r="Z866" s="34"/>
      <c r="AA866" s="34"/>
      <c r="AB866" s="34"/>
      <c r="AC866" s="34"/>
      <c r="AD866" s="34"/>
      <c r="AE866" s="34"/>
      <c r="AR866" s="165" t="s">
        <v>85</v>
      </c>
      <c r="AT866" s="165" t="s">
        <v>161</v>
      </c>
      <c r="AU866" s="165" t="s">
        <v>82</v>
      </c>
      <c r="AY866" s="19" t="s">
        <v>159</v>
      </c>
      <c r="BE866" s="166">
        <f>IF(N866="základní",J866,0)</f>
        <v>0</v>
      </c>
      <c r="BF866" s="166">
        <f>IF(N866="snížená",J866,0)</f>
        <v>0</v>
      </c>
      <c r="BG866" s="166">
        <f>IF(N866="zákl. přenesená",J866,0)</f>
        <v>0</v>
      </c>
      <c r="BH866" s="166">
        <f>IF(N866="sníž. přenesená",J866,0)</f>
        <v>0</v>
      </c>
      <c r="BI866" s="166">
        <f>IF(N866="nulová",J866,0)</f>
        <v>0</v>
      </c>
      <c r="BJ866" s="19" t="s">
        <v>15</v>
      </c>
      <c r="BK866" s="166">
        <f>ROUND(I866*H866,2)</f>
        <v>0</v>
      </c>
      <c r="BL866" s="19" t="s">
        <v>85</v>
      </c>
      <c r="BM866" s="165" t="s">
        <v>1100</v>
      </c>
    </row>
    <row r="867" spans="2:51" s="13" customFormat="1" ht="11.25">
      <c r="B867" s="167"/>
      <c r="D867" s="168" t="s">
        <v>167</v>
      </c>
      <c r="E867" s="169" t="s">
        <v>3</v>
      </c>
      <c r="F867" s="170" t="s">
        <v>339</v>
      </c>
      <c r="H867" s="169" t="s">
        <v>3</v>
      </c>
      <c r="I867" s="171"/>
      <c r="L867" s="167"/>
      <c r="M867" s="172"/>
      <c r="N867" s="173"/>
      <c r="O867" s="173"/>
      <c r="P867" s="173"/>
      <c r="Q867" s="173"/>
      <c r="R867" s="173"/>
      <c r="S867" s="173"/>
      <c r="T867" s="174"/>
      <c r="AT867" s="169" t="s">
        <v>167</v>
      </c>
      <c r="AU867" s="169" t="s">
        <v>82</v>
      </c>
      <c r="AV867" s="13" t="s">
        <v>15</v>
      </c>
      <c r="AW867" s="13" t="s">
        <v>33</v>
      </c>
      <c r="AX867" s="13" t="s">
        <v>71</v>
      </c>
      <c r="AY867" s="169" t="s">
        <v>159</v>
      </c>
    </row>
    <row r="868" spans="2:51" s="14" customFormat="1" ht="11.25">
      <c r="B868" s="175"/>
      <c r="D868" s="168" t="s">
        <v>167</v>
      </c>
      <c r="E868" s="176" t="s">
        <v>3</v>
      </c>
      <c r="F868" s="177" t="s">
        <v>838</v>
      </c>
      <c r="H868" s="178">
        <v>4.2</v>
      </c>
      <c r="I868" s="179"/>
      <c r="L868" s="175"/>
      <c r="M868" s="180"/>
      <c r="N868" s="181"/>
      <c r="O868" s="181"/>
      <c r="P868" s="181"/>
      <c r="Q868" s="181"/>
      <c r="R868" s="181"/>
      <c r="S868" s="181"/>
      <c r="T868" s="182"/>
      <c r="AT868" s="176" t="s">
        <v>167</v>
      </c>
      <c r="AU868" s="176" t="s">
        <v>82</v>
      </c>
      <c r="AV868" s="14" t="s">
        <v>79</v>
      </c>
      <c r="AW868" s="14" t="s">
        <v>33</v>
      </c>
      <c r="AX868" s="14" t="s">
        <v>71</v>
      </c>
      <c r="AY868" s="176" t="s">
        <v>159</v>
      </c>
    </row>
    <row r="869" spans="2:51" s="14" customFormat="1" ht="11.25">
      <c r="B869" s="175"/>
      <c r="D869" s="168" t="s">
        <v>167</v>
      </c>
      <c r="E869" s="176" t="s">
        <v>3</v>
      </c>
      <c r="F869" s="177" t="s">
        <v>839</v>
      </c>
      <c r="H869" s="178">
        <v>6</v>
      </c>
      <c r="I869" s="179"/>
      <c r="L869" s="175"/>
      <c r="M869" s="180"/>
      <c r="N869" s="181"/>
      <c r="O869" s="181"/>
      <c r="P869" s="181"/>
      <c r="Q869" s="181"/>
      <c r="R869" s="181"/>
      <c r="S869" s="181"/>
      <c r="T869" s="182"/>
      <c r="AT869" s="176" t="s">
        <v>167</v>
      </c>
      <c r="AU869" s="176" t="s">
        <v>82</v>
      </c>
      <c r="AV869" s="14" t="s">
        <v>79</v>
      </c>
      <c r="AW869" s="14" t="s">
        <v>33</v>
      </c>
      <c r="AX869" s="14" t="s">
        <v>71</v>
      </c>
      <c r="AY869" s="176" t="s">
        <v>159</v>
      </c>
    </row>
    <row r="870" spans="2:51" s="14" customFormat="1" ht="11.25">
      <c r="B870" s="175"/>
      <c r="D870" s="168" t="s">
        <v>167</v>
      </c>
      <c r="E870" s="176" t="s">
        <v>3</v>
      </c>
      <c r="F870" s="177" t="s">
        <v>840</v>
      </c>
      <c r="H870" s="178">
        <v>2.55</v>
      </c>
      <c r="I870" s="179"/>
      <c r="L870" s="175"/>
      <c r="M870" s="180"/>
      <c r="N870" s="181"/>
      <c r="O870" s="181"/>
      <c r="P870" s="181"/>
      <c r="Q870" s="181"/>
      <c r="R870" s="181"/>
      <c r="S870" s="181"/>
      <c r="T870" s="182"/>
      <c r="AT870" s="176" t="s">
        <v>167</v>
      </c>
      <c r="AU870" s="176" t="s">
        <v>82</v>
      </c>
      <c r="AV870" s="14" t="s">
        <v>79</v>
      </c>
      <c r="AW870" s="14" t="s">
        <v>33</v>
      </c>
      <c r="AX870" s="14" t="s">
        <v>71</v>
      </c>
      <c r="AY870" s="176" t="s">
        <v>159</v>
      </c>
    </row>
    <row r="871" spans="2:51" s="14" customFormat="1" ht="11.25">
      <c r="B871" s="175"/>
      <c r="D871" s="168" t="s">
        <v>167</v>
      </c>
      <c r="E871" s="176" t="s">
        <v>3</v>
      </c>
      <c r="F871" s="177" t="s">
        <v>841</v>
      </c>
      <c r="H871" s="178">
        <v>5.7</v>
      </c>
      <c r="I871" s="179"/>
      <c r="L871" s="175"/>
      <c r="M871" s="180"/>
      <c r="N871" s="181"/>
      <c r="O871" s="181"/>
      <c r="P871" s="181"/>
      <c r="Q871" s="181"/>
      <c r="R871" s="181"/>
      <c r="S871" s="181"/>
      <c r="T871" s="182"/>
      <c r="AT871" s="176" t="s">
        <v>167</v>
      </c>
      <c r="AU871" s="176" t="s">
        <v>82</v>
      </c>
      <c r="AV871" s="14" t="s">
        <v>79</v>
      </c>
      <c r="AW871" s="14" t="s">
        <v>33</v>
      </c>
      <c r="AX871" s="14" t="s">
        <v>71</v>
      </c>
      <c r="AY871" s="176" t="s">
        <v>159</v>
      </c>
    </row>
    <row r="872" spans="2:51" s="14" customFormat="1" ht="11.25">
      <c r="B872" s="175"/>
      <c r="D872" s="168" t="s">
        <v>167</v>
      </c>
      <c r="E872" s="176" t="s">
        <v>3</v>
      </c>
      <c r="F872" s="177" t="s">
        <v>842</v>
      </c>
      <c r="H872" s="178">
        <v>9.6</v>
      </c>
      <c r="I872" s="179"/>
      <c r="L872" s="175"/>
      <c r="M872" s="180"/>
      <c r="N872" s="181"/>
      <c r="O872" s="181"/>
      <c r="P872" s="181"/>
      <c r="Q872" s="181"/>
      <c r="R872" s="181"/>
      <c r="S872" s="181"/>
      <c r="T872" s="182"/>
      <c r="AT872" s="176" t="s">
        <v>167</v>
      </c>
      <c r="AU872" s="176" t="s">
        <v>82</v>
      </c>
      <c r="AV872" s="14" t="s">
        <v>79</v>
      </c>
      <c r="AW872" s="14" t="s">
        <v>33</v>
      </c>
      <c r="AX872" s="14" t="s">
        <v>71</v>
      </c>
      <c r="AY872" s="176" t="s">
        <v>159</v>
      </c>
    </row>
    <row r="873" spans="2:51" s="14" customFormat="1" ht="11.25">
      <c r="B873" s="175"/>
      <c r="D873" s="168" t="s">
        <v>167</v>
      </c>
      <c r="E873" s="176" t="s">
        <v>3</v>
      </c>
      <c r="F873" s="177" t="s">
        <v>843</v>
      </c>
      <c r="H873" s="178">
        <v>4.45</v>
      </c>
      <c r="I873" s="179"/>
      <c r="L873" s="175"/>
      <c r="M873" s="180"/>
      <c r="N873" s="181"/>
      <c r="O873" s="181"/>
      <c r="P873" s="181"/>
      <c r="Q873" s="181"/>
      <c r="R873" s="181"/>
      <c r="S873" s="181"/>
      <c r="T873" s="182"/>
      <c r="AT873" s="176" t="s">
        <v>167</v>
      </c>
      <c r="AU873" s="176" t="s">
        <v>82</v>
      </c>
      <c r="AV873" s="14" t="s">
        <v>79</v>
      </c>
      <c r="AW873" s="14" t="s">
        <v>33</v>
      </c>
      <c r="AX873" s="14" t="s">
        <v>71</v>
      </c>
      <c r="AY873" s="176" t="s">
        <v>159</v>
      </c>
    </row>
    <row r="874" spans="2:51" s="14" customFormat="1" ht="11.25">
      <c r="B874" s="175"/>
      <c r="D874" s="168" t="s">
        <v>167</v>
      </c>
      <c r="E874" s="176" t="s">
        <v>3</v>
      </c>
      <c r="F874" s="177" t="s">
        <v>844</v>
      </c>
      <c r="H874" s="178">
        <v>15.6</v>
      </c>
      <c r="I874" s="179"/>
      <c r="L874" s="175"/>
      <c r="M874" s="180"/>
      <c r="N874" s="181"/>
      <c r="O874" s="181"/>
      <c r="P874" s="181"/>
      <c r="Q874" s="181"/>
      <c r="R874" s="181"/>
      <c r="S874" s="181"/>
      <c r="T874" s="182"/>
      <c r="AT874" s="176" t="s">
        <v>167</v>
      </c>
      <c r="AU874" s="176" t="s">
        <v>82</v>
      </c>
      <c r="AV874" s="14" t="s">
        <v>79</v>
      </c>
      <c r="AW874" s="14" t="s">
        <v>33</v>
      </c>
      <c r="AX874" s="14" t="s">
        <v>71</v>
      </c>
      <c r="AY874" s="176" t="s">
        <v>159</v>
      </c>
    </row>
    <row r="875" spans="2:51" s="14" customFormat="1" ht="11.25">
      <c r="B875" s="175"/>
      <c r="D875" s="168" t="s">
        <v>167</v>
      </c>
      <c r="E875" s="176" t="s">
        <v>3</v>
      </c>
      <c r="F875" s="177" t="s">
        <v>845</v>
      </c>
      <c r="H875" s="178">
        <v>4.2</v>
      </c>
      <c r="I875" s="179"/>
      <c r="L875" s="175"/>
      <c r="M875" s="180"/>
      <c r="N875" s="181"/>
      <c r="O875" s="181"/>
      <c r="P875" s="181"/>
      <c r="Q875" s="181"/>
      <c r="R875" s="181"/>
      <c r="S875" s="181"/>
      <c r="T875" s="182"/>
      <c r="AT875" s="176" t="s">
        <v>167</v>
      </c>
      <c r="AU875" s="176" t="s">
        <v>82</v>
      </c>
      <c r="AV875" s="14" t="s">
        <v>79</v>
      </c>
      <c r="AW875" s="14" t="s">
        <v>33</v>
      </c>
      <c r="AX875" s="14" t="s">
        <v>71</v>
      </c>
      <c r="AY875" s="176" t="s">
        <v>159</v>
      </c>
    </row>
    <row r="876" spans="2:51" s="14" customFormat="1" ht="11.25">
      <c r="B876" s="175"/>
      <c r="D876" s="168" t="s">
        <v>167</v>
      </c>
      <c r="E876" s="176" t="s">
        <v>3</v>
      </c>
      <c r="F876" s="177" t="s">
        <v>846</v>
      </c>
      <c r="H876" s="178">
        <v>5.3</v>
      </c>
      <c r="I876" s="179"/>
      <c r="L876" s="175"/>
      <c r="M876" s="180"/>
      <c r="N876" s="181"/>
      <c r="O876" s="181"/>
      <c r="P876" s="181"/>
      <c r="Q876" s="181"/>
      <c r="R876" s="181"/>
      <c r="S876" s="181"/>
      <c r="T876" s="182"/>
      <c r="AT876" s="176" t="s">
        <v>167</v>
      </c>
      <c r="AU876" s="176" t="s">
        <v>82</v>
      </c>
      <c r="AV876" s="14" t="s">
        <v>79</v>
      </c>
      <c r="AW876" s="14" t="s">
        <v>33</v>
      </c>
      <c r="AX876" s="14" t="s">
        <v>71</v>
      </c>
      <c r="AY876" s="176" t="s">
        <v>159</v>
      </c>
    </row>
    <row r="877" spans="2:51" s="14" customFormat="1" ht="11.25">
      <c r="B877" s="175"/>
      <c r="D877" s="168" t="s">
        <v>167</v>
      </c>
      <c r="E877" s="176" t="s">
        <v>3</v>
      </c>
      <c r="F877" s="177" t="s">
        <v>847</v>
      </c>
      <c r="H877" s="178">
        <v>5.4</v>
      </c>
      <c r="I877" s="179"/>
      <c r="L877" s="175"/>
      <c r="M877" s="180"/>
      <c r="N877" s="181"/>
      <c r="O877" s="181"/>
      <c r="P877" s="181"/>
      <c r="Q877" s="181"/>
      <c r="R877" s="181"/>
      <c r="S877" s="181"/>
      <c r="T877" s="182"/>
      <c r="AT877" s="176" t="s">
        <v>167</v>
      </c>
      <c r="AU877" s="176" t="s">
        <v>82</v>
      </c>
      <c r="AV877" s="14" t="s">
        <v>79</v>
      </c>
      <c r="AW877" s="14" t="s">
        <v>33</v>
      </c>
      <c r="AX877" s="14" t="s">
        <v>71</v>
      </c>
      <c r="AY877" s="176" t="s">
        <v>159</v>
      </c>
    </row>
    <row r="878" spans="2:51" s="14" customFormat="1" ht="11.25">
      <c r="B878" s="175"/>
      <c r="D878" s="168" t="s">
        <v>167</v>
      </c>
      <c r="E878" s="176" t="s">
        <v>3</v>
      </c>
      <c r="F878" s="177" t="s">
        <v>848</v>
      </c>
      <c r="H878" s="178">
        <v>3.9</v>
      </c>
      <c r="I878" s="179"/>
      <c r="L878" s="175"/>
      <c r="M878" s="180"/>
      <c r="N878" s="181"/>
      <c r="O878" s="181"/>
      <c r="P878" s="181"/>
      <c r="Q878" s="181"/>
      <c r="R878" s="181"/>
      <c r="S878" s="181"/>
      <c r="T878" s="182"/>
      <c r="AT878" s="176" t="s">
        <v>167</v>
      </c>
      <c r="AU878" s="176" t="s">
        <v>82</v>
      </c>
      <c r="AV878" s="14" t="s">
        <v>79</v>
      </c>
      <c r="AW878" s="14" t="s">
        <v>33</v>
      </c>
      <c r="AX878" s="14" t="s">
        <v>71</v>
      </c>
      <c r="AY878" s="176" t="s">
        <v>159</v>
      </c>
    </row>
    <row r="879" spans="2:51" s="14" customFormat="1" ht="11.25">
      <c r="B879" s="175"/>
      <c r="D879" s="168" t="s">
        <v>167</v>
      </c>
      <c r="E879" s="176" t="s">
        <v>3</v>
      </c>
      <c r="F879" s="177" t="s">
        <v>849</v>
      </c>
      <c r="H879" s="178">
        <v>5.9</v>
      </c>
      <c r="I879" s="179"/>
      <c r="L879" s="175"/>
      <c r="M879" s="180"/>
      <c r="N879" s="181"/>
      <c r="O879" s="181"/>
      <c r="P879" s="181"/>
      <c r="Q879" s="181"/>
      <c r="R879" s="181"/>
      <c r="S879" s="181"/>
      <c r="T879" s="182"/>
      <c r="AT879" s="176" t="s">
        <v>167</v>
      </c>
      <c r="AU879" s="176" t="s">
        <v>82</v>
      </c>
      <c r="AV879" s="14" t="s">
        <v>79</v>
      </c>
      <c r="AW879" s="14" t="s">
        <v>33</v>
      </c>
      <c r="AX879" s="14" t="s">
        <v>71</v>
      </c>
      <c r="AY879" s="176" t="s">
        <v>159</v>
      </c>
    </row>
    <row r="880" spans="2:51" s="14" customFormat="1" ht="11.25">
      <c r="B880" s="175"/>
      <c r="D880" s="168" t="s">
        <v>167</v>
      </c>
      <c r="E880" s="176" t="s">
        <v>3</v>
      </c>
      <c r="F880" s="177" t="s">
        <v>850</v>
      </c>
      <c r="H880" s="178">
        <v>20.4</v>
      </c>
      <c r="I880" s="179"/>
      <c r="L880" s="175"/>
      <c r="M880" s="180"/>
      <c r="N880" s="181"/>
      <c r="O880" s="181"/>
      <c r="P880" s="181"/>
      <c r="Q880" s="181"/>
      <c r="R880" s="181"/>
      <c r="S880" s="181"/>
      <c r="T880" s="182"/>
      <c r="AT880" s="176" t="s">
        <v>167</v>
      </c>
      <c r="AU880" s="176" t="s">
        <v>82</v>
      </c>
      <c r="AV880" s="14" t="s">
        <v>79</v>
      </c>
      <c r="AW880" s="14" t="s">
        <v>33</v>
      </c>
      <c r="AX880" s="14" t="s">
        <v>71</v>
      </c>
      <c r="AY880" s="176" t="s">
        <v>159</v>
      </c>
    </row>
    <row r="881" spans="2:51" s="13" customFormat="1" ht="11.25">
      <c r="B881" s="167"/>
      <c r="D881" s="168" t="s">
        <v>167</v>
      </c>
      <c r="E881" s="169" t="s">
        <v>3</v>
      </c>
      <c r="F881" s="170" t="s">
        <v>342</v>
      </c>
      <c r="H881" s="169" t="s">
        <v>3</v>
      </c>
      <c r="I881" s="171"/>
      <c r="L881" s="167"/>
      <c r="M881" s="172"/>
      <c r="N881" s="173"/>
      <c r="O881" s="173"/>
      <c r="P881" s="173"/>
      <c r="Q881" s="173"/>
      <c r="R881" s="173"/>
      <c r="S881" s="173"/>
      <c r="T881" s="174"/>
      <c r="AT881" s="169" t="s">
        <v>167</v>
      </c>
      <c r="AU881" s="169" t="s">
        <v>82</v>
      </c>
      <c r="AV881" s="13" t="s">
        <v>15</v>
      </c>
      <c r="AW881" s="13" t="s">
        <v>33</v>
      </c>
      <c r="AX881" s="13" t="s">
        <v>71</v>
      </c>
      <c r="AY881" s="169" t="s">
        <v>159</v>
      </c>
    </row>
    <row r="882" spans="2:51" s="14" customFormat="1" ht="11.25">
      <c r="B882" s="175"/>
      <c r="D882" s="168" t="s">
        <v>167</v>
      </c>
      <c r="E882" s="176" t="s">
        <v>3</v>
      </c>
      <c r="F882" s="177" t="s">
        <v>851</v>
      </c>
      <c r="H882" s="178">
        <v>10.2</v>
      </c>
      <c r="I882" s="179"/>
      <c r="L882" s="175"/>
      <c r="M882" s="180"/>
      <c r="N882" s="181"/>
      <c r="O882" s="181"/>
      <c r="P882" s="181"/>
      <c r="Q882" s="181"/>
      <c r="R882" s="181"/>
      <c r="S882" s="181"/>
      <c r="T882" s="182"/>
      <c r="AT882" s="176" t="s">
        <v>167</v>
      </c>
      <c r="AU882" s="176" t="s">
        <v>82</v>
      </c>
      <c r="AV882" s="14" t="s">
        <v>79</v>
      </c>
      <c r="AW882" s="14" t="s">
        <v>33</v>
      </c>
      <c r="AX882" s="14" t="s">
        <v>71</v>
      </c>
      <c r="AY882" s="176" t="s">
        <v>159</v>
      </c>
    </row>
    <row r="883" spans="2:51" s="14" customFormat="1" ht="11.25">
      <c r="B883" s="175"/>
      <c r="D883" s="168" t="s">
        <v>167</v>
      </c>
      <c r="E883" s="176" t="s">
        <v>3</v>
      </c>
      <c r="F883" s="177" t="s">
        <v>847</v>
      </c>
      <c r="H883" s="178">
        <v>5.4</v>
      </c>
      <c r="I883" s="179"/>
      <c r="L883" s="175"/>
      <c r="M883" s="180"/>
      <c r="N883" s="181"/>
      <c r="O883" s="181"/>
      <c r="P883" s="181"/>
      <c r="Q883" s="181"/>
      <c r="R883" s="181"/>
      <c r="S883" s="181"/>
      <c r="T883" s="182"/>
      <c r="AT883" s="176" t="s">
        <v>167</v>
      </c>
      <c r="AU883" s="176" t="s">
        <v>82</v>
      </c>
      <c r="AV883" s="14" t="s">
        <v>79</v>
      </c>
      <c r="AW883" s="14" t="s">
        <v>33</v>
      </c>
      <c r="AX883" s="14" t="s">
        <v>71</v>
      </c>
      <c r="AY883" s="176" t="s">
        <v>159</v>
      </c>
    </row>
    <row r="884" spans="2:51" s="14" customFormat="1" ht="11.25">
      <c r="B884" s="175"/>
      <c r="D884" s="168" t="s">
        <v>167</v>
      </c>
      <c r="E884" s="176" t="s">
        <v>3</v>
      </c>
      <c r="F884" s="177" t="s">
        <v>852</v>
      </c>
      <c r="H884" s="178">
        <v>4.1</v>
      </c>
      <c r="I884" s="179"/>
      <c r="L884" s="175"/>
      <c r="M884" s="180"/>
      <c r="N884" s="181"/>
      <c r="O884" s="181"/>
      <c r="P884" s="181"/>
      <c r="Q884" s="181"/>
      <c r="R884" s="181"/>
      <c r="S884" s="181"/>
      <c r="T884" s="182"/>
      <c r="AT884" s="176" t="s">
        <v>167</v>
      </c>
      <c r="AU884" s="176" t="s">
        <v>82</v>
      </c>
      <c r="AV884" s="14" t="s">
        <v>79</v>
      </c>
      <c r="AW884" s="14" t="s">
        <v>33</v>
      </c>
      <c r="AX884" s="14" t="s">
        <v>71</v>
      </c>
      <c r="AY884" s="176" t="s">
        <v>159</v>
      </c>
    </row>
    <row r="885" spans="2:51" s="14" customFormat="1" ht="11.25">
      <c r="B885" s="175"/>
      <c r="D885" s="168" t="s">
        <v>167</v>
      </c>
      <c r="E885" s="176" t="s">
        <v>3</v>
      </c>
      <c r="F885" s="177" t="s">
        <v>853</v>
      </c>
      <c r="H885" s="178">
        <v>9.6</v>
      </c>
      <c r="I885" s="179"/>
      <c r="L885" s="175"/>
      <c r="M885" s="180"/>
      <c r="N885" s="181"/>
      <c r="O885" s="181"/>
      <c r="P885" s="181"/>
      <c r="Q885" s="181"/>
      <c r="R885" s="181"/>
      <c r="S885" s="181"/>
      <c r="T885" s="182"/>
      <c r="AT885" s="176" t="s">
        <v>167</v>
      </c>
      <c r="AU885" s="176" t="s">
        <v>82</v>
      </c>
      <c r="AV885" s="14" t="s">
        <v>79</v>
      </c>
      <c r="AW885" s="14" t="s">
        <v>33</v>
      </c>
      <c r="AX885" s="14" t="s">
        <v>71</v>
      </c>
      <c r="AY885" s="176" t="s">
        <v>159</v>
      </c>
    </row>
    <row r="886" spans="2:51" s="14" customFormat="1" ht="11.25">
      <c r="B886" s="175"/>
      <c r="D886" s="168" t="s">
        <v>167</v>
      </c>
      <c r="E886" s="176" t="s">
        <v>3</v>
      </c>
      <c r="F886" s="177" t="s">
        <v>845</v>
      </c>
      <c r="H886" s="178">
        <v>4.2</v>
      </c>
      <c r="I886" s="179"/>
      <c r="L886" s="175"/>
      <c r="M886" s="180"/>
      <c r="N886" s="181"/>
      <c r="O886" s="181"/>
      <c r="P886" s="181"/>
      <c r="Q886" s="181"/>
      <c r="R886" s="181"/>
      <c r="S886" s="181"/>
      <c r="T886" s="182"/>
      <c r="AT886" s="176" t="s">
        <v>167</v>
      </c>
      <c r="AU886" s="176" t="s">
        <v>82</v>
      </c>
      <c r="AV886" s="14" t="s">
        <v>79</v>
      </c>
      <c r="AW886" s="14" t="s">
        <v>33</v>
      </c>
      <c r="AX886" s="14" t="s">
        <v>71</v>
      </c>
      <c r="AY886" s="176" t="s">
        <v>159</v>
      </c>
    </row>
    <row r="887" spans="2:51" s="14" customFormat="1" ht="11.25">
      <c r="B887" s="175"/>
      <c r="D887" s="168" t="s">
        <v>167</v>
      </c>
      <c r="E887" s="176" t="s">
        <v>3</v>
      </c>
      <c r="F887" s="177" t="s">
        <v>844</v>
      </c>
      <c r="H887" s="178">
        <v>15.6</v>
      </c>
      <c r="I887" s="179"/>
      <c r="L887" s="175"/>
      <c r="M887" s="180"/>
      <c r="N887" s="181"/>
      <c r="O887" s="181"/>
      <c r="P887" s="181"/>
      <c r="Q887" s="181"/>
      <c r="R887" s="181"/>
      <c r="S887" s="181"/>
      <c r="T887" s="182"/>
      <c r="AT887" s="176" t="s">
        <v>167</v>
      </c>
      <c r="AU887" s="176" t="s">
        <v>82</v>
      </c>
      <c r="AV887" s="14" t="s">
        <v>79</v>
      </c>
      <c r="AW887" s="14" t="s">
        <v>33</v>
      </c>
      <c r="AX887" s="14" t="s">
        <v>71</v>
      </c>
      <c r="AY887" s="176" t="s">
        <v>159</v>
      </c>
    </row>
    <row r="888" spans="2:51" s="14" customFormat="1" ht="11.25">
      <c r="B888" s="175"/>
      <c r="D888" s="168" t="s">
        <v>167</v>
      </c>
      <c r="E888" s="176" t="s">
        <v>3</v>
      </c>
      <c r="F888" s="177" t="s">
        <v>854</v>
      </c>
      <c r="H888" s="178">
        <v>8.4</v>
      </c>
      <c r="I888" s="179"/>
      <c r="L888" s="175"/>
      <c r="M888" s="180"/>
      <c r="N888" s="181"/>
      <c r="O888" s="181"/>
      <c r="P888" s="181"/>
      <c r="Q888" s="181"/>
      <c r="R888" s="181"/>
      <c r="S888" s="181"/>
      <c r="T888" s="182"/>
      <c r="AT888" s="176" t="s">
        <v>167</v>
      </c>
      <c r="AU888" s="176" t="s">
        <v>82</v>
      </c>
      <c r="AV888" s="14" t="s">
        <v>79</v>
      </c>
      <c r="AW888" s="14" t="s">
        <v>33</v>
      </c>
      <c r="AX888" s="14" t="s">
        <v>71</v>
      </c>
      <c r="AY888" s="176" t="s">
        <v>159</v>
      </c>
    </row>
    <row r="889" spans="2:51" s="14" customFormat="1" ht="11.25">
      <c r="B889" s="175"/>
      <c r="D889" s="168" t="s">
        <v>167</v>
      </c>
      <c r="E889" s="176" t="s">
        <v>3</v>
      </c>
      <c r="F889" s="177" t="s">
        <v>847</v>
      </c>
      <c r="H889" s="178">
        <v>5.4</v>
      </c>
      <c r="I889" s="179"/>
      <c r="L889" s="175"/>
      <c r="M889" s="180"/>
      <c r="N889" s="181"/>
      <c r="O889" s="181"/>
      <c r="P889" s="181"/>
      <c r="Q889" s="181"/>
      <c r="R889" s="181"/>
      <c r="S889" s="181"/>
      <c r="T889" s="182"/>
      <c r="AT889" s="176" t="s">
        <v>167</v>
      </c>
      <c r="AU889" s="176" t="s">
        <v>82</v>
      </c>
      <c r="AV889" s="14" t="s">
        <v>79</v>
      </c>
      <c r="AW889" s="14" t="s">
        <v>33</v>
      </c>
      <c r="AX889" s="14" t="s">
        <v>71</v>
      </c>
      <c r="AY889" s="176" t="s">
        <v>159</v>
      </c>
    </row>
    <row r="890" spans="2:51" s="14" customFormat="1" ht="11.25">
      <c r="B890" s="175"/>
      <c r="D890" s="168" t="s">
        <v>167</v>
      </c>
      <c r="E890" s="176" t="s">
        <v>3</v>
      </c>
      <c r="F890" s="177" t="s">
        <v>855</v>
      </c>
      <c r="H890" s="178">
        <v>4.5</v>
      </c>
      <c r="I890" s="179"/>
      <c r="L890" s="175"/>
      <c r="M890" s="180"/>
      <c r="N890" s="181"/>
      <c r="O890" s="181"/>
      <c r="P890" s="181"/>
      <c r="Q890" s="181"/>
      <c r="R890" s="181"/>
      <c r="S890" s="181"/>
      <c r="T890" s="182"/>
      <c r="AT890" s="176" t="s">
        <v>167</v>
      </c>
      <c r="AU890" s="176" t="s">
        <v>82</v>
      </c>
      <c r="AV890" s="14" t="s">
        <v>79</v>
      </c>
      <c r="AW890" s="14" t="s">
        <v>33</v>
      </c>
      <c r="AX890" s="14" t="s">
        <v>71</v>
      </c>
      <c r="AY890" s="176" t="s">
        <v>159</v>
      </c>
    </row>
    <row r="891" spans="2:51" s="14" customFormat="1" ht="11.25">
      <c r="B891" s="175"/>
      <c r="D891" s="168" t="s">
        <v>167</v>
      </c>
      <c r="E891" s="176" t="s">
        <v>3</v>
      </c>
      <c r="F891" s="177" t="s">
        <v>856</v>
      </c>
      <c r="H891" s="178">
        <v>8</v>
      </c>
      <c r="I891" s="179"/>
      <c r="L891" s="175"/>
      <c r="M891" s="180"/>
      <c r="N891" s="181"/>
      <c r="O891" s="181"/>
      <c r="P891" s="181"/>
      <c r="Q891" s="181"/>
      <c r="R891" s="181"/>
      <c r="S891" s="181"/>
      <c r="T891" s="182"/>
      <c r="AT891" s="176" t="s">
        <v>167</v>
      </c>
      <c r="AU891" s="176" t="s">
        <v>82</v>
      </c>
      <c r="AV891" s="14" t="s">
        <v>79</v>
      </c>
      <c r="AW891" s="14" t="s">
        <v>33</v>
      </c>
      <c r="AX891" s="14" t="s">
        <v>71</v>
      </c>
      <c r="AY891" s="176" t="s">
        <v>159</v>
      </c>
    </row>
    <row r="892" spans="2:51" s="15" customFormat="1" ht="11.25">
      <c r="B892" s="183"/>
      <c r="D892" s="168" t="s">
        <v>167</v>
      </c>
      <c r="E892" s="184" t="s">
        <v>3</v>
      </c>
      <c r="F892" s="185" t="s">
        <v>186</v>
      </c>
      <c r="H892" s="186">
        <v>168.6</v>
      </c>
      <c r="I892" s="187"/>
      <c r="L892" s="183"/>
      <c r="M892" s="188"/>
      <c r="N892" s="189"/>
      <c r="O892" s="189"/>
      <c r="P892" s="189"/>
      <c r="Q892" s="189"/>
      <c r="R892" s="189"/>
      <c r="S892" s="189"/>
      <c r="T892" s="190"/>
      <c r="AT892" s="184" t="s">
        <v>167</v>
      </c>
      <c r="AU892" s="184" t="s">
        <v>82</v>
      </c>
      <c r="AV892" s="15" t="s">
        <v>85</v>
      </c>
      <c r="AW892" s="15" t="s">
        <v>33</v>
      </c>
      <c r="AX892" s="15" t="s">
        <v>15</v>
      </c>
      <c r="AY892" s="184" t="s">
        <v>159</v>
      </c>
    </row>
    <row r="893" spans="1:65" s="2" customFormat="1" ht="24" customHeight="1">
      <c r="A893" s="34"/>
      <c r="B893" s="153"/>
      <c r="C893" s="191" t="s">
        <v>1101</v>
      </c>
      <c r="D893" s="191" t="s">
        <v>245</v>
      </c>
      <c r="E893" s="192" t="s">
        <v>859</v>
      </c>
      <c r="F893" s="193" t="s">
        <v>860</v>
      </c>
      <c r="G893" s="194" t="s">
        <v>298</v>
      </c>
      <c r="H893" s="195">
        <v>177.03</v>
      </c>
      <c r="I893" s="196"/>
      <c r="J893" s="197">
        <f>ROUND(I893*H893,2)</f>
        <v>0</v>
      </c>
      <c r="K893" s="193" t="s">
        <v>165</v>
      </c>
      <c r="L893" s="198"/>
      <c r="M893" s="199" t="s">
        <v>3</v>
      </c>
      <c r="N893" s="200" t="s">
        <v>42</v>
      </c>
      <c r="O893" s="55"/>
      <c r="P893" s="163">
        <f>O893*H893</f>
        <v>0</v>
      </c>
      <c r="Q893" s="163">
        <v>4E-05</v>
      </c>
      <c r="R893" s="163">
        <f>Q893*H893</f>
        <v>0.007081200000000001</v>
      </c>
      <c r="S893" s="163">
        <v>0</v>
      </c>
      <c r="T893" s="164">
        <f>S893*H893</f>
        <v>0</v>
      </c>
      <c r="U893" s="34"/>
      <c r="V893" s="34"/>
      <c r="W893" s="34"/>
      <c r="X893" s="34"/>
      <c r="Y893" s="34"/>
      <c r="Z893" s="34"/>
      <c r="AA893" s="34"/>
      <c r="AB893" s="34"/>
      <c r="AC893" s="34"/>
      <c r="AD893" s="34"/>
      <c r="AE893" s="34"/>
      <c r="AR893" s="165" t="s">
        <v>97</v>
      </c>
      <c r="AT893" s="165" t="s">
        <v>245</v>
      </c>
      <c r="AU893" s="165" t="s">
        <v>82</v>
      </c>
      <c r="AY893" s="19" t="s">
        <v>159</v>
      </c>
      <c r="BE893" s="166">
        <f>IF(N893="základní",J893,0)</f>
        <v>0</v>
      </c>
      <c r="BF893" s="166">
        <f>IF(N893="snížená",J893,0)</f>
        <v>0</v>
      </c>
      <c r="BG893" s="166">
        <f>IF(N893="zákl. přenesená",J893,0)</f>
        <v>0</v>
      </c>
      <c r="BH893" s="166">
        <f>IF(N893="sníž. přenesená",J893,0)</f>
        <v>0</v>
      </c>
      <c r="BI893" s="166">
        <f>IF(N893="nulová",J893,0)</f>
        <v>0</v>
      </c>
      <c r="BJ893" s="19" t="s">
        <v>15</v>
      </c>
      <c r="BK893" s="166">
        <f>ROUND(I893*H893,2)</f>
        <v>0</v>
      </c>
      <c r="BL893" s="19" t="s">
        <v>85</v>
      </c>
      <c r="BM893" s="165" t="s">
        <v>1102</v>
      </c>
    </row>
    <row r="894" spans="2:51" s="14" customFormat="1" ht="11.25">
      <c r="B894" s="175"/>
      <c r="D894" s="168" t="s">
        <v>167</v>
      </c>
      <c r="F894" s="177" t="s">
        <v>1103</v>
      </c>
      <c r="H894" s="178">
        <v>177.03</v>
      </c>
      <c r="I894" s="179"/>
      <c r="L894" s="175"/>
      <c r="M894" s="180"/>
      <c r="N894" s="181"/>
      <c r="O894" s="181"/>
      <c r="P894" s="181"/>
      <c r="Q894" s="181"/>
      <c r="R894" s="181"/>
      <c r="S894" s="181"/>
      <c r="T894" s="182"/>
      <c r="AT894" s="176" t="s">
        <v>167</v>
      </c>
      <c r="AU894" s="176" t="s">
        <v>82</v>
      </c>
      <c r="AV894" s="14" t="s">
        <v>79</v>
      </c>
      <c r="AW894" s="14" t="s">
        <v>4</v>
      </c>
      <c r="AX894" s="14" t="s">
        <v>15</v>
      </c>
      <c r="AY894" s="176" t="s">
        <v>159</v>
      </c>
    </row>
    <row r="895" spans="1:65" s="2" customFormat="1" ht="48" customHeight="1">
      <c r="A895" s="34"/>
      <c r="B895" s="153"/>
      <c r="C895" s="154" t="s">
        <v>1104</v>
      </c>
      <c r="D895" s="154" t="s">
        <v>161</v>
      </c>
      <c r="E895" s="155" t="s">
        <v>1105</v>
      </c>
      <c r="F895" s="156" t="s">
        <v>1106</v>
      </c>
      <c r="G895" s="157" t="s">
        <v>164</v>
      </c>
      <c r="H895" s="158">
        <v>542.735</v>
      </c>
      <c r="I895" s="159"/>
      <c r="J895" s="160">
        <f>ROUND(I895*H895,2)</f>
        <v>0</v>
      </c>
      <c r="K895" s="156" t="s">
        <v>165</v>
      </c>
      <c r="L895" s="35"/>
      <c r="M895" s="161" t="s">
        <v>3</v>
      </c>
      <c r="N895" s="162" t="s">
        <v>42</v>
      </c>
      <c r="O895" s="55"/>
      <c r="P895" s="163">
        <f>O895*H895</f>
        <v>0</v>
      </c>
      <c r="Q895" s="163">
        <v>0.00268</v>
      </c>
      <c r="R895" s="163">
        <f>Q895*H895</f>
        <v>1.4545298</v>
      </c>
      <c r="S895" s="163">
        <v>0</v>
      </c>
      <c r="T895" s="164">
        <f>S895*H895</f>
        <v>0</v>
      </c>
      <c r="U895" s="34"/>
      <c r="V895" s="34"/>
      <c r="W895" s="34"/>
      <c r="X895" s="34"/>
      <c r="Y895" s="34"/>
      <c r="Z895" s="34"/>
      <c r="AA895" s="34"/>
      <c r="AB895" s="34"/>
      <c r="AC895" s="34"/>
      <c r="AD895" s="34"/>
      <c r="AE895" s="34"/>
      <c r="AR895" s="165" t="s">
        <v>85</v>
      </c>
      <c r="AT895" s="165" t="s">
        <v>161</v>
      </c>
      <c r="AU895" s="165" t="s">
        <v>82</v>
      </c>
      <c r="AY895" s="19" t="s">
        <v>159</v>
      </c>
      <c r="BE895" s="166">
        <f>IF(N895="základní",J895,0)</f>
        <v>0</v>
      </c>
      <c r="BF895" s="166">
        <f>IF(N895="snížená",J895,0)</f>
        <v>0</v>
      </c>
      <c r="BG895" s="166">
        <f>IF(N895="zákl. přenesená",J895,0)</f>
        <v>0</v>
      </c>
      <c r="BH895" s="166">
        <f>IF(N895="sníž. přenesená",J895,0)</f>
        <v>0</v>
      </c>
      <c r="BI895" s="166">
        <f>IF(N895="nulová",J895,0)</f>
        <v>0</v>
      </c>
      <c r="BJ895" s="19" t="s">
        <v>15</v>
      </c>
      <c r="BK895" s="166">
        <f>ROUND(I895*H895,2)</f>
        <v>0</v>
      </c>
      <c r="BL895" s="19" t="s">
        <v>85</v>
      </c>
      <c r="BM895" s="165" t="s">
        <v>1107</v>
      </c>
    </row>
    <row r="896" spans="2:51" s="13" customFormat="1" ht="11.25">
      <c r="B896" s="167"/>
      <c r="D896" s="168" t="s">
        <v>167</v>
      </c>
      <c r="E896" s="169" t="s">
        <v>3</v>
      </c>
      <c r="F896" s="170" t="s">
        <v>702</v>
      </c>
      <c r="H896" s="169" t="s">
        <v>3</v>
      </c>
      <c r="I896" s="171"/>
      <c r="L896" s="167"/>
      <c r="M896" s="172"/>
      <c r="N896" s="173"/>
      <c r="O896" s="173"/>
      <c r="P896" s="173"/>
      <c r="Q896" s="173"/>
      <c r="R896" s="173"/>
      <c r="S896" s="173"/>
      <c r="T896" s="174"/>
      <c r="AT896" s="169" t="s">
        <v>167</v>
      </c>
      <c r="AU896" s="169" t="s">
        <v>82</v>
      </c>
      <c r="AV896" s="13" t="s">
        <v>15</v>
      </c>
      <c r="AW896" s="13" t="s">
        <v>33</v>
      </c>
      <c r="AX896" s="13" t="s">
        <v>71</v>
      </c>
      <c r="AY896" s="169" t="s">
        <v>159</v>
      </c>
    </row>
    <row r="897" spans="2:51" s="14" customFormat="1" ht="11.25">
      <c r="B897" s="175"/>
      <c r="D897" s="168" t="s">
        <v>167</v>
      </c>
      <c r="E897" s="176" t="s">
        <v>3</v>
      </c>
      <c r="F897" s="177" t="s">
        <v>953</v>
      </c>
      <c r="H897" s="178">
        <v>495.05</v>
      </c>
      <c r="I897" s="179"/>
      <c r="L897" s="175"/>
      <c r="M897" s="180"/>
      <c r="N897" s="181"/>
      <c r="O897" s="181"/>
      <c r="P897" s="181"/>
      <c r="Q897" s="181"/>
      <c r="R897" s="181"/>
      <c r="S897" s="181"/>
      <c r="T897" s="182"/>
      <c r="AT897" s="176" t="s">
        <v>167</v>
      </c>
      <c r="AU897" s="176" t="s">
        <v>82</v>
      </c>
      <c r="AV897" s="14" t="s">
        <v>79</v>
      </c>
      <c r="AW897" s="14" t="s">
        <v>33</v>
      </c>
      <c r="AX897" s="14" t="s">
        <v>71</v>
      </c>
      <c r="AY897" s="176" t="s">
        <v>159</v>
      </c>
    </row>
    <row r="898" spans="2:51" s="14" customFormat="1" ht="11.25">
      <c r="B898" s="175"/>
      <c r="D898" s="168" t="s">
        <v>167</v>
      </c>
      <c r="E898" s="176" t="s">
        <v>3</v>
      </c>
      <c r="F898" s="177" t="s">
        <v>954</v>
      </c>
      <c r="H898" s="178">
        <v>46.365</v>
      </c>
      <c r="I898" s="179"/>
      <c r="L898" s="175"/>
      <c r="M898" s="180"/>
      <c r="N898" s="181"/>
      <c r="O898" s="181"/>
      <c r="P898" s="181"/>
      <c r="Q898" s="181"/>
      <c r="R898" s="181"/>
      <c r="S898" s="181"/>
      <c r="T898" s="182"/>
      <c r="AT898" s="176" t="s">
        <v>167</v>
      </c>
      <c r="AU898" s="176" t="s">
        <v>82</v>
      </c>
      <c r="AV898" s="14" t="s">
        <v>79</v>
      </c>
      <c r="AW898" s="14" t="s">
        <v>33</v>
      </c>
      <c r="AX898" s="14" t="s">
        <v>71</v>
      </c>
      <c r="AY898" s="176" t="s">
        <v>159</v>
      </c>
    </row>
    <row r="899" spans="2:51" s="13" customFormat="1" ht="11.25">
      <c r="B899" s="167"/>
      <c r="D899" s="168" t="s">
        <v>167</v>
      </c>
      <c r="E899" s="169" t="s">
        <v>3</v>
      </c>
      <c r="F899" s="170" t="s">
        <v>959</v>
      </c>
      <c r="H899" s="169" t="s">
        <v>3</v>
      </c>
      <c r="I899" s="171"/>
      <c r="L899" s="167"/>
      <c r="M899" s="172"/>
      <c r="N899" s="173"/>
      <c r="O899" s="173"/>
      <c r="P899" s="173"/>
      <c r="Q899" s="173"/>
      <c r="R899" s="173"/>
      <c r="S899" s="173"/>
      <c r="T899" s="174"/>
      <c r="AT899" s="169" t="s">
        <v>167</v>
      </c>
      <c r="AU899" s="169" t="s">
        <v>82</v>
      </c>
      <c r="AV899" s="13" t="s">
        <v>15</v>
      </c>
      <c r="AW899" s="13" t="s">
        <v>33</v>
      </c>
      <c r="AX899" s="13" t="s">
        <v>71</v>
      </c>
      <c r="AY899" s="169" t="s">
        <v>159</v>
      </c>
    </row>
    <row r="900" spans="2:51" s="14" customFormat="1" ht="11.25">
      <c r="B900" s="175"/>
      <c r="D900" s="168" t="s">
        <v>167</v>
      </c>
      <c r="E900" s="176" t="s">
        <v>3</v>
      </c>
      <c r="F900" s="177" t="s">
        <v>960</v>
      </c>
      <c r="H900" s="178">
        <v>0.72</v>
      </c>
      <c r="I900" s="179"/>
      <c r="L900" s="175"/>
      <c r="M900" s="180"/>
      <c r="N900" s="181"/>
      <c r="O900" s="181"/>
      <c r="P900" s="181"/>
      <c r="Q900" s="181"/>
      <c r="R900" s="181"/>
      <c r="S900" s="181"/>
      <c r="T900" s="182"/>
      <c r="AT900" s="176" t="s">
        <v>167</v>
      </c>
      <c r="AU900" s="176" t="s">
        <v>82</v>
      </c>
      <c r="AV900" s="14" t="s">
        <v>79</v>
      </c>
      <c r="AW900" s="14" t="s">
        <v>33</v>
      </c>
      <c r="AX900" s="14" t="s">
        <v>71</v>
      </c>
      <c r="AY900" s="176" t="s">
        <v>159</v>
      </c>
    </row>
    <row r="901" spans="2:51" s="14" customFormat="1" ht="11.25">
      <c r="B901" s="175"/>
      <c r="D901" s="168" t="s">
        <v>167</v>
      </c>
      <c r="E901" s="176" t="s">
        <v>3</v>
      </c>
      <c r="F901" s="177" t="s">
        <v>961</v>
      </c>
      <c r="H901" s="178">
        <v>0.6</v>
      </c>
      <c r="I901" s="179"/>
      <c r="L901" s="175"/>
      <c r="M901" s="180"/>
      <c r="N901" s="181"/>
      <c r="O901" s="181"/>
      <c r="P901" s="181"/>
      <c r="Q901" s="181"/>
      <c r="R901" s="181"/>
      <c r="S901" s="181"/>
      <c r="T901" s="182"/>
      <c r="AT901" s="176" t="s">
        <v>167</v>
      </c>
      <c r="AU901" s="176" t="s">
        <v>82</v>
      </c>
      <c r="AV901" s="14" t="s">
        <v>79</v>
      </c>
      <c r="AW901" s="14" t="s">
        <v>33</v>
      </c>
      <c r="AX901" s="14" t="s">
        <v>71</v>
      </c>
      <c r="AY901" s="176" t="s">
        <v>159</v>
      </c>
    </row>
    <row r="902" spans="2:51" s="15" customFormat="1" ht="11.25">
      <c r="B902" s="183"/>
      <c r="D902" s="168" t="s">
        <v>167</v>
      </c>
      <c r="E902" s="184" t="s">
        <v>3</v>
      </c>
      <c r="F902" s="185" t="s">
        <v>186</v>
      </c>
      <c r="H902" s="186">
        <v>542.735</v>
      </c>
      <c r="I902" s="187"/>
      <c r="L902" s="183"/>
      <c r="M902" s="188"/>
      <c r="N902" s="189"/>
      <c r="O902" s="189"/>
      <c r="P902" s="189"/>
      <c r="Q902" s="189"/>
      <c r="R902" s="189"/>
      <c r="S902" s="189"/>
      <c r="T902" s="190"/>
      <c r="AT902" s="184" t="s">
        <v>167</v>
      </c>
      <c r="AU902" s="184" t="s">
        <v>82</v>
      </c>
      <c r="AV902" s="15" t="s">
        <v>85</v>
      </c>
      <c r="AW902" s="15" t="s">
        <v>33</v>
      </c>
      <c r="AX902" s="15" t="s">
        <v>15</v>
      </c>
      <c r="AY902" s="184" t="s">
        <v>159</v>
      </c>
    </row>
    <row r="903" spans="1:65" s="2" customFormat="1" ht="36" customHeight="1">
      <c r="A903" s="34"/>
      <c r="B903" s="153"/>
      <c r="C903" s="154" t="s">
        <v>1108</v>
      </c>
      <c r="D903" s="154" t="s">
        <v>161</v>
      </c>
      <c r="E903" s="155" t="s">
        <v>1109</v>
      </c>
      <c r="F903" s="156" t="s">
        <v>1110</v>
      </c>
      <c r="G903" s="157" t="s">
        <v>164</v>
      </c>
      <c r="H903" s="158">
        <v>118.8</v>
      </c>
      <c r="I903" s="159"/>
      <c r="J903" s="160">
        <f>ROUND(I903*H903,2)</f>
        <v>0</v>
      </c>
      <c r="K903" s="156" t="s">
        <v>165</v>
      </c>
      <c r="L903" s="35"/>
      <c r="M903" s="161" t="s">
        <v>3</v>
      </c>
      <c r="N903" s="162" t="s">
        <v>42</v>
      </c>
      <c r="O903" s="55"/>
      <c r="P903" s="163">
        <f>O903*H903</f>
        <v>0</v>
      </c>
      <c r="Q903" s="163">
        <v>0</v>
      </c>
      <c r="R903" s="163">
        <f>Q903*H903</f>
        <v>0</v>
      </c>
      <c r="S903" s="163">
        <v>0</v>
      </c>
      <c r="T903" s="164">
        <f>S903*H903</f>
        <v>0</v>
      </c>
      <c r="U903" s="34"/>
      <c r="V903" s="34"/>
      <c r="W903" s="34"/>
      <c r="X903" s="34"/>
      <c r="Y903" s="34"/>
      <c r="Z903" s="34"/>
      <c r="AA903" s="34"/>
      <c r="AB903" s="34"/>
      <c r="AC903" s="34"/>
      <c r="AD903" s="34"/>
      <c r="AE903" s="34"/>
      <c r="AR903" s="165" t="s">
        <v>85</v>
      </c>
      <c r="AT903" s="165" t="s">
        <v>161</v>
      </c>
      <c r="AU903" s="165" t="s">
        <v>82</v>
      </c>
      <c r="AY903" s="19" t="s">
        <v>159</v>
      </c>
      <c r="BE903" s="166">
        <f>IF(N903="základní",J903,0)</f>
        <v>0</v>
      </c>
      <c r="BF903" s="166">
        <f>IF(N903="snížená",J903,0)</f>
        <v>0</v>
      </c>
      <c r="BG903" s="166">
        <f>IF(N903="zákl. přenesená",J903,0)</f>
        <v>0</v>
      </c>
      <c r="BH903" s="166">
        <f>IF(N903="sníž. přenesená",J903,0)</f>
        <v>0</v>
      </c>
      <c r="BI903" s="166">
        <f>IF(N903="nulová",J903,0)</f>
        <v>0</v>
      </c>
      <c r="BJ903" s="19" t="s">
        <v>15</v>
      </c>
      <c r="BK903" s="166">
        <f>ROUND(I903*H903,2)</f>
        <v>0</v>
      </c>
      <c r="BL903" s="19" t="s">
        <v>85</v>
      </c>
      <c r="BM903" s="165" t="s">
        <v>1111</v>
      </c>
    </row>
    <row r="904" spans="2:51" s="13" customFormat="1" ht="11.25">
      <c r="B904" s="167"/>
      <c r="D904" s="168" t="s">
        <v>167</v>
      </c>
      <c r="E904" s="169" t="s">
        <v>3</v>
      </c>
      <c r="F904" s="170" t="s">
        <v>1112</v>
      </c>
      <c r="H904" s="169" t="s">
        <v>3</v>
      </c>
      <c r="I904" s="171"/>
      <c r="L904" s="167"/>
      <c r="M904" s="172"/>
      <c r="N904" s="173"/>
      <c r="O904" s="173"/>
      <c r="P904" s="173"/>
      <c r="Q904" s="173"/>
      <c r="R904" s="173"/>
      <c r="S904" s="173"/>
      <c r="T904" s="174"/>
      <c r="AT904" s="169" t="s">
        <v>167</v>
      </c>
      <c r="AU904" s="169" t="s">
        <v>82</v>
      </c>
      <c r="AV904" s="13" t="s">
        <v>15</v>
      </c>
      <c r="AW904" s="13" t="s">
        <v>33</v>
      </c>
      <c r="AX904" s="13" t="s">
        <v>71</v>
      </c>
      <c r="AY904" s="169" t="s">
        <v>159</v>
      </c>
    </row>
    <row r="905" spans="2:51" s="14" customFormat="1" ht="11.25">
      <c r="B905" s="175"/>
      <c r="D905" s="168" t="s">
        <v>167</v>
      </c>
      <c r="E905" s="176" t="s">
        <v>3</v>
      </c>
      <c r="F905" s="177" t="s">
        <v>1113</v>
      </c>
      <c r="H905" s="178">
        <v>118.8</v>
      </c>
      <c r="I905" s="179"/>
      <c r="L905" s="175"/>
      <c r="M905" s="180"/>
      <c r="N905" s="181"/>
      <c r="O905" s="181"/>
      <c r="P905" s="181"/>
      <c r="Q905" s="181"/>
      <c r="R905" s="181"/>
      <c r="S905" s="181"/>
      <c r="T905" s="182"/>
      <c r="AT905" s="176" t="s">
        <v>167</v>
      </c>
      <c r="AU905" s="176" t="s">
        <v>82</v>
      </c>
      <c r="AV905" s="14" t="s">
        <v>79</v>
      </c>
      <c r="AW905" s="14" t="s">
        <v>33</v>
      </c>
      <c r="AX905" s="14" t="s">
        <v>15</v>
      </c>
      <c r="AY905" s="176" t="s">
        <v>159</v>
      </c>
    </row>
    <row r="906" spans="1:65" s="2" customFormat="1" ht="36" customHeight="1">
      <c r="A906" s="34"/>
      <c r="B906" s="153"/>
      <c r="C906" s="154" t="s">
        <v>1114</v>
      </c>
      <c r="D906" s="154" t="s">
        <v>161</v>
      </c>
      <c r="E906" s="155" t="s">
        <v>864</v>
      </c>
      <c r="F906" s="156" t="s">
        <v>865</v>
      </c>
      <c r="G906" s="157" t="s">
        <v>164</v>
      </c>
      <c r="H906" s="158">
        <v>89.95</v>
      </c>
      <c r="I906" s="159"/>
      <c r="J906" s="160">
        <f>ROUND(I906*H906,2)</f>
        <v>0</v>
      </c>
      <c r="K906" s="156" t="s">
        <v>165</v>
      </c>
      <c r="L906" s="35"/>
      <c r="M906" s="161" t="s">
        <v>3</v>
      </c>
      <c r="N906" s="162" t="s">
        <v>42</v>
      </c>
      <c r="O906" s="55"/>
      <c r="P906" s="163">
        <f>O906*H906</f>
        <v>0</v>
      </c>
      <c r="Q906" s="163">
        <v>0</v>
      </c>
      <c r="R906" s="163">
        <f>Q906*H906</f>
        <v>0</v>
      </c>
      <c r="S906" s="163">
        <v>0</v>
      </c>
      <c r="T906" s="164">
        <f>S906*H906</f>
        <v>0</v>
      </c>
      <c r="U906" s="34"/>
      <c r="V906" s="34"/>
      <c r="W906" s="34"/>
      <c r="X906" s="34"/>
      <c r="Y906" s="34"/>
      <c r="Z906" s="34"/>
      <c r="AA906" s="34"/>
      <c r="AB906" s="34"/>
      <c r="AC906" s="34"/>
      <c r="AD906" s="34"/>
      <c r="AE906" s="34"/>
      <c r="AR906" s="165" t="s">
        <v>85</v>
      </c>
      <c r="AT906" s="165" t="s">
        <v>161</v>
      </c>
      <c r="AU906" s="165" t="s">
        <v>82</v>
      </c>
      <c r="AY906" s="19" t="s">
        <v>159</v>
      </c>
      <c r="BE906" s="166">
        <f>IF(N906="základní",J906,0)</f>
        <v>0</v>
      </c>
      <c r="BF906" s="166">
        <f>IF(N906="snížená",J906,0)</f>
        <v>0</v>
      </c>
      <c r="BG906" s="166">
        <f>IF(N906="zákl. přenesená",J906,0)</f>
        <v>0</v>
      </c>
      <c r="BH906" s="166">
        <f>IF(N906="sníž. přenesená",J906,0)</f>
        <v>0</v>
      </c>
      <c r="BI906" s="166">
        <f>IF(N906="nulová",J906,0)</f>
        <v>0</v>
      </c>
      <c r="BJ906" s="19" t="s">
        <v>15</v>
      </c>
      <c r="BK906" s="166">
        <f>ROUND(I906*H906,2)</f>
        <v>0</v>
      </c>
      <c r="BL906" s="19" t="s">
        <v>85</v>
      </c>
      <c r="BM906" s="165" t="s">
        <v>1115</v>
      </c>
    </row>
    <row r="907" spans="2:51" s="13" customFormat="1" ht="11.25">
      <c r="B907" s="167"/>
      <c r="D907" s="168" t="s">
        <v>167</v>
      </c>
      <c r="E907" s="169" t="s">
        <v>3</v>
      </c>
      <c r="F907" s="170" t="s">
        <v>339</v>
      </c>
      <c r="H907" s="169" t="s">
        <v>3</v>
      </c>
      <c r="I907" s="171"/>
      <c r="L907" s="167"/>
      <c r="M907" s="172"/>
      <c r="N907" s="173"/>
      <c r="O907" s="173"/>
      <c r="P907" s="173"/>
      <c r="Q907" s="173"/>
      <c r="R907" s="173"/>
      <c r="S907" s="173"/>
      <c r="T907" s="174"/>
      <c r="AT907" s="169" t="s">
        <v>167</v>
      </c>
      <c r="AU907" s="169" t="s">
        <v>82</v>
      </c>
      <c r="AV907" s="13" t="s">
        <v>15</v>
      </c>
      <c r="AW907" s="13" t="s">
        <v>33</v>
      </c>
      <c r="AX907" s="13" t="s">
        <v>71</v>
      </c>
      <c r="AY907" s="169" t="s">
        <v>159</v>
      </c>
    </row>
    <row r="908" spans="2:51" s="14" customFormat="1" ht="11.25">
      <c r="B908" s="175"/>
      <c r="D908" s="168" t="s">
        <v>167</v>
      </c>
      <c r="E908" s="176" t="s">
        <v>3</v>
      </c>
      <c r="F908" s="177" t="s">
        <v>867</v>
      </c>
      <c r="H908" s="178">
        <v>2.16</v>
      </c>
      <c r="I908" s="179"/>
      <c r="L908" s="175"/>
      <c r="M908" s="180"/>
      <c r="N908" s="181"/>
      <c r="O908" s="181"/>
      <c r="P908" s="181"/>
      <c r="Q908" s="181"/>
      <c r="R908" s="181"/>
      <c r="S908" s="181"/>
      <c r="T908" s="182"/>
      <c r="AT908" s="176" t="s">
        <v>167</v>
      </c>
      <c r="AU908" s="176" t="s">
        <v>82</v>
      </c>
      <c r="AV908" s="14" t="s">
        <v>79</v>
      </c>
      <c r="AW908" s="14" t="s">
        <v>33</v>
      </c>
      <c r="AX908" s="14" t="s">
        <v>71</v>
      </c>
      <c r="AY908" s="176" t="s">
        <v>159</v>
      </c>
    </row>
    <row r="909" spans="2:51" s="14" customFormat="1" ht="11.25">
      <c r="B909" s="175"/>
      <c r="D909" s="168" t="s">
        <v>167</v>
      </c>
      <c r="E909" s="176" t="s">
        <v>3</v>
      </c>
      <c r="F909" s="177" t="s">
        <v>868</v>
      </c>
      <c r="H909" s="178">
        <v>3.22</v>
      </c>
      <c r="I909" s="179"/>
      <c r="L909" s="175"/>
      <c r="M909" s="180"/>
      <c r="N909" s="181"/>
      <c r="O909" s="181"/>
      <c r="P909" s="181"/>
      <c r="Q909" s="181"/>
      <c r="R909" s="181"/>
      <c r="S909" s="181"/>
      <c r="T909" s="182"/>
      <c r="AT909" s="176" t="s">
        <v>167</v>
      </c>
      <c r="AU909" s="176" t="s">
        <v>82</v>
      </c>
      <c r="AV909" s="14" t="s">
        <v>79</v>
      </c>
      <c r="AW909" s="14" t="s">
        <v>33</v>
      </c>
      <c r="AX909" s="14" t="s">
        <v>71</v>
      </c>
      <c r="AY909" s="176" t="s">
        <v>159</v>
      </c>
    </row>
    <row r="910" spans="2:51" s="14" customFormat="1" ht="11.25">
      <c r="B910" s="175"/>
      <c r="D910" s="168" t="s">
        <v>167</v>
      </c>
      <c r="E910" s="176" t="s">
        <v>3</v>
      </c>
      <c r="F910" s="177" t="s">
        <v>869</v>
      </c>
      <c r="H910" s="178">
        <v>0.675</v>
      </c>
      <c r="I910" s="179"/>
      <c r="L910" s="175"/>
      <c r="M910" s="180"/>
      <c r="N910" s="181"/>
      <c r="O910" s="181"/>
      <c r="P910" s="181"/>
      <c r="Q910" s="181"/>
      <c r="R910" s="181"/>
      <c r="S910" s="181"/>
      <c r="T910" s="182"/>
      <c r="AT910" s="176" t="s">
        <v>167</v>
      </c>
      <c r="AU910" s="176" t="s">
        <v>82</v>
      </c>
      <c r="AV910" s="14" t="s">
        <v>79</v>
      </c>
      <c r="AW910" s="14" t="s">
        <v>33</v>
      </c>
      <c r="AX910" s="14" t="s">
        <v>71</v>
      </c>
      <c r="AY910" s="176" t="s">
        <v>159</v>
      </c>
    </row>
    <row r="911" spans="2:51" s="14" customFormat="1" ht="11.25">
      <c r="B911" s="175"/>
      <c r="D911" s="168" t="s">
        <v>167</v>
      </c>
      <c r="E911" s="176" t="s">
        <v>3</v>
      </c>
      <c r="F911" s="177" t="s">
        <v>870</v>
      </c>
      <c r="H911" s="178">
        <v>2.53</v>
      </c>
      <c r="I911" s="179"/>
      <c r="L911" s="175"/>
      <c r="M911" s="180"/>
      <c r="N911" s="181"/>
      <c r="O911" s="181"/>
      <c r="P911" s="181"/>
      <c r="Q911" s="181"/>
      <c r="R911" s="181"/>
      <c r="S911" s="181"/>
      <c r="T911" s="182"/>
      <c r="AT911" s="176" t="s">
        <v>167</v>
      </c>
      <c r="AU911" s="176" t="s">
        <v>82</v>
      </c>
      <c r="AV911" s="14" t="s">
        <v>79</v>
      </c>
      <c r="AW911" s="14" t="s">
        <v>33</v>
      </c>
      <c r="AX911" s="14" t="s">
        <v>71</v>
      </c>
      <c r="AY911" s="176" t="s">
        <v>159</v>
      </c>
    </row>
    <row r="912" spans="2:51" s="14" customFormat="1" ht="11.25">
      <c r="B912" s="175"/>
      <c r="D912" s="168" t="s">
        <v>167</v>
      </c>
      <c r="E912" s="176" t="s">
        <v>3</v>
      </c>
      <c r="F912" s="177" t="s">
        <v>871</v>
      </c>
      <c r="H912" s="178">
        <v>2.16</v>
      </c>
      <c r="I912" s="179"/>
      <c r="L912" s="175"/>
      <c r="M912" s="180"/>
      <c r="N912" s="181"/>
      <c r="O912" s="181"/>
      <c r="P912" s="181"/>
      <c r="Q912" s="181"/>
      <c r="R912" s="181"/>
      <c r="S912" s="181"/>
      <c r="T912" s="182"/>
      <c r="AT912" s="176" t="s">
        <v>167</v>
      </c>
      <c r="AU912" s="176" t="s">
        <v>82</v>
      </c>
      <c r="AV912" s="14" t="s">
        <v>79</v>
      </c>
      <c r="AW912" s="14" t="s">
        <v>33</v>
      </c>
      <c r="AX912" s="14" t="s">
        <v>71</v>
      </c>
      <c r="AY912" s="176" t="s">
        <v>159</v>
      </c>
    </row>
    <row r="913" spans="2:51" s="14" customFormat="1" ht="11.25">
      <c r="B913" s="175"/>
      <c r="D913" s="168" t="s">
        <v>167</v>
      </c>
      <c r="E913" s="176" t="s">
        <v>3</v>
      </c>
      <c r="F913" s="177" t="s">
        <v>872</v>
      </c>
      <c r="H913" s="178">
        <v>2.175</v>
      </c>
      <c r="I913" s="179"/>
      <c r="L913" s="175"/>
      <c r="M913" s="180"/>
      <c r="N913" s="181"/>
      <c r="O913" s="181"/>
      <c r="P913" s="181"/>
      <c r="Q913" s="181"/>
      <c r="R913" s="181"/>
      <c r="S913" s="181"/>
      <c r="T913" s="182"/>
      <c r="AT913" s="176" t="s">
        <v>167</v>
      </c>
      <c r="AU913" s="176" t="s">
        <v>82</v>
      </c>
      <c r="AV913" s="14" t="s">
        <v>79</v>
      </c>
      <c r="AW913" s="14" t="s">
        <v>33</v>
      </c>
      <c r="AX913" s="14" t="s">
        <v>71</v>
      </c>
      <c r="AY913" s="176" t="s">
        <v>159</v>
      </c>
    </row>
    <row r="914" spans="2:51" s="14" customFormat="1" ht="11.25">
      <c r="B914" s="175"/>
      <c r="D914" s="168" t="s">
        <v>167</v>
      </c>
      <c r="E914" s="176" t="s">
        <v>3</v>
      </c>
      <c r="F914" s="177" t="s">
        <v>873</v>
      </c>
      <c r="H914" s="178">
        <v>5.4</v>
      </c>
      <c r="I914" s="179"/>
      <c r="L914" s="175"/>
      <c r="M914" s="180"/>
      <c r="N914" s="181"/>
      <c r="O914" s="181"/>
      <c r="P914" s="181"/>
      <c r="Q914" s="181"/>
      <c r="R914" s="181"/>
      <c r="S914" s="181"/>
      <c r="T914" s="182"/>
      <c r="AT914" s="176" t="s">
        <v>167</v>
      </c>
      <c r="AU914" s="176" t="s">
        <v>82</v>
      </c>
      <c r="AV914" s="14" t="s">
        <v>79</v>
      </c>
      <c r="AW914" s="14" t="s">
        <v>33</v>
      </c>
      <c r="AX914" s="14" t="s">
        <v>71</v>
      </c>
      <c r="AY914" s="176" t="s">
        <v>159</v>
      </c>
    </row>
    <row r="915" spans="2:51" s="14" customFormat="1" ht="11.25">
      <c r="B915" s="175"/>
      <c r="D915" s="168" t="s">
        <v>167</v>
      </c>
      <c r="E915" s="176" t="s">
        <v>3</v>
      </c>
      <c r="F915" s="177" t="s">
        <v>874</v>
      </c>
      <c r="H915" s="178">
        <v>1.8</v>
      </c>
      <c r="I915" s="179"/>
      <c r="L915" s="175"/>
      <c r="M915" s="180"/>
      <c r="N915" s="181"/>
      <c r="O915" s="181"/>
      <c r="P915" s="181"/>
      <c r="Q915" s="181"/>
      <c r="R915" s="181"/>
      <c r="S915" s="181"/>
      <c r="T915" s="182"/>
      <c r="AT915" s="176" t="s">
        <v>167</v>
      </c>
      <c r="AU915" s="176" t="s">
        <v>82</v>
      </c>
      <c r="AV915" s="14" t="s">
        <v>79</v>
      </c>
      <c r="AW915" s="14" t="s">
        <v>33</v>
      </c>
      <c r="AX915" s="14" t="s">
        <v>71</v>
      </c>
      <c r="AY915" s="176" t="s">
        <v>159</v>
      </c>
    </row>
    <row r="916" spans="2:51" s="14" customFormat="1" ht="11.25">
      <c r="B916" s="175"/>
      <c r="D916" s="168" t="s">
        <v>167</v>
      </c>
      <c r="E916" s="176" t="s">
        <v>3</v>
      </c>
      <c r="F916" s="177" t="s">
        <v>875</v>
      </c>
      <c r="H916" s="178">
        <v>2.31</v>
      </c>
      <c r="I916" s="179"/>
      <c r="L916" s="175"/>
      <c r="M916" s="180"/>
      <c r="N916" s="181"/>
      <c r="O916" s="181"/>
      <c r="P916" s="181"/>
      <c r="Q916" s="181"/>
      <c r="R916" s="181"/>
      <c r="S916" s="181"/>
      <c r="T916" s="182"/>
      <c r="AT916" s="176" t="s">
        <v>167</v>
      </c>
      <c r="AU916" s="176" t="s">
        <v>82</v>
      </c>
      <c r="AV916" s="14" t="s">
        <v>79</v>
      </c>
      <c r="AW916" s="14" t="s">
        <v>33</v>
      </c>
      <c r="AX916" s="14" t="s">
        <v>71</v>
      </c>
      <c r="AY916" s="176" t="s">
        <v>159</v>
      </c>
    </row>
    <row r="917" spans="2:51" s="14" customFormat="1" ht="11.25">
      <c r="B917" s="175"/>
      <c r="D917" s="168" t="s">
        <v>167</v>
      </c>
      <c r="E917" s="176" t="s">
        <v>3</v>
      </c>
      <c r="F917" s="177" t="s">
        <v>876</v>
      </c>
      <c r="H917" s="178">
        <v>3.6</v>
      </c>
      <c r="I917" s="179"/>
      <c r="L917" s="175"/>
      <c r="M917" s="180"/>
      <c r="N917" s="181"/>
      <c r="O917" s="181"/>
      <c r="P917" s="181"/>
      <c r="Q917" s="181"/>
      <c r="R917" s="181"/>
      <c r="S917" s="181"/>
      <c r="T917" s="182"/>
      <c r="AT917" s="176" t="s">
        <v>167</v>
      </c>
      <c r="AU917" s="176" t="s">
        <v>82</v>
      </c>
      <c r="AV917" s="14" t="s">
        <v>79</v>
      </c>
      <c r="AW917" s="14" t="s">
        <v>33</v>
      </c>
      <c r="AX917" s="14" t="s">
        <v>71</v>
      </c>
      <c r="AY917" s="176" t="s">
        <v>159</v>
      </c>
    </row>
    <row r="918" spans="2:51" s="14" customFormat="1" ht="11.25">
      <c r="B918" s="175"/>
      <c r="D918" s="168" t="s">
        <v>167</v>
      </c>
      <c r="E918" s="176" t="s">
        <v>3</v>
      </c>
      <c r="F918" s="177" t="s">
        <v>877</v>
      </c>
      <c r="H918" s="178">
        <v>1.35</v>
      </c>
      <c r="I918" s="179"/>
      <c r="L918" s="175"/>
      <c r="M918" s="180"/>
      <c r="N918" s="181"/>
      <c r="O918" s="181"/>
      <c r="P918" s="181"/>
      <c r="Q918" s="181"/>
      <c r="R918" s="181"/>
      <c r="S918" s="181"/>
      <c r="T918" s="182"/>
      <c r="AT918" s="176" t="s">
        <v>167</v>
      </c>
      <c r="AU918" s="176" t="s">
        <v>82</v>
      </c>
      <c r="AV918" s="14" t="s">
        <v>79</v>
      </c>
      <c r="AW918" s="14" t="s">
        <v>33</v>
      </c>
      <c r="AX918" s="14" t="s">
        <v>71</v>
      </c>
      <c r="AY918" s="176" t="s">
        <v>159</v>
      </c>
    </row>
    <row r="919" spans="2:51" s="14" customFormat="1" ht="11.25">
      <c r="B919" s="175"/>
      <c r="D919" s="168" t="s">
        <v>167</v>
      </c>
      <c r="E919" s="176" t="s">
        <v>3</v>
      </c>
      <c r="F919" s="177" t="s">
        <v>878</v>
      </c>
      <c r="H919" s="178">
        <v>3.57</v>
      </c>
      <c r="I919" s="179"/>
      <c r="L919" s="175"/>
      <c r="M919" s="180"/>
      <c r="N919" s="181"/>
      <c r="O919" s="181"/>
      <c r="P919" s="181"/>
      <c r="Q919" s="181"/>
      <c r="R919" s="181"/>
      <c r="S919" s="181"/>
      <c r="T919" s="182"/>
      <c r="AT919" s="176" t="s">
        <v>167</v>
      </c>
      <c r="AU919" s="176" t="s">
        <v>82</v>
      </c>
      <c r="AV919" s="14" t="s">
        <v>79</v>
      </c>
      <c r="AW919" s="14" t="s">
        <v>33</v>
      </c>
      <c r="AX919" s="14" t="s">
        <v>71</v>
      </c>
      <c r="AY919" s="176" t="s">
        <v>159</v>
      </c>
    </row>
    <row r="920" spans="2:51" s="14" customFormat="1" ht="11.25">
      <c r="B920" s="175"/>
      <c r="D920" s="168" t="s">
        <v>167</v>
      </c>
      <c r="E920" s="176" t="s">
        <v>3</v>
      </c>
      <c r="F920" s="177" t="s">
        <v>879</v>
      </c>
      <c r="H920" s="178">
        <v>22.4</v>
      </c>
      <c r="I920" s="179"/>
      <c r="L920" s="175"/>
      <c r="M920" s="180"/>
      <c r="N920" s="181"/>
      <c r="O920" s="181"/>
      <c r="P920" s="181"/>
      <c r="Q920" s="181"/>
      <c r="R920" s="181"/>
      <c r="S920" s="181"/>
      <c r="T920" s="182"/>
      <c r="AT920" s="176" t="s">
        <v>167</v>
      </c>
      <c r="AU920" s="176" t="s">
        <v>82</v>
      </c>
      <c r="AV920" s="14" t="s">
        <v>79</v>
      </c>
      <c r="AW920" s="14" t="s">
        <v>33</v>
      </c>
      <c r="AX920" s="14" t="s">
        <v>71</v>
      </c>
      <c r="AY920" s="176" t="s">
        <v>159</v>
      </c>
    </row>
    <row r="921" spans="2:51" s="13" customFormat="1" ht="11.25">
      <c r="B921" s="167"/>
      <c r="D921" s="168" t="s">
        <v>167</v>
      </c>
      <c r="E921" s="169" t="s">
        <v>3</v>
      </c>
      <c r="F921" s="170" t="s">
        <v>342</v>
      </c>
      <c r="H921" s="169" t="s">
        <v>3</v>
      </c>
      <c r="I921" s="171"/>
      <c r="L921" s="167"/>
      <c r="M921" s="172"/>
      <c r="N921" s="173"/>
      <c r="O921" s="173"/>
      <c r="P921" s="173"/>
      <c r="Q921" s="173"/>
      <c r="R921" s="173"/>
      <c r="S921" s="173"/>
      <c r="T921" s="174"/>
      <c r="AT921" s="169" t="s">
        <v>167</v>
      </c>
      <c r="AU921" s="169" t="s">
        <v>82</v>
      </c>
      <c r="AV921" s="13" t="s">
        <v>15</v>
      </c>
      <c r="AW921" s="13" t="s">
        <v>33</v>
      </c>
      <c r="AX921" s="13" t="s">
        <v>71</v>
      </c>
      <c r="AY921" s="169" t="s">
        <v>159</v>
      </c>
    </row>
    <row r="922" spans="2:51" s="14" customFormat="1" ht="11.25">
      <c r="B922" s="175"/>
      <c r="D922" s="168" t="s">
        <v>167</v>
      </c>
      <c r="E922" s="176" t="s">
        <v>3</v>
      </c>
      <c r="F922" s="177" t="s">
        <v>880</v>
      </c>
      <c r="H922" s="178">
        <v>6.3</v>
      </c>
      <c r="I922" s="179"/>
      <c r="L922" s="175"/>
      <c r="M922" s="180"/>
      <c r="N922" s="181"/>
      <c r="O922" s="181"/>
      <c r="P922" s="181"/>
      <c r="Q922" s="181"/>
      <c r="R922" s="181"/>
      <c r="S922" s="181"/>
      <c r="T922" s="182"/>
      <c r="AT922" s="176" t="s">
        <v>167</v>
      </c>
      <c r="AU922" s="176" t="s">
        <v>82</v>
      </c>
      <c r="AV922" s="14" t="s">
        <v>79</v>
      </c>
      <c r="AW922" s="14" t="s">
        <v>33</v>
      </c>
      <c r="AX922" s="14" t="s">
        <v>71</v>
      </c>
      <c r="AY922" s="176" t="s">
        <v>159</v>
      </c>
    </row>
    <row r="923" spans="2:51" s="14" customFormat="1" ht="11.25">
      <c r="B923" s="175"/>
      <c r="D923" s="168" t="s">
        <v>167</v>
      </c>
      <c r="E923" s="176" t="s">
        <v>3</v>
      </c>
      <c r="F923" s="177" t="s">
        <v>876</v>
      </c>
      <c r="H923" s="178">
        <v>3.6</v>
      </c>
      <c r="I923" s="179"/>
      <c r="L923" s="175"/>
      <c r="M923" s="180"/>
      <c r="N923" s="181"/>
      <c r="O923" s="181"/>
      <c r="P923" s="181"/>
      <c r="Q923" s="181"/>
      <c r="R923" s="181"/>
      <c r="S923" s="181"/>
      <c r="T923" s="182"/>
      <c r="AT923" s="176" t="s">
        <v>167</v>
      </c>
      <c r="AU923" s="176" t="s">
        <v>82</v>
      </c>
      <c r="AV923" s="14" t="s">
        <v>79</v>
      </c>
      <c r="AW923" s="14" t="s">
        <v>33</v>
      </c>
      <c r="AX923" s="14" t="s">
        <v>71</v>
      </c>
      <c r="AY923" s="176" t="s">
        <v>159</v>
      </c>
    </row>
    <row r="924" spans="2:51" s="14" customFormat="1" ht="11.25">
      <c r="B924" s="175"/>
      <c r="D924" s="168" t="s">
        <v>167</v>
      </c>
      <c r="E924" s="176" t="s">
        <v>3</v>
      </c>
      <c r="F924" s="177" t="s">
        <v>881</v>
      </c>
      <c r="H924" s="178">
        <v>1.65</v>
      </c>
      <c r="I924" s="179"/>
      <c r="L924" s="175"/>
      <c r="M924" s="180"/>
      <c r="N924" s="181"/>
      <c r="O924" s="181"/>
      <c r="P924" s="181"/>
      <c r="Q924" s="181"/>
      <c r="R924" s="181"/>
      <c r="S924" s="181"/>
      <c r="T924" s="182"/>
      <c r="AT924" s="176" t="s">
        <v>167</v>
      </c>
      <c r="AU924" s="176" t="s">
        <v>82</v>
      </c>
      <c r="AV924" s="14" t="s">
        <v>79</v>
      </c>
      <c r="AW924" s="14" t="s">
        <v>33</v>
      </c>
      <c r="AX924" s="14" t="s">
        <v>71</v>
      </c>
      <c r="AY924" s="176" t="s">
        <v>159</v>
      </c>
    </row>
    <row r="925" spans="2:51" s="14" customFormat="1" ht="11.25">
      <c r="B925" s="175"/>
      <c r="D925" s="168" t="s">
        <v>167</v>
      </c>
      <c r="E925" s="176" t="s">
        <v>3</v>
      </c>
      <c r="F925" s="177" t="s">
        <v>882</v>
      </c>
      <c r="H925" s="178">
        <v>5.4</v>
      </c>
      <c r="I925" s="179"/>
      <c r="L925" s="175"/>
      <c r="M925" s="180"/>
      <c r="N925" s="181"/>
      <c r="O925" s="181"/>
      <c r="P925" s="181"/>
      <c r="Q925" s="181"/>
      <c r="R925" s="181"/>
      <c r="S925" s="181"/>
      <c r="T925" s="182"/>
      <c r="AT925" s="176" t="s">
        <v>167</v>
      </c>
      <c r="AU925" s="176" t="s">
        <v>82</v>
      </c>
      <c r="AV925" s="14" t="s">
        <v>79</v>
      </c>
      <c r="AW925" s="14" t="s">
        <v>33</v>
      </c>
      <c r="AX925" s="14" t="s">
        <v>71</v>
      </c>
      <c r="AY925" s="176" t="s">
        <v>159</v>
      </c>
    </row>
    <row r="926" spans="2:51" s="14" customFormat="1" ht="11.25">
      <c r="B926" s="175"/>
      <c r="D926" s="168" t="s">
        <v>167</v>
      </c>
      <c r="E926" s="176" t="s">
        <v>3</v>
      </c>
      <c r="F926" s="177" t="s">
        <v>874</v>
      </c>
      <c r="H926" s="178">
        <v>1.8</v>
      </c>
      <c r="I926" s="179"/>
      <c r="L926" s="175"/>
      <c r="M926" s="180"/>
      <c r="N926" s="181"/>
      <c r="O926" s="181"/>
      <c r="P926" s="181"/>
      <c r="Q926" s="181"/>
      <c r="R926" s="181"/>
      <c r="S926" s="181"/>
      <c r="T926" s="182"/>
      <c r="AT926" s="176" t="s">
        <v>167</v>
      </c>
      <c r="AU926" s="176" t="s">
        <v>82</v>
      </c>
      <c r="AV926" s="14" t="s">
        <v>79</v>
      </c>
      <c r="AW926" s="14" t="s">
        <v>33</v>
      </c>
      <c r="AX926" s="14" t="s">
        <v>71</v>
      </c>
      <c r="AY926" s="176" t="s">
        <v>159</v>
      </c>
    </row>
    <row r="927" spans="2:51" s="14" customFormat="1" ht="11.25">
      <c r="B927" s="175"/>
      <c r="D927" s="168" t="s">
        <v>167</v>
      </c>
      <c r="E927" s="176" t="s">
        <v>3</v>
      </c>
      <c r="F927" s="177" t="s">
        <v>873</v>
      </c>
      <c r="H927" s="178">
        <v>5.4</v>
      </c>
      <c r="I927" s="179"/>
      <c r="L927" s="175"/>
      <c r="M927" s="180"/>
      <c r="N927" s="181"/>
      <c r="O927" s="181"/>
      <c r="P927" s="181"/>
      <c r="Q927" s="181"/>
      <c r="R927" s="181"/>
      <c r="S927" s="181"/>
      <c r="T927" s="182"/>
      <c r="AT927" s="176" t="s">
        <v>167</v>
      </c>
      <c r="AU927" s="176" t="s">
        <v>82</v>
      </c>
      <c r="AV927" s="14" t="s">
        <v>79</v>
      </c>
      <c r="AW927" s="14" t="s">
        <v>33</v>
      </c>
      <c r="AX927" s="14" t="s">
        <v>71</v>
      </c>
      <c r="AY927" s="176" t="s">
        <v>159</v>
      </c>
    </row>
    <row r="928" spans="2:51" s="14" customFormat="1" ht="11.25">
      <c r="B928" s="175"/>
      <c r="D928" s="168" t="s">
        <v>167</v>
      </c>
      <c r="E928" s="176" t="s">
        <v>3</v>
      </c>
      <c r="F928" s="177" t="s">
        <v>883</v>
      </c>
      <c r="H928" s="178">
        <v>3.6</v>
      </c>
      <c r="I928" s="179"/>
      <c r="L928" s="175"/>
      <c r="M928" s="180"/>
      <c r="N928" s="181"/>
      <c r="O928" s="181"/>
      <c r="P928" s="181"/>
      <c r="Q928" s="181"/>
      <c r="R928" s="181"/>
      <c r="S928" s="181"/>
      <c r="T928" s="182"/>
      <c r="AT928" s="176" t="s">
        <v>167</v>
      </c>
      <c r="AU928" s="176" t="s">
        <v>82</v>
      </c>
      <c r="AV928" s="14" t="s">
        <v>79</v>
      </c>
      <c r="AW928" s="14" t="s">
        <v>33</v>
      </c>
      <c r="AX928" s="14" t="s">
        <v>71</v>
      </c>
      <c r="AY928" s="176" t="s">
        <v>159</v>
      </c>
    </row>
    <row r="929" spans="2:51" s="14" customFormat="1" ht="11.25">
      <c r="B929" s="175"/>
      <c r="D929" s="168" t="s">
        <v>167</v>
      </c>
      <c r="E929" s="176" t="s">
        <v>3</v>
      </c>
      <c r="F929" s="177" t="s">
        <v>876</v>
      </c>
      <c r="H929" s="178">
        <v>3.6</v>
      </c>
      <c r="I929" s="179"/>
      <c r="L929" s="175"/>
      <c r="M929" s="180"/>
      <c r="N929" s="181"/>
      <c r="O929" s="181"/>
      <c r="P929" s="181"/>
      <c r="Q929" s="181"/>
      <c r="R929" s="181"/>
      <c r="S929" s="181"/>
      <c r="T929" s="182"/>
      <c r="AT929" s="176" t="s">
        <v>167</v>
      </c>
      <c r="AU929" s="176" t="s">
        <v>82</v>
      </c>
      <c r="AV929" s="14" t="s">
        <v>79</v>
      </c>
      <c r="AW929" s="14" t="s">
        <v>33</v>
      </c>
      <c r="AX929" s="14" t="s">
        <v>71</v>
      </c>
      <c r="AY929" s="176" t="s">
        <v>159</v>
      </c>
    </row>
    <row r="930" spans="2:51" s="14" customFormat="1" ht="11.25">
      <c r="B930" s="175"/>
      <c r="D930" s="168" t="s">
        <v>167</v>
      </c>
      <c r="E930" s="176" t="s">
        <v>3</v>
      </c>
      <c r="F930" s="177" t="s">
        <v>884</v>
      </c>
      <c r="H930" s="178">
        <v>2.25</v>
      </c>
      <c r="I930" s="179"/>
      <c r="L930" s="175"/>
      <c r="M930" s="180"/>
      <c r="N930" s="181"/>
      <c r="O930" s="181"/>
      <c r="P930" s="181"/>
      <c r="Q930" s="181"/>
      <c r="R930" s="181"/>
      <c r="S930" s="181"/>
      <c r="T930" s="182"/>
      <c r="AT930" s="176" t="s">
        <v>167</v>
      </c>
      <c r="AU930" s="176" t="s">
        <v>82</v>
      </c>
      <c r="AV930" s="14" t="s">
        <v>79</v>
      </c>
      <c r="AW930" s="14" t="s">
        <v>33</v>
      </c>
      <c r="AX930" s="14" t="s">
        <v>71</v>
      </c>
      <c r="AY930" s="176" t="s">
        <v>159</v>
      </c>
    </row>
    <row r="931" spans="2:51" s="14" customFormat="1" ht="11.25">
      <c r="B931" s="175"/>
      <c r="D931" s="168" t="s">
        <v>167</v>
      </c>
      <c r="E931" s="176" t="s">
        <v>3</v>
      </c>
      <c r="F931" s="177" t="s">
        <v>885</v>
      </c>
      <c r="H931" s="178">
        <v>3</v>
      </c>
      <c r="I931" s="179"/>
      <c r="L931" s="175"/>
      <c r="M931" s="180"/>
      <c r="N931" s="181"/>
      <c r="O931" s="181"/>
      <c r="P931" s="181"/>
      <c r="Q931" s="181"/>
      <c r="R931" s="181"/>
      <c r="S931" s="181"/>
      <c r="T931" s="182"/>
      <c r="AT931" s="176" t="s">
        <v>167</v>
      </c>
      <c r="AU931" s="176" t="s">
        <v>82</v>
      </c>
      <c r="AV931" s="14" t="s">
        <v>79</v>
      </c>
      <c r="AW931" s="14" t="s">
        <v>33</v>
      </c>
      <c r="AX931" s="14" t="s">
        <v>71</v>
      </c>
      <c r="AY931" s="176" t="s">
        <v>159</v>
      </c>
    </row>
    <row r="932" spans="2:51" s="15" customFormat="1" ht="11.25">
      <c r="B932" s="183"/>
      <c r="D932" s="168" t="s">
        <v>167</v>
      </c>
      <c r="E932" s="184" t="s">
        <v>3</v>
      </c>
      <c r="F932" s="185" t="s">
        <v>186</v>
      </c>
      <c r="H932" s="186">
        <v>89.95</v>
      </c>
      <c r="I932" s="187"/>
      <c r="L932" s="183"/>
      <c r="M932" s="188"/>
      <c r="N932" s="189"/>
      <c r="O932" s="189"/>
      <c r="P932" s="189"/>
      <c r="Q932" s="189"/>
      <c r="R932" s="189"/>
      <c r="S932" s="189"/>
      <c r="T932" s="190"/>
      <c r="AT932" s="184" t="s">
        <v>167</v>
      </c>
      <c r="AU932" s="184" t="s">
        <v>82</v>
      </c>
      <c r="AV932" s="15" t="s">
        <v>85</v>
      </c>
      <c r="AW932" s="15" t="s">
        <v>33</v>
      </c>
      <c r="AX932" s="15" t="s">
        <v>15</v>
      </c>
      <c r="AY932" s="184" t="s">
        <v>159</v>
      </c>
    </row>
    <row r="933" spans="1:65" s="2" customFormat="1" ht="24" customHeight="1">
      <c r="A933" s="34"/>
      <c r="B933" s="153"/>
      <c r="C933" s="154" t="s">
        <v>1116</v>
      </c>
      <c r="D933" s="154" t="s">
        <v>161</v>
      </c>
      <c r="E933" s="155" t="s">
        <v>1117</v>
      </c>
      <c r="F933" s="156" t="s">
        <v>1118</v>
      </c>
      <c r="G933" s="157" t="s">
        <v>164</v>
      </c>
      <c r="H933" s="158">
        <v>546.395</v>
      </c>
      <c r="I933" s="159"/>
      <c r="J933" s="160">
        <f>ROUND(I933*H933,2)</f>
        <v>0</v>
      </c>
      <c r="K933" s="156" t="s">
        <v>3</v>
      </c>
      <c r="L933" s="35"/>
      <c r="M933" s="161" t="s">
        <v>3</v>
      </c>
      <c r="N933" s="162" t="s">
        <v>42</v>
      </c>
      <c r="O933" s="55"/>
      <c r="P933" s="163">
        <f>O933*H933</f>
        <v>0</v>
      </c>
      <c r="Q933" s="163">
        <v>0</v>
      </c>
      <c r="R933" s="163">
        <f>Q933*H933</f>
        <v>0</v>
      </c>
      <c r="S933" s="163">
        <v>0</v>
      </c>
      <c r="T933" s="164">
        <f>S933*H933</f>
        <v>0</v>
      </c>
      <c r="U933" s="34"/>
      <c r="V933" s="34"/>
      <c r="W933" s="34"/>
      <c r="X933" s="34"/>
      <c r="Y933" s="34"/>
      <c r="Z933" s="34"/>
      <c r="AA933" s="34"/>
      <c r="AB933" s="34"/>
      <c r="AC933" s="34"/>
      <c r="AD933" s="34"/>
      <c r="AE933" s="34"/>
      <c r="AR933" s="165" t="s">
        <v>85</v>
      </c>
      <c r="AT933" s="165" t="s">
        <v>161</v>
      </c>
      <c r="AU933" s="165" t="s">
        <v>82</v>
      </c>
      <c r="AY933" s="19" t="s">
        <v>159</v>
      </c>
      <c r="BE933" s="166">
        <f>IF(N933="základní",J933,0)</f>
        <v>0</v>
      </c>
      <c r="BF933" s="166">
        <f>IF(N933="snížená",J933,0)</f>
        <v>0</v>
      </c>
      <c r="BG933" s="166">
        <f>IF(N933="zákl. přenesená",J933,0)</f>
        <v>0</v>
      </c>
      <c r="BH933" s="166">
        <f>IF(N933="sníž. přenesená",J933,0)</f>
        <v>0</v>
      </c>
      <c r="BI933" s="166">
        <f>IF(N933="nulová",J933,0)</f>
        <v>0</v>
      </c>
      <c r="BJ933" s="19" t="s">
        <v>15</v>
      </c>
      <c r="BK933" s="166">
        <f>ROUND(I933*H933,2)</f>
        <v>0</v>
      </c>
      <c r="BL933" s="19" t="s">
        <v>85</v>
      </c>
      <c r="BM933" s="165" t="s">
        <v>1119</v>
      </c>
    </row>
    <row r="934" spans="2:51" s="13" customFormat="1" ht="11.25">
      <c r="B934" s="167"/>
      <c r="D934" s="168" t="s">
        <v>167</v>
      </c>
      <c r="E934" s="169" t="s">
        <v>3</v>
      </c>
      <c r="F934" s="170" t="s">
        <v>1120</v>
      </c>
      <c r="H934" s="169" t="s">
        <v>3</v>
      </c>
      <c r="I934" s="171"/>
      <c r="L934" s="167"/>
      <c r="M934" s="172"/>
      <c r="N934" s="173"/>
      <c r="O934" s="173"/>
      <c r="P934" s="173"/>
      <c r="Q934" s="173"/>
      <c r="R934" s="173"/>
      <c r="S934" s="173"/>
      <c r="T934" s="174"/>
      <c r="AT934" s="169" t="s">
        <v>167</v>
      </c>
      <c r="AU934" s="169" t="s">
        <v>82</v>
      </c>
      <c r="AV934" s="13" t="s">
        <v>15</v>
      </c>
      <c r="AW934" s="13" t="s">
        <v>33</v>
      </c>
      <c r="AX934" s="13" t="s">
        <v>71</v>
      </c>
      <c r="AY934" s="169" t="s">
        <v>159</v>
      </c>
    </row>
    <row r="935" spans="2:51" s="14" customFormat="1" ht="11.25">
      <c r="B935" s="175"/>
      <c r="D935" s="168" t="s">
        <v>167</v>
      </c>
      <c r="E935" s="176" t="s">
        <v>3</v>
      </c>
      <c r="F935" s="177" t="s">
        <v>1121</v>
      </c>
      <c r="H935" s="178">
        <v>545.395</v>
      </c>
      <c r="I935" s="179"/>
      <c r="L935" s="175"/>
      <c r="M935" s="180"/>
      <c r="N935" s="181"/>
      <c r="O935" s="181"/>
      <c r="P935" s="181"/>
      <c r="Q935" s="181"/>
      <c r="R935" s="181"/>
      <c r="S935" s="181"/>
      <c r="T935" s="182"/>
      <c r="AT935" s="176" t="s">
        <v>167</v>
      </c>
      <c r="AU935" s="176" t="s">
        <v>82</v>
      </c>
      <c r="AV935" s="14" t="s">
        <v>79</v>
      </c>
      <c r="AW935" s="14" t="s">
        <v>33</v>
      </c>
      <c r="AX935" s="14" t="s">
        <v>71</v>
      </c>
      <c r="AY935" s="176" t="s">
        <v>159</v>
      </c>
    </row>
    <row r="936" spans="2:51" s="13" customFormat="1" ht="11.25">
      <c r="B936" s="167"/>
      <c r="D936" s="168" t="s">
        <v>167</v>
      </c>
      <c r="E936" s="169" t="s">
        <v>3</v>
      </c>
      <c r="F936" s="170" t="s">
        <v>920</v>
      </c>
      <c r="H936" s="169" t="s">
        <v>3</v>
      </c>
      <c r="I936" s="171"/>
      <c r="L936" s="167"/>
      <c r="M936" s="172"/>
      <c r="N936" s="173"/>
      <c r="O936" s="173"/>
      <c r="P936" s="173"/>
      <c r="Q936" s="173"/>
      <c r="R936" s="173"/>
      <c r="S936" s="173"/>
      <c r="T936" s="174"/>
      <c r="AT936" s="169" t="s">
        <v>167</v>
      </c>
      <c r="AU936" s="169" t="s">
        <v>82</v>
      </c>
      <c r="AV936" s="13" t="s">
        <v>15</v>
      </c>
      <c r="AW936" s="13" t="s">
        <v>33</v>
      </c>
      <c r="AX936" s="13" t="s">
        <v>71</v>
      </c>
      <c r="AY936" s="169" t="s">
        <v>159</v>
      </c>
    </row>
    <row r="937" spans="2:51" s="14" customFormat="1" ht="11.25">
      <c r="B937" s="175"/>
      <c r="D937" s="168" t="s">
        <v>167</v>
      </c>
      <c r="E937" s="176" t="s">
        <v>3</v>
      </c>
      <c r="F937" s="177" t="s">
        <v>921</v>
      </c>
      <c r="H937" s="178">
        <v>1</v>
      </c>
      <c r="I937" s="179"/>
      <c r="L937" s="175"/>
      <c r="M937" s="180"/>
      <c r="N937" s="181"/>
      <c r="O937" s="181"/>
      <c r="P937" s="181"/>
      <c r="Q937" s="181"/>
      <c r="R937" s="181"/>
      <c r="S937" s="181"/>
      <c r="T937" s="182"/>
      <c r="AT937" s="176" t="s">
        <v>167</v>
      </c>
      <c r="AU937" s="176" t="s">
        <v>82</v>
      </c>
      <c r="AV937" s="14" t="s">
        <v>79</v>
      </c>
      <c r="AW937" s="14" t="s">
        <v>33</v>
      </c>
      <c r="AX937" s="14" t="s">
        <v>71</v>
      </c>
      <c r="AY937" s="176" t="s">
        <v>159</v>
      </c>
    </row>
    <row r="938" spans="2:51" s="15" customFormat="1" ht="11.25">
      <c r="B938" s="183"/>
      <c r="D938" s="168" t="s">
        <v>167</v>
      </c>
      <c r="E938" s="184" t="s">
        <v>3</v>
      </c>
      <c r="F938" s="185" t="s">
        <v>186</v>
      </c>
      <c r="H938" s="186">
        <v>546.395</v>
      </c>
      <c r="I938" s="187"/>
      <c r="L938" s="183"/>
      <c r="M938" s="188"/>
      <c r="N938" s="189"/>
      <c r="O938" s="189"/>
      <c r="P938" s="189"/>
      <c r="Q938" s="189"/>
      <c r="R938" s="189"/>
      <c r="S938" s="189"/>
      <c r="T938" s="190"/>
      <c r="AT938" s="184" t="s">
        <v>167</v>
      </c>
      <c r="AU938" s="184" t="s">
        <v>82</v>
      </c>
      <c r="AV938" s="15" t="s">
        <v>85</v>
      </c>
      <c r="AW938" s="15" t="s">
        <v>33</v>
      </c>
      <c r="AX938" s="15" t="s">
        <v>15</v>
      </c>
      <c r="AY938" s="184" t="s">
        <v>159</v>
      </c>
    </row>
    <row r="939" spans="1:65" s="2" customFormat="1" ht="24" customHeight="1">
      <c r="A939" s="34"/>
      <c r="B939" s="153"/>
      <c r="C939" s="154" t="s">
        <v>1122</v>
      </c>
      <c r="D939" s="154" t="s">
        <v>161</v>
      </c>
      <c r="E939" s="155" t="s">
        <v>1123</v>
      </c>
      <c r="F939" s="156" t="s">
        <v>1124</v>
      </c>
      <c r="G939" s="157" t="s">
        <v>164</v>
      </c>
      <c r="H939" s="158">
        <v>497.05</v>
      </c>
      <c r="I939" s="159"/>
      <c r="J939" s="160">
        <f>ROUND(I939*H939,2)</f>
        <v>0</v>
      </c>
      <c r="K939" s="156" t="s">
        <v>3</v>
      </c>
      <c r="L939" s="35"/>
      <c r="M939" s="161" t="s">
        <v>3</v>
      </c>
      <c r="N939" s="162" t="s">
        <v>42</v>
      </c>
      <c r="O939" s="55"/>
      <c r="P939" s="163">
        <f>O939*H939</f>
        <v>0</v>
      </c>
      <c r="Q939" s="163">
        <v>0</v>
      </c>
      <c r="R939" s="163">
        <f>Q939*H939</f>
        <v>0</v>
      </c>
      <c r="S939" s="163">
        <v>0</v>
      </c>
      <c r="T939" s="164">
        <f>S939*H939</f>
        <v>0</v>
      </c>
      <c r="U939" s="34"/>
      <c r="V939" s="34"/>
      <c r="W939" s="34"/>
      <c r="X939" s="34"/>
      <c r="Y939" s="34"/>
      <c r="Z939" s="34"/>
      <c r="AA939" s="34"/>
      <c r="AB939" s="34"/>
      <c r="AC939" s="34"/>
      <c r="AD939" s="34"/>
      <c r="AE939" s="34"/>
      <c r="AR939" s="165" t="s">
        <v>85</v>
      </c>
      <c r="AT939" s="165" t="s">
        <v>161</v>
      </c>
      <c r="AU939" s="165" t="s">
        <v>82</v>
      </c>
      <c r="AY939" s="19" t="s">
        <v>159</v>
      </c>
      <c r="BE939" s="166">
        <f>IF(N939="základní",J939,0)</f>
        <v>0</v>
      </c>
      <c r="BF939" s="166">
        <f>IF(N939="snížená",J939,0)</f>
        <v>0</v>
      </c>
      <c r="BG939" s="166">
        <f>IF(N939="zákl. přenesená",J939,0)</f>
        <v>0</v>
      </c>
      <c r="BH939" s="166">
        <f>IF(N939="sníž. přenesená",J939,0)</f>
        <v>0</v>
      </c>
      <c r="BI939" s="166">
        <f>IF(N939="nulová",J939,0)</f>
        <v>0</v>
      </c>
      <c r="BJ939" s="19" t="s">
        <v>15</v>
      </c>
      <c r="BK939" s="166">
        <f>ROUND(I939*H939,2)</f>
        <v>0</v>
      </c>
      <c r="BL939" s="19" t="s">
        <v>85</v>
      </c>
      <c r="BM939" s="165" t="s">
        <v>1125</v>
      </c>
    </row>
    <row r="940" spans="2:51" s="13" customFormat="1" ht="11.25">
      <c r="B940" s="167"/>
      <c r="D940" s="168" t="s">
        <v>167</v>
      </c>
      <c r="E940" s="169" t="s">
        <v>3</v>
      </c>
      <c r="F940" s="170" t="s">
        <v>995</v>
      </c>
      <c r="H940" s="169" t="s">
        <v>3</v>
      </c>
      <c r="I940" s="171"/>
      <c r="L940" s="167"/>
      <c r="M940" s="172"/>
      <c r="N940" s="173"/>
      <c r="O940" s="173"/>
      <c r="P940" s="173"/>
      <c r="Q940" s="173"/>
      <c r="R940" s="173"/>
      <c r="S940" s="173"/>
      <c r="T940" s="174"/>
      <c r="AT940" s="169" t="s">
        <v>167</v>
      </c>
      <c r="AU940" s="169" t="s">
        <v>82</v>
      </c>
      <c r="AV940" s="13" t="s">
        <v>15</v>
      </c>
      <c r="AW940" s="13" t="s">
        <v>33</v>
      </c>
      <c r="AX940" s="13" t="s">
        <v>71</v>
      </c>
      <c r="AY940" s="169" t="s">
        <v>159</v>
      </c>
    </row>
    <row r="941" spans="2:51" s="14" customFormat="1" ht="11.25">
      <c r="B941" s="175"/>
      <c r="D941" s="168" t="s">
        <v>167</v>
      </c>
      <c r="E941" s="176" t="s">
        <v>3</v>
      </c>
      <c r="F941" s="177" t="s">
        <v>1126</v>
      </c>
      <c r="H941" s="178">
        <v>496.05</v>
      </c>
      <c r="I941" s="179"/>
      <c r="L941" s="175"/>
      <c r="M941" s="180"/>
      <c r="N941" s="181"/>
      <c r="O941" s="181"/>
      <c r="P941" s="181"/>
      <c r="Q941" s="181"/>
      <c r="R941" s="181"/>
      <c r="S941" s="181"/>
      <c r="T941" s="182"/>
      <c r="AT941" s="176" t="s">
        <v>167</v>
      </c>
      <c r="AU941" s="176" t="s">
        <v>82</v>
      </c>
      <c r="AV941" s="14" t="s">
        <v>79</v>
      </c>
      <c r="AW941" s="14" t="s">
        <v>33</v>
      </c>
      <c r="AX941" s="14" t="s">
        <v>71</v>
      </c>
      <c r="AY941" s="176" t="s">
        <v>159</v>
      </c>
    </row>
    <row r="942" spans="2:51" s="13" customFormat="1" ht="11.25">
      <c r="B942" s="167"/>
      <c r="D942" s="168" t="s">
        <v>167</v>
      </c>
      <c r="E942" s="169" t="s">
        <v>3</v>
      </c>
      <c r="F942" s="170" t="s">
        <v>920</v>
      </c>
      <c r="H942" s="169" t="s">
        <v>3</v>
      </c>
      <c r="I942" s="171"/>
      <c r="L942" s="167"/>
      <c r="M942" s="172"/>
      <c r="N942" s="173"/>
      <c r="O942" s="173"/>
      <c r="P942" s="173"/>
      <c r="Q942" s="173"/>
      <c r="R942" s="173"/>
      <c r="S942" s="173"/>
      <c r="T942" s="174"/>
      <c r="AT942" s="169" t="s">
        <v>167</v>
      </c>
      <c r="AU942" s="169" t="s">
        <v>82</v>
      </c>
      <c r="AV942" s="13" t="s">
        <v>15</v>
      </c>
      <c r="AW942" s="13" t="s">
        <v>33</v>
      </c>
      <c r="AX942" s="13" t="s">
        <v>71</v>
      </c>
      <c r="AY942" s="169" t="s">
        <v>159</v>
      </c>
    </row>
    <row r="943" spans="2:51" s="14" customFormat="1" ht="11.25">
      <c r="B943" s="175"/>
      <c r="D943" s="168" t="s">
        <v>167</v>
      </c>
      <c r="E943" s="176" t="s">
        <v>3</v>
      </c>
      <c r="F943" s="177" t="s">
        <v>921</v>
      </c>
      <c r="H943" s="178">
        <v>1</v>
      </c>
      <c r="I943" s="179"/>
      <c r="L943" s="175"/>
      <c r="M943" s="180"/>
      <c r="N943" s="181"/>
      <c r="O943" s="181"/>
      <c r="P943" s="181"/>
      <c r="Q943" s="181"/>
      <c r="R943" s="181"/>
      <c r="S943" s="181"/>
      <c r="T943" s="182"/>
      <c r="AT943" s="176" t="s">
        <v>167</v>
      </c>
      <c r="AU943" s="176" t="s">
        <v>82</v>
      </c>
      <c r="AV943" s="14" t="s">
        <v>79</v>
      </c>
      <c r="AW943" s="14" t="s">
        <v>33</v>
      </c>
      <c r="AX943" s="14" t="s">
        <v>71</v>
      </c>
      <c r="AY943" s="176" t="s">
        <v>159</v>
      </c>
    </row>
    <row r="944" spans="2:51" s="15" customFormat="1" ht="11.25">
      <c r="B944" s="183"/>
      <c r="D944" s="168" t="s">
        <v>167</v>
      </c>
      <c r="E944" s="184" t="s">
        <v>3</v>
      </c>
      <c r="F944" s="185" t="s">
        <v>186</v>
      </c>
      <c r="H944" s="186">
        <v>497.05</v>
      </c>
      <c r="I944" s="187"/>
      <c r="L944" s="183"/>
      <c r="M944" s="188"/>
      <c r="N944" s="189"/>
      <c r="O944" s="189"/>
      <c r="P944" s="189"/>
      <c r="Q944" s="189"/>
      <c r="R944" s="189"/>
      <c r="S944" s="189"/>
      <c r="T944" s="190"/>
      <c r="AT944" s="184" t="s">
        <v>167</v>
      </c>
      <c r="AU944" s="184" t="s">
        <v>82</v>
      </c>
      <c r="AV944" s="15" t="s">
        <v>85</v>
      </c>
      <c r="AW944" s="15" t="s">
        <v>33</v>
      </c>
      <c r="AX944" s="15" t="s">
        <v>15</v>
      </c>
      <c r="AY944" s="184" t="s">
        <v>159</v>
      </c>
    </row>
    <row r="945" spans="2:63" s="12" customFormat="1" ht="20.85" customHeight="1">
      <c r="B945" s="140"/>
      <c r="D945" s="141" t="s">
        <v>70</v>
      </c>
      <c r="E945" s="151" t="s">
        <v>545</v>
      </c>
      <c r="F945" s="151" t="s">
        <v>1127</v>
      </c>
      <c r="I945" s="143"/>
      <c r="J945" s="152">
        <f>BK945</f>
        <v>0</v>
      </c>
      <c r="L945" s="140"/>
      <c r="M945" s="145"/>
      <c r="N945" s="146"/>
      <c r="O945" s="146"/>
      <c r="P945" s="147">
        <f>SUM(P946:P1053)</f>
        <v>0</v>
      </c>
      <c r="Q945" s="146"/>
      <c r="R945" s="147">
        <f>SUM(R946:R1053)</f>
        <v>68.87943656000002</v>
      </c>
      <c r="S945" s="146"/>
      <c r="T945" s="148">
        <f>SUM(T946:T1053)</f>
        <v>0</v>
      </c>
      <c r="AR945" s="141" t="s">
        <v>15</v>
      </c>
      <c r="AT945" s="149" t="s">
        <v>70</v>
      </c>
      <c r="AU945" s="149" t="s">
        <v>79</v>
      </c>
      <c r="AY945" s="141" t="s">
        <v>159</v>
      </c>
      <c r="BK945" s="150">
        <f>SUM(BK946:BK1053)</f>
        <v>0</v>
      </c>
    </row>
    <row r="946" spans="1:65" s="2" customFormat="1" ht="24" customHeight="1">
      <c r="A946" s="34"/>
      <c r="B946" s="153"/>
      <c r="C946" s="154" t="s">
        <v>1128</v>
      </c>
      <c r="D946" s="154" t="s">
        <v>161</v>
      </c>
      <c r="E946" s="155" t="s">
        <v>1129</v>
      </c>
      <c r="F946" s="156" t="s">
        <v>1130</v>
      </c>
      <c r="G946" s="157" t="s">
        <v>172</v>
      </c>
      <c r="H946" s="158">
        <v>14.967</v>
      </c>
      <c r="I946" s="159"/>
      <c r="J946" s="160">
        <f>ROUND(I946*H946,2)</f>
        <v>0</v>
      </c>
      <c r="K946" s="156" t="s">
        <v>165</v>
      </c>
      <c r="L946" s="35"/>
      <c r="M946" s="161" t="s">
        <v>3</v>
      </c>
      <c r="N946" s="162" t="s">
        <v>42</v>
      </c>
      <c r="O946" s="55"/>
      <c r="P946" s="163">
        <f>O946*H946</f>
        <v>0</v>
      </c>
      <c r="Q946" s="163">
        <v>2.45329</v>
      </c>
      <c r="R946" s="163">
        <f>Q946*H946</f>
        <v>36.718391430000004</v>
      </c>
      <c r="S946" s="163">
        <v>0</v>
      </c>
      <c r="T946" s="164">
        <f>S946*H946</f>
        <v>0</v>
      </c>
      <c r="U946" s="34"/>
      <c r="V946" s="34"/>
      <c r="W946" s="34"/>
      <c r="X946" s="34"/>
      <c r="Y946" s="34"/>
      <c r="Z946" s="34"/>
      <c r="AA946" s="34"/>
      <c r="AB946" s="34"/>
      <c r="AC946" s="34"/>
      <c r="AD946" s="34"/>
      <c r="AE946" s="34"/>
      <c r="AR946" s="165" t="s">
        <v>85</v>
      </c>
      <c r="AT946" s="165" t="s">
        <v>161</v>
      </c>
      <c r="AU946" s="165" t="s">
        <v>82</v>
      </c>
      <c r="AY946" s="19" t="s">
        <v>159</v>
      </c>
      <c r="BE946" s="166">
        <f>IF(N946="základní",J946,0)</f>
        <v>0</v>
      </c>
      <c r="BF946" s="166">
        <f>IF(N946="snížená",J946,0)</f>
        <v>0</v>
      </c>
      <c r="BG946" s="166">
        <f>IF(N946="zákl. přenesená",J946,0)</f>
        <v>0</v>
      </c>
      <c r="BH946" s="166">
        <f>IF(N946="sníž. přenesená",J946,0)</f>
        <v>0</v>
      </c>
      <c r="BI946" s="166">
        <f>IF(N946="nulová",J946,0)</f>
        <v>0</v>
      </c>
      <c r="BJ946" s="19" t="s">
        <v>15</v>
      </c>
      <c r="BK946" s="166">
        <f>ROUND(I946*H946,2)</f>
        <v>0</v>
      </c>
      <c r="BL946" s="19" t="s">
        <v>85</v>
      </c>
      <c r="BM946" s="165" t="s">
        <v>1131</v>
      </c>
    </row>
    <row r="947" spans="2:51" s="13" customFormat="1" ht="11.25">
      <c r="B947" s="167"/>
      <c r="D947" s="168" t="s">
        <v>167</v>
      </c>
      <c r="E947" s="169" t="s">
        <v>3</v>
      </c>
      <c r="F947" s="170" t="s">
        <v>339</v>
      </c>
      <c r="H947" s="169" t="s">
        <v>3</v>
      </c>
      <c r="I947" s="171"/>
      <c r="L947" s="167"/>
      <c r="M947" s="172"/>
      <c r="N947" s="173"/>
      <c r="O947" s="173"/>
      <c r="P947" s="173"/>
      <c r="Q947" s="173"/>
      <c r="R947" s="173"/>
      <c r="S947" s="173"/>
      <c r="T947" s="174"/>
      <c r="AT947" s="169" t="s">
        <v>167</v>
      </c>
      <c r="AU947" s="169" t="s">
        <v>82</v>
      </c>
      <c r="AV947" s="13" t="s">
        <v>15</v>
      </c>
      <c r="AW947" s="13" t="s">
        <v>33</v>
      </c>
      <c r="AX947" s="13" t="s">
        <v>71</v>
      </c>
      <c r="AY947" s="169" t="s">
        <v>159</v>
      </c>
    </row>
    <row r="948" spans="2:51" s="14" customFormat="1" ht="22.5">
      <c r="B948" s="175"/>
      <c r="D948" s="168" t="s">
        <v>167</v>
      </c>
      <c r="E948" s="176" t="s">
        <v>3</v>
      </c>
      <c r="F948" s="177" t="s">
        <v>1132</v>
      </c>
      <c r="H948" s="178">
        <v>14.967</v>
      </c>
      <c r="I948" s="179"/>
      <c r="L948" s="175"/>
      <c r="M948" s="180"/>
      <c r="N948" s="181"/>
      <c r="O948" s="181"/>
      <c r="P948" s="181"/>
      <c r="Q948" s="181"/>
      <c r="R948" s="181"/>
      <c r="S948" s="181"/>
      <c r="T948" s="182"/>
      <c r="AT948" s="176" t="s">
        <v>167</v>
      </c>
      <c r="AU948" s="176" t="s">
        <v>82</v>
      </c>
      <c r="AV948" s="14" t="s">
        <v>79</v>
      </c>
      <c r="AW948" s="14" t="s">
        <v>33</v>
      </c>
      <c r="AX948" s="14" t="s">
        <v>71</v>
      </c>
      <c r="AY948" s="176" t="s">
        <v>159</v>
      </c>
    </row>
    <row r="949" spans="2:51" s="15" customFormat="1" ht="11.25">
      <c r="B949" s="183"/>
      <c r="D949" s="168" t="s">
        <v>167</v>
      </c>
      <c r="E949" s="184" t="s">
        <v>3</v>
      </c>
      <c r="F949" s="185" t="s">
        <v>186</v>
      </c>
      <c r="H949" s="186">
        <v>14.967</v>
      </c>
      <c r="I949" s="187"/>
      <c r="L949" s="183"/>
      <c r="M949" s="188"/>
      <c r="N949" s="189"/>
      <c r="O949" s="189"/>
      <c r="P949" s="189"/>
      <c r="Q949" s="189"/>
      <c r="R949" s="189"/>
      <c r="S949" s="189"/>
      <c r="T949" s="190"/>
      <c r="AT949" s="184" t="s">
        <v>167</v>
      </c>
      <c r="AU949" s="184" t="s">
        <v>82</v>
      </c>
      <c r="AV949" s="15" t="s">
        <v>85</v>
      </c>
      <c r="AW949" s="15" t="s">
        <v>33</v>
      </c>
      <c r="AX949" s="15" t="s">
        <v>15</v>
      </c>
      <c r="AY949" s="184" t="s">
        <v>159</v>
      </c>
    </row>
    <row r="950" spans="1:65" s="2" customFormat="1" ht="24" customHeight="1">
      <c r="A950" s="34"/>
      <c r="B950" s="153"/>
      <c r="C950" s="154" t="s">
        <v>1133</v>
      </c>
      <c r="D950" s="154" t="s">
        <v>161</v>
      </c>
      <c r="E950" s="155" t="s">
        <v>1134</v>
      </c>
      <c r="F950" s="156" t="s">
        <v>1135</v>
      </c>
      <c r="G950" s="157" t="s">
        <v>172</v>
      </c>
      <c r="H950" s="158">
        <v>14.967</v>
      </c>
      <c r="I950" s="159"/>
      <c r="J950" s="160">
        <f>ROUND(I950*H950,2)</f>
        <v>0</v>
      </c>
      <c r="K950" s="156" t="s">
        <v>165</v>
      </c>
      <c r="L950" s="35"/>
      <c r="M950" s="161" t="s">
        <v>3</v>
      </c>
      <c r="N950" s="162" t="s">
        <v>42</v>
      </c>
      <c r="O950" s="55"/>
      <c r="P950" s="163">
        <f>O950*H950</f>
        <v>0</v>
      </c>
      <c r="Q950" s="163">
        <v>0</v>
      </c>
      <c r="R950" s="163">
        <f>Q950*H950</f>
        <v>0</v>
      </c>
      <c r="S950" s="163">
        <v>0</v>
      </c>
      <c r="T950" s="164">
        <f>S950*H950</f>
        <v>0</v>
      </c>
      <c r="U950" s="34"/>
      <c r="V950" s="34"/>
      <c r="W950" s="34"/>
      <c r="X950" s="34"/>
      <c r="Y950" s="34"/>
      <c r="Z950" s="34"/>
      <c r="AA950" s="34"/>
      <c r="AB950" s="34"/>
      <c r="AC950" s="34"/>
      <c r="AD950" s="34"/>
      <c r="AE950" s="34"/>
      <c r="AR950" s="165" t="s">
        <v>85</v>
      </c>
      <c r="AT950" s="165" t="s">
        <v>161</v>
      </c>
      <c r="AU950" s="165" t="s">
        <v>82</v>
      </c>
      <c r="AY950" s="19" t="s">
        <v>159</v>
      </c>
      <c r="BE950" s="166">
        <f>IF(N950="základní",J950,0)</f>
        <v>0</v>
      </c>
      <c r="BF950" s="166">
        <f>IF(N950="snížená",J950,0)</f>
        <v>0</v>
      </c>
      <c r="BG950" s="166">
        <f>IF(N950="zákl. přenesená",J950,0)</f>
        <v>0</v>
      </c>
      <c r="BH950" s="166">
        <f>IF(N950="sníž. přenesená",J950,0)</f>
        <v>0</v>
      </c>
      <c r="BI950" s="166">
        <f>IF(N950="nulová",J950,0)</f>
        <v>0</v>
      </c>
      <c r="BJ950" s="19" t="s">
        <v>15</v>
      </c>
      <c r="BK950" s="166">
        <f>ROUND(I950*H950,2)</f>
        <v>0</v>
      </c>
      <c r="BL950" s="19" t="s">
        <v>85</v>
      </c>
      <c r="BM950" s="165" t="s">
        <v>1136</v>
      </c>
    </row>
    <row r="951" spans="2:51" s="13" customFormat="1" ht="11.25">
      <c r="B951" s="167"/>
      <c r="D951" s="168" t="s">
        <v>167</v>
      </c>
      <c r="E951" s="169" t="s">
        <v>3</v>
      </c>
      <c r="F951" s="170" t="s">
        <v>1137</v>
      </c>
      <c r="H951" s="169" t="s">
        <v>3</v>
      </c>
      <c r="I951" s="171"/>
      <c r="L951" s="167"/>
      <c r="M951" s="172"/>
      <c r="N951" s="173"/>
      <c r="O951" s="173"/>
      <c r="P951" s="173"/>
      <c r="Q951" s="173"/>
      <c r="R951" s="173"/>
      <c r="S951" s="173"/>
      <c r="T951" s="174"/>
      <c r="AT951" s="169" t="s">
        <v>167</v>
      </c>
      <c r="AU951" s="169" t="s">
        <v>82</v>
      </c>
      <c r="AV951" s="13" t="s">
        <v>15</v>
      </c>
      <c r="AW951" s="13" t="s">
        <v>33</v>
      </c>
      <c r="AX951" s="13" t="s">
        <v>71</v>
      </c>
      <c r="AY951" s="169" t="s">
        <v>159</v>
      </c>
    </row>
    <row r="952" spans="2:51" s="14" customFormat="1" ht="11.25">
      <c r="B952" s="175"/>
      <c r="D952" s="168" t="s">
        <v>167</v>
      </c>
      <c r="E952" s="176" t="s">
        <v>3</v>
      </c>
      <c r="F952" s="177" t="s">
        <v>1138</v>
      </c>
      <c r="H952" s="178">
        <v>14.967</v>
      </c>
      <c r="I952" s="179"/>
      <c r="L952" s="175"/>
      <c r="M952" s="180"/>
      <c r="N952" s="181"/>
      <c r="O952" s="181"/>
      <c r="P952" s="181"/>
      <c r="Q952" s="181"/>
      <c r="R952" s="181"/>
      <c r="S952" s="181"/>
      <c r="T952" s="182"/>
      <c r="AT952" s="176" t="s">
        <v>167</v>
      </c>
      <c r="AU952" s="176" t="s">
        <v>82</v>
      </c>
      <c r="AV952" s="14" t="s">
        <v>79</v>
      </c>
      <c r="AW952" s="14" t="s">
        <v>33</v>
      </c>
      <c r="AX952" s="14" t="s">
        <v>15</v>
      </c>
      <c r="AY952" s="176" t="s">
        <v>159</v>
      </c>
    </row>
    <row r="953" spans="1:65" s="2" customFormat="1" ht="36" customHeight="1">
      <c r="A953" s="34"/>
      <c r="B953" s="153"/>
      <c r="C953" s="154" t="s">
        <v>1139</v>
      </c>
      <c r="D953" s="154" t="s">
        <v>161</v>
      </c>
      <c r="E953" s="155" t="s">
        <v>1140</v>
      </c>
      <c r="F953" s="156" t="s">
        <v>1141</v>
      </c>
      <c r="G953" s="157" t="s">
        <v>172</v>
      </c>
      <c r="H953" s="158">
        <v>14.967</v>
      </c>
      <c r="I953" s="159"/>
      <c r="J953" s="160">
        <f>ROUND(I953*H953,2)</f>
        <v>0</v>
      </c>
      <c r="K953" s="156" t="s">
        <v>165</v>
      </c>
      <c r="L953" s="35"/>
      <c r="M953" s="161" t="s">
        <v>3</v>
      </c>
      <c r="N953" s="162" t="s">
        <v>42</v>
      </c>
      <c r="O953" s="55"/>
      <c r="P953" s="163">
        <f>O953*H953</f>
        <v>0</v>
      </c>
      <c r="Q953" s="163">
        <v>0</v>
      </c>
      <c r="R953" s="163">
        <f>Q953*H953</f>
        <v>0</v>
      </c>
      <c r="S953" s="163">
        <v>0</v>
      </c>
      <c r="T953" s="164">
        <f>S953*H953</f>
        <v>0</v>
      </c>
      <c r="U953" s="34"/>
      <c r="V953" s="34"/>
      <c r="W953" s="34"/>
      <c r="X953" s="34"/>
      <c r="Y953" s="34"/>
      <c r="Z953" s="34"/>
      <c r="AA953" s="34"/>
      <c r="AB953" s="34"/>
      <c r="AC953" s="34"/>
      <c r="AD953" s="34"/>
      <c r="AE953" s="34"/>
      <c r="AR953" s="165" t="s">
        <v>85</v>
      </c>
      <c r="AT953" s="165" t="s">
        <v>161</v>
      </c>
      <c r="AU953" s="165" t="s">
        <v>82</v>
      </c>
      <c r="AY953" s="19" t="s">
        <v>159</v>
      </c>
      <c r="BE953" s="166">
        <f>IF(N953="základní",J953,0)</f>
        <v>0</v>
      </c>
      <c r="BF953" s="166">
        <f>IF(N953="snížená",J953,0)</f>
        <v>0</v>
      </c>
      <c r="BG953" s="166">
        <f>IF(N953="zákl. přenesená",J953,0)</f>
        <v>0</v>
      </c>
      <c r="BH953" s="166">
        <f>IF(N953="sníž. přenesená",J953,0)</f>
        <v>0</v>
      </c>
      <c r="BI953" s="166">
        <f>IF(N953="nulová",J953,0)</f>
        <v>0</v>
      </c>
      <c r="BJ953" s="19" t="s">
        <v>15</v>
      </c>
      <c r="BK953" s="166">
        <f>ROUND(I953*H953,2)</f>
        <v>0</v>
      </c>
      <c r="BL953" s="19" t="s">
        <v>85</v>
      </c>
      <c r="BM953" s="165" t="s">
        <v>1142</v>
      </c>
    </row>
    <row r="954" spans="2:51" s="13" customFormat="1" ht="11.25">
      <c r="B954" s="167"/>
      <c r="D954" s="168" t="s">
        <v>167</v>
      </c>
      <c r="E954" s="169" t="s">
        <v>3</v>
      </c>
      <c r="F954" s="170" t="s">
        <v>1137</v>
      </c>
      <c r="H954" s="169" t="s">
        <v>3</v>
      </c>
      <c r="I954" s="171"/>
      <c r="L954" s="167"/>
      <c r="M954" s="172"/>
      <c r="N954" s="173"/>
      <c r="O954" s="173"/>
      <c r="P954" s="173"/>
      <c r="Q954" s="173"/>
      <c r="R954" s="173"/>
      <c r="S954" s="173"/>
      <c r="T954" s="174"/>
      <c r="AT954" s="169" t="s">
        <v>167</v>
      </c>
      <c r="AU954" s="169" t="s">
        <v>82</v>
      </c>
      <c r="AV954" s="13" t="s">
        <v>15</v>
      </c>
      <c r="AW954" s="13" t="s">
        <v>33</v>
      </c>
      <c r="AX954" s="13" t="s">
        <v>71</v>
      </c>
      <c r="AY954" s="169" t="s">
        <v>159</v>
      </c>
    </row>
    <row r="955" spans="2:51" s="14" customFormat="1" ht="11.25">
      <c r="B955" s="175"/>
      <c r="D955" s="168" t="s">
        <v>167</v>
      </c>
      <c r="E955" s="176" t="s">
        <v>3</v>
      </c>
      <c r="F955" s="177" t="s">
        <v>1138</v>
      </c>
      <c r="H955" s="178">
        <v>14.967</v>
      </c>
      <c r="I955" s="179"/>
      <c r="L955" s="175"/>
      <c r="M955" s="180"/>
      <c r="N955" s="181"/>
      <c r="O955" s="181"/>
      <c r="P955" s="181"/>
      <c r="Q955" s="181"/>
      <c r="R955" s="181"/>
      <c r="S955" s="181"/>
      <c r="T955" s="182"/>
      <c r="AT955" s="176" t="s">
        <v>167</v>
      </c>
      <c r="AU955" s="176" t="s">
        <v>82</v>
      </c>
      <c r="AV955" s="14" t="s">
        <v>79</v>
      </c>
      <c r="AW955" s="14" t="s">
        <v>33</v>
      </c>
      <c r="AX955" s="14" t="s">
        <v>15</v>
      </c>
      <c r="AY955" s="176" t="s">
        <v>159</v>
      </c>
    </row>
    <row r="956" spans="1:65" s="2" customFormat="1" ht="16.5" customHeight="1">
      <c r="A956" s="34"/>
      <c r="B956" s="153"/>
      <c r="C956" s="154" t="s">
        <v>1143</v>
      </c>
      <c r="D956" s="154" t="s">
        <v>161</v>
      </c>
      <c r="E956" s="155" t="s">
        <v>1144</v>
      </c>
      <c r="F956" s="156" t="s">
        <v>1145</v>
      </c>
      <c r="G956" s="157" t="s">
        <v>214</v>
      </c>
      <c r="H956" s="158">
        <v>1.139</v>
      </c>
      <c r="I956" s="159"/>
      <c r="J956" s="160">
        <f>ROUND(I956*H956,2)</f>
        <v>0</v>
      </c>
      <c r="K956" s="156" t="s">
        <v>165</v>
      </c>
      <c r="L956" s="35"/>
      <c r="M956" s="161" t="s">
        <v>3</v>
      </c>
      <c r="N956" s="162" t="s">
        <v>42</v>
      </c>
      <c r="O956" s="55"/>
      <c r="P956" s="163">
        <f>O956*H956</f>
        <v>0</v>
      </c>
      <c r="Q956" s="163">
        <v>1.06277</v>
      </c>
      <c r="R956" s="163">
        <f>Q956*H956</f>
        <v>1.21049503</v>
      </c>
      <c r="S956" s="163">
        <v>0</v>
      </c>
      <c r="T956" s="164">
        <f>S956*H956</f>
        <v>0</v>
      </c>
      <c r="U956" s="34"/>
      <c r="V956" s="34"/>
      <c r="W956" s="34"/>
      <c r="X956" s="34"/>
      <c r="Y956" s="34"/>
      <c r="Z956" s="34"/>
      <c r="AA956" s="34"/>
      <c r="AB956" s="34"/>
      <c r="AC956" s="34"/>
      <c r="AD956" s="34"/>
      <c r="AE956" s="34"/>
      <c r="AR956" s="165" t="s">
        <v>85</v>
      </c>
      <c r="AT956" s="165" t="s">
        <v>161</v>
      </c>
      <c r="AU956" s="165" t="s">
        <v>82</v>
      </c>
      <c r="AY956" s="19" t="s">
        <v>159</v>
      </c>
      <c r="BE956" s="166">
        <f>IF(N956="základní",J956,0)</f>
        <v>0</v>
      </c>
      <c r="BF956" s="166">
        <f>IF(N956="snížená",J956,0)</f>
        <v>0</v>
      </c>
      <c r="BG956" s="166">
        <f>IF(N956="zákl. přenesená",J956,0)</f>
        <v>0</v>
      </c>
      <c r="BH956" s="166">
        <f>IF(N956="sníž. přenesená",J956,0)</f>
        <v>0</v>
      </c>
      <c r="BI956" s="166">
        <f>IF(N956="nulová",J956,0)</f>
        <v>0</v>
      </c>
      <c r="BJ956" s="19" t="s">
        <v>15</v>
      </c>
      <c r="BK956" s="166">
        <f>ROUND(I956*H956,2)</f>
        <v>0</v>
      </c>
      <c r="BL956" s="19" t="s">
        <v>85</v>
      </c>
      <c r="BM956" s="165" t="s">
        <v>1146</v>
      </c>
    </row>
    <row r="957" spans="2:51" s="13" customFormat="1" ht="11.25">
      <c r="B957" s="167"/>
      <c r="D957" s="168" t="s">
        <v>167</v>
      </c>
      <c r="E957" s="169" t="s">
        <v>3</v>
      </c>
      <c r="F957" s="170" t="s">
        <v>1147</v>
      </c>
      <c r="H957" s="169" t="s">
        <v>3</v>
      </c>
      <c r="I957" s="171"/>
      <c r="L957" s="167"/>
      <c r="M957" s="172"/>
      <c r="N957" s="173"/>
      <c r="O957" s="173"/>
      <c r="P957" s="173"/>
      <c r="Q957" s="173"/>
      <c r="R957" s="173"/>
      <c r="S957" s="173"/>
      <c r="T957" s="174"/>
      <c r="AT957" s="169" t="s">
        <v>167</v>
      </c>
      <c r="AU957" s="169" t="s">
        <v>82</v>
      </c>
      <c r="AV957" s="13" t="s">
        <v>15</v>
      </c>
      <c r="AW957" s="13" t="s">
        <v>33</v>
      </c>
      <c r="AX957" s="13" t="s">
        <v>71</v>
      </c>
      <c r="AY957" s="169" t="s">
        <v>159</v>
      </c>
    </row>
    <row r="958" spans="2:51" s="13" customFormat="1" ht="11.25">
      <c r="B958" s="167"/>
      <c r="D958" s="168" t="s">
        <v>167</v>
      </c>
      <c r="E958" s="169" t="s">
        <v>3</v>
      </c>
      <c r="F958" s="170" t="s">
        <v>339</v>
      </c>
      <c r="H958" s="169" t="s">
        <v>3</v>
      </c>
      <c r="I958" s="171"/>
      <c r="L958" s="167"/>
      <c r="M958" s="172"/>
      <c r="N958" s="173"/>
      <c r="O958" s="173"/>
      <c r="P958" s="173"/>
      <c r="Q958" s="173"/>
      <c r="R958" s="173"/>
      <c r="S958" s="173"/>
      <c r="T958" s="174"/>
      <c r="AT958" s="169" t="s">
        <v>167</v>
      </c>
      <c r="AU958" s="169" t="s">
        <v>82</v>
      </c>
      <c r="AV958" s="13" t="s">
        <v>15</v>
      </c>
      <c r="AW958" s="13" t="s">
        <v>33</v>
      </c>
      <c r="AX958" s="13" t="s">
        <v>71</v>
      </c>
      <c r="AY958" s="169" t="s">
        <v>159</v>
      </c>
    </row>
    <row r="959" spans="2:51" s="14" customFormat="1" ht="22.5">
      <c r="B959" s="175"/>
      <c r="D959" s="168" t="s">
        <v>167</v>
      </c>
      <c r="E959" s="176" t="s">
        <v>3</v>
      </c>
      <c r="F959" s="177" t="s">
        <v>1148</v>
      </c>
      <c r="H959" s="178">
        <v>1.139</v>
      </c>
      <c r="I959" s="179"/>
      <c r="L959" s="175"/>
      <c r="M959" s="180"/>
      <c r="N959" s="181"/>
      <c r="O959" s="181"/>
      <c r="P959" s="181"/>
      <c r="Q959" s="181"/>
      <c r="R959" s="181"/>
      <c r="S959" s="181"/>
      <c r="T959" s="182"/>
      <c r="AT959" s="176" t="s">
        <v>167</v>
      </c>
      <c r="AU959" s="176" t="s">
        <v>82</v>
      </c>
      <c r="AV959" s="14" t="s">
        <v>79</v>
      </c>
      <c r="AW959" s="14" t="s">
        <v>33</v>
      </c>
      <c r="AX959" s="14" t="s">
        <v>71</v>
      </c>
      <c r="AY959" s="176" t="s">
        <v>159</v>
      </c>
    </row>
    <row r="960" spans="2:51" s="15" customFormat="1" ht="11.25">
      <c r="B960" s="183"/>
      <c r="D960" s="168" t="s">
        <v>167</v>
      </c>
      <c r="E960" s="184" t="s">
        <v>3</v>
      </c>
      <c r="F960" s="185" t="s">
        <v>186</v>
      </c>
      <c r="H960" s="186">
        <v>1.139</v>
      </c>
      <c r="I960" s="187"/>
      <c r="L960" s="183"/>
      <c r="M960" s="188"/>
      <c r="N960" s="189"/>
      <c r="O960" s="189"/>
      <c r="P960" s="189"/>
      <c r="Q960" s="189"/>
      <c r="R960" s="189"/>
      <c r="S960" s="189"/>
      <c r="T960" s="190"/>
      <c r="AT960" s="184" t="s">
        <v>167</v>
      </c>
      <c r="AU960" s="184" t="s">
        <v>82</v>
      </c>
      <c r="AV960" s="15" t="s">
        <v>85</v>
      </c>
      <c r="AW960" s="15" t="s">
        <v>33</v>
      </c>
      <c r="AX960" s="15" t="s">
        <v>15</v>
      </c>
      <c r="AY960" s="184" t="s">
        <v>159</v>
      </c>
    </row>
    <row r="961" spans="1:65" s="2" customFormat="1" ht="24" customHeight="1">
      <c r="A961" s="34"/>
      <c r="B961" s="153"/>
      <c r="C961" s="154" t="s">
        <v>1149</v>
      </c>
      <c r="D961" s="154" t="s">
        <v>161</v>
      </c>
      <c r="E961" s="155" t="s">
        <v>1150</v>
      </c>
      <c r="F961" s="156" t="s">
        <v>1151</v>
      </c>
      <c r="G961" s="157" t="s">
        <v>164</v>
      </c>
      <c r="H961" s="158">
        <v>260.25</v>
      </c>
      <c r="I961" s="159"/>
      <c r="J961" s="160">
        <f>ROUND(I961*H961,2)</f>
        <v>0</v>
      </c>
      <c r="K961" s="156" t="s">
        <v>165</v>
      </c>
      <c r="L961" s="35"/>
      <c r="M961" s="161" t="s">
        <v>3</v>
      </c>
      <c r="N961" s="162" t="s">
        <v>42</v>
      </c>
      <c r="O961" s="55"/>
      <c r="P961" s="163">
        <f>O961*H961</f>
        <v>0</v>
      </c>
      <c r="Q961" s="163">
        <v>0.1173</v>
      </c>
      <c r="R961" s="163">
        <f>Q961*H961</f>
        <v>30.527325</v>
      </c>
      <c r="S961" s="163">
        <v>0</v>
      </c>
      <c r="T961" s="164">
        <f>S961*H961</f>
        <v>0</v>
      </c>
      <c r="U961" s="34"/>
      <c r="V961" s="34"/>
      <c r="W961" s="34"/>
      <c r="X961" s="34"/>
      <c r="Y961" s="34"/>
      <c r="Z961" s="34"/>
      <c r="AA961" s="34"/>
      <c r="AB961" s="34"/>
      <c r="AC961" s="34"/>
      <c r="AD961" s="34"/>
      <c r="AE961" s="34"/>
      <c r="AR961" s="165" t="s">
        <v>85</v>
      </c>
      <c r="AT961" s="165" t="s">
        <v>161</v>
      </c>
      <c r="AU961" s="165" t="s">
        <v>82</v>
      </c>
      <c r="AY961" s="19" t="s">
        <v>159</v>
      </c>
      <c r="BE961" s="166">
        <f>IF(N961="základní",J961,0)</f>
        <v>0</v>
      </c>
      <c r="BF961" s="166">
        <f>IF(N961="snížená",J961,0)</f>
        <v>0</v>
      </c>
      <c r="BG961" s="166">
        <f>IF(N961="zákl. přenesená",J961,0)</f>
        <v>0</v>
      </c>
      <c r="BH961" s="166">
        <f>IF(N961="sníž. přenesená",J961,0)</f>
        <v>0</v>
      </c>
      <c r="BI961" s="166">
        <f>IF(N961="nulová",J961,0)</f>
        <v>0</v>
      </c>
      <c r="BJ961" s="19" t="s">
        <v>15</v>
      </c>
      <c r="BK961" s="166">
        <f>ROUND(I961*H961,2)</f>
        <v>0</v>
      </c>
      <c r="BL961" s="19" t="s">
        <v>85</v>
      </c>
      <c r="BM961" s="165" t="s">
        <v>1152</v>
      </c>
    </row>
    <row r="962" spans="2:51" s="13" customFormat="1" ht="11.25">
      <c r="B962" s="167"/>
      <c r="D962" s="168" t="s">
        <v>167</v>
      </c>
      <c r="E962" s="169" t="s">
        <v>3</v>
      </c>
      <c r="F962" s="170" t="s">
        <v>342</v>
      </c>
      <c r="H962" s="169" t="s">
        <v>3</v>
      </c>
      <c r="I962" s="171"/>
      <c r="L962" s="167"/>
      <c r="M962" s="172"/>
      <c r="N962" s="173"/>
      <c r="O962" s="173"/>
      <c r="P962" s="173"/>
      <c r="Q962" s="173"/>
      <c r="R962" s="173"/>
      <c r="S962" s="173"/>
      <c r="T962" s="174"/>
      <c r="AT962" s="169" t="s">
        <v>167</v>
      </c>
      <c r="AU962" s="169" t="s">
        <v>82</v>
      </c>
      <c r="AV962" s="13" t="s">
        <v>15</v>
      </c>
      <c r="AW962" s="13" t="s">
        <v>33</v>
      </c>
      <c r="AX962" s="13" t="s">
        <v>71</v>
      </c>
      <c r="AY962" s="169" t="s">
        <v>159</v>
      </c>
    </row>
    <row r="963" spans="2:51" s="14" customFormat="1" ht="33.75">
      <c r="B963" s="175"/>
      <c r="D963" s="168" t="s">
        <v>167</v>
      </c>
      <c r="E963" s="176" t="s">
        <v>3</v>
      </c>
      <c r="F963" s="177" t="s">
        <v>1153</v>
      </c>
      <c r="H963" s="178">
        <v>260.25</v>
      </c>
      <c r="I963" s="179"/>
      <c r="L963" s="175"/>
      <c r="M963" s="180"/>
      <c r="N963" s="181"/>
      <c r="O963" s="181"/>
      <c r="P963" s="181"/>
      <c r="Q963" s="181"/>
      <c r="R963" s="181"/>
      <c r="S963" s="181"/>
      <c r="T963" s="182"/>
      <c r="AT963" s="176" t="s">
        <v>167</v>
      </c>
      <c r="AU963" s="176" t="s">
        <v>82</v>
      </c>
      <c r="AV963" s="14" t="s">
        <v>79</v>
      </c>
      <c r="AW963" s="14" t="s">
        <v>33</v>
      </c>
      <c r="AX963" s="14" t="s">
        <v>71</v>
      </c>
      <c r="AY963" s="176" t="s">
        <v>159</v>
      </c>
    </row>
    <row r="964" spans="2:51" s="15" customFormat="1" ht="11.25">
      <c r="B964" s="183"/>
      <c r="D964" s="168" t="s">
        <v>167</v>
      </c>
      <c r="E964" s="184" t="s">
        <v>3</v>
      </c>
      <c r="F964" s="185" t="s">
        <v>186</v>
      </c>
      <c r="H964" s="186">
        <v>260.25</v>
      </c>
      <c r="I964" s="187"/>
      <c r="L964" s="183"/>
      <c r="M964" s="188"/>
      <c r="N964" s="189"/>
      <c r="O964" s="189"/>
      <c r="P964" s="189"/>
      <c r="Q964" s="189"/>
      <c r="R964" s="189"/>
      <c r="S964" s="189"/>
      <c r="T964" s="190"/>
      <c r="AT964" s="184" t="s">
        <v>167</v>
      </c>
      <c r="AU964" s="184" t="s">
        <v>82</v>
      </c>
      <c r="AV964" s="15" t="s">
        <v>85</v>
      </c>
      <c r="AW964" s="15" t="s">
        <v>33</v>
      </c>
      <c r="AX964" s="15" t="s">
        <v>15</v>
      </c>
      <c r="AY964" s="184" t="s">
        <v>159</v>
      </c>
    </row>
    <row r="965" spans="1:65" s="2" customFormat="1" ht="24" customHeight="1">
      <c r="A965" s="34"/>
      <c r="B965" s="153"/>
      <c r="C965" s="154" t="s">
        <v>1154</v>
      </c>
      <c r="D965" s="154" t="s">
        <v>161</v>
      </c>
      <c r="E965" s="155" t="s">
        <v>1155</v>
      </c>
      <c r="F965" s="156" t="s">
        <v>1156</v>
      </c>
      <c r="G965" s="157" t="s">
        <v>164</v>
      </c>
      <c r="H965" s="158">
        <v>474.07</v>
      </c>
      <c r="I965" s="159"/>
      <c r="J965" s="160">
        <f>ROUND(I965*H965,2)</f>
        <v>0</v>
      </c>
      <c r="K965" s="156" t="s">
        <v>165</v>
      </c>
      <c r="L965" s="35"/>
      <c r="M965" s="161" t="s">
        <v>3</v>
      </c>
      <c r="N965" s="162" t="s">
        <v>42</v>
      </c>
      <c r="O965" s="55"/>
      <c r="P965" s="163">
        <f>O965*H965</f>
        <v>0</v>
      </c>
      <c r="Q965" s="163">
        <v>0.00013</v>
      </c>
      <c r="R965" s="163">
        <f>Q965*H965</f>
        <v>0.06162909999999999</v>
      </c>
      <c r="S965" s="163">
        <v>0</v>
      </c>
      <c r="T965" s="164">
        <f>S965*H965</f>
        <v>0</v>
      </c>
      <c r="U965" s="34"/>
      <c r="V965" s="34"/>
      <c r="W965" s="34"/>
      <c r="X965" s="34"/>
      <c r="Y965" s="34"/>
      <c r="Z965" s="34"/>
      <c r="AA965" s="34"/>
      <c r="AB965" s="34"/>
      <c r="AC965" s="34"/>
      <c r="AD965" s="34"/>
      <c r="AE965" s="34"/>
      <c r="AR965" s="165" t="s">
        <v>85</v>
      </c>
      <c r="AT965" s="165" t="s">
        <v>161</v>
      </c>
      <c r="AU965" s="165" t="s">
        <v>82</v>
      </c>
      <c r="AY965" s="19" t="s">
        <v>159</v>
      </c>
      <c r="BE965" s="166">
        <f>IF(N965="základní",J965,0)</f>
        <v>0</v>
      </c>
      <c r="BF965" s="166">
        <f>IF(N965="snížená",J965,0)</f>
        <v>0</v>
      </c>
      <c r="BG965" s="166">
        <f>IF(N965="zákl. přenesená",J965,0)</f>
        <v>0</v>
      </c>
      <c r="BH965" s="166">
        <f>IF(N965="sníž. přenesená",J965,0)</f>
        <v>0</v>
      </c>
      <c r="BI965" s="166">
        <f>IF(N965="nulová",J965,0)</f>
        <v>0</v>
      </c>
      <c r="BJ965" s="19" t="s">
        <v>15</v>
      </c>
      <c r="BK965" s="166">
        <f>ROUND(I965*H965,2)</f>
        <v>0</v>
      </c>
      <c r="BL965" s="19" t="s">
        <v>85</v>
      </c>
      <c r="BM965" s="165" t="s">
        <v>1157</v>
      </c>
    </row>
    <row r="966" spans="2:51" s="13" customFormat="1" ht="11.25">
      <c r="B966" s="167"/>
      <c r="D966" s="168" t="s">
        <v>167</v>
      </c>
      <c r="E966" s="169" t="s">
        <v>3</v>
      </c>
      <c r="F966" s="170" t="s">
        <v>339</v>
      </c>
      <c r="H966" s="169" t="s">
        <v>3</v>
      </c>
      <c r="I966" s="171"/>
      <c r="L966" s="167"/>
      <c r="M966" s="172"/>
      <c r="N966" s="173"/>
      <c r="O966" s="173"/>
      <c r="P966" s="173"/>
      <c r="Q966" s="173"/>
      <c r="R966" s="173"/>
      <c r="S966" s="173"/>
      <c r="T966" s="174"/>
      <c r="AT966" s="169" t="s">
        <v>167</v>
      </c>
      <c r="AU966" s="169" t="s">
        <v>82</v>
      </c>
      <c r="AV966" s="13" t="s">
        <v>15</v>
      </c>
      <c r="AW966" s="13" t="s">
        <v>33</v>
      </c>
      <c r="AX966" s="13" t="s">
        <v>71</v>
      </c>
      <c r="AY966" s="169" t="s">
        <v>159</v>
      </c>
    </row>
    <row r="967" spans="2:51" s="14" customFormat="1" ht="22.5">
      <c r="B967" s="175"/>
      <c r="D967" s="168" t="s">
        <v>167</v>
      </c>
      <c r="E967" s="176" t="s">
        <v>3</v>
      </c>
      <c r="F967" s="177" t="s">
        <v>685</v>
      </c>
      <c r="H967" s="178">
        <v>213.82</v>
      </c>
      <c r="I967" s="179"/>
      <c r="L967" s="175"/>
      <c r="M967" s="180"/>
      <c r="N967" s="181"/>
      <c r="O967" s="181"/>
      <c r="P967" s="181"/>
      <c r="Q967" s="181"/>
      <c r="R967" s="181"/>
      <c r="S967" s="181"/>
      <c r="T967" s="182"/>
      <c r="AT967" s="176" t="s">
        <v>167</v>
      </c>
      <c r="AU967" s="176" t="s">
        <v>82</v>
      </c>
      <c r="AV967" s="14" t="s">
        <v>79</v>
      </c>
      <c r="AW967" s="14" t="s">
        <v>33</v>
      </c>
      <c r="AX967" s="14" t="s">
        <v>71</v>
      </c>
      <c r="AY967" s="176" t="s">
        <v>159</v>
      </c>
    </row>
    <row r="968" spans="2:51" s="13" customFormat="1" ht="11.25">
      <c r="B968" s="167"/>
      <c r="D968" s="168" t="s">
        <v>167</v>
      </c>
      <c r="E968" s="169" t="s">
        <v>3</v>
      </c>
      <c r="F968" s="170" t="s">
        <v>342</v>
      </c>
      <c r="H968" s="169" t="s">
        <v>3</v>
      </c>
      <c r="I968" s="171"/>
      <c r="L968" s="167"/>
      <c r="M968" s="172"/>
      <c r="N968" s="173"/>
      <c r="O968" s="173"/>
      <c r="P968" s="173"/>
      <c r="Q968" s="173"/>
      <c r="R968" s="173"/>
      <c r="S968" s="173"/>
      <c r="T968" s="174"/>
      <c r="AT968" s="169" t="s">
        <v>167</v>
      </c>
      <c r="AU968" s="169" t="s">
        <v>82</v>
      </c>
      <c r="AV968" s="13" t="s">
        <v>15</v>
      </c>
      <c r="AW968" s="13" t="s">
        <v>33</v>
      </c>
      <c r="AX968" s="13" t="s">
        <v>71</v>
      </c>
      <c r="AY968" s="169" t="s">
        <v>159</v>
      </c>
    </row>
    <row r="969" spans="2:51" s="14" customFormat="1" ht="33.75">
      <c r="B969" s="175"/>
      <c r="D969" s="168" t="s">
        <v>167</v>
      </c>
      <c r="E969" s="176" t="s">
        <v>3</v>
      </c>
      <c r="F969" s="177" t="s">
        <v>1153</v>
      </c>
      <c r="H969" s="178">
        <v>260.25</v>
      </c>
      <c r="I969" s="179"/>
      <c r="L969" s="175"/>
      <c r="M969" s="180"/>
      <c r="N969" s="181"/>
      <c r="O969" s="181"/>
      <c r="P969" s="181"/>
      <c r="Q969" s="181"/>
      <c r="R969" s="181"/>
      <c r="S969" s="181"/>
      <c r="T969" s="182"/>
      <c r="AT969" s="176" t="s">
        <v>167</v>
      </c>
      <c r="AU969" s="176" t="s">
        <v>82</v>
      </c>
      <c r="AV969" s="14" t="s">
        <v>79</v>
      </c>
      <c r="AW969" s="14" t="s">
        <v>33</v>
      </c>
      <c r="AX969" s="14" t="s">
        <v>71</v>
      </c>
      <c r="AY969" s="176" t="s">
        <v>159</v>
      </c>
    </row>
    <row r="970" spans="2:51" s="15" customFormat="1" ht="11.25">
      <c r="B970" s="183"/>
      <c r="D970" s="168" t="s">
        <v>167</v>
      </c>
      <c r="E970" s="184" t="s">
        <v>3</v>
      </c>
      <c r="F970" s="185" t="s">
        <v>186</v>
      </c>
      <c r="H970" s="186">
        <v>474.07</v>
      </c>
      <c r="I970" s="187"/>
      <c r="L970" s="183"/>
      <c r="M970" s="188"/>
      <c r="N970" s="189"/>
      <c r="O970" s="189"/>
      <c r="P970" s="189"/>
      <c r="Q970" s="189"/>
      <c r="R970" s="189"/>
      <c r="S970" s="189"/>
      <c r="T970" s="190"/>
      <c r="AT970" s="184" t="s">
        <v>167</v>
      </c>
      <c r="AU970" s="184" t="s">
        <v>82</v>
      </c>
      <c r="AV970" s="15" t="s">
        <v>85</v>
      </c>
      <c r="AW970" s="15" t="s">
        <v>33</v>
      </c>
      <c r="AX970" s="15" t="s">
        <v>15</v>
      </c>
      <c r="AY970" s="184" t="s">
        <v>159</v>
      </c>
    </row>
    <row r="971" spans="1:65" s="2" customFormat="1" ht="36" customHeight="1">
      <c r="A971" s="34"/>
      <c r="B971" s="153"/>
      <c r="C971" s="154" t="s">
        <v>1158</v>
      </c>
      <c r="D971" s="154" t="s">
        <v>161</v>
      </c>
      <c r="E971" s="155" t="s">
        <v>1159</v>
      </c>
      <c r="F971" s="156" t="s">
        <v>1160</v>
      </c>
      <c r="G971" s="157" t="s">
        <v>298</v>
      </c>
      <c r="H971" s="158">
        <v>556.2</v>
      </c>
      <c r="I971" s="159"/>
      <c r="J971" s="160">
        <f>ROUND(I971*H971,2)</f>
        <v>0</v>
      </c>
      <c r="K971" s="156" t="s">
        <v>165</v>
      </c>
      <c r="L971" s="35"/>
      <c r="M971" s="161" t="s">
        <v>3</v>
      </c>
      <c r="N971" s="162" t="s">
        <v>42</v>
      </c>
      <c r="O971" s="55"/>
      <c r="P971" s="163">
        <f>O971*H971</f>
        <v>0</v>
      </c>
      <c r="Q971" s="163">
        <v>6E-05</v>
      </c>
      <c r="R971" s="163">
        <f>Q971*H971</f>
        <v>0.033372000000000006</v>
      </c>
      <c r="S971" s="163">
        <v>0</v>
      </c>
      <c r="T971" s="164">
        <f>S971*H971</f>
        <v>0</v>
      </c>
      <c r="U971" s="34"/>
      <c r="V971" s="34"/>
      <c r="W971" s="34"/>
      <c r="X971" s="34"/>
      <c r="Y971" s="34"/>
      <c r="Z971" s="34"/>
      <c r="AA971" s="34"/>
      <c r="AB971" s="34"/>
      <c r="AC971" s="34"/>
      <c r="AD971" s="34"/>
      <c r="AE971" s="34"/>
      <c r="AR971" s="165" t="s">
        <v>85</v>
      </c>
      <c r="AT971" s="165" t="s">
        <v>161</v>
      </c>
      <c r="AU971" s="165" t="s">
        <v>82</v>
      </c>
      <c r="AY971" s="19" t="s">
        <v>159</v>
      </c>
      <c r="BE971" s="166">
        <f>IF(N971="základní",J971,0)</f>
        <v>0</v>
      </c>
      <c r="BF971" s="166">
        <f>IF(N971="snížená",J971,0)</f>
        <v>0</v>
      </c>
      <c r="BG971" s="166">
        <f>IF(N971="zákl. přenesená",J971,0)</f>
        <v>0</v>
      </c>
      <c r="BH971" s="166">
        <f>IF(N971="sníž. přenesená",J971,0)</f>
        <v>0</v>
      </c>
      <c r="BI971" s="166">
        <f>IF(N971="nulová",J971,0)</f>
        <v>0</v>
      </c>
      <c r="BJ971" s="19" t="s">
        <v>15</v>
      </c>
      <c r="BK971" s="166">
        <f>ROUND(I971*H971,2)</f>
        <v>0</v>
      </c>
      <c r="BL971" s="19" t="s">
        <v>85</v>
      </c>
      <c r="BM971" s="165" t="s">
        <v>1161</v>
      </c>
    </row>
    <row r="972" spans="2:51" s="13" customFormat="1" ht="11.25">
      <c r="B972" s="167"/>
      <c r="D972" s="168" t="s">
        <v>167</v>
      </c>
      <c r="E972" s="169" t="s">
        <v>3</v>
      </c>
      <c r="F972" s="170" t="s">
        <v>1162</v>
      </c>
      <c r="H972" s="169" t="s">
        <v>3</v>
      </c>
      <c r="I972" s="171"/>
      <c r="L972" s="167"/>
      <c r="M972" s="172"/>
      <c r="N972" s="173"/>
      <c r="O972" s="173"/>
      <c r="P972" s="173"/>
      <c r="Q972" s="173"/>
      <c r="R972" s="173"/>
      <c r="S972" s="173"/>
      <c r="T972" s="174"/>
      <c r="AT972" s="169" t="s">
        <v>167</v>
      </c>
      <c r="AU972" s="169" t="s">
        <v>82</v>
      </c>
      <c r="AV972" s="13" t="s">
        <v>15</v>
      </c>
      <c r="AW972" s="13" t="s">
        <v>33</v>
      </c>
      <c r="AX972" s="13" t="s">
        <v>71</v>
      </c>
      <c r="AY972" s="169" t="s">
        <v>159</v>
      </c>
    </row>
    <row r="973" spans="2:51" s="14" customFormat="1" ht="11.25">
      <c r="B973" s="175"/>
      <c r="D973" s="168" t="s">
        <v>167</v>
      </c>
      <c r="E973" s="176" t="s">
        <v>3</v>
      </c>
      <c r="F973" s="177" t="s">
        <v>1163</v>
      </c>
      <c r="H973" s="178">
        <v>67.2</v>
      </c>
      <c r="I973" s="179"/>
      <c r="L973" s="175"/>
      <c r="M973" s="180"/>
      <c r="N973" s="181"/>
      <c r="O973" s="181"/>
      <c r="P973" s="181"/>
      <c r="Q973" s="181"/>
      <c r="R973" s="181"/>
      <c r="S973" s="181"/>
      <c r="T973" s="182"/>
      <c r="AT973" s="176" t="s">
        <v>167</v>
      </c>
      <c r="AU973" s="176" t="s">
        <v>82</v>
      </c>
      <c r="AV973" s="14" t="s">
        <v>79</v>
      </c>
      <c r="AW973" s="14" t="s">
        <v>33</v>
      </c>
      <c r="AX973" s="14" t="s">
        <v>71</v>
      </c>
      <c r="AY973" s="176" t="s">
        <v>159</v>
      </c>
    </row>
    <row r="974" spans="2:51" s="13" customFormat="1" ht="11.25">
      <c r="B974" s="167"/>
      <c r="D974" s="168" t="s">
        <v>167</v>
      </c>
      <c r="E974" s="169" t="s">
        <v>3</v>
      </c>
      <c r="F974" s="170" t="s">
        <v>1164</v>
      </c>
      <c r="H974" s="169" t="s">
        <v>3</v>
      </c>
      <c r="I974" s="171"/>
      <c r="L974" s="167"/>
      <c r="M974" s="172"/>
      <c r="N974" s="173"/>
      <c r="O974" s="173"/>
      <c r="P974" s="173"/>
      <c r="Q974" s="173"/>
      <c r="R974" s="173"/>
      <c r="S974" s="173"/>
      <c r="T974" s="174"/>
      <c r="AT974" s="169" t="s">
        <v>167</v>
      </c>
      <c r="AU974" s="169" t="s">
        <v>82</v>
      </c>
      <c r="AV974" s="13" t="s">
        <v>15</v>
      </c>
      <c r="AW974" s="13" t="s">
        <v>33</v>
      </c>
      <c r="AX974" s="13" t="s">
        <v>71</v>
      </c>
      <c r="AY974" s="169" t="s">
        <v>159</v>
      </c>
    </row>
    <row r="975" spans="2:51" s="14" customFormat="1" ht="11.25">
      <c r="B975" s="175"/>
      <c r="D975" s="168" t="s">
        <v>167</v>
      </c>
      <c r="E975" s="176" t="s">
        <v>3</v>
      </c>
      <c r="F975" s="177" t="s">
        <v>1165</v>
      </c>
      <c r="H975" s="178">
        <v>8.8</v>
      </c>
      <c r="I975" s="179"/>
      <c r="L975" s="175"/>
      <c r="M975" s="180"/>
      <c r="N975" s="181"/>
      <c r="O975" s="181"/>
      <c r="P975" s="181"/>
      <c r="Q975" s="181"/>
      <c r="R975" s="181"/>
      <c r="S975" s="181"/>
      <c r="T975" s="182"/>
      <c r="AT975" s="176" t="s">
        <v>167</v>
      </c>
      <c r="AU975" s="176" t="s">
        <v>82</v>
      </c>
      <c r="AV975" s="14" t="s">
        <v>79</v>
      </c>
      <c r="AW975" s="14" t="s">
        <v>33</v>
      </c>
      <c r="AX975" s="14" t="s">
        <v>71</v>
      </c>
      <c r="AY975" s="176" t="s">
        <v>159</v>
      </c>
    </row>
    <row r="976" spans="2:51" s="13" customFormat="1" ht="11.25">
      <c r="B976" s="167"/>
      <c r="D976" s="168" t="s">
        <v>167</v>
      </c>
      <c r="E976" s="169" t="s">
        <v>3</v>
      </c>
      <c r="F976" s="170" t="s">
        <v>1166</v>
      </c>
      <c r="H976" s="169" t="s">
        <v>3</v>
      </c>
      <c r="I976" s="171"/>
      <c r="L976" s="167"/>
      <c r="M976" s="172"/>
      <c r="N976" s="173"/>
      <c r="O976" s="173"/>
      <c r="P976" s="173"/>
      <c r="Q976" s="173"/>
      <c r="R976" s="173"/>
      <c r="S976" s="173"/>
      <c r="T976" s="174"/>
      <c r="AT976" s="169" t="s">
        <v>167</v>
      </c>
      <c r="AU976" s="169" t="s">
        <v>82</v>
      </c>
      <c r="AV976" s="13" t="s">
        <v>15</v>
      </c>
      <c r="AW976" s="13" t="s">
        <v>33</v>
      </c>
      <c r="AX976" s="13" t="s">
        <v>71</v>
      </c>
      <c r="AY976" s="169" t="s">
        <v>159</v>
      </c>
    </row>
    <row r="977" spans="2:51" s="14" customFormat="1" ht="11.25">
      <c r="B977" s="175"/>
      <c r="D977" s="168" t="s">
        <v>167</v>
      </c>
      <c r="E977" s="176" t="s">
        <v>3</v>
      </c>
      <c r="F977" s="177" t="s">
        <v>1167</v>
      </c>
      <c r="H977" s="178">
        <v>13.5</v>
      </c>
      <c r="I977" s="179"/>
      <c r="L977" s="175"/>
      <c r="M977" s="180"/>
      <c r="N977" s="181"/>
      <c r="O977" s="181"/>
      <c r="P977" s="181"/>
      <c r="Q977" s="181"/>
      <c r="R977" s="181"/>
      <c r="S977" s="181"/>
      <c r="T977" s="182"/>
      <c r="AT977" s="176" t="s">
        <v>167</v>
      </c>
      <c r="AU977" s="176" t="s">
        <v>82</v>
      </c>
      <c r="AV977" s="14" t="s">
        <v>79</v>
      </c>
      <c r="AW977" s="14" t="s">
        <v>33</v>
      </c>
      <c r="AX977" s="14" t="s">
        <v>71</v>
      </c>
      <c r="AY977" s="176" t="s">
        <v>159</v>
      </c>
    </row>
    <row r="978" spans="2:51" s="13" customFormat="1" ht="11.25">
      <c r="B978" s="167"/>
      <c r="D978" s="168" t="s">
        <v>167</v>
      </c>
      <c r="E978" s="169" t="s">
        <v>3</v>
      </c>
      <c r="F978" s="170" t="s">
        <v>1168</v>
      </c>
      <c r="H978" s="169" t="s">
        <v>3</v>
      </c>
      <c r="I978" s="171"/>
      <c r="L978" s="167"/>
      <c r="M978" s="172"/>
      <c r="N978" s="173"/>
      <c r="O978" s="173"/>
      <c r="P978" s="173"/>
      <c r="Q978" s="173"/>
      <c r="R978" s="173"/>
      <c r="S978" s="173"/>
      <c r="T978" s="174"/>
      <c r="AT978" s="169" t="s">
        <v>167</v>
      </c>
      <c r="AU978" s="169" t="s">
        <v>82</v>
      </c>
      <c r="AV978" s="13" t="s">
        <v>15</v>
      </c>
      <c r="AW978" s="13" t="s">
        <v>33</v>
      </c>
      <c r="AX978" s="13" t="s">
        <v>71</v>
      </c>
      <c r="AY978" s="169" t="s">
        <v>159</v>
      </c>
    </row>
    <row r="979" spans="2:51" s="14" customFormat="1" ht="11.25">
      <c r="B979" s="175"/>
      <c r="D979" s="168" t="s">
        <v>167</v>
      </c>
      <c r="E979" s="176" t="s">
        <v>3</v>
      </c>
      <c r="F979" s="177" t="s">
        <v>1169</v>
      </c>
      <c r="H979" s="178">
        <v>6.3</v>
      </c>
      <c r="I979" s="179"/>
      <c r="L979" s="175"/>
      <c r="M979" s="180"/>
      <c r="N979" s="181"/>
      <c r="O979" s="181"/>
      <c r="P979" s="181"/>
      <c r="Q979" s="181"/>
      <c r="R979" s="181"/>
      <c r="S979" s="181"/>
      <c r="T979" s="182"/>
      <c r="AT979" s="176" t="s">
        <v>167</v>
      </c>
      <c r="AU979" s="176" t="s">
        <v>82</v>
      </c>
      <c r="AV979" s="14" t="s">
        <v>79</v>
      </c>
      <c r="AW979" s="14" t="s">
        <v>33</v>
      </c>
      <c r="AX979" s="14" t="s">
        <v>71</v>
      </c>
      <c r="AY979" s="176" t="s">
        <v>159</v>
      </c>
    </row>
    <row r="980" spans="2:51" s="13" customFormat="1" ht="11.25">
      <c r="B980" s="167"/>
      <c r="D980" s="168" t="s">
        <v>167</v>
      </c>
      <c r="E980" s="169" t="s">
        <v>3</v>
      </c>
      <c r="F980" s="170" t="s">
        <v>1170</v>
      </c>
      <c r="H980" s="169" t="s">
        <v>3</v>
      </c>
      <c r="I980" s="171"/>
      <c r="L980" s="167"/>
      <c r="M980" s="172"/>
      <c r="N980" s="173"/>
      <c r="O980" s="173"/>
      <c r="P980" s="173"/>
      <c r="Q980" s="173"/>
      <c r="R980" s="173"/>
      <c r="S980" s="173"/>
      <c r="T980" s="174"/>
      <c r="AT980" s="169" t="s">
        <v>167</v>
      </c>
      <c r="AU980" s="169" t="s">
        <v>82</v>
      </c>
      <c r="AV980" s="13" t="s">
        <v>15</v>
      </c>
      <c r="AW980" s="13" t="s">
        <v>33</v>
      </c>
      <c r="AX980" s="13" t="s">
        <v>71</v>
      </c>
      <c r="AY980" s="169" t="s">
        <v>159</v>
      </c>
    </row>
    <row r="981" spans="2:51" s="14" customFormat="1" ht="11.25">
      <c r="B981" s="175"/>
      <c r="D981" s="168" t="s">
        <v>167</v>
      </c>
      <c r="E981" s="176" t="s">
        <v>3</v>
      </c>
      <c r="F981" s="177" t="s">
        <v>1171</v>
      </c>
      <c r="H981" s="178">
        <v>7.8</v>
      </c>
      <c r="I981" s="179"/>
      <c r="L981" s="175"/>
      <c r="M981" s="180"/>
      <c r="N981" s="181"/>
      <c r="O981" s="181"/>
      <c r="P981" s="181"/>
      <c r="Q981" s="181"/>
      <c r="R981" s="181"/>
      <c r="S981" s="181"/>
      <c r="T981" s="182"/>
      <c r="AT981" s="176" t="s">
        <v>167</v>
      </c>
      <c r="AU981" s="176" t="s">
        <v>82</v>
      </c>
      <c r="AV981" s="14" t="s">
        <v>79</v>
      </c>
      <c r="AW981" s="14" t="s">
        <v>33</v>
      </c>
      <c r="AX981" s="14" t="s">
        <v>71</v>
      </c>
      <c r="AY981" s="176" t="s">
        <v>159</v>
      </c>
    </row>
    <row r="982" spans="2:51" s="13" customFormat="1" ht="11.25">
      <c r="B982" s="167"/>
      <c r="D982" s="168" t="s">
        <v>167</v>
      </c>
      <c r="E982" s="169" t="s">
        <v>3</v>
      </c>
      <c r="F982" s="170" t="s">
        <v>1172</v>
      </c>
      <c r="H982" s="169" t="s">
        <v>3</v>
      </c>
      <c r="I982" s="171"/>
      <c r="L982" s="167"/>
      <c r="M982" s="172"/>
      <c r="N982" s="173"/>
      <c r="O982" s="173"/>
      <c r="P982" s="173"/>
      <c r="Q982" s="173"/>
      <c r="R982" s="173"/>
      <c r="S982" s="173"/>
      <c r="T982" s="174"/>
      <c r="AT982" s="169" t="s">
        <v>167</v>
      </c>
      <c r="AU982" s="169" t="s">
        <v>82</v>
      </c>
      <c r="AV982" s="13" t="s">
        <v>15</v>
      </c>
      <c r="AW982" s="13" t="s">
        <v>33</v>
      </c>
      <c r="AX982" s="13" t="s">
        <v>71</v>
      </c>
      <c r="AY982" s="169" t="s">
        <v>159</v>
      </c>
    </row>
    <row r="983" spans="2:51" s="14" customFormat="1" ht="11.25">
      <c r="B983" s="175"/>
      <c r="D983" s="168" t="s">
        <v>167</v>
      </c>
      <c r="E983" s="176" t="s">
        <v>3</v>
      </c>
      <c r="F983" s="177" t="s">
        <v>1173</v>
      </c>
      <c r="H983" s="178">
        <v>5</v>
      </c>
      <c r="I983" s="179"/>
      <c r="L983" s="175"/>
      <c r="M983" s="180"/>
      <c r="N983" s="181"/>
      <c r="O983" s="181"/>
      <c r="P983" s="181"/>
      <c r="Q983" s="181"/>
      <c r="R983" s="181"/>
      <c r="S983" s="181"/>
      <c r="T983" s="182"/>
      <c r="AT983" s="176" t="s">
        <v>167</v>
      </c>
      <c r="AU983" s="176" t="s">
        <v>82</v>
      </c>
      <c r="AV983" s="14" t="s">
        <v>79</v>
      </c>
      <c r="AW983" s="14" t="s">
        <v>33</v>
      </c>
      <c r="AX983" s="14" t="s">
        <v>71</v>
      </c>
      <c r="AY983" s="176" t="s">
        <v>159</v>
      </c>
    </row>
    <row r="984" spans="2:51" s="13" customFormat="1" ht="11.25">
      <c r="B984" s="167"/>
      <c r="D984" s="168" t="s">
        <v>167</v>
      </c>
      <c r="E984" s="169" t="s">
        <v>3</v>
      </c>
      <c r="F984" s="170" t="s">
        <v>1174</v>
      </c>
      <c r="H984" s="169" t="s">
        <v>3</v>
      </c>
      <c r="I984" s="171"/>
      <c r="L984" s="167"/>
      <c r="M984" s="172"/>
      <c r="N984" s="173"/>
      <c r="O984" s="173"/>
      <c r="P984" s="173"/>
      <c r="Q984" s="173"/>
      <c r="R984" s="173"/>
      <c r="S984" s="173"/>
      <c r="T984" s="174"/>
      <c r="AT984" s="169" t="s">
        <v>167</v>
      </c>
      <c r="AU984" s="169" t="s">
        <v>82</v>
      </c>
      <c r="AV984" s="13" t="s">
        <v>15</v>
      </c>
      <c r="AW984" s="13" t="s">
        <v>33</v>
      </c>
      <c r="AX984" s="13" t="s">
        <v>71</v>
      </c>
      <c r="AY984" s="169" t="s">
        <v>159</v>
      </c>
    </row>
    <row r="985" spans="2:51" s="14" customFormat="1" ht="11.25">
      <c r="B985" s="175"/>
      <c r="D985" s="168" t="s">
        <v>167</v>
      </c>
      <c r="E985" s="176" t="s">
        <v>3</v>
      </c>
      <c r="F985" s="177" t="s">
        <v>1175</v>
      </c>
      <c r="H985" s="178">
        <v>9.7</v>
      </c>
      <c r="I985" s="179"/>
      <c r="L985" s="175"/>
      <c r="M985" s="180"/>
      <c r="N985" s="181"/>
      <c r="O985" s="181"/>
      <c r="P985" s="181"/>
      <c r="Q985" s="181"/>
      <c r="R985" s="181"/>
      <c r="S985" s="181"/>
      <c r="T985" s="182"/>
      <c r="AT985" s="176" t="s">
        <v>167</v>
      </c>
      <c r="AU985" s="176" t="s">
        <v>82</v>
      </c>
      <c r="AV985" s="14" t="s">
        <v>79</v>
      </c>
      <c r="AW985" s="14" t="s">
        <v>33</v>
      </c>
      <c r="AX985" s="14" t="s">
        <v>71</v>
      </c>
      <c r="AY985" s="176" t="s">
        <v>159</v>
      </c>
    </row>
    <row r="986" spans="2:51" s="13" customFormat="1" ht="11.25">
      <c r="B986" s="167"/>
      <c r="D986" s="168" t="s">
        <v>167</v>
      </c>
      <c r="E986" s="169" t="s">
        <v>3</v>
      </c>
      <c r="F986" s="170" t="s">
        <v>1176</v>
      </c>
      <c r="H986" s="169" t="s">
        <v>3</v>
      </c>
      <c r="I986" s="171"/>
      <c r="L986" s="167"/>
      <c r="M986" s="172"/>
      <c r="N986" s="173"/>
      <c r="O986" s="173"/>
      <c r="P986" s="173"/>
      <c r="Q986" s="173"/>
      <c r="R986" s="173"/>
      <c r="S986" s="173"/>
      <c r="T986" s="174"/>
      <c r="AT986" s="169" t="s">
        <v>167</v>
      </c>
      <c r="AU986" s="169" t="s">
        <v>82</v>
      </c>
      <c r="AV986" s="13" t="s">
        <v>15</v>
      </c>
      <c r="AW986" s="13" t="s">
        <v>33</v>
      </c>
      <c r="AX986" s="13" t="s">
        <v>71</v>
      </c>
      <c r="AY986" s="169" t="s">
        <v>159</v>
      </c>
    </row>
    <row r="987" spans="2:51" s="14" customFormat="1" ht="11.25">
      <c r="B987" s="175"/>
      <c r="D987" s="168" t="s">
        <v>167</v>
      </c>
      <c r="E987" s="176" t="s">
        <v>3</v>
      </c>
      <c r="F987" s="177" t="s">
        <v>1177</v>
      </c>
      <c r="H987" s="178">
        <v>6.7</v>
      </c>
      <c r="I987" s="179"/>
      <c r="L987" s="175"/>
      <c r="M987" s="180"/>
      <c r="N987" s="181"/>
      <c r="O987" s="181"/>
      <c r="P987" s="181"/>
      <c r="Q987" s="181"/>
      <c r="R987" s="181"/>
      <c r="S987" s="181"/>
      <c r="T987" s="182"/>
      <c r="AT987" s="176" t="s">
        <v>167</v>
      </c>
      <c r="AU987" s="176" t="s">
        <v>82</v>
      </c>
      <c r="AV987" s="14" t="s">
        <v>79</v>
      </c>
      <c r="AW987" s="14" t="s">
        <v>33</v>
      </c>
      <c r="AX987" s="14" t="s">
        <v>71</v>
      </c>
      <c r="AY987" s="176" t="s">
        <v>159</v>
      </c>
    </row>
    <row r="988" spans="2:51" s="13" customFormat="1" ht="11.25">
      <c r="B988" s="167"/>
      <c r="D988" s="168" t="s">
        <v>167</v>
      </c>
      <c r="E988" s="169" t="s">
        <v>3</v>
      </c>
      <c r="F988" s="170" t="s">
        <v>1178</v>
      </c>
      <c r="H988" s="169" t="s">
        <v>3</v>
      </c>
      <c r="I988" s="171"/>
      <c r="L988" s="167"/>
      <c r="M988" s="172"/>
      <c r="N988" s="173"/>
      <c r="O988" s="173"/>
      <c r="P988" s="173"/>
      <c r="Q988" s="173"/>
      <c r="R988" s="173"/>
      <c r="S988" s="173"/>
      <c r="T988" s="174"/>
      <c r="AT988" s="169" t="s">
        <v>167</v>
      </c>
      <c r="AU988" s="169" t="s">
        <v>82</v>
      </c>
      <c r="AV988" s="13" t="s">
        <v>15</v>
      </c>
      <c r="AW988" s="13" t="s">
        <v>33</v>
      </c>
      <c r="AX988" s="13" t="s">
        <v>71</v>
      </c>
      <c r="AY988" s="169" t="s">
        <v>159</v>
      </c>
    </row>
    <row r="989" spans="2:51" s="14" customFormat="1" ht="11.25">
      <c r="B989" s="175"/>
      <c r="D989" s="168" t="s">
        <v>167</v>
      </c>
      <c r="E989" s="176" t="s">
        <v>3</v>
      </c>
      <c r="F989" s="177" t="s">
        <v>1179</v>
      </c>
      <c r="H989" s="178">
        <v>9.9</v>
      </c>
      <c r="I989" s="179"/>
      <c r="L989" s="175"/>
      <c r="M989" s="180"/>
      <c r="N989" s="181"/>
      <c r="O989" s="181"/>
      <c r="P989" s="181"/>
      <c r="Q989" s="181"/>
      <c r="R989" s="181"/>
      <c r="S989" s="181"/>
      <c r="T989" s="182"/>
      <c r="AT989" s="176" t="s">
        <v>167</v>
      </c>
      <c r="AU989" s="176" t="s">
        <v>82</v>
      </c>
      <c r="AV989" s="14" t="s">
        <v>79</v>
      </c>
      <c r="AW989" s="14" t="s">
        <v>33</v>
      </c>
      <c r="AX989" s="14" t="s">
        <v>71</v>
      </c>
      <c r="AY989" s="176" t="s">
        <v>159</v>
      </c>
    </row>
    <row r="990" spans="2:51" s="13" customFormat="1" ht="11.25">
      <c r="B990" s="167"/>
      <c r="D990" s="168" t="s">
        <v>167</v>
      </c>
      <c r="E990" s="169" t="s">
        <v>3</v>
      </c>
      <c r="F990" s="170" t="s">
        <v>1180</v>
      </c>
      <c r="H990" s="169" t="s">
        <v>3</v>
      </c>
      <c r="I990" s="171"/>
      <c r="L990" s="167"/>
      <c r="M990" s="172"/>
      <c r="N990" s="173"/>
      <c r="O990" s="173"/>
      <c r="P990" s="173"/>
      <c r="Q990" s="173"/>
      <c r="R990" s="173"/>
      <c r="S990" s="173"/>
      <c r="T990" s="174"/>
      <c r="AT990" s="169" t="s">
        <v>167</v>
      </c>
      <c r="AU990" s="169" t="s">
        <v>82</v>
      </c>
      <c r="AV990" s="13" t="s">
        <v>15</v>
      </c>
      <c r="AW990" s="13" t="s">
        <v>33</v>
      </c>
      <c r="AX990" s="13" t="s">
        <v>71</v>
      </c>
      <c r="AY990" s="169" t="s">
        <v>159</v>
      </c>
    </row>
    <row r="991" spans="2:51" s="14" customFormat="1" ht="11.25">
      <c r="B991" s="175"/>
      <c r="D991" s="168" t="s">
        <v>167</v>
      </c>
      <c r="E991" s="176" t="s">
        <v>3</v>
      </c>
      <c r="F991" s="177" t="s">
        <v>1181</v>
      </c>
      <c r="H991" s="178">
        <v>15.7</v>
      </c>
      <c r="I991" s="179"/>
      <c r="L991" s="175"/>
      <c r="M991" s="180"/>
      <c r="N991" s="181"/>
      <c r="O991" s="181"/>
      <c r="P991" s="181"/>
      <c r="Q991" s="181"/>
      <c r="R991" s="181"/>
      <c r="S991" s="181"/>
      <c r="T991" s="182"/>
      <c r="AT991" s="176" t="s">
        <v>167</v>
      </c>
      <c r="AU991" s="176" t="s">
        <v>82</v>
      </c>
      <c r="AV991" s="14" t="s">
        <v>79</v>
      </c>
      <c r="AW991" s="14" t="s">
        <v>33</v>
      </c>
      <c r="AX991" s="14" t="s">
        <v>71</v>
      </c>
      <c r="AY991" s="176" t="s">
        <v>159</v>
      </c>
    </row>
    <row r="992" spans="2:51" s="13" customFormat="1" ht="11.25">
      <c r="B992" s="167"/>
      <c r="D992" s="168" t="s">
        <v>167</v>
      </c>
      <c r="E992" s="169" t="s">
        <v>3</v>
      </c>
      <c r="F992" s="170" t="s">
        <v>1182</v>
      </c>
      <c r="H992" s="169" t="s">
        <v>3</v>
      </c>
      <c r="I992" s="171"/>
      <c r="L992" s="167"/>
      <c r="M992" s="172"/>
      <c r="N992" s="173"/>
      <c r="O992" s="173"/>
      <c r="P992" s="173"/>
      <c r="Q992" s="173"/>
      <c r="R992" s="173"/>
      <c r="S992" s="173"/>
      <c r="T992" s="174"/>
      <c r="AT992" s="169" t="s">
        <v>167</v>
      </c>
      <c r="AU992" s="169" t="s">
        <v>82</v>
      </c>
      <c r="AV992" s="13" t="s">
        <v>15</v>
      </c>
      <c r="AW992" s="13" t="s">
        <v>33</v>
      </c>
      <c r="AX992" s="13" t="s">
        <v>71</v>
      </c>
      <c r="AY992" s="169" t="s">
        <v>159</v>
      </c>
    </row>
    <row r="993" spans="2:51" s="14" customFormat="1" ht="11.25">
      <c r="B993" s="175"/>
      <c r="D993" s="168" t="s">
        <v>167</v>
      </c>
      <c r="E993" s="176" t="s">
        <v>3</v>
      </c>
      <c r="F993" s="177" t="s">
        <v>1183</v>
      </c>
      <c r="H993" s="178">
        <v>15.3</v>
      </c>
      <c r="I993" s="179"/>
      <c r="L993" s="175"/>
      <c r="M993" s="180"/>
      <c r="N993" s="181"/>
      <c r="O993" s="181"/>
      <c r="P993" s="181"/>
      <c r="Q993" s="181"/>
      <c r="R993" s="181"/>
      <c r="S993" s="181"/>
      <c r="T993" s="182"/>
      <c r="AT993" s="176" t="s">
        <v>167</v>
      </c>
      <c r="AU993" s="176" t="s">
        <v>82</v>
      </c>
      <c r="AV993" s="14" t="s">
        <v>79</v>
      </c>
      <c r="AW993" s="14" t="s">
        <v>33</v>
      </c>
      <c r="AX993" s="14" t="s">
        <v>71</v>
      </c>
      <c r="AY993" s="176" t="s">
        <v>159</v>
      </c>
    </row>
    <row r="994" spans="2:51" s="13" customFormat="1" ht="11.25">
      <c r="B994" s="167"/>
      <c r="D994" s="168" t="s">
        <v>167</v>
      </c>
      <c r="E994" s="169" t="s">
        <v>3</v>
      </c>
      <c r="F994" s="170" t="s">
        <v>1184</v>
      </c>
      <c r="H994" s="169" t="s">
        <v>3</v>
      </c>
      <c r="I994" s="171"/>
      <c r="L994" s="167"/>
      <c r="M994" s="172"/>
      <c r="N994" s="173"/>
      <c r="O994" s="173"/>
      <c r="P994" s="173"/>
      <c r="Q994" s="173"/>
      <c r="R994" s="173"/>
      <c r="S994" s="173"/>
      <c r="T994" s="174"/>
      <c r="AT994" s="169" t="s">
        <v>167</v>
      </c>
      <c r="AU994" s="169" t="s">
        <v>82</v>
      </c>
      <c r="AV994" s="13" t="s">
        <v>15</v>
      </c>
      <c r="AW994" s="13" t="s">
        <v>33</v>
      </c>
      <c r="AX994" s="13" t="s">
        <v>71</v>
      </c>
      <c r="AY994" s="169" t="s">
        <v>159</v>
      </c>
    </row>
    <row r="995" spans="2:51" s="14" customFormat="1" ht="11.25">
      <c r="B995" s="175"/>
      <c r="D995" s="168" t="s">
        <v>167</v>
      </c>
      <c r="E995" s="176" t="s">
        <v>3</v>
      </c>
      <c r="F995" s="177" t="s">
        <v>1185</v>
      </c>
      <c r="H995" s="178">
        <v>19.2</v>
      </c>
      <c r="I995" s="179"/>
      <c r="L995" s="175"/>
      <c r="M995" s="180"/>
      <c r="N995" s="181"/>
      <c r="O995" s="181"/>
      <c r="P995" s="181"/>
      <c r="Q995" s="181"/>
      <c r="R995" s="181"/>
      <c r="S995" s="181"/>
      <c r="T995" s="182"/>
      <c r="AT995" s="176" t="s">
        <v>167</v>
      </c>
      <c r="AU995" s="176" t="s">
        <v>82</v>
      </c>
      <c r="AV995" s="14" t="s">
        <v>79</v>
      </c>
      <c r="AW995" s="14" t="s">
        <v>33</v>
      </c>
      <c r="AX995" s="14" t="s">
        <v>71</v>
      </c>
      <c r="AY995" s="176" t="s">
        <v>159</v>
      </c>
    </row>
    <row r="996" spans="2:51" s="13" customFormat="1" ht="11.25">
      <c r="B996" s="167"/>
      <c r="D996" s="168" t="s">
        <v>167</v>
      </c>
      <c r="E996" s="169" t="s">
        <v>3</v>
      </c>
      <c r="F996" s="170" t="s">
        <v>1186</v>
      </c>
      <c r="H996" s="169" t="s">
        <v>3</v>
      </c>
      <c r="I996" s="171"/>
      <c r="L996" s="167"/>
      <c r="M996" s="172"/>
      <c r="N996" s="173"/>
      <c r="O996" s="173"/>
      <c r="P996" s="173"/>
      <c r="Q996" s="173"/>
      <c r="R996" s="173"/>
      <c r="S996" s="173"/>
      <c r="T996" s="174"/>
      <c r="AT996" s="169" t="s">
        <v>167</v>
      </c>
      <c r="AU996" s="169" t="s">
        <v>82</v>
      </c>
      <c r="AV996" s="13" t="s">
        <v>15</v>
      </c>
      <c r="AW996" s="13" t="s">
        <v>33</v>
      </c>
      <c r="AX996" s="13" t="s">
        <v>71</v>
      </c>
      <c r="AY996" s="169" t="s">
        <v>159</v>
      </c>
    </row>
    <row r="997" spans="2:51" s="14" customFormat="1" ht="11.25">
      <c r="B997" s="175"/>
      <c r="D997" s="168" t="s">
        <v>167</v>
      </c>
      <c r="E997" s="176" t="s">
        <v>3</v>
      </c>
      <c r="F997" s="177" t="s">
        <v>1187</v>
      </c>
      <c r="H997" s="178">
        <v>15</v>
      </c>
      <c r="I997" s="179"/>
      <c r="L997" s="175"/>
      <c r="M997" s="180"/>
      <c r="N997" s="181"/>
      <c r="O997" s="181"/>
      <c r="P997" s="181"/>
      <c r="Q997" s="181"/>
      <c r="R997" s="181"/>
      <c r="S997" s="181"/>
      <c r="T997" s="182"/>
      <c r="AT997" s="176" t="s">
        <v>167</v>
      </c>
      <c r="AU997" s="176" t="s">
        <v>82</v>
      </c>
      <c r="AV997" s="14" t="s">
        <v>79</v>
      </c>
      <c r="AW997" s="14" t="s">
        <v>33</v>
      </c>
      <c r="AX997" s="14" t="s">
        <v>71</v>
      </c>
      <c r="AY997" s="176" t="s">
        <v>159</v>
      </c>
    </row>
    <row r="998" spans="2:51" s="13" customFormat="1" ht="11.25">
      <c r="B998" s="167"/>
      <c r="D998" s="168" t="s">
        <v>167</v>
      </c>
      <c r="E998" s="169" t="s">
        <v>3</v>
      </c>
      <c r="F998" s="170" t="s">
        <v>1188</v>
      </c>
      <c r="H998" s="169" t="s">
        <v>3</v>
      </c>
      <c r="I998" s="171"/>
      <c r="L998" s="167"/>
      <c r="M998" s="172"/>
      <c r="N998" s="173"/>
      <c r="O998" s="173"/>
      <c r="P998" s="173"/>
      <c r="Q998" s="173"/>
      <c r="R998" s="173"/>
      <c r="S998" s="173"/>
      <c r="T998" s="174"/>
      <c r="AT998" s="169" t="s">
        <v>167</v>
      </c>
      <c r="AU998" s="169" t="s">
        <v>82</v>
      </c>
      <c r="AV998" s="13" t="s">
        <v>15</v>
      </c>
      <c r="AW998" s="13" t="s">
        <v>33</v>
      </c>
      <c r="AX998" s="13" t="s">
        <v>71</v>
      </c>
      <c r="AY998" s="169" t="s">
        <v>159</v>
      </c>
    </row>
    <row r="999" spans="2:51" s="14" customFormat="1" ht="11.25">
      <c r="B999" s="175"/>
      <c r="D999" s="168" t="s">
        <v>167</v>
      </c>
      <c r="E999" s="176" t="s">
        <v>3</v>
      </c>
      <c r="F999" s="177" t="s">
        <v>1189</v>
      </c>
      <c r="H999" s="178">
        <v>24.8</v>
      </c>
      <c r="I999" s="179"/>
      <c r="L999" s="175"/>
      <c r="M999" s="180"/>
      <c r="N999" s="181"/>
      <c r="O999" s="181"/>
      <c r="P999" s="181"/>
      <c r="Q999" s="181"/>
      <c r="R999" s="181"/>
      <c r="S999" s="181"/>
      <c r="T999" s="182"/>
      <c r="AT999" s="176" t="s">
        <v>167</v>
      </c>
      <c r="AU999" s="176" t="s">
        <v>82</v>
      </c>
      <c r="AV999" s="14" t="s">
        <v>79</v>
      </c>
      <c r="AW999" s="14" t="s">
        <v>33</v>
      </c>
      <c r="AX999" s="14" t="s">
        <v>71</v>
      </c>
      <c r="AY999" s="176" t="s">
        <v>159</v>
      </c>
    </row>
    <row r="1000" spans="2:51" s="13" customFormat="1" ht="11.25">
      <c r="B1000" s="167"/>
      <c r="D1000" s="168" t="s">
        <v>167</v>
      </c>
      <c r="E1000" s="169" t="s">
        <v>3</v>
      </c>
      <c r="F1000" s="170" t="s">
        <v>790</v>
      </c>
      <c r="H1000" s="169" t="s">
        <v>3</v>
      </c>
      <c r="I1000" s="171"/>
      <c r="L1000" s="167"/>
      <c r="M1000" s="172"/>
      <c r="N1000" s="173"/>
      <c r="O1000" s="173"/>
      <c r="P1000" s="173"/>
      <c r="Q1000" s="173"/>
      <c r="R1000" s="173"/>
      <c r="S1000" s="173"/>
      <c r="T1000" s="174"/>
      <c r="AT1000" s="169" t="s">
        <v>167</v>
      </c>
      <c r="AU1000" s="169" t="s">
        <v>82</v>
      </c>
      <c r="AV1000" s="13" t="s">
        <v>15</v>
      </c>
      <c r="AW1000" s="13" t="s">
        <v>33</v>
      </c>
      <c r="AX1000" s="13" t="s">
        <v>71</v>
      </c>
      <c r="AY1000" s="169" t="s">
        <v>159</v>
      </c>
    </row>
    <row r="1001" spans="2:51" s="14" customFormat="1" ht="11.25">
      <c r="B1001" s="175"/>
      <c r="D1001" s="168" t="s">
        <v>167</v>
      </c>
      <c r="E1001" s="176" t="s">
        <v>3</v>
      </c>
      <c r="F1001" s="177" t="s">
        <v>1190</v>
      </c>
      <c r="H1001" s="178">
        <v>9.2</v>
      </c>
      <c r="I1001" s="179"/>
      <c r="L1001" s="175"/>
      <c r="M1001" s="180"/>
      <c r="N1001" s="181"/>
      <c r="O1001" s="181"/>
      <c r="P1001" s="181"/>
      <c r="Q1001" s="181"/>
      <c r="R1001" s="181"/>
      <c r="S1001" s="181"/>
      <c r="T1001" s="182"/>
      <c r="AT1001" s="176" t="s">
        <v>167</v>
      </c>
      <c r="AU1001" s="176" t="s">
        <v>82</v>
      </c>
      <c r="AV1001" s="14" t="s">
        <v>79</v>
      </c>
      <c r="AW1001" s="14" t="s">
        <v>33</v>
      </c>
      <c r="AX1001" s="14" t="s">
        <v>71</v>
      </c>
      <c r="AY1001" s="176" t="s">
        <v>159</v>
      </c>
    </row>
    <row r="1002" spans="2:51" s="13" customFormat="1" ht="11.25">
      <c r="B1002" s="167"/>
      <c r="D1002" s="168" t="s">
        <v>167</v>
      </c>
      <c r="E1002" s="169" t="s">
        <v>3</v>
      </c>
      <c r="F1002" s="170" t="s">
        <v>1191</v>
      </c>
      <c r="H1002" s="169" t="s">
        <v>3</v>
      </c>
      <c r="I1002" s="171"/>
      <c r="L1002" s="167"/>
      <c r="M1002" s="172"/>
      <c r="N1002" s="173"/>
      <c r="O1002" s="173"/>
      <c r="P1002" s="173"/>
      <c r="Q1002" s="173"/>
      <c r="R1002" s="173"/>
      <c r="S1002" s="173"/>
      <c r="T1002" s="174"/>
      <c r="AT1002" s="169" t="s">
        <v>167</v>
      </c>
      <c r="AU1002" s="169" t="s">
        <v>82</v>
      </c>
      <c r="AV1002" s="13" t="s">
        <v>15</v>
      </c>
      <c r="AW1002" s="13" t="s">
        <v>33</v>
      </c>
      <c r="AX1002" s="13" t="s">
        <v>71</v>
      </c>
      <c r="AY1002" s="169" t="s">
        <v>159</v>
      </c>
    </row>
    <row r="1003" spans="2:51" s="14" customFormat="1" ht="11.25">
      <c r="B1003" s="175"/>
      <c r="D1003" s="168" t="s">
        <v>167</v>
      </c>
      <c r="E1003" s="176" t="s">
        <v>3</v>
      </c>
      <c r="F1003" s="177" t="s">
        <v>1192</v>
      </c>
      <c r="H1003" s="178">
        <v>17.1</v>
      </c>
      <c r="I1003" s="179"/>
      <c r="L1003" s="175"/>
      <c r="M1003" s="180"/>
      <c r="N1003" s="181"/>
      <c r="O1003" s="181"/>
      <c r="P1003" s="181"/>
      <c r="Q1003" s="181"/>
      <c r="R1003" s="181"/>
      <c r="S1003" s="181"/>
      <c r="T1003" s="182"/>
      <c r="AT1003" s="176" t="s">
        <v>167</v>
      </c>
      <c r="AU1003" s="176" t="s">
        <v>82</v>
      </c>
      <c r="AV1003" s="14" t="s">
        <v>79</v>
      </c>
      <c r="AW1003" s="14" t="s">
        <v>33</v>
      </c>
      <c r="AX1003" s="14" t="s">
        <v>71</v>
      </c>
      <c r="AY1003" s="176" t="s">
        <v>159</v>
      </c>
    </row>
    <row r="1004" spans="2:51" s="13" customFormat="1" ht="11.25">
      <c r="B1004" s="167"/>
      <c r="D1004" s="168" t="s">
        <v>167</v>
      </c>
      <c r="E1004" s="169" t="s">
        <v>3</v>
      </c>
      <c r="F1004" s="170" t="s">
        <v>1193</v>
      </c>
      <c r="H1004" s="169" t="s">
        <v>3</v>
      </c>
      <c r="I1004" s="171"/>
      <c r="L1004" s="167"/>
      <c r="M1004" s="172"/>
      <c r="N1004" s="173"/>
      <c r="O1004" s="173"/>
      <c r="P1004" s="173"/>
      <c r="Q1004" s="173"/>
      <c r="R1004" s="173"/>
      <c r="S1004" s="173"/>
      <c r="T1004" s="174"/>
      <c r="AT1004" s="169" t="s">
        <v>167</v>
      </c>
      <c r="AU1004" s="169" t="s">
        <v>82</v>
      </c>
      <c r="AV1004" s="13" t="s">
        <v>15</v>
      </c>
      <c r="AW1004" s="13" t="s">
        <v>33</v>
      </c>
      <c r="AX1004" s="13" t="s">
        <v>71</v>
      </c>
      <c r="AY1004" s="169" t="s">
        <v>159</v>
      </c>
    </row>
    <row r="1005" spans="2:51" s="14" customFormat="1" ht="11.25">
      <c r="B1005" s="175"/>
      <c r="D1005" s="168" t="s">
        <v>167</v>
      </c>
      <c r="E1005" s="176" t="s">
        <v>3</v>
      </c>
      <c r="F1005" s="177" t="s">
        <v>1194</v>
      </c>
      <c r="H1005" s="178">
        <v>12.8</v>
      </c>
      <c r="I1005" s="179"/>
      <c r="L1005" s="175"/>
      <c r="M1005" s="180"/>
      <c r="N1005" s="181"/>
      <c r="O1005" s="181"/>
      <c r="P1005" s="181"/>
      <c r="Q1005" s="181"/>
      <c r="R1005" s="181"/>
      <c r="S1005" s="181"/>
      <c r="T1005" s="182"/>
      <c r="AT1005" s="176" t="s">
        <v>167</v>
      </c>
      <c r="AU1005" s="176" t="s">
        <v>82</v>
      </c>
      <c r="AV1005" s="14" t="s">
        <v>79</v>
      </c>
      <c r="AW1005" s="14" t="s">
        <v>33</v>
      </c>
      <c r="AX1005" s="14" t="s">
        <v>71</v>
      </c>
      <c r="AY1005" s="176" t="s">
        <v>159</v>
      </c>
    </row>
    <row r="1006" spans="2:51" s="13" customFormat="1" ht="11.25">
      <c r="B1006" s="167"/>
      <c r="D1006" s="168" t="s">
        <v>167</v>
      </c>
      <c r="E1006" s="169" t="s">
        <v>3</v>
      </c>
      <c r="F1006" s="170" t="s">
        <v>1195</v>
      </c>
      <c r="H1006" s="169" t="s">
        <v>3</v>
      </c>
      <c r="I1006" s="171"/>
      <c r="L1006" s="167"/>
      <c r="M1006" s="172"/>
      <c r="N1006" s="173"/>
      <c r="O1006" s="173"/>
      <c r="P1006" s="173"/>
      <c r="Q1006" s="173"/>
      <c r="R1006" s="173"/>
      <c r="S1006" s="173"/>
      <c r="T1006" s="174"/>
      <c r="AT1006" s="169" t="s">
        <v>167</v>
      </c>
      <c r="AU1006" s="169" t="s">
        <v>82</v>
      </c>
      <c r="AV1006" s="13" t="s">
        <v>15</v>
      </c>
      <c r="AW1006" s="13" t="s">
        <v>33</v>
      </c>
      <c r="AX1006" s="13" t="s">
        <v>71</v>
      </c>
      <c r="AY1006" s="169" t="s">
        <v>159</v>
      </c>
    </row>
    <row r="1007" spans="2:51" s="14" customFormat="1" ht="11.25">
      <c r="B1007" s="175"/>
      <c r="D1007" s="168" t="s">
        <v>167</v>
      </c>
      <c r="E1007" s="176" t="s">
        <v>3</v>
      </c>
      <c r="F1007" s="177" t="s">
        <v>1196</v>
      </c>
      <c r="H1007" s="178">
        <v>10.7</v>
      </c>
      <c r="I1007" s="179"/>
      <c r="L1007" s="175"/>
      <c r="M1007" s="180"/>
      <c r="N1007" s="181"/>
      <c r="O1007" s="181"/>
      <c r="P1007" s="181"/>
      <c r="Q1007" s="181"/>
      <c r="R1007" s="181"/>
      <c r="S1007" s="181"/>
      <c r="T1007" s="182"/>
      <c r="AT1007" s="176" t="s">
        <v>167</v>
      </c>
      <c r="AU1007" s="176" t="s">
        <v>82</v>
      </c>
      <c r="AV1007" s="14" t="s">
        <v>79</v>
      </c>
      <c r="AW1007" s="14" t="s">
        <v>33</v>
      </c>
      <c r="AX1007" s="14" t="s">
        <v>71</v>
      </c>
      <c r="AY1007" s="176" t="s">
        <v>159</v>
      </c>
    </row>
    <row r="1008" spans="2:51" s="13" customFormat="1" ht="11.25">
      <c r="B1008" s="167"/>
      <c r="D1008" s="168" t="s">
        <v>167</v>
      </c>
      <c r="E1008" s="169" t="s">
        <v>3</v>
      </c>
      <c r="F1008" s="170" t="s">
        <v>1197</v>
      </c>
      <c r="H1008" s="169" t="s">
        <v>3</v>
      </c>
      <c r="I1008" s="171"/>
      <c r="L1008" s="167"/>
      <c r="M1008" s="172"/>
      <c r="N1008" s="173"/>
      <c r="O1008" s="173"/>
      <c r="P1008" s="173"/>
      <c r="Q1008" s="173"/>
      <c r="R1008" s="173"/>
      <c r="S1008" s="173"/>
      <c r="T1008" s="174"/>
      <c r="AT1008" s="169" t="s">
        <v>167</v>
      </c>
      <c r="AU1008" s="169" t="s">
        <v>82</v>
      </c>
      <c r="AV1008" s="13" t="s">
        <v>15</v>
      </c>
      <c r="AW1008" s="13" t="s">
        <v>33</v>
      </c>
      <c r="AX1008" s="13" t="s">
        <v>71</v>
      </c>
      <c r="AY1008" s="169" t="s">
        <v>159</v>
      </c>
    </row>
    <row r="1009" spans="2:51" s="14" customFormat="1" ht="11.25">
      <c r="B1009" s="175"/>
      <c r="D1009" s="168" t="s">
        <v>167</v>
      </c>
      <c r="E1009" s="176" t="s">
        <v>3</v>
      </c>
      <c r="F1009" s="177" t="s">
        <v>1198</v>
      </c>
      <c r="H1009" s="178">
        <v>27.5</v>
      </c>
      <c r="I1009" s="179"/>
      <c r="L1009" s="175"/>
      <c r="M1009" s="180"/>
      <c r="N1009" s="181"/>
      <c r="O1009" s="181"/>
      <c r="P1009" s="181"/>
      <c r="Q1009" s="181"/>
      <c r="R1009" s="181"/>
      <c r="S1009" s="181"/>
      <c r="T1009" s="182"/>
      <c r="AT1009" s="176" t="s">
        <v>167</v>
      </c>
      <c r="AU1009" s="176" t="s">
        <v>82</v>
      </c>
      <c r="AV1009" s="14" t="s">
        <v>79</v>
      </c>
      <c r="AW1009" s="14" t="s">
        <v>33</v>
      </c>
      <c r="AX1009" s="14" t="s">
        <v>71</v>
      </c>
      <c r="AY1009" s="176" t="s">
        <v>159</v>
      </c>
    </row>
    <row r="1010" spans="2:51" s="13" customFormat="1" ht="11.25">
      <c r="B1010" s="167"/>
      <c r="D1010" s="168" t="s">
        <v>167</v>
      </c>
      <c r="E1010" s="169" t="s">
        <v>3</v>
      </c>
      <c r="F1010" s="170" t="s">
        <v>1199</v>
      </c>
      <c r="H1010" s="169" t="s">
        <v>3</v>
      </c>
      <c r="I1010" s="171"/>
      <c r="L1010" s="167"/>
      <c r="M1010" s="172"/>
      <c r="N1010" s="173"/>
      <c r="O1010" s="173"/>
      <c r="P1010" s="173"/>
      <c r="Q1010" s="173"/>
      <c r="R1010" s="173"/>
      <c r="S1010" s="173"/>
      <c r="T1010" s="174"/>
      <c r="AT1010" s="169" t="s">
        <v>167</v>
      </c>
      <c r="AU1010" s="169" t="s">
        <v>82</v>
      </c>
      <c r="AV1010" s="13" t="s">
        <v>15</v>
      </c>
      <c r="AW1010" s="13" t="s">
        <v>33</v>
      </c>
      <c r="AX1010" s="13" t="s">
        <v>71</v>
      </c>
      <c r="AY1010" s="169" t="s">
        <v>159</v>
      </c>
    </row>
    <row r="1011" spans="2:51" s="14" customFormat="1" ht="11.25">
      <c r="B1011" s="175"/>
      <c r="D1011" s="168" t="s">
        <v>167</v>
      </c>
      <c r="E1011" s="176" t="s">
        <v>3</v>
      </c>
      <c r="F1011" s="177" t="s">
        <v>1200</v>
      </c>
      <c r="H1011" s="178">
        <v>10.8</v>
      </c>
      <c r="I1011" s="179"/>
      <c r="L1011" s="175"/>
      <c r="M1011" s="180"/>
      <c r="N1011" s="181"/>
      <c r="O1011" s="181"/>
      <c r="P1011" s="181"/>
      <c r="Q1011" s="181"/>
      <c r="R1011" s="181"/>
      <c r="S1011" s="181"/>
      <c r="T1011" s="182"/>
      <c r="AT1011" s="176" t="s">
        <v>167</v>
      </c>
      <c r="AU1011" s="176" t="s">
        <v>82</v>
      </c>
      <c r="AV1011" s="14" t="s">
        <v>79</v>
      </c>
      <c r="AW1011" s="14" t="s">
        <v>33</v>
      </c>
      <c r="AX1011" s="14" t="s">
        <v>71</v>
      </c>
      <c r="AY1011" s="176" t="s">
        <v>159</v>
      </c>
    </row>
    <row r="1012" spans="2:51" s="13" customFormat="1" ht="11.25">
      <c r="B1012" s="167"/>
      <c r="D1012" s="168" t="s">
        <v>167</v>
      </c>
      <c r="E1012" s="169" t="s">
        <v>3</v>
      </c>
      <c r="F1012" s="170" t="s">
        <v>1201</v>
      </c>
      <c r="H1012" s="169" t="s">
        <v>3</v>
      </c>
      <c r="I1012" s="171"/>
      <c r="L1012" s="167"/>
      <c r="M1012" s="172"/>
      <c r="N1012" s="173"/>
      <c r="O1012" s="173"/>
      <c r="P1012" s="173"/>
      <c r="Q1012" s="173"/>
      <c r="R1012" s="173"/>
      <c r="S1012" s="173"/>
      <c r="T1012" s="174"/>
      <c r="AT1012" s="169" t="s">
        <v>167</v>
      </c>
      <c r="AU1012" s="169" t="s">
        <v>82</v>
      </c>
      <c r="AV1012" s="13" t="s">
        <v>15</v>
      </c>
      <c r="AW1012" s="13" t="s">
        <v>33</v>
      </c>
      <c r="AX1012" s="13" t="s">
        <v>71</v>
      </c>
      <c r="AY1012" s="169" t="s">
        <v>159</v>
      </c>
    </row>
    <row r="1013" spans="2:51" s="14" customFormat="1" ht="11.25">
      <c r="B1013" s="175"/>
      <c r="D1013" s="168" t="s">
        <v>167</v>
      </c>
      <c r="E1013" s="176" t="s">
        <v>3</v>
      </c>
      <c r="F1013" s="177" t="s">
        <v>1200</v>
      </c>
      <c r="H1013" s="178">
        <v>10.8</v>
      </c>
      <c r="I1013" s="179"/>
      <c r="L1013" s="175"/>
      <c r="M1013" s="180"/>
      <c r="N1013" s="181"/>
      <c r="O1013" s="181"/>
      <c r="P1013" s="181"/>
      <c r="Q1013" s="181"/>
      <c r="R1013" s="181"/>
      <c r="S1013" s="181"/>
      <c r="T1013" s="182"/>
      <c r="AT1013" s="176" t="s">
        <v>167</v>
      </c>
      <c r="AU1013" s="176" t="s">
        <v>82</v>
      </c>
      <c r="AV1013" s="14" t="s">
        <v>79</v>
      </c>
      <c r="AW1013" s="14" t="s">
        <v>33</v>
      </c>
      <c r="AX1013" s="14" t="s">
        <v>71</v>
      </c>
      <c r="AY1013" s="176" t="s">
        <v>159</v>
      </c>
    </row>
    <row r="1014" spans="2:51" s="13" customFormat="1" ht="11.25">
      <c r="B1014" s="167"/>
      <c r="D1014" s="168" t="s">
        <v>167</v>
      </c>
      <c r="E1014" s="169" t="s">
        <v>3</v>
      </c>
      <c r="F1014" s="170" t="s">
        <v>1202</v>
      </c>
      <c r="H1014" s="169" t="s">
        <v>3</v>
      </c>
      <c r="I1014" s="171"/>
      <c r="L1014" s="167"/>
      <c r="M1014" s="172"/>
      <c r="N1014" s="173"/>
      <c r="O1014" s="173"/>
      <c r="P1014" s="173"/>
      <c r="Q1014" s="173"/>
      <c r="R1014" s="173"/>
      <c r="S1014" s="173"/>
      <c r="T1014" s="174"/>
      <c r="AT1014" s="169" t="s">
        <v>167</v>
      </c>
      <c r="AU1014" s="169" t="s">
        <v>82</v>
      </c>
      <c r="AV1014" s="13" t="s">
        <v>15</v>
      </c>
      <c r="AW1014" s="13" t="s">
        <v>33</v>
      </c>
      <c r="AX1014" s="13" t="s">
        <v>71</v>
      </c>
      <c r="AY1014" s="169" t="s">
        <v>159</v>
      </c>
    </row>
    <row r="1015" spans="2:51" s="14" customFormat="1" ht="11.25">
      <c r="B1015" s="175"/>
      <c r="D1015" s="168" t="s">
        <v>167</v>
      </c>
      <c r="E1015" s="176" t="s">
        <v>3</v>
      </c>
      <c r="F1015" s="177" t="s">
        <v>1203</v>
      </c>
      <c r="H1015" s="178">
        <v>12.5</v>
      </c>
      <c r="I1015" s="179"/>
      <c r="L1015" s="175"/>
      <c r="M1015" s="180"/>
      <c r="N1015" s="181"/>
      <c r="O1015" s="181"/>
      <c r="P1015" s="181"/>
      <c r="Q1015" s="181"/>
      <c r="R1015" s="181"/>
      <c r="S1015" s="181"/>
      <c r="T1015" s="182"/>
      <c r="AT1015" s="176" t="s">
        <v>167</v>
      </c>
      <c r="AU1015" s="176" t="s">
        <v>82</v>
      </c>
      <c r="AV1015" s="14" t="s">
        <v>79</v>
      </c>
      <c r="AW1015" s="14" t="s">
        <v>33</v>
      </c>
      <c r="AX1015" s="14" t="s">
        <v>71</v>
      </c>
      <c r="AY1015" s="176" t="s">
        <v>159</v>
      </c>
    </row>
    <row r="1016" spans="2:51" s="13" customFormat="1" ht="11.25">
      <c r="B1016" s="167"/>
      <c r="D1016" s="168" t="s">
        <v>167</v>
      </c>
      <c r="E1016" s="169" t="s">
        <v>3</v>
      </c>
      <c r="F1016" s="170" t="s">
        <v>1204</v>
      </c>
      <c r="H1016" s="169" t="s">
        <v>3</v>
      </c>
      <c r="I1016" s="171"/>
      <c r="L1016" s="167"/>
      <c r="M1016" s="172"/>
      <c r="N1016" s="173"/>
      <c r="O1016" s="173"/>
      <c r="P1016" s="173"/>
      <c r="Q1016" s="173"/>
      <c r="R1016" s="173"/>
      <c r="S1016" s="173"/>
      <c r="T1016" s="174"/>
      <c r="AT1016" s="169" t="s">
        <v>167</v>
      </c>
      <c r="AU1016" s="169" t="s">
        <v>82</v>
      </c>
      <c r="AV1016" s="13" t="s">
        <v>15</v>
      </c>
      <c r="AW1016" s="13" t="s">
        <v>33</v>
      </c>
      <c r="AX1016" s="13" t="s">
        <v>71</v>
      </c>
      <c r="AY1016" s="169" t="s">
        <v>159</v>
      </c>
    </row>
    <row r="1017" spans="2:51" s="14" customFormat="1" ht="11.25">
      <c r="B1017" s="175"/>
      <c r="D1017" s="168" t="s">
        <v>167</v>
      </c>
      <c r="E1017" s="176" t="s">
        <v>3</v>
      </c>
      <c r="F1017" s="177" t="s">
        <v>1205</v>
      </c>
      <c r="H1017" s="178">
        <v>16.2</v>
      </c>
      <c r="I1017" s="179"/>
      <c r="L1017" s="175"/>
      <c r="M1017" s="180"/>
      <c r="N1017" s="181"/>
      <c r="O1017" s="181"/>
      <c r="P1017" s="181"/>
      <c r="Q1017" s="181"/>
      <c r="R1017" s="181"/>
      <c r="S1017" s="181"/>
      <c r="T1017" s="182"/>
      <c r="AT1017" s="176" t="s">
        <v>167</v>
      </c>
      <c r="AU1017" s="176" t="s">
        <v>82</v>
      </c>
      <c r="AV1017" s="14" t="s">
        <v>79</v>
      </c>
      <c r="AW1017" s="14" t="s">
        <v>33</v>
      </c>
      <c r="AX1017" s="14" t="s">
        <v>71</v>
      </c>
      <c r="AY1017" s="176" t="s">
        <v>159</v>
      </c>
    </row>
    <row r="1018" spans="2:51" s="13" customFormat="1" ht="11.25">
      <c r="B1018" s="167"/>
      <c r="D1018" s="168" t="s">
        <v>167</v>
      </c>
      <c r="E1018" s="169" t="s">
        <v>3</v>
      </c>
      <c r="F1018" s="170" t="s">
        <v>1206</v>
      </c>
      <c r="H1018" s="169" t="s">
        <v>3</v>
      </c>
      <c r="I1018" s="171"/>
      <c r="L1018" s="167"/>
      <c r="M1018" s="172"/>
      <c r="N1018" s="173"/>
      <c r="O1018" s="173"/>
      <c r="P1018" s="173"/>
      <c r="Q1018" s="173"/>
      <c r="R1018" s="173"/>
      <c r="S1018" s="173"/>
      <c r="T1018" s="174"/>
      <c r="AT1018" s="169" t="s">
        <v>167</v>
      </c>
      <c r="AU1018" s="169" t="s">
        <v>82</v>
      </c>
      <c r="AV1018" s="13" t="s">
        <v>15</v>
      </c>
      <c r="AW1018" s="13" t="s">
        <v>33</v>
      </c>
      <c r="AX1018" s="13" t="s">
        <v>71</v>
      </c>
      <c r="AY1018" s="169" t="s">
        <v>159</v>
      </c>
    </row>
    <row r="1019" spans="2:51" s="14" customFormat="1" ht="11.25">
      <c r="B1019" s="175"/>
      <c r="D1019" s="168" t="s">
        <v>167</v>
      </c>
      <c r="E1019" s="176" t="s">
        <v>3</v>
      </c>
      <c r="F1019" s="177" t="s">
        <v>1207</v>
      </c>
      <c r="H1019" s="178">
        <v>9.5</v>
      </c>
      <c r="I1019" s="179"/>
      <c r="L1019" s="175"/>
      <c r="M1019" s="180"/>
      <c r="N1019" s="181"/>
      <c r="O1019" s="181"/>
      <c r="P1019" s="181"/>
      <c r="Q1019" s="181"/>
      <c r="R1019" s="181"/>
      <c r="S1019" s="181"/>
      <c r="T1019" s="182"/>
      <c r="AT1019" s="176" t="s">
        <v>167</v>
      </c>
      <c r="AU1019" s="176" t="s">
        <v>82</v>
      </c>
      <c r="AV1019" s="14" t="s">
        <v>79</v>
      </c>
      <c r="AW1019" s="14" t="s">
        <v>33</v>
      </c>
      <c r="AX1019" s="14" t="s">
        <v>71</v>
      </c>
      <c r="AY1019" s="176" t="s">
        <v>159</v>
      </c>
    </row>
    <row r="1020" spans="2:51" s="13" customFormat="1" ht="11.25">
      <c r="B1020" s="167"/>
      <c r="D1020" s="168" t="s">
        <v>167</v>
      </c>
      <c r="E1020" s="169" t="s">
        <v>3</v>
      </c>
      <c r="F1020" s="170" t="s">
        <v>1208</v>
      </c>
      <c r="H1020" s="169" t="s">
        <v>3</v>
      </c>
      <c r="I1020" s="171"/>
      <c r="L1020" s="167"/>
      <c r="M1020" s="172"/>
      <c r="N1020" s="173"/>
      <c r="O1020" s="173"/>
      <c r="P1020" s="173"/>
      <c r="Q1020" s="173"/>
      <c r="R1020" s="173"/>
      <c r="S1020" s="173"/>
      <c r="T1020" s="174"/>
      <c r="AT1020" s="169" t="s">
        <v>167</v>
      </c>
      <c r="AU1020" s="169" t="s">
        <v>82</v>
      </c>
      <c r="AV1020" s="13" t="s">
        <v>15</v>
      </c>
      <c r="AW1020" s="13" t="s">
        <v>33</v>
      </c>
      <c r="AX1020" s="13" t="s">
        <v>71</v>
      </c>
      <c r="AY1020" s="169" t="s">
        <v>159</v>
      </c>
    </row>
    <row r="1021" spans="2:51" s="14" customFormat="1" ht="11.25">
      <c r="B1021" s="175"/>
      <c r="D1021" s="168" t="s">
        <v>167</v>
      </c>
      <c r="E1021" s="176" t="s">
        <v>3</v>
      </c>
      <c r="F1021" s="177" t="s">
        <v>1190</v>
      </c>
      <c r="H1021" s="178">
        <v>9.2</v>
      </c>
      <c r="I1021" s="179"/>
      <c r="L1021" s="175"/>
      <c r="M1021" s="180"/>
      <c r="N1021" s="181"/>
      <c r="O1021" s="181"/>
      <c r="P1021" s="181"/>
      <c r="Q1021" s="181"/>
      <c r="R1021" s="181"/>
      <c r="S1021" s="181"/>
      <c r="T1021" s="182"/>
      <c r="AT1021" s="176" t="s">
        <v>167</v>
      </c>
      <c r="AU1021" s="176" t="s">
        <v>82</v>
      </c>
      <c r="AV1021" s="14" t="s">
        <v>79</v>
      </c>
      <c r="AW1021" s="14" t="s">
        <v>33</v>
      </c>
      <c r="AX1021" s="14" t="s">
        <v>71</v>
      </c>
      <c r="AY1021" s="176" t="s">
        <v>159</v>
      </c>
    </row>
    <row r="1022" spans="2:51" s="13" customFormat="1" ht="11.25">
      <c r="B1022" s="167"/>
      <c r="D1022" s="168" t="s">
        <v>167</v>
      </c>
      <c r="E1022" s="169" t="s">
        <v>3</v>
      </c>
      <c r="F1022" s="170" t="s">
        <v>1209</v>
      </c>
      <c r="H1022" s="169" t="s">
        <v>3</v>
      </c>
      <c r="I1022" s="171"/>
      <c r="L1022" s="167"/>
      <c r="M1022" s="172"/>
      <c r="N1022" s="173"/>
      <c r="O1022" s="173"/>
      <c r="P1022" s="173"/>
      <c r="Q1022" s="173"/>
      <c r="R1022" s="173"/>
      <c r="S1022" s="173"/>
      <c r="T1022" s="174"/>
      <c r="AT1022" s="169" t="s">
        <v>167</v>
      </c>
      <c r="AU1022" s="169" t="s">
        <v>82</v>
      </c>
      <c r="AV1022" s="13" t="s">
        <v>15</v>
      </c>
      <c r="AW1022" s="13" t="s">
        <v>33</v>
      </c>
      <c r="AX1022" s="13" t="s">
        <v>71</v>
      </c>
      <c r="AY1022" s="169" t="s">
        <v>159</v>
      </c>
    </row>
    <row r="1023" spans="2:51" s="14" customFormat="1" ht="11.25">
      <c r="B1023" s="175"/>
      <c r="D1023" s="168" t="s">
        <v>167</v>
      </c>
      <c r="E1023" s="176" t="s">
        <v>3</v>
      </c>
      <c r="F1023" s="177" t="s">
        <v>1210</v>
      </c>
      <c r="H1023" s="178">
        <v>14.6</v>
      </c>
      <c r="I1023" s="179"/>
      <c r="L1023" s="175"/>
      <c r="M1023" s="180"/>
      <c r="N1023" s="181"/>
      <c r="O1023" s="181"/>
      <c r="P1023" s="181"/>
      <c r="Q1023" s="181"/>
      <c r="R1023" s="181"/>
      <c r="S1023" s="181"/>
      <c r="T1023" s="182"/>
      <c r="AT1023" s="176" t="s">
        <v>167</v>
      </c>
      <c r="AU1023" s="176" t="s">
        <v>82</v>
      </c>
      <c r="AV1023" s="14" t="s">
        <v>79</v>
      </c>
      <c r="AW1023" s="14" t="s">
        <v>33</v>
      </c>
      <c r="AX1023" s="14" t="s">
        <v>71</v>
      </c>
      <c r="AY1023" s="176" t="s">
        <v>159</v>
      </c>
    </row>
    <row r="1024" spans="2:51" s="13" customFormat="1" ht="11.25">
      <c r="B1024" s="167"/>
      <c r="D1024" s="168" t="s">
        <v>167</v>
      </c>
      <c r="E1024" s="169" t="s">
        <v>3</v>
      </c>
      <c r="F1024" s="170" t="s">
        <v>1211</v>
      </c>
      <c r="H1024" s="169" t="s">
        <v>3</v>
      </c>
      <c r="I1024" s="171"/>
      <c r="L1024" s="167"/>
      <c r="M1024" s="172"/>
      <c r="N1024" s="173"/>
      <c r="O1024" s="173"/>
      <c r="P1024" s="173"/>
      <c r="Q1024" s="173"/>
      <c r="R1024" s="173"/>
      <c r="S1024" s="173"/>
      <c r="T1024" s="174"/>
      <c r="AT1024" s="169" t="s">
        <v>167</v>
      </c>
      <c r="AU1024" s="169" t="s">
        <v>82</v>
      </c>
      <c r="AV1024" s="13" t="s">
        <v>15</v>
      </c>
      <c r="AW1024" s="13" t="s">
        <v>33</v>
      </c>
      <c r="AX1024" s="13" t="s">
        <v>71</v>
      </c>
      <c r="AY1024" s="169" t="s">
        <v>159</v>
      </c>
    </row>
    <row r="1025" spans="2:51" s="14" customFormat="1" ht="11.25">
      <c r="B1025" s="175"/>
      <c r="D1025" s="168" t="s">
        <v>167</v>
      </c>
      <c r="E1025" s="176" t="s">
        <v>3</v>
      </c>
      <c r="F1025" s="177" t="s">
        <v>1212</v>
      </c>
      <c r="H1025" s="178">
        <v>21.7</v>
      </c>
      <c r="I1025" s="179"/>
      <c r="L1025" s="175"/>
      <c r="M1025" s="180"/>
      <c r="N1025" s="181"/>
      <c r="O1025" s="181"/>
      <c r="P1025" s="181"/>
      <c r="Q1025" s="181"/>
      <c r="R1025" s="181"/>
      <c r="S1025" s="181"/>
      <c r="T1025" s="182"/>
      <c r="AT1025" s="176" t="s">
        <v>167</v>
      </c>
      <c r="AU1025" s="176" t="s">
        <v>82</v>
      </c>
      <c r="AV1025" s="14" t="s">
        <v>79</v>
      </c>
      <c r="AW1025" s="14" t="s">
        <v>33</v>
      </c>
      <c r="AX1025" s="14" t="s">
        <v>71</v>
      </c>
      <c r="AY1025" s="176" t="s">
        <v>159</v>
      </c>
    </row>
    <row r="1026" spans="2:51" s="13" customFormat="1" ht="11.25">
      <c r="B1026" s="167"/>
      <c r="D1026" s="168" t="s">
        <v>167</v>
      </c>
      <c r="E1026" s="169" t="s">
        <v>3</v>
      </c>
      <c r="F1026" s="170" t="s">
        <v>1213</v>
      </c>
      <c r="H1026" s="169" t="s">
        <v>3</v>
      </c>
      <c r="I1026" s="171"/>
      <c r="L1026" s="167"/>
      <c r="M1026" s="172"/>
      <c r="N1026" s="173"/>
      <c r="O1026" s="173"/>
      <c r="P1026" s="173"/>
      <c r="Q1026" s="173"/>
      <c r="R1026" s="173"/>
      <c r="S1026" s="173"/>
      <c r="T1026" s="174"/>
      <c r="AT1026" s="169" t="s">
        <v>167</v>
      </c>
      <c r="AU1026" s="169" t="s">
        <v>82</v>
      </c>
      <c r="AV1026" s="13" t="s">
        <v>15</v>
      </c>
      <c r="AW1026" s="13" t="s">
        <v>33</v>
      </c>
      <c r="AX1026" s="13" t="s">
        <v>71</v>
      </c>
      <c r="AY1026" s="169" t="s">
        <v>159</v>
      </c>
    </row>
    <row r="1027" spans="2:51" s="14" customFormat="1" ht="11.25">
      <c r="B1027" s="175"/>
      <c r="D1027" s="168" t="s">
        <v>167</v>
      </c>
      <c r="E1027" s="176" t="s">
        <v>3</v>
      </c>
      <c r="F1027" s="177" t="s">
        <v>1214</v>
      </c>
      <c r="H1027" s="178">
        <v>25.2</v>
      </c>
      <c r="I1027" s="179"/>
      <c r="L1027" s="175"/>
      <c r="M1027" s="180"/>
      <c r="N1027" s="181"/>
      <c r="O1027" s="181"/>
      <c r="P1027" s="181"/>
      <c r="Q1027" s="181"/>
      <c r="R1027" s="181"/>
      <c r="S1027" s="181"/>
      <c r="T1027" s="182"/>
      <c r="AT1027" s="176" t="s">
        <v>167</v>
      </c>
      <c r="AU1027" s="176" t="s">
        <v>82</v>
      </c>
      <c r="AV1027" s="14" t="s">
        <v>79</v>
      </c>
      <c r="AW1027" s="14" t="s">
        <v>33</v>
      </c>
      <c r="AX1027" s="14" t="s">
        <v>71</v>
      </c>
      <c r="AY1027" s="176" t="s">
        <v>159</v>
      </c>
    </row>
    <row r="1028" spans="2:51" s="13" customFormat="1" ht="11.25">
      <c r="B1028" s="167"/>
      <c r="D1028" s="168" t="s">
        <v>167</v>
      </c>
      <c r="E1028" s="169" t="s">
        <v>3</v>
      </c>
      <c r="F1028" s="170" t="s">
        <v>1215</v>
      </c>
      <c r="H1028" s="169" t="s">
        <v>3</v>
      </c>
      <c r="I1028" s="171"/>
      <c r="L1028" s="167"/>
      <c r="M1028" s="172"/>
      <c r="N1028" s="173"/>
      <c r="O1028" s="173"/>
      <c r="P1028" s="173"/>
      <c r="Q1028" s="173"/>
      <c r="R1028" s="173"/>
      <c r="S1028" s="173"/>
      <c r="T1028" s="174"/>
      <c r="AT1028" s="169" t="s">
        <v>167</v>
      </c>
      <c r="AU1028" s="169" t="s">
        <v>82</v>
      </c>
      <c r="AV1028" s="13" t="s">
        <v>15</v>
      </c>
      <c r="AW1028" s="13" t="s">
        <v>33</v>
      </c>
      <c r="AX1028" s="13" t="s">
        <v>71</v>
      </c>
      <c r="AY1028" s="169" t="s">
        <v>159</v>
      </c>
    </row>
    <row r="1029" spans="2:51" s="14" customFormat="1" ht="11.25">
      <c r="B1029" s="175"/>
      <c r="D1029" s="168" t="s">
        <v>167</v>
      </c>
      <c r="E1029" s="176" t="s">
        <v>3</v>
      </c>
      <c r="F1029" s="177" t="s">
        <v>1216</v>
      </c>
      <c r="H1029" s="178">
        <v>15.4</v>
      </c>
      <c r="I1029" s="179"/>
      <c r="L1029" s="175"/>
      <c r="M1029" s="180"/>
      <c r="N1029" s="181"/>
      <c r="O1029" s="181"/>
      <c r="P1029" s="181"/>
      <c r="Q1029" s="181"/>
      <c r="R1029" s="181"/>
      <c r="S1029" s="181"/>
      <c r="T1029" s="182"/>
      <c r="AT1029" s="176" t="s">
        <v>167</v>
      </c>
      <c r="AU1029" s="176" t="s">
        <v>82</v>
      </c>
      <c r="AV1029" s="14" t="s">
        <v>79</v>
      </c>
      <c r="AW1029" s="14" t="s">
        <v>33</v>
      </c>
      <c r="AX1029" s="14" t="s">
        <v>71</v>
      </c>
      <c r="AY1029" s="176" t="s">
        <v>159</v>
      </c>
    </row>
    <row r="1030" spans="2:51" s="13" customFormat="1" ht="11.25">
      <c r="B1030" s="167"/>
      <c r="D1030" s="168" t="s">
        <v>167</v>
      </c>
      <c r="E1030" s="169" t="s">
        <v>3</v>
      </c>
      <c r="F1030" s="170" t="s">
        <v>1217</v>
      </c>
      <c r="H1030" s="169" t="s">
        <v>3</v>
      </c>
      <c r="I1030" s="171"/>
      <c r="L1030" s="167"/>
      <c r="M1030" s="172"/>
      <c r="N1030" s="173"/>
      <c r="O1030" s="173"/>
      <c r="P1030" s="173"/>
      <c r="Q1030" s="173"/>
      <c r="R1030" s="173"/>
      <c r="S1030" s="173"/>
      <c r="T1030" s="174"/>
      <c r="AT1030" s="169" t="s">
        <v>167</v>
      </c>
      <c r="AU1030" s="169" t="s">
        <v>82</v>
      </c>
      <c r="AV1030" s="13" t="s">
        <v>15</v>
      </c>
      <c r="AW1030" s="13" t="s">
        <v>33</v>
      </c>
      <c r="AX1030" s="13" t="s">
        <v>71</v>
      </c>
      <c r="AY1030" s="169" t="s">
        <v>159</v>
      </c>
    </row>
    <row r="1031" spans="2:51" s="14" customFormat="1" ht="11.25">
      <c r="B1031" s="175"/>
      <c r="D1031" s="168" t="s">
        <v>167</v>
      </c>
      <c r="E1031" s="176" t="s">
        <v>3</v>
      </c>
      <c r="F1031" s="177" t="s">
        <v>1183</v>
      </c>
      <c r="H1031" s="178">
        <v>15.3</v>
      </c>
      <c r="I1031" s="179"/>
      <c r="L1031" s="175"/>
      <c r="M1031" s="180"/>
      <c r="N1031" s="181"/>
      <c r="O1031" s="181"/>
      <c r="P1031" s="181"/>
      <c r="Q1031" s="181"/>
      <c r="R1031" s="181"/>
      <c r="S1031" s="181"/>
      <c r="T1031" s="182"/>
      <c r="AT1031" s="176" t="s">
        <v>167</v>
      </c>
      <c r="AU1031" s="176" t="s">
        <v>82</v>
      </c>
      <c r="AV1031" s="14" t="s">
        <v>79</v>
      </c>
      <c r="AW1031" s="14" t="s">
        <v>33</v>
      </c>
      <c r="AX1031" s="14" t="s">
        <v>71</v>
      </c>
      <c r="AY1031" s="176" t="s">
        <v>159</v>
      </c>
    </row>
    <row r="1032" spans="2:51" s="13" customFormat="1" ht="11.25">
      <c r="B1032" s="167"/>
      <c r="D1032" s="168" t="s">
        <v>167</v>
      </c>
      <c r="E1032" s="169" t="s">
        <v>3</v>
      </c>
      <c r="F1032" s="170" t="s">
        <v>1218</v>
      </c>
      <c r="H1032" s="169" t="s">
        <v>3</v>
      </c>
      <c r="I1032" s="171"/>
      <c r="L1032" s="167"/>
      <c r="M1032" s="172"/>
      <c r="N1032" s="173"/>
      <c r="O1032" s="173"/>
      <c r="P1032" s="173"/>
      <c r="Q1032" s="173"/>
      <c r="R1032" s="173"/>
      <c r="S1032" s="173"/>
      <c r="T1032" s="174"/>
      <c r="AT1032" s="169" t="s">
        <v>167</v>
      </c>
      <c r="AU1032" s="169" t="s">
        <v>82</v>
      </c>
      <c r="AV1032" s="13" t="s">
        <v>15</v>
      </c>
      <c r="AW1032" s="13" t="s">
        <v>33</v>
      </c>
      <c r="AX1032" s="13" t="s">
        <v>71</v>
      </c>
      <c r="AY1032" s="169" t="s">
        <v>159</v>
      </c>
    </row>
    <row r="1033" spans="2:51" s="14" customFormat="1" ht="11.25">
      <c r="B1033" s="175"/>
      <c r="D1033" s="168" t="s">
        <v>167</v>
      </c>
      <c r="E1033" s="176" t="s">
        <v>3</v>
      </c>
      <c r="F1033" s="177" t="s">
        <v>1219</v>
      </c>
      <c r="H1033" s="178">
        <v>12.7</v>
      </c>
      <c r="I1033" s="179"/>
      <c r="L1033" s="175"/>
      <c r="M1033" s="180"/>
      <c r="N1033" s="181"/>
      <c r="O1033" s="181"/>
      <c r="P1033" s="181"/>
      <c r="Q1033" s="181"/>
      <c r="R1033" s="181"/>
      <c r="S1033" s="181"/>
      <c r="T1033" s="182"/>
      <c r="AT1033" s="176" t="s">
        <v>167</v>
      </c>
      <c r="AU1033" s="176" t="s">
        <v>82</v>
      </c>
      <c r="AV1033" s="14" t="s">
        <v>79</v>
      </c>
      <c r="AW1033" s="14" t="s">
        <v>33</v>
      </c>
      <c r="AX1033" s="14" t="s">
        <v>71</v>
      </c>
      <c r="AY1033" s="176" t="s">
        <v>159</v>
      </c>
    </row>
    <row r="1034" spans="2:51" s="13" customFormat="1" ht="11.25">
      <c r="B1034" s="167"/>
      <c r="D1034" s="168" t="s">
        <v>167</v>
      </c>
      <c r="E1034" s="169" t="s">
        <v>3</v>
      </c>
      <c r="F1034" s="170" t="s">
        <v>1220</v>
      </c>
      <c r="H1034" s="169" t="s">
        <v>3</v>
      </c>
      <c r="I1034" s="171"/>
      <c r="L1034" s="167"/>
      <c r="M1034" s="172"/>
      <c r="N1034" s="173"/>
      <c r="O1034" s="173"/>
      <c r="P1034" s="173"/>
      <c r="Q1034" s="173"/>
      <c r="R1034" s="173"/>
      <c r="S1034" s="173"/>
      <c r="T1034" s="174"/>
      <c r="AT1034" s="169" t="s">
        <v>167</v>
      </c>
      <c r="AU1034" s="169" t="s">
        <v>82</v>
      </c>
      <c r="AV1034" s="13" t="s">
        <v>15</v>
      </c>
      <c r="AW1034" s="13" t="s">
        <v>33</v>
      </c>
      <c r="AX1034" s="13" t="s">
        <v>71</v>
      </c>
      <c r="AY1034" s="169" t="s">
        <v>159</v>
      </c>
    </row>
    <row r="1035" spans="2:51" s="14" customFormat="1" ht="11.25">
      <c r="B1035" s="175"/>
      <c r="D1035" s="168" t="s">
        <v>167</v>
      </c>
      <c r="E1035" s="176" t="s">
        <v>3</v>
      </c>
      <c r="F1035" s="177" t="s">
        <v>1221</v>
      </c>
      <c r="H1035" s="178">
        <v>12.6</v>
      </c>
      <c r="I1035" s="179"/>
      <c r="L1035" s="175"/>
      <c r="M1035" s="180"/>
      <c r="N1035" s="181"/>
      <c r="O1035" s="181"/>
      <c r="P1035" s="181"/>
      <c r="Q1035" s="181"/>
      <c r="R1035" s="181"/>
      <c r="S1035" s="181"/>
      <c r="T1035" s="182"/>
      <c r="AT1035" s="176" t="s">
        <v>167</v>
      </c>
      <c r="AU1035" s="176" t="s">
        <v>82</v>
      </c>
      <c r="AV1035" s="14" t="s">
        <v>79</v>
      </c>
      <c r="AW1035" s="14" t="s">
        <v>33</v>
      </c>
      <c r="AX1035" s="14" t="s">
        <v>71</v>
      </c>
      <c r="AY1035" s="176" t="s">
        <v>159</v>
      </c>
    </row>
    <row r="1036" spans="2:51" s="13" customFormat="1" ht="11.25">
      <c r="B1036" s="167"/>
      <c r="D1036" s="168" t="s">
        <v>167</v>
      </c>
      <c r="E1036" s="169" t="s">
        <v>3</v>
      </c>
      <c r="F1036" s="170" t="s">
        <v>1222</v>
      </c>
      <c r="H1036" s="169" t="s">
        <v>3</v>
      </c>
      <c r="I1036" s="171"/>
      <c r="L1036" s="167"/>
      <c r="M1036" s="172"/>
      <c r="N1036" s="173"/>
      <c r="O1036" s="173"/>
      <c r="P1036" s="173"/>
      <c r="Q1036" s="173"/>
      <c r="R1036" s="173"/>
      <c r="S1036" s="173"/>
      <c r="T1036" s="174"/>
      <c r="AT1036" s="169" t="s">
        <v>167</v>
      </c>
      <c r="AU1036" s="169" t="s">
        <v>82</v>
      </c>
      <c r="AV1036" s="13" t="s">
        <v>15</v>
      </c>
      <c r="AW1036" s="13" t="s">
        <v>33</v>
      </c>
      <c r="AX1036" s="13" t="s">
        <v>71</v>
      </c>
      <c r="AY1036" s="169" t="s">
        <v>159</v>
      </c>
    </row>
    <row r="1037" spans="2:51" s="14" customFormat="1" ht="11.25">
      <c r="B1037" s="175"/>
      <c r="D1037" s="168" t="s">
        <v>167</v>
      </c>
      <c r="E1037" s="176" t="s">
        <v>3</v>
      </c>
      <c r="F1037" s="177" t="s">
        <v>1223</v>
      </c>
      <c r="H1037" s="178">
        <v>14.8</v>
      </c>
      <c r="I1037" s="179"/>
      <c r="L1037" s="175"/>
      <c r="M1037" s="180"/>
      <c r="N1037" s="181"/>
      <c r="O1037" s="181"/>
      <c r="P1037" s="181"/>
      <c r="Q1037" s="181"/>
      <c r="R1037" s="181"/>
      <c r="S1037" s="181"/>
      <c r="T1037" s="182"/>
      <c r="AT1037" s="176" t="s">
        <v>167</v>
      </c>
      <c r="AU1037" s="176" t="s">
        <v>82</v>
      </c>
      <c r="AV1037" s="14" t="s">
        <v>79</v>
      </c>
      <c r="AW1037" s="14" t="s">
        <v>33</v>
      </c>
      <c r="AX1037" s="14" t="s">
        <v>71</v>
      </c>
      <c r="AY1037" s="176" t="s">
        <v>159</v>
      </c>
    </row>
    <row r="1038" spans="2:51" s="13" customFormat="1" ht="11.25">
      <c r="B1038" s="167"/>
      <c r="D1038" s="168" t="s">
        <v>167</v>
      </c>
      <c r="E1038" s="169" t="s">
        <v>3</v>
      </c>
      <c r="F1038" s="170" t="s">
        <v>1224</v>
      </c>
      <c r="H1038" s="169" t="s">
        <v>3</v>
      </c>
      <c r="I1038" s="171"/>
      <c r="L1038" s="167"/>
      <c r="M1038" s="172"/>
      <c r="N1038" s="173"/>
      <c r="O1038" s="173"/>
      <c r="P1038" s="173"/>
      <c r="Q1038" s="173"/>
      <c r="R1038" s="173"/>
      <c r="S1038" s="173"/>
      <c r="T1038" s="174"/>
      <c r="AT1038" s="169" t="s">
        <v>167</v>
      </c>
      <c r="AU1038" s="169" t="s">
        <v>82</v>
      </c>
      <c r="AV1038" s="13" t="s">
        <v>15</v>
      </c>
      <c r="AW1038" s="13" t="s">
        <v>33</v>
      </c>
      <c r="AX1038" s="13" t="s">
        <v>71</v>
      </c>
      <c r="AY1038" s="169" t="s">
        <v>159</v>
      </c>
    </row>
    <row r="1039" spans="2:51" s="14" customFormat="1" ht="11.25">
      <c r="B1039" s="175"/>
      <c r="D1039" s="168" t="s">
        <v>167</v>
      </c>
      <c r="E1039" s="176" t="s">
        <v>3</v>
      </c>
      <c r="F1039" s="177" t="s">
        <v>1187</v>
      </c>
      <c r="H1039" s="178">
        <v>15</v>
      </c>
      <c r="I1039" s="179"/>
      <c r="L1039" s="175"/>
      <c r="M1039" s="180"/>
      <c r="N1039" s="181"/>
      <c r="O1039" s="181"/>
      <c r="P1039" s="181"/>
      <c r="Q1039" s="181"/>
      <c r="R1039" s="181"/>
      <c r="S1039" s="181"/>
      <c r="T1039" s="182"/>
      <c r="AT1039" s="176" t="s">
        <v>167</v>
      </c>
      <c r="AU1039" s="176" t="s">
        <v>82</v>
      </c>
      <c r="AV1039" s="14" t="s">
        <v>79</v>
      </c>
      <c r="AW1039" s="14" t="s">
        <v>33</v>
      </c>
      <c r="AX1039" s="14" t="s">
        <v>71</v>
      </c>
      <c r="AY1039" s="176" t="s">
        <v>159</v>
      </c>
    </row>
    <row r="1040" spans="2:51" s="13" customFormat="1" ht="11.25">
      <c r="B1040" s="167"/>
      <c r="D1040" s="168" t="s">
        <v>167</v>
      </c>
      <c r="E1040" s="169" t="s">
        <v>3</v>
      </c>
      <c r="F1040" s="170" t="s">
        <v>1225</v>
      </c>
      <c r="H1040" s="169" t="s">
        <v>3</v>
      </c>
      <c r="I1040" s="171"/>
      <c r="L1040" s="167"/>
      <c r="M1040" s="172"/>
      <c r="N1040" s="173"/>
      <c r="O1040" s="173"/>
      <c r="P1040" s="173"/>
      <c r="Q1040" s="173"/>
      <c r="R1040" s="173"/>
      <c r="S1040" s="173"/>
      <c r="T1040" s="174"/>
      <c r="AT1040" s="169" t="s">
        <v>167</v>
      </c>
      <c r="AU1040" s="169" t="s">
        <v>82</v>
      </c>
      <c r="AV1040" s="13" t="s">
        <v>15</v>
      </c>
      <c r="AW1040" s="13" t="s">
        <v>33</v>
      </c>
      <c r="AX1040" s="13" t="s">
        <v>71</v>
      </c>
      <c r="AY1040" s="169" t="s">
        <v>159</v>
      </c>
    </row>
    <row r="1041" spans="2:51" s="14" customFormat="1" ht="11.25">
      <c r="B1041" s="175"/>
      <c r="D1041" s="168" t="s">
        <v>167</v>
      </c>
      <c r="E1041" s="176" t="s">
        <v>3</v>
      </c>
      <c r="F1041" s="177" t="s">
        <v>1226</v>
      </c>
      <c r="H1041" s="178">
        <v>5.5</v>
      </c>
      <c r="I1041" s="179"/>
      <c r="L1041" s="175"/>
      <c r="M1041" s="180"/>
      <c r="N1041" s="181"/>
      <c r="O1041" s="181"/>
      <c r="P1041" s="181"/>
      <c r="Q1041" s="181"/>
      <c r="R1041" s="181"/>
      <c r="S1041" s="181"/>
      <c r="T1041" s="182"/>
      <c r="AT1041" s="176" t="s">
        <v>167</v>
      </c>
      <c r="AU1041" s="176" t="s">
        <v>82</v>
      </c>
      <c r="AV1041" s="14" t="s">
        <v>79</v>
      </c>
      <c r="AW1041" s="14" t="s">
        <v>33</v>
      </c>
      <c r="AX1041" s="14" t="s">
        <v>71</v>
      </c>
      <c r="AY1041" s="176" t="s">
        <v>159</v>
      </c>
    </row>
    <row r="1042" spans="2:51" s="13" customFormat="1" ht="11.25">
      <c r="B1042" s="167"/>
      <c r="D1042" s="168" t="s">
        <v>167</v>
      </c>
      <c r="E1042" s="169" t="s">
        <v>3</v>
      </c>
      <c r="F1042" s="170" t="s">
        <v>1227</v>
      </c>
      <c r="H1042" s="169" t="s">
        <v>3</v>
      </c>
      <c r="I1042" s="171"/>
      <c r="L1042" s="167"/>
      <c r="M1042" s="172"/>
      <c r="N1042" s="173"/>
      <c r="O1042" s="173"/>
      <c r="P1042" s="173"/>
      <c r="Q1042" s="173"/>
      <c r="R1042" s="173"/>
      <c r="S1042" s="173"/>
      <c r="T1042" s="174"/>
      <c r="AT1042" s="169" t="s">
        <v>167</v>
      </c>
      <c r="AU1042" s="169" t="s">
        <v>82</v>
      </c>
      <c r="AV1042" s="13" t="s">
        <v>15</v>
      </c>
      <c r="AW1042" s="13" t="s">
        <v>33</v>
      </c>
      <c r="AX1042" s="13" t="s">
        <v>71</v>
      </c>
      <c r="AY1042" s="169" t="s">
        <v>159</v>
      </c>
    </row>
    <row r="1043" spans="2:51" s="14" customFormat="1" ht="11.25">
      <c r="B1043" s="175"/>
      <c r="D1043" s="168" t="s">
        <v>167</v>
      </c>
      <c r="E1043" s="176" t="s">
        <v>3</v>
      </c>
      <c r="F1043" s="177" t="s">
        <v>1228</v>
      </c>
      <c r="H1043" s="178">
        <v>7</v>
      </c>
      <c r="I1043" s="179"/>
      <c r="L1043" s="175"/>
      <c r="M1043" s="180"/>
      <c r="N1043" s="181"/>
      <c r="O1043" s="181"/>
      <c r="P1043" s="181"/>
      <c r="Q1043" s="181"/>
      <c r="R1043" s="181"/>
      <c r="S1043" s="181"/>
      <c r="T1043" s="182"/>
      <c r="AT1043" s="176" t="s">
        <v>167</v>
      </c>
      <c r="AU1043" s="176" t="s">
        <v>82</v>
      </c>
      <c r="AV1043" s="14" t="s">
        <v>79</v>
      </c>
      <c r="AW1043" s="14" t="s">
        <v>33</v>
      </c>
      <c r="AX1043" s="14" t="s">
        <v>71</v>
      </c>
      <c r="AY1043" s="176" t="s">
        <v>159</v>
      </c>
    </row>
    <row r="1044" spans="2:51" s="13" customFormat="1" ht="11.25">
      <c r="B1044" s="167"/>
      <c r="D1044" s="168" t="s">
        <v>167</v>
      </c>
      <c r="E1044" s="169" t="s">
        <v>3</v>
      </c>
      <c r="F1044" s="170" t="s">
        <v>1229</v>
      </c>
      <c r="H1044" s="169" t="s">
        <v>3</v>
      </c>
      <c r="I1044" s="171"/>
      <c r="L1044" s="167"/>
      <c r="M1044" s="172"/>
      <c r="N1044" s="173"/>
      <c r="O1044" s="173"/>
      <c r="P1044" s="173"/>
      <c r="Q1044" s="173"/>
      <c r="R1044" s="173"/>
      <c r="S1044" s="173"/>
      <c r="T1044" s="174"/>
      <c r="AT1044" s="169" t="s">
        <v>167</v>
      </c>
      <c r="AU1044" s="169" t="s">
        <v>82</v>
      </c>
      <c r="AV1044" s="13" t="s">
        <v>15</v>
      </c>
      <c r="AW1044" s="13" t="s">
        <v>33</v>
      </c>
      <c r="AX1044" s="13" t="s">
        <v>71</v>
      </c>
      <c r="AY1044" s="169" t="s">
        <v>159</v>
      </c>
    </row>
    <row r="1045" spans="2:51" s="14" customFormat="1" ht="11.25">
      <c r="B1045" s="175"/>
      <c r="D1045" s="168" t="s">
        <v>167</v>
      </c>
      <c r="E1045" s="176" t="s">
        <v>3</v>
      </c>
      <c r="F1045" s="177" t="s">
        <v>1230</v>
      </c>
      <c r="H1045" s="178">
        <v>6.1</v>
      </c>
      <c r="I1045" s="179"/>
      <c r="L1045" s="175"/>
      <c r="M1045" s="180"/>
      <c r="N1045" s="181"/>
      <c r="O1045" s="181"/>
      <c r="P1045" s="181"/>
      <c r="Q1045" s="181"/>
      <c r="R1045" s="181"/>
      <c r="S1045" s="181"/>
      <c r="T1045" s="182"/>
      <c r="AT1045" s="176" t="s">
        <v>167</v>
      </c>
      <c r="AU1045" s="176" t="s">
        <v>82</v>
      </c>
      <c r="AV1045" s="14" t="s">
        <v>79</v>
      </c>
      <c r="AW1045" s="14" t="s">
        <v>33</v>
      </c>
      <c r="AX1045" s="14" t="s">
        <v>71</v>
      </c>
      <c r="AY1045" s="176" t="s">
        <v>159</v>
      </c>
    </row>
    <row r="1046" spans="2:51" s="13" customFormat="1" ht="11.25">
      <c r="B1046" s="167"/>
      <c r="D1046" s="168" t="s">
        <v>167</v>
      </c>
      <c r="E1046" s="169" t="s">
        <v>3</v>
      </c>
      <c r="F1046" s="170" t="s">
        <v>1231</v>
      </c>
      <c r="H1046" s="169" t="s">
        <v>3</v>
      </c>
      <c r="I1046" s="171"/>
      <c r="L1046" s="167"/>
      <c r="M1046" s="172"/>
      <c r="N1046" s="173"/>
      <c r="O1046" s="173"/>
      <c r="P1046" s="173"/>
      <c r="Q1046" s="173"/>
      <c r="R1046" s="173"/>
      <c r="S1046" s="173"/>
      <c r="T1046" s="174"/>
      <c r="AT1046" s="169" t="s">
        <v>167</v>
      </c>
      <c r="AU1046" s="169" t="s">
        <v>82</v>
      </c>
      <c r="AV1046" s="13" t="s">
        <v>15</v>
      </c>
      <c r="AW1046" s="13" t="s">
        <v>33</v>
      </c>
      <c r="AX1046" s="13" t="s">
        <v>71</v>
      </c>
      <c r="AY1046" s="169" t="s">
        <v>159</v>
      </c>
    </row>
    <row r="1047" spans="2:51" s="14" customFormat="1" ht="11.25">
      <c r="B1047" s="175"/>
      <c r="D1047" s="168" t="s">
        <v>167</v>
      </c>
      <c r="E1047" s="176" t="s">
        <v>3</v>
      </c>
      <c r="F1047" s="177" t="s">
        <v>1232</v>
      </c>
      <c r="H1047" s="178">
        <v>6</v>
      </c>
      <c r="I1047" s="179"/>
      <c r="L1047" s="175"/>
      <c r="M1047" s="180"/>
      <c r="N1047" s="181"/>
      <c r="O1047" s="181"/>
      <c r="P1047" s="181"/>
      <c r="Q1047" s="181"/>
      <c r="R1047" s="181"/>
      <c r="S1047" s="181"/>
      <c r="T1047" s="182"/>
      <c r="AT1047" s="176" t="s">
        <v>167</v>
      </c>
      <c r="AU1047" s="176" t="s">
        <v>82</v>
      </c>
      <c r="AV1047" s="14" t="s">
        <v>79</v>
      </c>
      <c r="AW1047" s="14" t="s">
        <v>33</v>
      </c>
      <c r="AX1047" s="14" t="s">
        <v>71</v>
      </c>
      <c r="AY1047" s="176" t="s">
        <v>159</v>
      </c>
    </row>
    <row r="1048" spans="2:51" s="13" customFormat="1" ht="11.25">
      <c r="B1048" s="167"/>
      <c r="D1048" s="168" t="s">
        <v>167</v>
      </c>
      <c r="E1048" s="169" t="s">
        <v>3</v>
      </c>
      <c r="F1048" s="170" t="s">
        <v>1233</v>
      </c>
      <c r="H1048" s="169" t="s">
        <v>3</v>
      </c>
      <c r="I1048" s="171"/>
      <c r="L1048" s="167"/>
      <c r="M1048" s="172"/>
      <c r="N1048" s="173"/>
      <c r="O1048" s="173"/>
      <c r="P1048" s="173"/>
      <c r="Q1048" s="173"/>
      <c r="R1048" s="173"/>
      <c r="S1048" s="173"/>
      <c r="T1048" s="174"/>
      <c r="AT1048" s="169" t="s">
        <v>167</v>
      </c>
      <c r="AU1048" s="169" t="s">
        <v>82</v>
      </c>
      <c r="AV1048" s="13" t="s">
        <v>15</v>
      </c>
      <c r="AW1048" s="13" t="s">
        <v>33</v>
      </c>
      <c r="AX1048" s="13" t="s">
        <v>71</v>
      </c>
      <c r="AY1048" s="169" t="s">
        <v>159</v>
      </c>
    </row>
    <row r="1049" spans="2:51" s="14" customFormat="1" ht="11.25">
      <c r="B1049" s="175"/>
      <c r="D1049" s="168" t="s">
        <v>167</v>
      </c>
      <c r="E1049" s="176" t="s">
        <v>3</v>
      </c>
      <c r="F1049" s="177" t="s">
        <v>1234</v>
      </c>
      <c r="H1049" s="178">
        <v>13.1</v>
      </c>
      <c r="I1049" s="179"/>
      <c r="L1049" s="175"/>
      <c r="M1049" s="180"/>
      <c r="N1049" s="181"/>
      <c r="O1049" s="181"/>
      <c r="P1049" s="181"/>
      <c r="Q1049" s="181"/>
      <c r="R1049" s="181"/>
      <c r="S1049" s="181"/>
      <c r="T1049" s="182"/>
      <c r="AT1049" s="176" t="s">
        <v>167</v>
      </c>
      <c r="AU1049" s="176" t="s">
        <v>82</v>
      </c>
      <c r="AV1049" s="14" t="s">
        <v>79</v>
      </c>
      <c r="AW1049" s="14" t="s">
        <v>33</v>
      </c>
      <c r="AX1049" s="14" t="s">
        <v>71</v>
      </c>
      <c r="AY1049" s="176" t="s">
        <v>159</v>
      </c>
    </row>
    <row r="1050" spans="2:51" s="15" customFormat="1" ht="11.25">
      <c r="B1050" s="183"/>
      <c r="D1050" s="168" t="s">
        <v>167</v>
      </c>
      <c r="E1050" s="184" t="s">
        <v>3</v>
      </c>
      <c r="F1050" s="185" t="s">
        <v>186</v>
      </c>
      <c r="H1050" s="186">
        <v>556.2</v>
      </c>
      <c r="I1050" s="187"/>
      <c r="L1050" s="183"/>
      <c r="M1050" s="188"/>
      <c r="N1050" s="189"/>
      <c r="O1050" s="189"/>
      <c r="P1050" s="189"/>
      <c r="Q1050" s="189"/>
      <c r="R1050" s="189"/>
      <c r="S1050" s="189"/>
      <c r="T1050" s="190"/>
      <c r="AT1050" s="184" t="s">
        <v>167</v>
      </c>
      <c r="AU1050" s="184" t="s">
        <v>82</v>
      </c>
      <c r="AV1050" s="15" t="s">
        <v>85</v>
      </c>
      <c r="AW1050" s="15" t="s">
        <v>33</v>
      </c>
      <c r="AX1050" s="15" t="s">
        <v>15</v>
      </c>
      <c r="AY1050" s="184" t="s">
        <v>159</v>
      </c>
    </row>
    <row r="1051" spans="1:65" s="2" customFormat="1" ht="36" customHeight="1">
      <c r="A1051" s="34"/>
      <c r="B1051" s="153"/>
      <c r="C1051" s="154" t="s">
        <v>1235</v>
      </c>
      <c r="D1051" s="154" t="s">
        <v>161</v>
      </c>
      <c r="E1051" s="155" t="s">
        <v>1236</v>
      </c>
      <c r="F1051" s="156" t="s">
        <v>1237</v>
      </c>
      <c r="G1051" s="157" t="s">
        <v>164</v>
      </c>
      <c r="H1051" s="158">
        <v>102.57</v>
      </c>
      <c r="I1051" s="159"/>
      <c r="J1051" s="160">
        <f>ROUND(I1051*H1051,2)</f>
        <v>0</v>
      </c>
      <c r="K1051" s="156" t="s">
        <v>165</v>
      </c>
      <c r="L1051" s="35"/>
      <c r="M1051" s="161" t="s">
        <v>3</v>
      </c>
      <c r="N1051" s="162" t="s">
        <v>42</v>
      </c>
      <c r="O1051" s="55"/>
      <c r="P1051" s="163">
        <f>O1051*H1051</f>
        <v>0</v>
      </c>
      <c r="Q1051" s="163">
        <v>0.0032</v>
      </c>
      <c r="R1051" s="163">
        <f>Q1051*H1051</f>
        <v>0.328224</v>
      </c>
      <c r="S1051" s="163">
        <v>0</v>
      </c>
      <c r="T1051" s="164">
        <f>S1051*H1051</f>
        <v>0</v>
      </c>
      <c r="U1051" s="34"/>
      <c r="V1051" s="34"/>
      <c r="W1051" s="34"/>
      <c r="X1051" s="34"/>
      <c r="Y1051" s="34"/>
      <c r="Z1051" s="34"/>
      <c r="AA1051" s="34"/>
      <c r="AB1051" s="34"/>
      <c r="AC1051" s="34"/>
      <c r="AD1051" s="34"/>
      <c r="AE1051" s="34"/>
      <c r="AR1051" s="165" t="s">
        <v>85</v>
      </c>
      <c r="AT1051" s="165" t="s">
        <v>161</v>
      </c>
      <c r="AU1051" s="165" t="s">
        <v>82</v>
      </c>
      <c r="AY1051" s="19" t="s">
        <v>159</v>
      </c>
      <c r="BE1051" s="166">
        <f>IF(N1051="základní",J1051,0)</f>
        <v>0</v>
      </c>
      <c r="BF1051" s="166">
        <f>IF(N1051="snížená",J1051,0)</f>
        <v>0</v>
      </c>
      <c r="BG1051" s="166">
        <f>IF(N1051="zákl. přenesená",J1051,0)</f>
        <v>0</v>
      </c>
      <c r="BH1051" s="166">
        <f>IF(N1051="sníž. přenesená",J1051,0)</f>
        <v>0</v>
      </c>
      <c r="BI1051" s="166">
        <f>IF(N1051="nulová",J1051,0)</f>
        <v>0</v>
      </c>
      <c r="BJ1051" s="19" t="s">
        <v>15</v>
      </c>
      <c r="BK1051" s="166">
        <f>ROUND(I1051*H1051,2)</f>
        <v>0</v>
      </c>
      <c r="BL1051" s="19" t="s">
        <v>85</v>
      </c>
      <c r="BM1051" s="165" t="s">
        <v>1238</v>
      </c>
    </row>
    <row r="1052" spans="2:51" s="13" customFormat="1" ht="11.25">
      <c r="B1052" s="167"/>
      <c r="D1052" s="168" t="s">
        <v>167</v>
      </c>
      <c r="E1052" s="169" t="s">
        <v>3</v>
      </c>
      <c r="F1052" s="170" t="s">
        <v>339</v>
      </c>
      <c r="H1052" s="169" t="s">
        <v>3</v>
      </c>
      <c r="I1052" s="171"/>
      <c r="L1052" s="167"/>
      <c r="M1052" s="172"/>
      <c r="N1052" s="173"/>
      <c r="O1052" s="173"/>
      <c r="P1052" s="173"/>
      <c r="Q1052" s="173"/>
      <c r="R1052" s="173"/>
      <c r="S1052" s="173"/>
      <c r="T1052" s="174"/>
      <c r="AT1052" s="169" t="s">
        <v>167</v>
      </c>
      <c r="AU1052" s="169" t="s">
        <v>82</v>
      </c>
      <c r="AV1052" s="13" t="s">
        <v>15</v>
      </c>
      <c r="AW1052" s="13" t="s">
        <v>33</v>
      </c>
      <c r="AX1052" s="13" t="s">
        <v>71</v>
      </c>
      <c r="AY1052" s="169" t="s">
        <v>159</v>
      </c>
    </row>
    <row r="1053" spans="2:51" s="14" customFormat="1" ht="11.25">
      <c r="B1053" s="175"/>
      <c r="D1053" s="168" t="s">
        <v>167</v>
      </c>
      <c r="E1053" s="176" t="s">
        <v>3</v>
      </c>
      <c r="F1053" s="177" t="s">
        <v>1239</v>
      </c>
      <c r="H1053" s="178">
        <v>102.57</v>
      </c>
      <c r="I1053" s="179"/>
      <c r="L1053" s="175"/>
      <c r="M1053" s="180"/>
      <c r="N1053" s="181"/>
      <c r="O1053" s="181"/>
      <c r="P1053" s="181"/>
      <c r="Q1053" s="181"/>
      <c r="R1053" s="181"/>
      <c r="S1053" s="181"/>
      <c r="T1053" s="182"/>
      <c r="AT1053" s="176" t="s">
        <v>167</v>
      </c>
      <c r="AU1053" s="176" t="s">
        <v>82</v>
      </c>
      <c r="AV1053" s="14" t="s">
        <v>79</v>
      </c>
      <c r="AW1053" s="14" t="s">
        <v>33</v>
      </c>
      <c r="AX1053" s="14" t="s">
        <v>15</v>
      </c>
      <c r="AY1053" s="176" t="s">
        <v>159</v>
      </c>
    </row>
    <row r="1054" spans="2:63" s="12" customFormat="1" ht="22.9" customHeight="1">
      <c r="B1054" s="140"/>
      <c r="D1054" s="141" t="s">
        <v>70</v>
      </c>
      <c r="E1054" s="151" t="s">
        <v>207</v>
      </c>
      <c r="F1054" s="151" t="s">
        <v>1240</v>
      </c>
      <c r="I1054" s="143"/>
      <c r="J1054" s="152">
        <f>BK1054</f>
        <v>0</v>
      </c>
      <c r="L1054" s="140"/>
      <c r="M1054" s="145"/>
      <c r="N1054" s="146"/>
      <c r="O1054" s="146"/>
      <c r="P1054" s="147">
        <f>P1055+P1057+P1059+P1090+P1102+P1268</f>
        <v>0</v>
      </c>
      <c r="Q1054" s="146"/>
      <c r="R1054" s="147">
        <f>R1055+R1057+R1059+R1090+R1102+R1268</f>
        <v>0.4694379999999999</v>
      </c>
      <c r="S1054" s="146"/>
      <c r="T1054" s="148">
        <f>T1055+T1057+T1059+T1090+T1102+T1268</f>
        <v>266.7803839999999</v>
      </c>
      <c r="AR1054" s="141" t="s">
        <v>15</v>
      </c>
      <c r="AT1054" s="149" t="s">
        <v>70</v>
      </c>
      <c r="AU1054" s="149" t="s">
        <v>15</v>
      </c>
      <c r="AY1054" s="141" t="s">
        <v>159</v>
      </c>
      <c r="BK1054" s="150">
        <f>BK1055+BK1057+BK1059+BK1090+BK1102+BK1268</f>
        <v>0</v>
      </c>
    </row>
    <row r="1055" spans="2:63" s="12" customFormat="1" ht="20.85" customHeight="1">
      <c r="B1055" s="140"/>
      <c r="D1055" s="141" t="s">
        <v>70</v>
      </c>
      <c r="E1055" s="151" t="s">
        <v>740</v>
      </c>
      <c r="F1055" s="151" t="s">
        <v>1241</v>
      </c>
      <c r="I1055" s="143"/>
      <c r="J1055" s="152">
        <f>BK1055</f>
        <v>0</v>
      </c>
      <c r="L1055" s="140"/>
      <c r="M1055" s="145"/>
      <c r="N1055" s="146"/>
      <c r="O1055" s="146"/>
      <c r="P1055" s="147">
        <f>P1056</f>
        <v>0</v>
      </c>
      <c r="Q1055" s="146"/>
      <c r="R1055" s="147">
        <f>R1056</f>
        <v>0</v>
      </c>
      <c r="S1055" s="146"/>
      <c r="T1055" s="148">
        <f>T1056</f>
        <v>0</v>
      </c>
      <c r="AR1055" s="141" t="s">
        <v>15</v>
      </c>
      <c r="AT1055" s="149" t="s">
        <v>70</v>
      </c>
      <c r="AU1055" s="149" t="s">
        <v>79</v>
      </c>
      <c r="AY1055" s="141" t="s">
        <v>159</v>
      </c>
      <c r="BK1055" s="150">
        <f>BK1056</f>
        <v>0</v>
      </c>
    </row>
    <row r="1056" spans="1:65" s="2" customFormat="1" ht="24" customHeight="1">
      <c r="A1056" s="34"/>
      <c r="B1056" s="153"/>
      <c r="C1056" s="154" t="s">
        <v>1242</v>
      </c>
      <c r="D1056" s="154" t="s">
        <v>161</v>
      </c>
      <c r="E1056" s="155" t="s">
        <v>1243</v>
      </c>
      <c r="F1056" s="156" t="s">
        <v>1244</v>
      </c>
      <c r="G1056" s="157" t="s">
        <v>1245</v>
      </c>
      <c r="H1056" s="158">
        <v>200</v>
      </c>
      <c r="I1056" s="159"/>
      <c r="J1056" s="160">
        <f>ROUND(I1056*H1056,2)</f>
        <v>0</v>
      </c>
      <c r="K1056" s="156" t="s">
        <v>3</v>
      </c>
      <c r="L1056" s="35"/>
      <c r="M1056" s="161" t="s">
        <v>3</v>
      </c>
      <c r="N1056" s="162" t="s">
        <v>42</v>
      </c>
      <c r="O1056" s="55"/>
      <c r="P1056" s="163">
        <f>O1056*H1056</f>
        <v>0</v>
      </c>
      <c r="Q1056" s="163">
        <v>0</v>
      </c>
      <c r="R1056" s="163">
        <f>Q1056*H1056</f>
        <v>0</v>
      </c>
      <c r="S1056" s="163">
        <v>0</v>
      </c>
      <c r="T1056" s="164">
        <f>S1056*H1056</f>
        <v>0</v>
      </c>
      <c r="U1056" s="34"/>
      <c r="V1056" s="34"/>
      <c r="W1056" s="34"/>
      <c r="X1056" s="34"/>
      <c r="Y1056" s="34"/>
      <c r="Z1056" s="34"/>
      <c r="AA1056" s="34"/>
      <c r="AB1056" s="34"/>
      <c r="AC1056" s="34"/>
      <c r="AD1056" s="34"/>
      <c r="AE1056" s="34"/>
      <c r="AR1056" s="165" t="s">
        <v>85</v>
      </c>
      <c r="AT1056" s="165" t="s">
        <v>161</v>
      </c>
      <c r="AU1056" s="165" t="s">
        <v>82</v>
      </c>
      <c r="AY1056" s="19" t="s">
        <v>159</v>
      </c>
      <c r="BE1056" s="166">
        <f>IF(N1056="základní",J1056,0)</f>
        <v>0</v>
      </c>
      <c r="BF1056" s="166">
        <f>IF(N1056="snížená",J1056,0)</f>
        <v>0</v>
      </c>
      <c r="BG1056" s="166">
        <f>IF(N1056="zákl. přenesená",J1056,0)</f>
        <v>0</v>
      </c>
      <c r="BH1056" s="166">
        <f>IF(N1056="sníž. přenesená",J1056,0)</f>
        <v>0</v>
      </c>
      <c r="BI1056" s="166">
        <f>IF(N1056="nulová",J1056,0)</f>
        <v>0</v>
      </c>
      <c r="BJ1056" s="19" t="s">
        <v>15</v>
      </c>
      <c r="BK1056" s="166">
        <f>ROUND(I1056*H1056,2)</f>
        <v>0</v>
      </c>
      <c r="BL1056" s="19" t="s">
        <v>85</v>
      </c>
      <c r="BM1056" s="165" t="s">
        <v>1246</v>
      </c>
    </row>
    <row r="1057" spans="2:63" s="12" customFormat="1" ht="20.85" customHeight="1">
      <c r="B1057" s="140"/>
      <c r="D1057" s="141" t="s">
        <v>70</v>
      </c>
      <c r="E1057" s="151" t="s">
        <v>748</v>
      </c>
      <c r="F1057" s="151" t="s">
        <v>1247</v>
      </c>
      <c r="I1057" s="143"/>
      <c r="J1057" s="152">
        <f>BK1057</f>
        <v>0</v>
      </c>
      <c r="L1057" s="140"/>
      <c r="M1057" s="145"/>
      <c r="N1057" s="146"/>
      <c r="O1057" s="146"/>
      <c r="P1057" s="147">
        <f>P1058</f>
        <v>0</v>
      </c>
      <c r="Q1057" s="146"/>
      <c r="R1057" s="147">
        <f>R1058</f>
        <v>0</v>
      </c>
      <c r="S1057" s="146"/>
      <c r="T1057" s="148">
        <f>T1058</f>
        <v>0</v>
      </c>
      <c r="AR1057" s="141" t="s">
        <v>15</v>
      </c>
      <c r="AT1057" s="149" t="s">
        <v>70</v>
      </c>
      <c r="AU1057" s="149" t="s">
        <v>79</v>
      </c>
      <c r="AY1057" s="141" t="s">
        <v>159</v>
      </c>
      <c r="BK1057" s="150">
        <f>BK1058</f>
        <v>0</v>
      </c>
    </row>
    <row r="1058" spans="1:65" s="2" customFormat="1" ht="24" customHeight="1">
      <c r="A1058" s="34"/>
      <c r="B1058" s="153"/>
      <c r="C1058" s="154" t="s">
        <v>1248</v>
      </c>
      <c r="D1058" s="154" t="s">
        <v>161</v>
      </c>
      <c r="E1058" s="155" t="s">
        <v>1249</v>
      </c>
      <c r="F1058" s="156" t="s">
        <v>1250</v>
      </c>
      <c r="G1058" s="157" t="s">
        <v>1245</v>
      </c>
      <c r="H1058" s="158">
        <v>200</v>
      </c>
      <c r="I1058" s="159"/>
      <c r="J1058" s="160">
        <f>ROUND(I1058*H1058,2)</f>
        <v>0</v>
      </c>
      <c r="K1058" s="156" t="s">
        <v>3</v>
      </c>
      <c r="L1058" s="35"/>
      <c r="M1058" s="161" t="s">
        <v>3</v>
      </c>
      <c r="N1058" s="162" t="s">
        <v>42</v>
      </c>
      <c r="O1058" s="55"/>
      <c r="P1058" s="163">
        <f>O1058*H1058</f>
        <v>0</v>
      </c>
      <c r="Q1058" s="163">
        <v>0</v>
      </c>
      <c r="R1058" s="163">
        <f>Q1058*H1058</f>
        <v>0</v>
      </c>
      <c r="S1058" s="163">
        <v>0</v>
      </c>
      <c r="T1058" s="164">
        <f>S1058*H1058</f>
        <v>0</v>
      </c>
      <c r="U1058" s="34"/>
      <c r="V1058" s="34"/>
      <c r="W1058" s="34"/>
      <c r="X1058" s="34"/>
      <c r="Y1058" s="34"/>
      <c r="Z1058" s="34"/>
      <c r="AA1058" s="34"/>
      <c r="AB1058" s="34"/>
      <c r="AC1058" s="34"/>
      <c r="AD1058" s="34"/>
      <c r="AE1058" s="34"/>
      <c r="AR1058" s="165" t="s">
        <v>85</v>
      </c>
      <c r="AT1058" s="165" t="s">
        <v>161</v>
      </c>
      <c r="AU1058" s="165" t="s">
        <v>82</v>
      </c>
      <c r="AY1058" s="19" t="s">
        <v>159</v>
      </c>
      <c r="BE1058" s="166">
        <f>IF(N1058="základní",J1058,0)</f>
        <v>0</v>
      </c>
      <c r="BF1058" s="166">
        <f>IF(N1058="snížená",J1058,0)</f>
        <v>0</v>
      </c>
      <c r="BG1058" s="166">
        <f>IF(N1058="zákl. přenesená",J1058,0)</f>
        <v>0</v>
      </c>
      <c r="BH1058" s="166">
        <f>IF(N1058="sníž. přenesená",J1058,0)</f>
        <v>0</v>
      </c>
      <c r="BI1058" s="166">
        <f>IF(N1058="nulová",J1058,0)</f>
        <v>0</v>
      </c>
      <c r="BJ1058" s="19" t="s">
        <v>15</v>
      </c>
      <c r="BK1058" s="166">
        <f>ROUND(I1058*H1058,2)</f>
        <v>0</v>
      </c>
      <c r="BL1058" s="19" t="s">
        <v>85</v>
      </c>
      <c r="BM1058" s="165" t="s">
        <v>1251</v>
      </c>
    </row>
    <row r="1059" spans="2:63" s="12" customFormat="1" ht="20.85" customHeight="1">
      <c r="B1059" s="140"/>
      <c r="D1059" s="141" t="s">
        <v>70</v>
      </c>
      <c r="E1059" s="151" t="s">
        <v>760</v>
      </c>
      <c r="F1059" s="151" t="s">
        <v>1252</v>
      </c>
      <c r="I1059" s="143"/>
      <c r="J1059" s="152">
        <f>BK1059</f>
        <v>0</v>
      </c>
      <c r="L1059" s="140"/>
      <c r="M1059" s="145"/>
      <c r="N1059" s="146"/>
      <c r="O1059" s="146"/>
      <c r="P1059" s="147">
        <f>SUM(P1060:P1089)</f>
        <v>0</v>
      </c>
      <c r="Q1059" s="146"/>
      <c r="R1059" s="147">
        <f>SUM(R1060:R1089)</f>
        <v>0.062608</v>
      </c>
      <c r="S1059" s="146"/>
      <c r="T1059" s="148">
        <f>SUM(T1060:T1089)</f>
        <v>0</v>
      </c>
      <c r="AR1059" s="141" t="s">
        <v>15</v>
      </c>
      <c r="AT1059" s="149" t="s">
        <v>70</v>
      </c>
      <c r="AU1059" s="149" t="s">
        <v>79</v>
      </c>
      <c r="AY1059" s="141" t="s">
        <v>159</v>
      </c>
      <c r="BK1059" s="150">
        <f>SUM(BK1060:BK1089)</f>
        <v>0</v>
      </c>
    </row>
    <row r="1060" spans="1:65" s="2" customFormat="1" ht="36" customHeight="1">
      <c r="A1060" s="34"/>
      <c r="B1060" s="153"/>
      <c r="C1060" s="154" t="s">
        <v>1253</v>
      </c>
      <c r="D1060" s="154" t="s">
        <v>161</v>
      </c>
      <c r="E1060" s="155" t="s">
        <v>1254</v>
      </c>
      <c r="F1060" s="156" t="s">
        <v>1255</v>
      </c>
      <c r="G1060" s="157" t="s">
        <v>164</v>
      </c>
      <c r="H1060" s="158">
        <v>481.6</v>
      </c>
      <c r="I1060" s="159"/>
      <c r="J1060" s="160">
        <f>ROUND(I1060*H1060,2)</f>
        <v>0</v>
      </c>
      <c r="K1060" s="156" t="s">
        <v>165</v>
      </c>
      <c r="L1060" s="35"/>
      <c r="M1060" s="161" t="s">
        <v>3</v>
      </c>
      <c r="N1060" s="162" t="s">
        <v>42</v>
      </c>
      <c r="O1060" s="55"/>
      <c r="P1060" s="163">
        <f>O1060*H1060</f>
        <v>0</v>
      </c>
      <c r="Q1060" s="163">
        <v>0.00013</v>
      </c>
      <c r="R1060" s="163">
        <f>Q1060*H1060</f>
        <v>0.062608</v>
      </c>
      <c r="S1060" s="163">
        <v>0</v>
      </c>
      <c r="T1060" s="164">
        <f>S1060*H1060</f>
        <v>0</v>
      </c>
      <c r="U1060" s="34"/>
      <c r="V1060" s="34"/>
      <c r="W1060" s="34"/>
      <c r="X1060" s="34"/>
      <c r="Y1060" s="34"/>
      <c r="Z1060" s="34"/>
      <c r="AA1060" s="34"/>
      <c r="AB1060" s="34"/>
      <c r="AC1060" s="34"/>
      <c r="AD1060" s="34"/>
      <c r="AE1060" s="34"/>
      <c r="AR1060" s="165" t="s">
        <v>85</v>
      </c>
      <c r="AT1060" s="165" t="s">
        <v>161</v>
      </c>
      <c r="AU1060" s="165" t="s">
        <v>82</v>
      </c>
      <c r="AY1060" s="19" t="s">
        <v>159</v>
      </c>
      <c r="BE1060" s="166">
        <f>IF(N1060="základní",J1060,0)</f>
        <v>0</v>
      </c>
      <c r="BF1060" s="166">
        <f>IF(N1060="snížená",J1060,0)</f>
        <v>0</v>
      </c>
      <c r="BG1060" s="166">
        <f>IF(N1060="zákl. přenesená",J1060,0)</f>
        <v>0</v>
      </c>
      <c r="BH1060" s="166">
        <f>IF(N1060="sníž. přenesená",J1060,0)</f>
        <v>0</v>
      </c>
      <c r="BI1060" s="166">
        <f>IF(N1060="nulová",J1060,0)</f>
        <v>0</v>
      </c>
      <c r="BJ1060" s="19" t="s">
        <v>15</v>
      </c>
      <c r="BK1060" s="166">
        <f>ROUND(I1060*H1060,2)</f>
        <v>0</v>
      </c>
      <c r="BL1060" s="19" t="s">
        <v>85</v>
      </c>
      <c r="BM1060" s="165" t="s">
        <v>1256</v>
      </c>
    </row>
    <row r="1061" spans="2:51" s="13" customFormat="1" ht="11.25">
      <c r="B1061" s="167"/>
      <c r="D1061" s="168" t="s">
        <v>167</v>
      </c>
      <c r="E1061" s="169" t="s">
        <v>3</v>
      </c>
      <c r="F1061" s="170" t="s">
        <v>339</v>
      </c>
      <c r="H1061" s="169" t="s">
        <v>3</v>
      </c>
      <c r="I1061" s="171"/>
      <c r="L1061" s="167"/>
      <c r="M1061" s="172"/>
      <c r="N1061" s="173"/>
      <c r="O1061" s="173"/>
      <c r="P1061" s="173"/>
      <c r="Q1061" s="173"/>
      <c r="R1061" s="173"/>
      <c r="S1061" s="173"/>
      <c r="T1061" s="174"/>
      <c r="AT1061" s="169" t="s">
        <v>167</v>
      </c>
      <c r="AU1061" s="169" t="s">
        <v>82</v>
      </c>
      <c r="AV1061" s="13" t="s">
        <v>15</v>
      </c>
      <c r="AW1061" s="13" t="s">
        <v>33</v>
      </c>
      <c r="AX1061" s="13" t="s">
        <v>71</v>
      </c>
      <c r="AY1061" s="169" t="s">
        <v>159</v>
      </c>
    </row>
    <row r="1062" spans="2:51" s="14" customFormat="1" ht="22.5">
      <c r="B1062" s="175"/>
      <c r="D1062" s="168" t="s">
        <v>167</v>
      </c>
      <c r="E1062" s="176" t="s">
        <v>3</v>
      </c>
      <c r="F1062" s="177" t="s">
        <v>891</v>
      </c>
      <c r="H1062" s="178">
        <v>213.82</v>
      </c>
      <c r="I1062" s="179"/>
      <c r="L1062" s="175"/>
      <c r="M1062" s="180"/>
      <c r="N1062" s="181"/>
      <c r="O1062" s="181"/>
      <c r="P1062" s="181"/>
      <c r="Q1062" s="181"/>
      <c r="R1062" s="181"/>
      <c r="S1062" s="181"/>
      <c r="T1062" s="182"/>
      <c r="AT1062" s="176" t="s">
        <v>167</v>
      </c>
      <c r="AU1062" s="176" t="s">
        <v>82</v>
      </c>
      <c r="AV1062" s="14" t="s">
        <v>79</v>
      </c>
      <c r="AW1062" s="14" t="s">
        <v>33</v>
      </c>
      <c r="AX1062" s="14" t="s">
        <v>71</v>
      </c>
      <c r="AY1062" s="176" t="s">
        <v>159</v>
      </c>
    </row>
    <row r="1063" spans="2:51" s="13" customFormat="1" ht="11.25">
      <c r="B1063" s="167"/>
      <c r="D1063" s="168" t="s">
        <v>167</v>
      </c>
      <c r="E1063" s="169" t="s">
        <v>3</v>
      </c>
      <c r="F1063" s="170" t="s">
        <v>342</v>
      </c>
      <c r="H1063" s="169" t="s">
        <v>3</v>
      </c>
      <c r="I1063" s="171"/>
      <c r="L1063" s="167"/>
      <c r="M1063" s="172"/>
      <c r="N1063" s="173"/>
      <c r="O1063" s="173"/>
      <c r="P1063" s="173"/>
      <c r="Q1063" s="173"/>
      <c r="R1063" s="173"/>
      <c r="S1063" s="173"/>
      <c r="T1063" s="174"/>
      <c r="AT1063" s="169" t="s">
        <v>167</v>
      </c>
      <c r="AU1063" s="169" t="s">
        <v>82</v>
      </c>
      <c r="AV1063" s="13" t="s">
        <v>15</v>
      </c>
      <c r="AW1063" s="13" t="s">
        <v>33</v>
      </c>
      <c r="AX1063" s="13" t="s">
        <v>71</v>
      </c>
      <c r="AY1063" s="169" t="s">
        <v>159</v>
      </c>
    </row>
    <row r="1064" spans="2:51" s="14" customFormat="1" ht="33.75">
      <c r="B1064" s="175"/>
      <c r="D1064" s="168" t="s">
        <v>167</v>
      </c>
      <c r="E1064" s="176" t="s">
        <v>3</v>
      </c>
      <c r="F1064" s="177" t="s">
        <v>892</v>
      </c>
      <c r="H1064" s="178">
        <v>267.78</v>
      </c>
      <c r="I1064" s="179"/>
      <c r="L1064" s="175"/>
      <c r="M1064" s="180"/>
      <c r="N1064" s="181"/>
      <c r="O1064" s="181"/>
      <c r="P1064" s="181"/>
      <c r="Q1064" s="181"/>
      <c r="R1064" s="181"/>
      <c r="S1064" s="181"/>
      <c r="T1064" s="182"/>
      <c r="AT1064" s="176" t="s">
        <v>167</v>
      </c>
      <c r="AU1064" s="176" t="s">
        <v>82</v>
      </c>
      <c r="AV1064" s="14" t="s">
        <v>79</v>
      </c>
      <c r="AW1064" s="14" t="s">
        <v>33</v>
      </c>
      <c r="AX1064" s="14" t="s">
        <v>71</v>
      </c>
      <c r="AY1064" s="176" t="s">
        <v>159</v>
      </c>
    </row>
    <row r="1065" spans="2:51" s="15" customFormat="1" ht="11.25">
      <c r="B1065" s="183"/>
      <c r="D1065" s="168" t="s">
        <v>167</v>
      </c>
      <c r="E1065" s="184" t="s">
        <v>3</v>
      </c>
      <c r="F1065" s="185" t="s">
        <v>186</v>
      </c>
      <c r="H1065" s="186">
        <v>481.6</v>
      </c>
      <c r="I1065" s="187"/>
      <c r="L1065" s="183"/>
      <c r="M1065" s="188"/>
      <c r="N1065" s="189"/>
      <c r="O1065" s="189"/>
      <c r="P1065" s="189"/>
      <c r="Q1065" s="189"/>
      <c r="R1065" s="189"/>
      <c r="S1065" s="189"/>
      <c r="T1065" s="190"/>
      <c r="AT1065" s="184" t="s">
        <v>167</v>
      </c>
      <c r="AU1065" s="184" t="s">
        <v>82</v>
      </c>
      <c r="AV1065" s="15" t="s">
        <v>85</v>
      </c>
      <c r="AW1065" s="15" t="s">
        <v>33</v>
      </c>
      <c r="AX1065" s="15" t="s">
        <v>15</v>
      </c>
      <c r="AY1065" s="184" t="s">
        <v>159</v>
      </c>
    </row>
    <row r="1066" spans="1:65" s="2" customFormat="1" ht="36" customHeight="1">
      <c r="A1066" s="34"/>
      <c r="B1066" s="153"/>
      <c r="C1066" s="154" t="s">
        <v>1257</v>
      </c>
      <c r="D1066" s="154" t="s">
        <v>161</v>
      </c>
      <c r="E1066" s="155" t="s">
        <v>1258</v>
      </c>
      <c r="F1066" s="156" t="s">
        <v>1259</v>
      </c>
      <c r="G1066" s="157" t="s">
        <v>164</v>
      </c>
      <c r="H1066" s="158">
        <v>646.15</v>
      </c>
      <c r="I1066" s="159"/>
      <c r="J1066" s="160">
        <f>ROUND(I1066*H1066,2)</f>
        <v>0</v>
      </c>
      <c r="K1066" s="156" t="s">
        <v>165</v>
      </c>
      <c r="L1066" s="35"/>
      <c r="M1066" s="161" t="s">
        <v>3</v>
      </c>
      <c r="N1066" s="162" t="s">
        <v>42</v>
      </c>
      <c r="O1066" s="55"/>
      <c r="P1066" s="163">
        <f>O1066*H1066</f>
        <v>0</v>
      </c>
      <c r="Q1066" s="163">
        <v>0</v>
      </c>
      <c r="R1066" s="163">
        <f>Q1066*H1066</f>
        <v>0</v>
      </c>
      <c r="S1066" s="163">
        <v>0</v>
      </c>
      <c r="T1066" s="164">
        <f>S1066*H1066</f>
        <v>0</v>
      </c>
      <c r="U1066" s="34"/>
      <c r="V1066" s="34"/>
      <c r="W1066" s="34"/>
      <c r="X1066" s="34"/>
      <c r="Y1066" s="34"/>
      <c r="Z1066" s="34"/>
      <c r="AA1066" s="34"/>
      <c r="AB1066" s="34"/>
      <c r="AC1066" s="34"/>
      <c r="AD1066" s="34"/>
      <c r="AE1066" s="34"/>
      <c r="AR1066" s="165" t="s">
        <v>85</v>
      </c>
      <c r="AT1066" s="165" t="s">
        <v>161</v>
      </c>
      <c r="AU1066" s="165" t="s">
        <v>82</v>
      </c>
      <c r="AY1066" s="19" t="s">
        <v>159</v>
      </c>
      <c r="BE1066" s="166">
        <f>IF(N1066="základní",J1066,0)</f>
        <v>0</v>
      </c>
      <c r="BF1066" s="166">
        <f>IF(N1066="snížená",J1066,0)</f>
        <v>0</v>
      </c>
      <c r="BG1066" s="166">
        <f>IF(N1066="zákl. přenesená",J1066,0)</f>
        <v>0</v>
      </c>
      <c r="BH1066" s="166">
        <f>IF(N1066="sníž. přenesená",J1066,0)</f>
        <v>0</v>
      </c>
      <c r="BI1066" s="166">
        <f>IF(N1066="nulová",J1066,0)</f>
        <v>0</v>
      </c>
      <c r="BJ1066" s="19" t="s">
        <v>15</v>
      </c>
      <c r="BK1066" s="166">
        <f>ROUND(I1066*H1066,2)</f>
        <v>0</v>
      </c>
      <c r="BL1066" s="19" t="s">
        <v>85</v>
      </c>
      <c r="BM1066" s="165" t="s">
        <v>1260</v>
      </c>
    </row>
    <row r="1067" spans="2:51" s="13" customFormat="1" ht="11.25">
      <c r="B1067" s="167"/>
      <c r="D1067" s="168" t="s">
        <v>167</v>
      </c>
      <c r="E1067" s="169" t="s">
        <v>3</v>
      </c>
      <c r="F1067" s="170" t="s">
        <v>966</v>
      </c>
      <c r="H1067" s="169" t="s">
        <v>3</v>
      </c>
      <c r="I1067" s="171"/>
      <c r="L1067" s="167"/>
      <c r="M1067" s="172"/>
      <c r="N1067" s="173"/>
      <c r="O1067" s="173"/>
      <c r="P1067" s="173"/>
      <c r="Q1067" s="173"/>
      <c r="R1067" s="173"/>
      <c r="S1067" s="173"/>
      <c r="T1067" s="174"/>
      <c r="AT1067" s="169" t="s">
        <v>167</v>
      </c>
      <c r="AU1067" s="169" t="s">
        <v>82</v>
      </c>
      <c r="AV1067" s="13" t="s">
        <v>15</v>
      </c>
      <c r="AW1067" s="13" t="s">
        <v>33</v>
      </c>
      <c r="AX1067" s="13" t="s">
        <v>71</v>
      </c>
      <c r="AY1067" s="169" t="s">
        <v>159</v>
      </c>
    </row>
    <row r="1068" spans="2:51" s="14" customFormat="1" ht="11.25">
      <c r="B1068" s="175"/>
      <c r="D1068" s="168" t="s">
        <v>167</v>
      </c>
      <c r="E1068" s="176" t="s">
        <v>3</v>
      </c>
      <c r="F1068" s="177" t="s">
        <v>1261</v>
      </c>
      <c r="H1068" s="178">
        <v>200</v>
      </c>
      <c r="I1068" s="179"/>
      <c r="L1068" s="175"/>
      <c r="M1068" s="180"/>
      <c r="N1068" s="181"/>
      <c r="O1068" s="181"/>
      <c r="P1068" s="181"/>
      <c r="Q1068" s="181"/>
      <c r="R1068" s="181"/>
      <c r="S1068" s="181"/>
      <c r="T1068" s="182"/>
      <c r="AT1068" s="176" t="s">
        <v>167</v>
      </c>
      <c r="AU1068" s="176" t="s">
        <v>82</v>
      </c>
      <c r="AV1068" s="14" t="s">
        <v>79</v>
      </c>
      <c r="AW1068" s="14" t="s">
        <v>33</v>
      </c>
      <c r="AX1068" s="14" t="s">
        <v>71</v>
      </c>
      <c r="AY1068" s="176" t="s">
        <v>159</v>
      </c>
    </row>
    <row r="1069" spans="2:51" s="13" customFormat="1" ht="11.25">
      <c r="B1069" s="167"/>
      <c r="D1069" s="168" t="s">
        <v>167</v>
      </c>
      <c r="E1069" s="169" t="s">
        <v>3</v>
      </c>
      <c r="F1069" s="170" t="s">
        <v>968</v>
      </c>
      <c r="H1069" s="169" t="s">
        <v>3</v>
      </c>
      <c r="I1069" s="171"/>
      <c r="L1069" s="167"/>
      <c r="M1069" s="172"/>
      <c r="N1069" s="173"/>
      <c r="O1069" s="173"/>
      <c r="P1069" s="173"/>
      <c r="Q1069" s="173"/>
      <c r="R1069" s="173"/>
      <c r="S1069" s="173"/>
      <c r="T1069" s="174"/>
      <c r="AT1069" s="169" t="s">
        <v>167</v>
      </c>
      <c r="AU1069" s="169" t="s">
        <v>82</v>
      </c>
      <c r="AV1069" s="13" t="s">
        <v>15</v>
      </c>
      <c r="AW1069" s="13" t="s">
        <v>33</v>
      </c>
      <c r="AX1069" s="13" t="s">
        <v>71</v>
      </c>
      <c r="AY1069" s="169" t="s">
        <v>159</v>
      </c>
    </row>
    <row r="1070" spans="2:51" s="14" customFormat="1" ht="11.25">
      <c r="B1070" s="175"/>
      <c r="D1070" s="168" t="s">
        <v>167</v>
      </c>
      <c r="E1070" s="176" t="s">
        <v>3</v>
      </c>
      <c r="F1070" s="177" t="s">
        <v>1262</v>
      </c>
      <c r="H1070" s="178">
        <v>155</v>
      </c>
      <c r="I1070" s="179"/>
      <c r="L1070" s="175"/>
      <c r="M1070" s="180"/>
      <c r="N1070" s="181"/>
      <c r="O1070" s="181"/>
      <c r="P1070" s="181"/>
      <c r="Q1070" s="181"/>
      <c r="R1070" s="181"/>
      <c r="S1070" s="181"/>
      <c r="T1070" s="182"/>
      <c r="AT1070" s="176" t="s">
        <v>167</v>
      </c>
      <c r="AU1070" s="176" t="s">
        <v>82</v>
      </c>
      <c r="AV1070" s="14" t="s">
        <v>79</v>
      </c>
      <c r="AW1070" s="14" t="s">
        <v>33</v>
      </c>
      <c r="AX1070" s="14" t="s">
        <v>71</v>
      </c>
      <c r="AY1070" s="176" t="s">
        <v>159</v>
      </c>
    </row>
    <row r="1071" spans="2:51" s="13" customFormat="1" ht="11.25">
      <c r="B1071" s="167"/>
      <c r="D1071" s="168" t="s">
        <v>167</v>
      </c>
      <c r="E1071" s="169" t="s">
        <v>3</v>
      </c>
      <c r="F1071" s="170" t="s">
        <v>970</v>
      </c>
      <c r="H1071" s="169" t="s">
        <v>3</v>
      </c>
      <c r="I1071" s="171"/>
      <c r="L1071" s="167"/>
      <c r="M1071" s="172"/>
      <c r="N1071" s="173"/>
      <c r="O1071" s="173"/>
      <c r="P1071" s="173"/>
      <c r="Q1071" s="173"/>
      <c r="R1071" s="173"/>
      <c r="S1071" s="173"/>
      <c r="T1071" s="174"/>
      <c r="AT1071" s="169" t="s">
        <v>167</v>
      </c>
      <c r="AU1071" s="169" t="s">
        <v>82</v>
      </c>
      <c r="AV1071" s="13" t="s">
        <v>15</v>
      </c>
      <c r="AW1071" s="13" t="s">
        <v>33</v>
      </c>
      <c r="AX1071" s="13" t="s">
        <v>71</v>
      </c>
      <c r="AY1071" s="169" t="s">
        <v>159</v>
      </c>
    </row>
    <row r="1072" spans="2:51" s="14" customFormat="1" ht="11.25">
      <c r="B1072" s="175"/>
      <c r="D1072" s="168" t="s">
        <v>167</v>
      </c>
      <c r="E1072" s="176" t="s">
        <v>3</v>
      </c>
      <c r="F1072" s="177" t="s">
        <v>1263</v>
      </c>
      <c r="H1072" s="178">
        <v>240</v>
      </c>
      <c r="I1072" s="179"/>
      <c r="L1072" s="175"/>
      <c r="M1072" s="180"/>
      <c r="N1072" s="181"/>
      <c r="O1072" s="181"/>
      <c r="P1072" s="181"/>
      <c r="Q1072" s="181"/>
      <c r="R1072" s="181"/>
      <c r="S1072" s="181"/>
      <c r="T1072" s="182"/>
      <c r="AT1072" s="176" t="s">
        <v>167</v>
      </c>
      <c r="AU1072" s="176" t="s">
        <v>82</v>
      </c>
      <c r="AV1072" s="14" t="s">
        <v>79</v>
      </c>
      <c r="AW1072" s="14" t="s">
        <v>33</v>
      </c>
      <c r="AX1072" s="14" t="s">
        <v>71</v>
      </c>
      <c r="AY1072" s="176" t="s">
        <v>159</v>
      </c>
    </row>
    <row r="1073" spans="2:51" s="13" customFormat="1" ht="11.25">
      <c r="B1073" s="167"/>
      <c r="D1073" s="168" t="s">
        <v>167</v>
      </c>
      <c r="E1073" s="169" t="s">
        <v>3</v>
      </c>
      <c r="F1073" s="170" t="s">
        <v>972</v>
      </c>
      <c r="H1073" s="169" t="s">
        <v>3</v>
      </c>
      <c r="I1073" s="171"/>
      <c r="L1073" s="167"/>
      <c r="M1073" s="172"/>
      <c r="N1073" s="173"/>
      <c r="O1073" s="173"/>
      <c r="P1073" s="173"/>
      <c r="Q1073" s="173"/>
      <c r="R1073" s="173"/>
      <c r="S1073" s="173"/>
      <c r="T1073" s="174"/>
      <c r="AT1073" s="169" t="s">
        <v>167</v>
      </c>
      <c r="AU1073" s="169" t="s">
        <v>82</v>
      </c>
      <c r="AV1073" s="13" t="s">
        <v>15</v>
      </c>
      <c r="AW1073" s="13" t="s">
        <v>33</v>
      </c>
      <c r="AX1073" s="13" t="s">
        <v>71</v>
      </c>
      <c r="AY1073" s="169" t="s">
        <v>159</v>
      </c>
    </row>
    <row r="1074" spans="2:51" s="14" customFormat="1" ht="11.25">
      <c r="B1074" s="175"/>
      <c r="D1074" s="168" t="s">
        <v>167</v>
      </c>
      <c r="E1074" s="176" t="s">
        <v>3</v>
      </c>
      <c r="F1074" s="177" t="s">
        <v>1264</v>
      </c>
      <c r="H1074" s="178">
        <v>51.15</v>
      </c>
      <c r="I1074" s="179"/>
      <c r="L1074" s="175"/>
      <c r="M1074" s="180"/>
      <c r="N1074" s="181"/>
      <c r="O1074" s="181"/>
      <c r="P1074" s="181"/>
      <c r="Q1074" s="181"/>
      <c r="R1074" s="181"/>
      <c r="S1074" s="181"/>
      <c r="T1074" s="182"/>
      <c r="AT1074" s="176" t="s">
        <v>167</v>
      </c>
      <c r="AU1074" s="176" t="s">
        <v>82</v>
      </c>
      <c r="AV1074" s="14" t="s">
        <v>79</v>
      </c>
      <c r="AW1074" s="14" t="s">
        <v>33</v>
      </c>
      <c r="AX1074" s="14" t="s">
        <v>71</v>
      </c>
      <c r="AY1074" s="176" t="s">
        <v>159</v>
      </c>
    </row>
    <row r="1075" spans="2:51" s="15" customFormat="1" ht="11.25">
      <c r="B1075" s="183"/>
      <c r="D1075" s="168" t="s">
        <v>167</v>
      </c>
      <c r="E1075" s="184" t="s">
        <v>3</v>
      </c>
      <c r="F1075" s="185" t="s">
        <v>186</v>
      </c>
      <c r="H1075" s="186">
        <v>646.15</v>
      </c>
      <c r="I1075" s="187"/>
      <c r="L1075" s="183"/>
      <c r="M1075" s="188"/>
      <c r="N1075" s="189"/>
      <c r="O1075" s="189"/>
      <c r="P1075" s="189"/>
      <c r="Q1075" s="189"/>
      <c r="R1075" s="189"/>
      <c r="S1075" s="189"/>
      <c r="T1075" s="190"/>
      <c r="AT1075" s="184" t="s">
        <v>167</v>
      </c>
      <c r="AU1075" s="184" t="s">
        <v>82</v>
      </c>
      <c r="AV1075" s="15" t="s">
        <v>85</v>
      </c>
      <c r="AW1075" s="15" t="s">
        <v>33</v>
      </c>
      <c r="AX1075" s="15" t="s">
        <v>15</v>
      </c>
      <c r="AY1075" s="184" t="s">
        <v>159</v>
      </c>
    </row>
    <row r="1076" spans="1:65" s="2" customFormat="1" ht="48" customHeight="1">
      <c r="A1076" s="34"/>
      <c r="B1076" s="153"/>
      <c r="C1076" s="154" t="s">
        <v>1265</v>
      </c>
      <c r="D1076" s="154" t="s">
        <v>161</v>
      </c>
      <c r="E1076" s="155" t="s">
        <v>1266</v>
      </c>
      <c r="F1076" s="156" t="s">
        <v>1267</v>
      </c>
      <c r="G1076" s="157" t="s">
        <v>164</v>
      </c>
      <c r="H1076" s="158">
        <v>60091.95</v>
      </c>
      <c r="I1076" s="159"/>
      <c r="J1076" s="160">
        <f>ROUND(I1076*H1076,2)</f>
        <v>0</v>
      </c>
      <c r="K1076" s="156" t="s">
        <v>165</v>
      </c>
      <c r="L1076" s="35"/>
      <c r="M1076" s="161" t="s">
        <v>3</v>
      </c>
      <c r="N1076" s="162" t="s">
        <v>42</v>
      </c>
      <c r="O1076" s="55"/>
      <c r="P1076" s="163">
        <f>O1076*H1076</f>
        <v>0</v>
      </c>
      <c r="Q1076" s="163">
        <v>0</v>
      </c>
      <c r="R1076" s="163">
        <f>Q1076*H1076</f>
        <v>0</v>
      </c>
      <c r="S1076" s="163">
        <v>0</v>
      </c>
      <c r="T1076" s="164">
        <f>S1076*H1076</f>
        <v>0</v>
      </c>
      <c r="U1076" s="34"/>
      <c r="V1076" s="34"/>
      <c r="W1076" s="34"/>
      <c r="X1076" s="34"/>
      <c r="Y1076" s="34"/>
      <c r="Z1076" s="34"/>
      <c r="AA1076" s="34"/>
      <c r="AB1076" s="34"/>
      <c r="AC1076" s="34"/>
      <c r="AD1076" s="34"/>
      <c r="AE1076" s="34"/>
      <c r="AR1076" s="165" t="s">
        <v>85</v>
      </c>
      <c r="AT1076" s="165" t="s">
        <v>161</v>
      </c>
      <c r="AU1076" s="165" t="s">
        <v>82</v>
      </c>
      <c r="AY1076" s="19" t="s">
        <v>159</v>
      </c>
      <c r="BE1076" s="166">
        <f>IF(N1076="základní",J1076,0)</f>
        <v>0</v>
      </c>
      <c r="BF1076" s="166">
        <f>IF(N1076="snížená",J1076,0)</f>
        <v>0</v>
      </c>
      <c r="BG1076" s="166">
        <f>IF(N1076="zákl. přenesená",J1076,0)</f>
        <v>0</v>
      </c>
      <c r="BH1076" s="166">
        <f>IF(N1076="sníž. přenesená",J1076,0)</f>
        <v>0</v>
      </c>
      <c r="BI1076" s="166">
        <f>IF(N1076="nulová",J1076,0)</f>
        <v>0</v>
      </c>
      <c r="BJ1076" s="19" t="s">
        <v>15</v>
      </c>
      <c r="BK1076" s="166">
        <f>ROUND(I1076*H1076,2)</f>
        <v>0</v>
      </c>
      <c r="BL1076" s="19" t="s">
        <v>85</v>
      </c>
      <c r="BM1076" s="165" t="s">
        <v>1268</v>
      </c>
    </row>
    <row r="1077" spans="2:51" s="13" customFormat="1" ht="11.25">
      <c r="B1077" s="167"/>
      <c r="D1077" s="168" t="s">
        <v>167</v>
      </c>
      <c r="E1077" s="169" t="s">
        <v>3</v>
      </c>
      <c r="F1077" s="170" t="s">
        <v>1269</v>
      </c>
      <c r="H1077" s="169" t="s">
        <v>3</v>
      </c>
      <c r="I1077" s="171"/>
      <c r="L1077" s="167"/>
      <c r="M1077" s="172"/>
      <c r="N1077" s="173"/>
      <c r="O1077" s="173"/>
      <c r="P1077" s="173"/>
      <c r="Q1077" s="173"/>
      <c r="R1077" s="173"/>
      <c r="S1077" s="173"/>
      <c r="T1077" s="174"/>
      <c r="AT1077" s="169" t="s">
        <v>167</v>
      </c>
      <c r="AU1077" s="169" t="s">
        <v>82</v>
      </c>
      <c r="AV1077" s="13" t="s">
        <v>15</v>
      </c>
      <c r="AW1077" s="13" t="s">
        <v>33</v>
      </c>
      <c r="AX1077" s="13" t="s">
        <v>71</v>
      </c>
      <c r="AY1077" s="169" t="s">
        <v>159</v>
      </c>
    </row>
    <row r="1078" spans="2:51" s="14" customFormat="1" ht="11.25">
      <c r="B1078" s="175"/>
      <c r="D1078" s="168" t="s">
        <v>167</v>
      </c>
      <c r="E1078" s="176" t="s">
        <v>3</v>
      </c>
      <c r="F1078" s="177" t="s">
        <v>1270</v>
      </c>
      <c r="H1078" s="178">
        <v>60091.95</v>
      </c>
      <c r="I1078" s="179"/>
      <c r="L1078" s="175"/>
      <c r="M1078" s="180"/>
      <c r="N1078" s="181"/>
      <c r="O1078" s="181"/>
      <c r="P1078" s="181"/>
      <c r="Q1078" s="181"/>
      <c r="R1078" s="181"/>
      <c r="S1078" s="181"/>
      <c r="T1078" s="182"/>
      <c r="AT1078" s="176" t="s">
        <v>167</v>
      </c>
      <c r="AU1078" s="176" t="s">
        <v>82</v>
      </c>
      <c r="AV1078" s="14" t="s">
        <v>79</v>
      </c>
      <c r="AW1078" s="14" t="s">
        <v>33</v>
      </c>
      <c r="AX1078" s="14" t="s">
        <v>15</v>
      </c>
      <c r="AY1078" s="176" t="s">
        <v>159</v>
      </c>
    </row>
    <row r="1079" spans="1:65" s="2" customFormat="1" ht="36" customHeight="1">
      <c r="A1079" s="34"/>
      <c r="B1079" s="153"/>
      <c r="C1079" s="154" t="s">
        <v>1271</v>
      </c>
      <c r="D1079" s="154" t="s">
        <v>161</v>
      </c>
      <c r="E1079" s="155" t="s">
        <v>1272</v>
      </c>
      <c r="F1079" s="156" t="s">
        <v>1273</v>
      </c>
      <c r="G1079" s="157" t="s">
        <v>164</v>
      </c>
      <c r="H1079" s="158">
        <v>646.15</v>
      </c>
      <c r="I1079" s="159"/>
      <c r="J1079" s="160">
        <f>ROUND(I1079*H1079,2)</f>
        <v>0</v>
      </c>
      <c r="K1079" s="156" t="s">
        <v>165</v>
      </c>
      <c r="L1079" s="35"/>
      <c r="M1079" s="161" t="s">
        <v>3</v>
      </c>
      <c r="N1079" s="162" t="s">
        <v>42</v>
      </c>
      <c r="O1079" s="55"/>
      <c r="P1079" s="163">
        <f>O1079*H1079</f>
        <v>0</v>
      </c>
      <c r="Q1079" s="163">
        <v>0</v>
      </c>
      <c r="R1079" s="163">
        <f>Q1079*H1079</f>
        <v>0</v>
      </c>
      <c r="S1079" s="163">
        <v>0</v>
      </c>
      <c r="T1079" s="164">
        <f>S1079*H1079</f>
        <v>0</v>
      </c>
      <c r="U1079" s="34"/>
      <c r="V1079" s="34"/>
      <c r="W1079" s="34"/>
      <c r="X1079" s="34"/>
      <c r="Y1079" s="34"/>
      <c r="Z1079" s="34"/>
      <c r="AA1079" s="34"/>
      <c r="AB1079" s="34"/>
      <c r="AC1079" s="34"/>
      <c r="AD1079" s="34"/>
      <c r="AE1079" s="34"/>
      <c r="AR1079" s="165" t="s">
        <v>85</v>
      </c>
      <c r="AT1079" s="165" t="s">
        <v>161</v>
      </c>
      <c r="AU1079" s="165" t="s">
        <v>82</v>
      </c>
      <c r="AY1079" s="19" t="s">
        <v>159</v>
      </c>
      <c r="BE1079" s="166">
        <f>IF(N1079="základní",J1079,0)</f>
        <v>0</v>
      </c>
      <c r="BF1079" s="166">
        <f>IF(N1079="snížená",J1079,0)</f>
        <v>0</v>
      </c>
      <c r="BG1079" s="166">
        <f>IF(N1079="zákl. přenesená",J1079,0)</f>
        <v>0</v>
      </c>
      <c r="BH1079" s="166">
        <f>IF(N1079="sníž. přenesená",J1079,0)</f>
        <v>0</v>
      </c>
      <c r="BI1079" s="166">
        <f>IF(N1079="nulová",J1079,0)</f>
        <v>0</v>
      </c>
      <c r="BJ1079" s="19" t="s">
        <v>15</v>
      </c>
      <c r="BK1079" s="166">
        <f>ROUND(I1079*H1079,2)</f>
        <v>0</v>
      </c>
      <c r="BL1079" s="19" t="s">
        <v>85</v>
      </c>
      <c r="BM1079" s="165" t="s">
        <v>1274</v>
      </c>
    </row>
    <row r="1080" spans="1:65" s="2" customFormat="1" ht="24" customHeight="1">
      <c r="A1080" s="34"/>
      <c r="B1080" s="153"/>
      <c r="C1080" s="154" t="s">
        <v>1275</v>
      </c>
      <c r="D1080" s="154" t="s">
        <v>161</v>
      </c>
      <c r="E1080" s="155" t="s">
        <v>1276</v>
      </c>
      <c r="F1080" s="156" t="s">
        <v>1277</v>
      </c>
      <c r="G1080" s="157" t="s">
        <v>164</v>
      </c>
      <c r="H1080" s="158">
        <v>646.15</v>
      </c>
      <c r="I1080" s="159"/>
      <c r="J1080" s="160">
        <f>ROUND(I1080*H1080,2)</f>
        <v>0</v>
      </c>
      <c r="K1080" s="156" t="s">
        <v>165</v>
      </c>
      <c r="L1080" s="35"/>
      <c r="M1080" s="161" t="s">
        <v>3</v>
      </c>
      <c r="N1080" s="162" t="s">
        <v>42</v>
      </c>
      <c r="O1080" s="55"/>
      <c r="P1080" s="163">
        <f>O1080*H1080</f>
        <v>0</v>
      </c>
      <c r="Q1080" s="163">
        <v>0</v>
      </c>
      <c r="R1080" s="163">
        <f>Q1080*H1080</f>
        <v>0</v>
      </c>
      <c r="S1080" s="163">
        <v>0</v>
      </c>
      <c r="T1080" s="164">
        <f>S1080*H1080</f>
        <v>0</v>
      </c>
      <c r="U1080" s="34"/>
      <c r="V1080" s="34"/>
      <c r="W1080" s="34"/>
      <c r="X1080" s="34"/>
      <c r="Y1080" s="34"/>
      <c r="Z1080" s="34"/>
      <c r="AA1080" s="34"/>
      <c r="AB1080" s="34"/>
      <c r="AC1080" s="34"/>
      <c r="AD1080" s="34"/>
      <c r="AE1080" s="34"/>
      <c r="AR1080" s="165" t="s">
        <v>85</v>
      </c>
      <c r="AT1080" s="165" t="s">
        <v>161</v>
      </c>
      <c r="AU1080" s="165" t="s">
        <v>82</v>
      </c>
      <c r="AY1080" s="19" t="s">
        <v>159</v>
      </c>
      <c r="BE1080" s="166">
        <f>IF(N1080="základní",J1080,0)</f>
        <v>0</v>
      </c>
      <c r="BF1080" s="166">
        <f>IF(N1080="snížená",J1080,0)</f>
        <v>0</v>
      </c>
      <c r="BG1080" s="166">
        <f>IF(N1080="zákl. přenesená",J1080,0)</f>
        <v>0</v>
      </c>
      <c r="BH1080" s="166">
        <f>IF(N1080="sníž. přenesená",J1080,0)</f>
        <v>0</v>
      </c>
      <c r="BI1080" s="166">
        <f>IF(N1080="nulová",J1080,0)</f>
        <v>0</v>
      </c>
      <c r="BJ1080" s="19" t="s">
        <v>15</v>
      </c>
      <c r="BK1080" s="166">
        <f>ROUND(I1080*H1080,2)</f>
        <v>0</v>
      </c>
      <c r="BL1080" s="19" t="s">
        <v>85</v>
      </c>
      <c r="BM1080" s="165" t="s">
        <v>1278</v>
      </c>
    </row>
    <row r="1081" spans="1:65" s="2" customFormat="1" ht="24" customHeight="1">
      <c r="A1081" s="34"/>
      <c r="B1081" s="153"/>
      <c r="C1081" s="154" t="s">
        <v>1279</v>
      </c>
      <c r="D1081" s="154" t="s">
        <v>161</v>
      </c>
      <c r="E1081" s="155" t="s">
        <v>1280</v>
      </c>
      <c r="F1081" s="156" t="s">
        <v>1281</v>
      </c>
      <c r="G1081" s="157" t="s">
        <v>164</v>
      </c>
      <c r="H1081" s="158">
        <v>60091.95</v>
      </c>
      <c r="I1081" s="159"/>
      <c r="J1081" s="160">
        <f>ROUND(I1081*H1081,2)</f>
        <v>0</v>
      </c>
      <c r="K1081" s="156" t="s">
        <v>165</v>
      </c>
      <c r="L1081" s="35"/>
      <c r="M1081" s="161" t="s">
        <v>3</v>
      </c>
      <c r="N1081" s="162" t="s">
        <v>42</v>
      </c>
      <c r="O1081" s="55"/>
      <c r="P1081" s="163">
        <f>O1081*H1081</f>
        <v>0</v>
      </c>
      <c r="Q1081" s="163">
        <v>0</v>
      </c>
      <c r="R1081" s="163">
        <f>Q1081*H1081</f>
        <v>0</v>
      </c>
      <c r="S1081" s="163">
        <v>0</v>
      </c>
      <c r="T1081" s="164">
        <f>S1081*H1081</f>
        <v>0</v>
      </c>
      <c r="U1081" s="34"/>
      <c r="V1081" s="34"/>
      <c r="W1081" s="34"/>
      <c r="X1081" s="34"/>
      <c r="Y1081" s="34"/>
      <c r="Z1081" s="34"/>
      <c r="AA1081" s="34"/>
      <c r="AB1081" s="34"/>
      <c r="AC1081" s="34"/>
      <c r="AD1081" s="34"/>
      <c r="AE1081" s="34"/>
      <c r="AR1081" s="165" t="s">
        <v>85</v>
      </c>
      <c r="AT1081" s="165" t="s">
        <v>161</v>
      </c>
      <c r="AU1081" s="165" t="s">
        <v>82</v>
      </c>
      <c r="AY1081" s="19" t="s">
        <v>159</v>
      </c>
      <c r="BE1081" s="166">
        <f>IF(N1081="základní",J1081,0)</f>
        <v>0</v>
      </c>
      <c r="BF1081" s="166">
        <f>IF(N1081="snížená",J1081,0)</f>
        <v>0</v>
      </c>
      <c r="BG1081" s="166">
        <f>IF(N1081="zákl. přenesená",J1081,0)</f>
        <v>0</v>
      </c>
      <c r="BH1081" s="166">
        <f>IF(N1081="sníž. přenesená",J1081,0)</f>
        <v>0</v>
      </c>
      <c r="BI1081" s="166">
        <f>IF(N1081="nulová",J1081,0)</f>
        <v>0</v>
      </c>
      <c r="BJ1081" s="19" t="s">
        <v>15</v>
      </c>
      <c r="BK1081" s="166">
        <f>ROUND(I1081*H1081,2)</f>
        <v>0</v>
      </c>
      <c r="BL1081" s="19" t="s">
        <v>85</v>
      </c>
      <c r="BM1081" s="165" t="s">
        <v>1282</v>
      </c>
    </row>
    <row r="1082" spans="1:65" s="2" customFormat="1" ht="24" customHeight="1">
      <c r="A1082" s="34"/>
      <c r="B1082" s="153"/>
      <c r="C1082" s="154" t="s">
        <v>1283</v>
      </c>
      <c r="D1082" s="154" t="s">
        <v>161</v>
      </c>
      <c r="E1082" s="155" t="s">
        <v>1284</v>
      </c>
      <c r="F1082" s="156" t="s">
        <v>1285</v>
      </c>
      <c r="G1082" s="157" t="s">
        <v>164</v>
      </c>
      <c r="H1082" s="158">
        <v>646.15</v>
      </c>
      <c r="I1082" s="159"/>
      <c r="J1082" s="160">
        <f>ROUND(I1082*H1082,2)</f>
        <v>0</v>
      </c>
      <c r="K1082" s="156" t="s">
        <v>165</v>
      </c>
      <c r="L1082" s="35"/>
      <c r="M1082" s="161" t="s">
        <v>3</v>
      </c>
      <c r="N1082" s="162" t="s">
        <v>42</v>
      </c>
      <c r="O1082" s="55"/>
      <c r="P1082" s="163">
        <f>O1082*H1082</f>
        <v>0</v>
      </c>
      <c r="Q1082" s="163">
        <v>0</v>
      </c>
      <c r="R1082" s="163">
        <f>Q1082*H1082</f>
        <v>0</v>
      </c>
      <c r="S1082" s="163">
        <v>0</v>
      </c>
      <c r="T1082" s="164">
        <f>S1082*H1082</f>
        <v>0</v>
      </c>
      <c r="U1082" s="34"/>
      <c r="V1082" s="34"/>
      <c r="W1082" s="34"/>
      <c r="X1082" s="34"/>
      <c r="Y1082" s="34"/>
      <c r="Z1082" s="34"/>
      <c r="AA1082" s="34"/>
      <c r="AB1082" s="34"/>
      <c r="AC1082" s="34"/>
      <c r="AD1082" s="34"/>
      <c r="AE1082" s="34"/>
      <c r="AR1082" s="165" t="s">
        <v>85</v>
      </c>
      <c r="AT1082" s="165" t="s">
        <v>161</v>
      </c>
      <c r="AU1082" s="165" t="s">
        <v>82</v>
      </c>
      <c r="AY1082" s="19" t="s">
        <v>159</v>
      </c>
      <c r="BE1082" s="166">
        <f>IF(N1082="základní",J1082,0)</f>
        <v>0</v>
      </c>
      <c r="BF1082" s="166">
        <f>IF(N1082="snížená",J1082,0)</f>
        <v>0</v>
      </c>
      <c r="BG1082" s="166">
        <f>IF(N1082="zákl. přenesená",J1082,0)</f>
        <v>0</v>
      </c>
      <c r="BH1082" s="166">
        <f>IF(N1082="sníž. přenesená",J1082,0)</f>
        <v>0</v>
      </c>
      <c r="BI1082" s="166">
        <f>IF(N1082="nulová",J1082,0)</f>
        <v>0</v>
      </c>
      <c r="BJ1082" s="19" t="s">
        <v>15</v>
      </c>
      <c r="BK1082" s="166">
        <f>ROUND(I1082*H1082,2)</f>
        <v>0</v>
      </c>
      <c r="BL1082" s="19" t="s">
        <v>85</v>
      </c>
      <c r="BM1082" s="165" t="s">
        <v>1286</v>
      </c>
    </row>
    <row r="1083" spans="1:65" s="2" customFormat="1" ht="24" customHeight="1">
      <c r="A1083" s="34"/>
      <c r="B1083" s="153"/>
      <c r="C1083" s="154" t="s">
        <v>1287</v>
      </c>
      <c r="D1083" s="154" t="s">
        <v>161</v>
      </c>
      <c r="E1083" s="155" t="s">
        <v>1288</v>
      </c>
      <c r="F1083" s="156" t="s">
        <v>1289</v>
      </c>
      <c r="G1083" s="157" t="s">
        <v>298</v>
      </c>
      <c r="H1083" s="158">
        <v>11.7</v>
      </c>
      <c r="I1083" s="159"/>
      <c r="J1083" s="160">
        <f>ROUND(I1083*H1083,2)</f>
        <v>0</v>
      </c>
      <c r="K1083" s="156" t="s">
        <v>165</v>
      </c>
      <c r="L1083" s="35"/>
      <c r="M1083" s="161" t="s">
        <v>3</v>
      </c>
      <c r="N1083" s="162" t="s">
        <v>42</v>
      </c>
      <c r="O1083" s="55"/>
      <c r="P1083" s="163">
        <f>O1083*H1083</f>
        <v>0</v>
      </c>
      <c r="Q1083" s="163">
        <v>0</v>
      </c>
      <c r="R1083" s="163">
        <f>Q1083*H1083</f>
        <v>0</v>
      </c>
      <c r="S1083" s="163">
        <v>0</v>
      </c>
      <c r="T1083" s="164">
        <f>S1083*H1083</f>
        <v>0</v>
      </c>
      <c r="U1083" s="34"/>
      <c r="V1083" s="34"/>
      <c r="W1083" s="34"/>
      <c r="X1083" s="34"/>
      <c r="Y1083" s="34"/>
      <c r="Z1083" s="34"/>
      <c r="AA1083" s="34"/>
      <c r="AB1083" s="34"/>
      <c r="AC1083" s="34"/>
      <c r="AD1083" s="34"/>
      <c r="AE1083" s="34"/>
      <c r="AR1083" s="165" t="s">
        <v>85</v>
      </c>
      <c r="AT1083" s="165" t="s">
        <v>161</v>
      </c>
      <c r="AU1083" s="165" t="s">
        <v>82</v>
      </c>
      <c r="AY1083" s="19" t="s">
        <v>159</v>
      </c>
      <c r="BE1083" s="166">
        <f>IF(N1083="základní",J1083,0)</f>
        <v>0</v>
      </c>
      <c r="BF1083" s="166">
        <f>IF(N1083="snížená",J1083,0)</f>
        <v>0</v>
      </c>
      <c r="BG1083" s="166">
        <f>IF(N1083="zákl. přenesená",J1083,0)</f>
        <v>0</v>
      </c>
      <c r="BH1083" s="166">
        <f>IF(N1083="sníž. přenesená",J1083,0)</f>
        <v>0</v>
      </c>
      <c r="BI1083" s="166">
        <f>IF(N1083="nulová",J1083,0)</f>
        <v>0</v>
      </c>
      <c r="BJ1083" s="19" t="s">
        <v>15</v>
      </c>
      <c r="BK1083" s="166">
        <f>ROUND(I1083*H1083,2)</f>
        <v>0</v>
      </c>
      <c r="BL1083" s="19" t="s">
        <v>85</v>
      </c>
      <c r="BM1083" s="165" t="s">
        <v>1290</v>
      </c>
    </row>
    <row r="1084" spans="2:51" s="13" customFormat="1" ht="11.25">
      <c r="B1084" s="167"/>
      <c r="D1084" s="168" t="s">
        <v>167</v>
      </c>
      <c r="E1084" s="169" t="s">
        <v>3</v>
      </c>
      <c r="F1084" s="170" t="s">
        <v>1291</v>
      </c>
      <c r="H1084" s="169" t="s">
        <v>3</v>
      </c>
      <c r="I1084" s="171"/>
      <c r="L1084" s="167"/>
      <c r="M1084" s="172"/>
      <c r="N1084" s="173"/>
      <c r="O1084" s="173"/>
      <c r="P1084" s="173"/>
      <c r="Q1084" s="173"/>
      <c r="R1084" s="173"/>
      <c r="S1084" s="173"/>
      <c r="T1084" s="174"/>
      <c r="AT1084" s="169" t="s">
        <v>167</v>
      </c>
      <c r="AU1084" s="169" t="s">
        <v>82</v>
      </c>
      <c r="AV1084" s="13" t="s">
        <v>15</v>
      </c>
      <c r="AW1084" s="13" t="s">
        <v>33</v>
      </c>
      <c r="AX1084" s="13" t="s">
        <v>71</v>
      </c>
      <c r="AY1084" s="169" t="s">
        <v>159</v>
      </c>
    </row>
    <row r="1085" spans="2:51" s="14" customFormat="1" ht="11.25">
      <c r="B1085" s="175"/>
      <c r="D1085" s="168" t="s">
        <v>167</v>
      </c>
      <c r="E1085" s="176" t="s">
        <v>3</v>
      </c>
      <c r="F1085" s="177" t="s">
        <v>1292</v>
      </c>
      <c r="H1085" s="178">
        <v>11.7</v>
      </c>
      <c r="I1085" s="179"/>
      <c r="L1085" s="175"/>
      <c r="M1085" s="180"/>
      <c r="N1085" s="181"/>
      <c r="O1085" s="181"/>
      <c r="P1085" s="181"/>
      <c r="Q1085" s="181"/>
      <c r="R1085" s="181"/>
      <c r="S1085" s="181"/>
      <c r="T1085" s="182"/>
      <c r="AT1085" s="176" t="s">
        <v>167</v>
      </c>
      <c r="AU1085" s="176" t="s">
        <v>82</v>
      </c>
      <c r="AV1085" s="14" t="s">
        <v>79</v>
      </c>
      <c r="AW1085" s="14" t="s">
        <v>33</v>
      </c>
      <c r="AX1085" s="14" t="s">
        <v>15</v>
      </c>
      <c r="AY1085" s="176" t="s">
        <v>159</v>
      </c>
    </row>
    <row r="1086" spans="1:65" s="2" customFormat="1" ht="24" customHeight="1">
      <c r="A1086" s="34"/>
      <c r="B1086" s="153"/>
      <c r="C1086" s="154" t="s">
        <v>1293</v>
      </c>
      <c r="D1086" s="154" t="s">
        <v>161</v>
      </c>
      <c r="E1086" s="155" t="s">
        <v>1294</v>
      </c>
      <c r="F1086" s="156" t="s">
        <v>1295</v>
      </c>
      <c r="G1086" s="157" t="s">
        <v>298</v>
      </c>
      <c r="H1086" s="158">
        <v>1088.1</v>
      </c>
      <c r="I1086" s="159"/>
      <c r="J1086" s="160">
        <f>ROUND(I1086*H1086,2)</f>
        <v>0</v>
      </c>
      <c r="K1086" s="156" t="s">
        <v>165</v>
      </c>
      <c r="L1086" s="35"/>
      <c r="M1086" s="161" t="s">
        <v>3</v>
      </c>
      <c r="N1086" s="162" t="s">
        <v>42</v>
      </c>
      <c r="O1086" s="55"/>
      <c r="P1086" s="163">
        <f>O1086*H1086</f>
        <v>0</v>
      </c>
      <c r="Q1086" s="163">
        <v>0</v>
      </c>
      <c r="R1086" s="163">
        <f>Q1086*H1086</f>
        <v>0</v>
      </c>
      <c r="S1086" s="163">
        <v>0</v>
      </c>
      <c r="T1086" s="164">
        <f>S1086*H1086</f>
        <v>0</v>
      </c>
      <c r="U1086" s="34"/>
      <c r="V1086" s="34"/>
      <c r="W1086" s="34"/>
      <c r="X1086" s="34"/>
      <c r="Y1086" s="34"/>
      <c r="Z1086" s="34"/>
      <c r="AA1086" s="34"/>
      <c r="AB1086" s="34"/>
      <c r="AC1086" s="34"/>
      <c r="AD1086" s="34"/>
      <c r="AE1086" s="34"/>
      <c r="AR1086" s="165" t="s">
        <v>85</v>
      </c>
      <c r="AT1086" s="165" t="s">
        <v>161</v>
      </c>
      <c r="AU1086" s="165" t="s">
        <v>82</v>
      </c>
      <c r="AY1086" s="19" t="s">
        <v>159</v>
      </c>
      <c r="BE1086" s="166">
        <f>IF(N1086="základní",J1086,0)</f>
        <v>0</v>
      </c>
      <c r="BF1086" s="166">
        <f>IF(N1086="snížená",J1086,0)</f>
        <v>0</v>
      </c>
      <c r="BG1086" s="166">
        <f>IF(N1086="zákl. přenesená",J1086,0)</f>
        <v>0</v>
      </c>
      <c r="BH1086" s="166">
        <f>IF(N1086="sníž. přenesená",J1086,0)</f>
        <v>0</v>
      </c>
      <c r="BI1086" s="166">
        <f>IF(N1086="nulová",J1086,0)</f>
        <v>0</v>
      </c>
      <c r="BJ1086" s="19" t="s">
        <v>15</v>
      </c>
      <c r="BK1086" s="166">
        <f>ROUND(I1086*H1086,2)</f>
        <v>0</v>
      </c>
      <c r="BL1086" s="19" t="s">
        <v>85</v>
      </c>
      <c r="BM1086" s="165" t="s">
        <v>1296</v>
      </c>
    </row>
    <row r="1087" spans="2:51" s="13" customFormat="1" ht="11.25">
      <c r="B1087" s="167"/>
      <c r="D1087" s="168" t="s">
        <v>167</v>
      </c>
      <c r="E1087" s="169" t="s">
        <v>3</v>
      </c>
      <c r="F1087" s="170" t="s">
        <v>1269</v>
      </c>
      <c r="H1087" s="169" t="s">
        <v>3</v>
      </c>
      <c r="I1087" s="171"/>
      <c r="L1087" s="167"/>
      <c r="M1087" s="172"/>
      <c r="N1087" s="173"/>
      <c r="O1087" s="173"/>
      <c r="P1087" s="173"/>
      <c r="Q1087" s="173"/>
      <c r="R1087" s="173"/>
      <c r="S1087" s="173"/>
      <c r="T1087" s="174"/>
      <c r="AT1087" s="169" t="s">
        <v>167</v>
      </c>
      <c r="AU1087" s="169" t="s">
        <v>82</v>
      </c>
      <c r="AV1087" s="13" t="s">
        <v>15</v>
      </c>
      <c r="AW1087" s="13" t="s">
        <v>33</v>
      </c>
      <c r="AX1087" s="13" t="s">
        <v>71</v>
      </c>
      <c r="AY1087" s="169" t="s">
        <v>159</v>
      </c>
    </row>
    <row r="1088" spans="2:51" s="14" customFormat="1" ht="11.25">
      <c r="B1088" s="175"/>
      <c r="D1088" s="168" t="s">
        <v>167</v>
      </c>
      <c r="E1088" s="176" t="s">
        <v>3</v>
      </c>
      <c r="F1088" s="177" t="s">
        <v>1297</v>
      </c>
      <c r="H1088" s="178">
        <v>1088.1</v>
      </c>
      <c r="I1088" s="179"/>
      <c r="L1088" s="175"/>
      <c r="M1088" s="180"/>
      <c r="N1088" s="181"/>
      <c r="O1088" s="181"/>
      <c r="P1088" s="181"/>
      <c r="Q1088" s="181"/>
      <c r="R1088" s="181"/>
      <c r="S1088" s="181"/>
      <c r="T1088" s="182"/>
      <c r="AT1088" s="176" t="s">
        <v>167</v>
      </c>
      <c r="AU1088" s="176" t="s">
        <v>82</v>
      </c>
      <c r="AV1088" s="14" t="s">
        <v>79</v>
      </c>
      <c r="AW1088" s="14" t="s">
        <v>33</v>
      </c>
      <c r="AX1088" s="14" t="s">
        <v>15</v>
      </c>
      <c r="AY1088" s="176" t="s">
        <v>159</v>
      </c>
    </row>
    <row r="1089" spans="1:65" s="2" customFormat="1" ht="24" customHeight="1">
      <c r="A1089" s="34"/>
      <c r="B1089" s="153"/>
      <c r="C1089" s="154" t="s">
        <v>1298</v>
      </c>
      <c r="D1089" s="154" t="s">
        <v>161</v>
      </c>
      <c r="E1089" s="155" t="s">
        <v>1299</v>
      </c>
      <c r="F1089" s="156" t="s">
        <v>1300</v>
      </c>
      <c r="G1089" s="157" t="s">
        <v>298</v>
      </c>
      <c r="H1089" s="158">
        <v>11.7</v>
      </c>
      <c r="I1089" s="159"/>
      <c r="J1089" s="160">
        <f>ROUND(I1089*H1089,2)</f>
        <v>0</v>
      </c>
      <c r="K1089" s="156" t="s">
        <v>165</v>
      </c>
      <c r="L1089" s="35"/>
      <c r="M1089" s="161" t="s">
        <v>3</v>
      </c>
      <c r="N1089" s="162" t="s">
        <v>42</v>
      </c>
      <c r="O1089" s="55"/>
      <c r="P1089" s="163">
        <f>O1089*H1089</f>
        <v>0</v>
      </c>
      <c r="Q1089" s="163">
        <v>0</v>
      </c>
      <c r="R1089" s="163">
        <f>Q1089*H1089</f>
        <v>0</v>
      </c>
      <c r="S1089" s="163">
        <v>0</v>
      </c>
      <c r="T1089" s="164">
        <f>S1089*H1089</f>
        <v>0</v>
      </c>
      <c r="U1089" s="34"/>
      <c r="V1089" s="34"/>
      <c r="W1089" s="34"/>
      <c r="X1089" s="34"/>
      <c r="Y1089" s="34"/>
      <c r="Z1089" s="34"/>
      <c r="AA1089" s="34"/>
      <c r="AB1089" s="34"/>
      <c r="AC1089" s="34"/>
      <c r="AD1089" s="34"/>
      <c r="AE1089" s="34"/>
      <c r="AR1089" s="165" t="s">
        <v>85</v>
      </c>
      <c r="AT1089" s="165" t="s">
        <v>161</v>
      </c>
      <c r="AU1089" s="165" t="s">
        <v>82</v>
      </c>
      <c r="AY1089" s="19" t="s">
        <v>159</v>
      </c>
      <c r="BE1089" s="166">
        <f>IF(N1089="základní",J1089,0)</f>
        <v>0</v>
      </c>
      <c r="BF1089" s="166">
        <f>IF(N1089="snížená",J1089,0)</f>
        <v>0</v>
      </c>
      <c r="BG1089" s="166">
        <f>IF(N1089="zákl. přenesená",J1089,0)</f>
        <v>0</v>
      </c>
      <c r="BH1089" s="166">
        <f>IF(N1089="sníž. přenesená",J1089,0)</f>
        <v>0</v>
      </c>
      <c r="BI1089" s="166">
        <f>IF(N1089="nulová",J1089,0)</f>
        <v>0</v>
      </c>
      <c r="BJ1089" s="19" t="s">
        <v>15</v>
      </c>
      <c r="BK1089" s="166">
        <f>ROUND(I1089*H1089,2)</f>
        <v>0</v>
      </c>
      <c r="BL1089" s="19" t="s">
        <v>85</v>
      </c>
      <c r="BM1089" s="165" t="s">
        <v>1301</v>
      </c>
    </row>
    <row r="1090" spans="2:63" s="12" customFormat="1" ht="20.85" customHeight="1">
      <c r="B1090" s="140"/>
      <c r="D1090" s="141" t="s">
        <v>70</v>
      </c>
      <c r="E1090" s="151" t="s">
        <v>769</v>
      </c>
      <c r="F1090" s="151" t="s">
        <v>1302</v>
      </c>
      <c r="I1090" s="143"/>
      <c r="J1090" s="152">
        <f>BK1090</f>
        <v>0</v>
      </c>
      <c r="L1090" s="140"/>
      <c r="M1090" s="145"/>
      <c r="N1090" s="146"/>
      <c r="O1090" s="146"/>
      <c r="P1090" s="147">
        <f>SUM(P1091:P1101)</f>
        <v>0</v>
      </c>
      <c r="Q1090" s="146"/>
      <c r="R1090" s="147">
        <f>SUM(R1091:R1101)</f>
        <v>0.02696</v>
      </c>
      <c r="S1090" s="146"/>
      <c r="T1090" s="148">
        <f>SUM(T1091:T1101)</f>
        <v>0</v>
      </c>
      <c r="AR1090" s="141" t="s">
        <v>15</v>
      </c>
      <c r="AT1090" s="149" t="s">
        <v>70</v>
      </c>
      <c r="AU1090" s="149" t="s">
        <v>79</v>
      </c>
      <c r="AY1090" s="141" t="s">
        <v>159</v>
      </c>
      <c r="BK1090" s="150">
        <f>SUM(BK1091:BK1101)</f>
        <v>0</v>
      </c>
    </row>
    <row r="1091" spans="1:65" s="2" customFormat="1" ht="36" customHeight="1">
      <c r="A1091" s="34"/>
      <c r="B1091" s="153"/>
      <c r="C1091" s="154" t="s">
        <v>1303</v>
      </c>
      <c r="D1091" s="154" t="s">
        <v>161</v>
      </c>
      <c r="E1091" s="155" t="s">
        <v>1304</v>
      </c>
      <c r="F1091" s="156" t="s">
        <v>1305</v>
      </c>
      <c r="G1091" s="157" t="s">
        <v>164</v>
      </c>
      <c r="H1091" s="158">
        <v>674</v>
      </c>
      <c r="I1091" s="159"/>
      <c r="J1091" s="160">
        <f>ROUND(I1091*H1091,2)</f>
        <v>0</v>
      </c>
      <c r="K1091" s="156" t="s">
        <v>165</v>
      </c>
      <c r="L1091" s="35"/>
      <c r="M1091" s="161" t="s">
        <v>3</v>
      </c>
      <c r="N1091" s="162" t="s">
        <v>42</v>
      </c>
      <c r="O1091" s="55"/>
      <c r="P1091" s="163">
        <f>O1091*H1091</f>
        <v>0</v>
      </c>
      <c r="Q1091" s="163">
        <v>4E-05</v>
      </c>
      <c r="R1091" s="163">
        <f>Q1091*H1091</f>
        <v>0.02696</v>
      </c>
      <c r="S1091" s="163">
        <v>0</v>
      </c>
      <c r="T1091" s="164">
        <f>S1091*H1091</f>
        <v>0</v>
      </c>
      <c r="U1091" s="34"/>
      <c r="V1091" s="34"/>
      <c r="W1091" s="34"/>
      <c r="X1091" s="34"/>
      <c r="Y1091" s="34"/>
      <c r="Z1091" s="34"/>
      <c r="AA1091" s="34"/>
      <c r="AB1091" s="34"/>
      <c r="AC1091" s="34"/>
      <c r="AD1091" s="34"/>
      <c r="AE1091" s="34"/>
      <c r="AR1091" s="165" t="s">
        <v>85</v>
      </c>
      <c r="AT1091" s="165" t="s">
        <v>161</v>
      </c>
      <c r="AU1091" s="165" t="s">
        <v>82</v>
      </c>
      <c r="AY1091" s="19" t="s">
        <v>159</v>
      </c>
      <c r="BE1091" s="166">
        <f>IF(N1091="základní",J1091,0)</f>
        <v>0</v>
      </c>
      <c r="BF1091" s="166">
        <f>IF(N1091="snížená",J1091,0)</f>
        <v>0</v>
      </c>
      <c r="BG1091" s="166">
        <f>IF(N1091="zákl. přenesená",J1091,0)</f>
        <v>0</v>
      </c>
      <c r="BH1091" s="166">
        <f>IF(N1091="sníž. přenesená",J1091,0)</f>
        <v>0</v>
      </c>
      <c r="BI1091" s="166">
        <f>IF(N1091="nulová",J1091,0)</f>
        <v>0</v>
      </c>
      <c r="BJ1091" s="19" t="s">
        <v>15</v>
      </c>
      <c r="BK1091" s="166">
        <f>ROUND(I1091*H1091,2)</f>
        <v>0</v>
      </c>
      <c r="BL1091" s="19" t="s">
        <v>85</v>
      </c>
      <c r="BM1091" s="165" t="s">
        <v>1306</v>
      </c>
    </row>
    <row r="1092" spans="2:51" s="13" customFormat="1" ht="11.25">
      <c r="B1092" s="167"/>
      <c r="D1092" s="168" t="s">
        <v>167</v>
      </c>
      <c r="E1092" s="169" t="s">
        <v>3</v>
      </c>
      <c r="F1092" s="170" t="s">
        <v>1307</v>
      </c>
      <c r="H1092" s="169" t="s">
        <v>3</v>
      </c>
      <c r="I1092" s="171"/>
      <c r="L1092" s="167"/>
      <c r="M1092" s="172"/>
      <c r="N1092" s="173"/>
      <c r="O1092" s="173"/>
      <c r="P1092" s="173"/>
      <c r="Q1092" s="173"/>
      <c r="R1092" s="173"/>
      <c r="S1092" s="173"/>
      <c r="T1092" s="174"/>
      <c r="AT1092" s="169" t="s">
        <v>167</v>
      </c>
      <c r="AU1092" s="169" t="s">
        <v>82</v>
      </c>
      <c r="AV1092" s="13" t="s">
        <v>15</v>
      </c>
      <c r="AW1092" s="13" t="s">
        <v>33</v>
      </c>
      <c r="AX1092" s="13" t="s">
        <v>71</v>
      </c>
      <c r="AY1092" s="169" t="s">
        <v>159</v>
      </c>
    </row>
    <row r="1093" spans="2:51" s="13" customFormat="1" ht="11.25">
      <c r="B1093" s="167"/>
      <c r="D1093" s="168" t="s">
        <v>167</v>
      </c>
      <c r="E1093" s="169" t="s">
        <v>3</v>
      </c>
      <c r="F1093" s="170" t="s">
        <v>339</v>
      </c>
      <c r="H1093" s="169" t="s">
        <v>3</v>
      </c>
      <c r="I1093" s="171"/>
      <c r="L1093" s="167"/>
      <c r="M1093" s="172"/>
      <c r="N1093" s="173"/>
      <c r="O1093" s="173"/>
      <c r="P1093" s="173"/>
      <c r="Q1093" s="173"/>
      <c r="R1093" s="173"/>
      <c r="S1093" s="173"/>
      <c r="T1093" s="174"/>
      <c r="AT1093" s="169" t="s">
        <v>167</v>
      </c>
      <c r="AU1093" s="169" t="s">
        <v>82</v>
      </c>
      <c r="AV1093" s="13" t="s">
        <v>15</v>
      </c>
      <c r="AW1093" s="13" t="s">
        <v>33</v>
      </c>
      <c r="AX1093" s="13" t="s">
        <v>71</v>
      </c>
      <c r="AY1093" s="169" t="s">
        <v>159</v>
      </c>
    </row>
    <row r="1094" spans="2:51" s="14" customFormat="1" ht="11.25">
      <c r="B1094" s="175"/>
      <c r="D1094" s="168" t="s">
        <v>167</v>
      </c>
      <c r="E1094" s="176" t="s">
        <v>3</v>
      </c>
      <c r="F1094" s="177" t="s">
        <v>1308</v>
      </c>
      <c r="H1094" s="178">
        <v>336</v>
      </c>
      <c r="I1094" s="179"/>
      <c r="L1094" s="175"/>
      <c r="M1094" s="180"/>
      <c r="N1094" s="181"/>
      <c r="O1094" s="181"/>
      <c r="P1094" s="181"/>
      <c r="Q1094" s="181"/>
      <c r="R1094" s="181"/>
      <c r="S1094" s="181"/>
      <c r="T1094" s="182"/>
      <c r="AT1094" s="176" t="s">
        <v>167</v>
      </c>
      <c r="AU1094" s="176" t="s">
        <v>82</v>
      </c>
      <c r="AV1094" s="14" t="s">
        <v>79</v>
      </c>
      <c r="AW1094" s="14" t="s">
        <v>33</v>
      </c>
      <c r="AX1094" s="14" t="s">
        <v>71</v>
      </c>
      <c r="AY1094" s="176" t="s">
        <v>159</v>
      </c>
    </row>
    <row r="1095" spans="2:51" s="13" customFormat="1" ht="11.25">
      <c r="B1095" s="167"/>
      <c r="D1095" s="168" t="s">
        <v>167</v>
      </c>
      <c r="E1095" s="169" t="s">
        <v>3</v>
      </c>
      <c r="F1095" s="170" t="s">
        <v>342</v>
      </c>
      <c r="H1095" s="169" t="s">
        <v>3</v>
      </c>
      <c r="I1095" s="171"/>
      <c r="L1095" s="167"/>
      <c r="M1095" s="172"/>
      <c r="N1095" s="173"/>
      <c r="O1095" s="173"/>
      <c r="P1095" s="173"/>
      <c r="Q1095" s="173"/>
      <c r="R1095" s="173"/>
      <c r="S1095" s="173"/>
      <c r="T1095" s="174"/>
      <c r="AT1095" s="169" t="s">
        <v>167</v>
      </c>
      <c r="AU1095" s="169" t="s">
        <v>82</v>
      </c>
      <c r="AV1095" s="13" t="s">
        <v>15</v>
      </c>
      <c r="AW1095" s="13" t="s">
        <v>33</v>
      </c>
      <c r="AX1095" s="13" t="s">
        <v>71</v>
      </c>
      <c r="AY1095" s="169" t="s">
        <v>159</v>
      </c>
    </row>
    <row r="1096" spans="2:51" s="14" customFormat="1" ht="11.25">
      <c r="B1096" s="175"/>
      <c r="D1096" s="168" t="s">
        <v>167</v>
      </c>
      <c r="E1096" s="176" t="s">
        <v>3</v>
      </c>
      <c r="F1096" s="177" t="s">
        <v>1309</v>
      </c>
      <c r="H1096" s="178">
        <v>338</v>
      </c>
      <c r="I1096" s="179"/>
      <c r="L1096" s="175"/>
      <c r="M1096" s="180"/>
      <c r="N1096" s="181"/>
      <c r="O1096" s="181"/>
      <c r="P1096" s="181"/>
      <c r="Q1096" s="181"/>
      <c r="R1096" s="181"/>
      <c r="S1096" s="181"/>
      <c r="T1096" s="182"/>
      <c r="AT1096" s="176" t="s">
        <v>167</v>
      </c>
      <c r="AU1096" s="176" t="s">
        <v>82</v>
      </c>
      <c r="AV1096" s="14" t="s">
        <v>79</v>
      </c>
      <c r="AW1096" s="14" t="s">
        <v>33</v>
      </c>
      <c r="AX1096" s="14" t="s">
        <v>71</v>
      </c>
      <c r="AY1096" s="176" t="s">
        <v>159</v>
      </c>
    </row>
    <row r="1097" spans="2:51" s="15" customFormat="1" ht="11.25">
      <c r="B1097" s="183"/>
      <c r="D1097" s="168" t="s">
        <v>167</v>
      </c>
      <c r="E1097" s="184" t="s">
        <v>3</v>
      </c>
      <c r="F1097" s="185" t="s">
        <v>186</v>
      </c>
      <c r="H1097" s="186">
        <v>674</v>
      </c>
      <c r="I1097" s="187"/>
      <c r="L1097" s="183"/>
      <c r="M1097" s="188"/>
      <c r="N1097" s="189"/>
      <c r="O1097" s="189"/>
      <c r="P1097" s="189"/>
      <c r="Q1097" s="189"/>
      <c r="R1097" s="189"/>
      <c r="S1097" s="189"/>
      <c r="T1097" s="190"/>
      <c r="AT1097" s="184" t="s">
        <v>167</v>
      </c>
      <c r="AU1097" s="184" t="s">
        <v>82</v>
      </c>
      <c r="AV1097" s="15" t="s">
        <v>85</v>
      </c>
      <c r="AW1097" s="15" t="s">
        <v>33</v>
      </c>
      <c r="AX1097" s="15" t="s">
        <v>15</v>
      </c>
      <c r="AY1097" s="184" t="s">
        <v>159</v>
      </c>
    </row>
    <row r="1098" spans="1:65" s="2" customFormat="1" ht="156" customHeight="1">
      <c r="A1098" s="34"/>
      <c r="B1098" s="153"/>
      <c r="C1098" s="154" t="s">
        <v>1310</v>
      </c>
      <c r="D1098" s="154" t="s">
        <v>161</v>
      </c>
      <c r="E1098" s="155" t="s">
        <v>1311</v>
      </c>
      <c r="F1098" s="156" t="s">
        <v>1312</v>
      </c>
      <c r="G1098" s="157" t="s">
        <v>1313</v>
      </c>
      <c r="H1098" s="158">
        <v>1</v>
      </c>
      <c r="I1098" s="159"/>
      <c r="J1098" s="160">
        <f>ROUND(I1098*H1098,2)</f>
        <v>0</v>
      </c>
      <c r="K1098" s="156" t="s">
        <v>3</v>
      </c>
      <c r="L1098" s="35"/>
      <c r="M1098" s="161" t="s">
        <v>3</v>
      </c>
      <c r="N1098" s="162" t="s">
        <v>42</v>
      </c>
      <c r="O1098" s="55"/>
      <c r="P1098" s="163">
        <f>O1098*H1098</f>
        <v>0</v>
      </c>
      <c r="Q1098" s="163">
        <v>0</v>
      </c>
      <c r="R1098" s="163">
        <f>Q1098*H1098</f>
        <v>0</v>
      </c>
      <c r="S1098" s="163">
        <v>0</v>
      </c>
      <c r="T1098" s="164">
        <f>S1098*H1098</f>
        <v>0</v>
      </c>
      <c r="U1098" s="34"/>
      <c r="V1098" s="34"/>
      <c r="W1098" s="34"/>
      <c r="X1098" s="34"/>
      <c r="Y1098" s="34"/>
      <c r="Z1098" s="34"/>
      <c r="AA1098" s="34"/>
      <c r="AB1098" s="34"/>
      <c r="AC1098" s="34"/>
      <c r="AD1098" s="34"/>
      <c r="AE1098" s="34"/>
      <c r="AR1098" s="165" t="s">
        <v>85</v>
      </c>
      <c r="AT1098" s="165" t="s">
        <v>161</v>
      </c>
      <c r="AU1098" s="165" t="s">
        <v>82</v>
      </c>
      <c r="AY1098" s="19" t="s">
        <v>159</v>
      </c>
      <c r="BE1098" s="166">
        <f>IF(N1098="základní",J1098,0)</f>
        <v>0</v>
      </c>
      <c r="BF1098" s="166">
        <f>IF(N1098="snížená",J1098,0)</f>
        <v>0</v>
      </c>
      <c r="BG1098" s="166">
        <f>IF(N1098="zákl. přenesená",J1098,0)</f>
        <v>0</v>
      </c>
      <c r="BH1098" s="166">
        <f>IF(N1098="sníž. přenesená",J1098,0)</f>
        <v>0</v>
      </c>
      <c r="BI1098" s="166">
        <f>IF(N1098="nulová",J1098,0)</f>
        <v>0</v>
      </c>
      <c r="BJ1098" s="19" t="s">
        <v>15</v>
      </c>
      <c r="BK1098" s="166">
        <f>ROUND(I1098*H1098,2)</f>
        <v>0</v>
      </c>
      <c r="BL1098" s="19" t="s">
        <v>85</v>
      </c>
      <c r="BM1098" s="165" t="s">
        <v>1314</v>
      </c>
    </row>
    <row r="1099" spans="1:65" s="2" customFormat="1" ht="60" customHeight="1">
      <c r="A1099" s="34"/>
      <c r="B1099" s="153"/>
      <c r="C1099" s="154" t="s">
        <v>1315</v>
      </c>
      <c r="D1099" s="154" t="s">
        <v>161</v>
      </c>
      <c r="E1099" s="155" t="s">
        <v>1316</v>
      </c>
      <c r="F1099" s="156" t="s">
        <v>1317</v>
      </c>
      <c r="G1099" s="157" t="s">
        <v>293</v>
      </c>
      <c r="H1099" s="158">
        <v>2</v>
      </c>
      <c r="I1099" s="159"/>
      <c r="J1099" s="160">
        <f>ROUND(I1099*H1099,2)</f>
        <v>0</v>
      </c>
      <c r="K1099" s="156" t="s">
        <v>3</v>
      </c>
      <c r="L1099" s="35"/>
      <c r="M1099" s="161" t="s">
        <v>3</v>
      </c>
      <c r="N1099" s="162" t="s">
        <v>42</v>
      </c>
      <c r="O1099" s="55"/>
      <c r="P1099" s="163">
        <f>O1099*H1099</f>
        <v>0</v>
      </c>
      <c r="Q1099" s="163">
        <v>0</v>
      </c>
      <c r="R1099" s="163">
        <f>Q1099*H1099</f>
        <v>0</v>
      </c>
      <c r="S1099" s="163">
        <v>0</v>
      </c>
      <c r="T1099" s="164">
        <f>S1099*H1099</f>
        <v>0</v>
      </c>
      <c r="U1099" s="34"/>
      <c r="V1099" s="34"/>
      <c r="W1099" s="34"/>
      <c r="X1099" s="34"/>
      <c r="Y1099" s="34"/>
      <c r="Z1099" s="34"/>
      <c r="AA1099" s="34"/>
      <c r="AB1099" s="34"/>
      <c r="AC1099" s="34"/>
      <c r="AD1099" s="34"/>
      <c r="AE1099" s="34"/>
      <c r="AR1099" s="165" t="s">
        <v>85</v>
      </c>
      <c r="AT1099" s="165" t="s">
        <v>161</v>
      </c>
      <c r="AU1099" s="165" t="s">
        <v>82</v>
      </c>
      <c r="AY1099" s="19" t="s">
        <v>159</v>
      </c>
      <c r="BE1099" s="166">
        <f>IF(N1099="základní",J1099,0)</f>
        <v>0</v>
      </c>
      <c r="BF1099" s="166">
        <f>IF(N1099="snížená",J1099,0)</f>
        <v>0</v>
      </c>
      <c r="BG1099" s="166">
        <f>IF(N1099="zákl. přenesená",J1099,0)</f>
        <v>0</v>
      </c>
      <c r="BH1099" s="166">
        <f>IF(N1099="sníž. přenesená",J1099,0)</f>
        <v>0</v>
      </c>
      <c r="BI1099" s="166">
        <f>IF(N1099="nulová",J1099,0)</f>
        <v>0</v>
      </c>
      <c r="BJ1099" s="19" t="s">
        <v>15</v>
      </c>
      <c r="BK1099" s="166">
        <f>ROUND(I1099*H1099,2)</f>
        <v>0</v>
      </c>
      <c r="BL1099" s="19" t="s">
        <v>85</v>
      </c>
      <c r="BM1099" s="165" t="s">
        <v>1318</v>
      </c>
    </row>
    <row r="1100" spans="1:65" s="2" customFormat="1" ht="72" customHeight="1">
      <c r="A1100" s="34"/>
      <c r="B1100" s="153"/>
      <c r="C1100" s="154" t="s">
        <v>1319</v>
      </c>
      <c r="D1100" s="154" t="s">
        <v>161</v>
      </c>
      <c r="E1100" s="155" t="s">
        <v>1320</v>
      </c>
      <c r="F1100" s="156" t="s">
        <v>1321</v>
      </c>
      <c r="G1100" s="157" t="s">
        <v>293</v>
      </c>
      <c r="H1100" s="158">
        <v>5</v>
      </c>
      <c r="I1100" s="159"/>
      <c r="J1100" s="160">
        <f>ROUND(I1100*H1100,2)</f>
        <v>0</v>
      </c>
      <c r="K1100" s="156" t="s">
        <v>3</v>
      </c>
      <c r="L1100" s="35"/>
      <c r="M1100" s="161" t="s">
        <v>3</v>
      </c>
      <c r="N1100" s="162" t="s">
        <v>42</v>
      </c>
      <c r="O1100" s="55"/>
      <c r="P1100" s="163">
        <f>O1100*H1100</f>
        <v>0</v>
      </c>
      <c r="Q1100" s="163">
        <v>0</v>
      </c>
      <c r="R1100" s="163">
        <f>Q1100*H1100</f>
        <v>0</v>
      </c>
      <c r="S1100" s="163">
        <v>0</v>
      </c>
      <c r="T1100" s="164">
        <f>S1100*H1100</f>
        <v>0</v>
      </c>
      <c r="U1100" s="34"/>
      <c r="V1100" s="34"/>
      <c r="W1100" s="34"/>
      <c r="X1100" s="34"/>
      <c r="Y1100" s="34"/>
      <c r="Z1100" s="34"/>
      <c r="AA1100" s="34"/>
      <c r="AB1100" s="34"/>
      <c r="AC1100" s="34"/>
      <c r="AD1100" s="34"/>
      <c r="AE1100" s="34"/>
      <c r="AR1100" s="165" t="s">
        <v>85</v>
      </c>
      <c r="AT1100" s="165" t="s">
        <v>161</v>
      </c>
      <c r="AU1100" s="165" t="s">
        <v>82</v>
      </c>
      <c r="AY1100" s="19" t="s">
        <v>159</v>
      </c>
      <c r="BE1100" s="166">
        <f>IF(N1100="základní",J1100,0)</f>
        <v>0</v>
      </c>
      <c r="BF1100" s="166">
        <f>IF(N1100="snížená",J1100,0)</f>
        <v>0</v>
      </c>
      <c r="BG1100" s="166">
        <f>IF(N1100="zákl. přenesená",J1100,0)</f>
        <v>0</v>
      </c>
      <c r="BH1100" s="166">
        <f>IF(N1100="sníž. přenesená",J1100,0)</f>
        <v>0</v>
      </c>
      <c r="BI1100" s="166">
        <f>IF(N1100="nulová",J1100,0)</f>
        <v>0</v>
      </c>
      <c r="BJ1100" s="19" t="s">
        <v>15</v>
      </c>
      <c r="BK1100" s="166">
        <f>ROUND(I1100*H1100,2)</f>
        <v>0</v>
      </c>
      <c r="BL1100" s="19" t="s">
        <v>85</v>
      </c>
      <c r="BM1100" s="165" t="s">
        <v>1322</v>
      </c>
    </row>
    <row r="1101" spans="1:65" s="2" customFormat="1" ht="24" customHeight="1">
      <c r="A1101" s="34"/>
      <c r="B1101" s="153"/>
      <c r="C1101" s="154" t="s">
        <v>1323</v>
      </c>
      <c r="D1101" s="154" t="s">
        <v>161</v>
      </c>
      <c r="E1101" s="155" t="s">
        <v>1324</v>
      </c>
      <c r="F1101" s="156" t="s">
        <v>1325</v>
      </c>
      <c r="G1101" s="157" t="s">
        <v>293</v>
      </c>
      <c r="H1101" s="158">
        <v>1</v>
      </c>
      <c r="I1101" s="159"/>
      <c r="J1101" s="160">
        <f>ROUND(I1101*H1101,2)</f>
        <v>0</v>
      </c>
      <c r="K1101" s="156" t="s">
        <v>3</v>
      </c>
      <c r="L1101" s="35"/>
      <c r="M1101" s="161" t="s">
        <v>3</v>
      </c>
      <c r="N1101" s="162" t="s">
        <v>42</v>
      </c>
      <c r="O1101" s="55"/>
      <c r="P1101" s="163">
        <f>O1101*H1101</f>
        <v>0</v>
      </c>
      <c r="Q1101" s="163">
        <v>0</v>
      </c>
      <c r="R1101" s="163">
        <f>Q1101*H1101</f>
        <v>0</v>
      </c>
      <c r="S1101" s="163">
        <v>0</v>
      </c>
      <c r="T1101" s="164">
        <f>S1101*H1101</f>
        <v>0</v>
      </c>
      <c r="U1101" s="34"/>
      <c r="V1101" s="34"/>
      <c r="W1101" s="34"/>
      <c r="X1101" s="34"/>
      <c r="Y1101" s="34"/>
      <c r="Z1101" s="34"/>
      <c r="AA1101" s="34"/>
      <c r="AB1101" s="34"/>
      <c r="AC1101" s="34"/>
      <c r="AD1101" s="34"/>
      <c r="AE1101" s="34"/>
      <c r="AR1101" s="165" t="s">
        <v>85</v>
      </c>
      <c r="AT1101" s="165" t="s">
        <v>161</v>
      </c>
      <c r="AU1101" s="165" t="s">
        <v>82</v>
      </c>
      <c r="AY1101" s="19" t="s">
        <v>159</v>
      </c>
      <c r="BE1101" s="166">
        <f>IF(N1101="základní",J1101,0)</f>
        <v>0</v>
      </c>
      <c r="BF1101" s="166">
        <f>IF(N1101="snížená",J1101,0)</f>
        <v>0</v>
      </c>
      <c r="BG1101" s="166">
        <f>IF(N1101="zákl. přenesená",J1101,0)</f>
        <v>0</v>
      </c>
      <c r="BH1101" s="166">
        <f>IF(N1101="sníž. přenesená",J1101,0)</f>
        <v>0</v>
      </c>
      <c r="BI1101" s="166">
        <f>IF(N1101="nulová",J1101,0)</f>
        <v>0</v>
      </c>
      <c r="BJ1101" s="19" t="s">
        <v>15</v>
      </c>
      <c r="BK1101" s="166">
        <f>ROUND(I1101*H1101,2)</f>
        <v>0</v>
      </c>
      <c r="BL1101" s="19" t="s">
        <v>85</v>
      </c>
      <c r="BM1101" s="165" t="s">
        <v>1326</v>
      </c>
    </row>
    <row r="1102" spans="2:63" s="12" customFormat="1" ht="20.85" customHeight="1">
      <c r="B1102" s="140"/>
      <c r="D1102" s="141" t="s">
        <v>70</v>
      </c>
      <c r="E1102" s="151" t="s">
        <v>786</v>
      </c>
      <c r="F1102" s="151" t="s">
        <v>1327</v>
      </c>
      <c r="I1102" s="143"/>
      <c r="J1102" s="152">
        <f>BK1102</f>
        <v>0</v>
      </c>
      <c r="L1102" s="140"/>
      <c r="M1102" s="145"/>
      <c r="N1102" s="146"/>
      <c r="O1102" s="146"/>
      <c r="P1102" s="147">
        <f>SUM(P1103:P1267)</f>
        <v>0</v>
      </c>
      <c r="Q1102" s="146"/>
      <c r="R1102" s="147">
        <f>SUM(R1103:R1267)</f>
        <v>0.004921999999999999</v>
      </c>
      <c r="S1102" s="146"/>
      <c r="T1102" s="148">
        <f>SUM(T1103:T1267)</f>
        <v>266.6879839999999</v>
      </c>
      <c r="AR1102" s="141" t="s">
        <v>15</v>
      </c>
      <c r="AT1102" s="149" t="s">
        <v>70</v>
      </c>
      <c r="AU1102" s="149" t="s">
        <v>79</v>
      </c>
      <c r="AY1102" s="141" t="s">
        <v>159</v>
      </c>
      <c r="BK1102" s="150">
        <f>SUM(BK1103:BK1267)</f>
        <v>0</v>
      </c>
    </row>
    <row r="1103" spans="1:65" s="2" customFormat="1" ht="24" customHeight="1">
      <c r="A1103" s="34"/>
      <c r="B1103" s="153"/>
      <c r="C1103" s="154" t="s">
        <v>1328</v>
      </c>
      <c r="D1103" s="154" t="s">
        <v>161</v>
      </c>
      <c r="E1103" s="155" t="s">
        <v>1329</v>
      </c>
      <c r="F1103" s="156" t="s">
        <v>1330</v>
      </c>
      <c r="G1103" s="157" t="s">
        <v>172</v>
      </c>
      <c r="H1103" s="158">
        <v>21.91</v>
      </c>
      <c r="I1103" s="159"/>
      <c r="J1103" s="160">
        <f>ROUND(I1103*H1103,2)</f>
        <v>0</v>
      </c>
      <c r="K1103" s="156" t="s">
        <v>165</v>
      </c>
      <c r="L1103" s="35"/>
      <c r="M1103" s="161" t="s">
        <v>3</v>
      </c>
      <c r="N1103" s="162" t="s">
        <v>42</v>
      </c>
      <c r="O1103" s="55"/>
      <c r="P1103" s="163">
        <f>O1103*H1103</f>
        <v>0</v>
      </c>
      <c r="Q1103" s="163">
        <v>0</v>
      </c>
      <c r="R1103" s="163">
        <f>Q1103*H1103</f>
        <v>0</v>
      </c>
      <c r="S1103" s="163">
        <v>2.2</v>
      </c>
      <c r="T1103" s="164">
        <f>S1103*H1103</f>
        <v>48.202000000000005</v>
      </c>
      <c r="U1103" s="34"/>
      <c r="V1103" s="34"/>
      <c r="W1103" s="34"/>
      <c r="X1103" s="34"/>
      <c r="Y1103" s="34"/>
      <c r="Z1103" s="34"/>
      <c r="AA1103" s="34"/>
      <c r="AB1103" s="34"/>
      <c r="AC1103" s="34"/>
      <c r="AD1103" s="34"/>
      <c r="AE1103" s="34"/>
      <c r="AR1103" s="165" t="s">
        <v>85</v>
      </c>
      <c r="AT1103" s="165" t="s">
        <v>161</v>
      </c>
      <c r="AU1103" s="165" t="s">
        <v>82</v>
      </c>
      <c r="AY1103" s="19" t="s">
        <v>159</v>
      </c>
      <c r="BE1103" s="166">
        <f>IF(N1103="základní",J1103,0)</f>
        <v>0</v>
      </c>
      <c r="BF1103" s="166">
        <f>IF(N1103="snížená",J1103,0)</f>
        <v>0</v>
      </c>
      <c r="BG1103" s="166">
        <f>IF(N1103="zákl. přenesená",J1103,0)</f>
        <v>0</v>
      </c>
      <c r="BH1103" s="166">
        <f>IF(N1103="sníž. přenesená",J1103,0)</f>
        <v>0</v>
      </c>
      <c r="BI1103" s="166">
        <f>IF(N1103="nulová",J1103,0)</f>
        <v>0</v>
      </c>
      <c r="BJ1103" s="19" t="s">
        <v>15</v>
      </c>
      <c r="BK1103" s="166">
        <f>ROUND(I1103*H1103,2)</f>
        <v>0</v>
      </c>
      <c r="BL1103" s="19" t="s">
        <v>85</v>
      </c>
      <c r="BM1103" s="165" t="s">
        <v>1331</v>
      </c>
    </row>
    <row r="1104" spans="2:51" s="13" customFormat="1" ht="11.25">
      <c r="B1104" s="167"/>
      <c r="D1104" s="168" t="s">
        <v>167</v>
      </c>
      <c r="E1104" s="169" t="s">
        <v>3</v>
      </c>
      <c r="F1104" s="170" t="s">
        <v>1332</v>
      </c>
      <c r="H1104" s="169" t="s">
        <v>3</v>
      </c>
      <c r="I1104" s="171"/>
      <c r="L1104" s="167"/>
      <c r="M1104" s="172"/>
      <c r="N1104" s="173"/>
      <c r="O1104" s="173"/>
      <c r="P1104" s="173"/>
      <c r="Q1104" s="173"/>
      <c r="R1104" s="173"/>
      <c r="S1104" s="173"/>
      <c r="T1104" s="174"/>
      <c r="AT1104" s="169" t="s">
        <v>167</v>
      </c>
      <c r="AU1104" s="169" t="s">
        <v>82</v>
      </c>
      <c r="AV1104" s="13" t="s">
        <v>15</v>
      </c>
      <c r="AW1104" s="13" t="s">
        <v>33</v>
      </c>
      <c r="AX1104" s="13" t="s">
        <v>71</v>
      </c>
      <c r="AY1104" s="169" t="s">
        <v>159</v>
      </c>
    </row>
    <row r="1105" spans="2:51" s="13" customFormat="1" ht="11.25">
      <c r="B1105" s="167"/>
      <c r="D1105" s="168" t="s">
        <v>167</v>
      </c>
      <c r="E1105" s="169" t="s">
        <v>3</v>
      </c>
      <c r="F1105" s="170" t="s">
        <v>342</v>
      </c>
      <c r="H1105" s="169" t="s">
        <v>3</v>
      </c>
      <c r="I1105" s="171"/>
      <c r="L1105" s="167"/>
      <c r="M1105" s="172"/>
      <c r="N1105" s="173"/>
      <c r="O1105" s="173"/>
      <c r="P1105" s="173"/>
      <c r="Q1105" s="173"/>
      <c r="R1105" s="173"/>
      <c r="S1105" s="173"/>
      <c r="T1105" s="174"/>
      <c r="AT1105" s="169" t="s">
        <v>167</v>
      </c>
      <c r="AU1105" s="169" t="s">
        <v>82</v>
      </c>
      <c r="AV1105" s="13" t="s">
        <v>15</v>
      </c>
      <c r="AW1105" s="13" t="s">
        <v>33</v>
      </c>
      <c r="AX1105" s="13" t="s">
        <v>71</v>
      </c>
      <c r="AY1105" s="169" t="s">
        <v>159</v>
      </c>
    </row>
    <row r="1106" spans="2:51" s="14" customFormat="1" ht="33.75">
      <c r="B1106" s="175"/>
      <c r="D1106" s="168" t="s">
        <v>167</v>
      </c>
      <c r="E1106" s="176" t="s">
        <v>3</v>
      </c>
      <c r="F1106" s="177" t="s">
        <v>1333</v>
      </c>
      <c r="H1106" s="178">
        <v>21.91</v>
      </c>
      <c r="I1106" s="179"/>
      <c r="L1106" s="175"/>
      <c r="M1106" s="180"/>
      <c r="N1106" s="181"/>
      <c r="O1106" s="181"/>
      <c r="P1106" s="181"/>
      <c r="Q1106" s="181"/>
      <c r="R1106" s="181"/>
      <c r="S1106" s="181"/>
      <c r="T1106" s="182"/>
      <c r="AT1106" s="176" t="s">
        <v>167</v>
      </c>
      <c r="AU1106" s="176" t="s">
        <v>82</v>
      </c>
      <c r="AV1106" s="14" t="s">
        <v>79</v>
      </c>
      <c r="AW1106" s="14" t="s">
        <v>33</v>
      </c>
      <c r="AX1106" s="14" t="s">
        <v>71</v>
      </c>
      <c r="AY1106" s="176" t="s">
        <v>159</v>
      </c>
    </row>
    <row r="1107" spans="2:51" s="15" customFormat="1" ht="11.25">
      <c r="B1107" s="183"/>
      <c r="D1107" s="168" t="s">
        <v>167</v>
      </c>
      <c r="E1107" s="184" t="s">
        <v>3</v>
      </c>
      <c r="F1107" s="185" t="s">
        <v>186</v>
      </c>
      <c r="H1107" s="186">
        <v>21.91</v>
      </c>
      <c r="I1107" s="187"/>
      <c r="L1107" s="183"/>
      <c r="M1107" s="188"/>
      <c r="N1107" s="189"/>
      <c r="O1107" s="189"/>
      <c r="P1107" s="189"/>
      <c r="Q1107" s="189"/>
      <c r="R1107" s="189"/>
      <c r="S1107" s="189"/>
      <c r="T1107" s="190"/>
      <c r="AT1107" s="184" t="s">
        <v>167</v>
      </c>
      <c r="AU1107" s="184" t="s">
        <v>82</v>
      </c>
      <c r="AV1107" s="15" t="s">
        <v>85</v>
      </c>
      <c r="AW1107" s="15" t="s">
        <v>33</v>
      </c>
      <c r="AX1107" s="15" t="s">
        <v>15</v>
      </c>
      <c r="AY1107" s="184" t="s">
        <v>159</v>
      </c>
    </row>
    <row r="1108" spans="1:65" s="2" customFormat="1" ht="24" customHeight="1">
      <c r="A1108" s="34"/>
      <c r="B1108" s="153"/>
      <c r="C1108" s="154" t="s">
        <v>1334</v>
      </c>
      <c r="D1108" s="154" t="s">
        <v>161</v>
      </c>
      <c r="E1108" s="155" t="s">
        <v>1335</v>
      </c>
      <c r="F1108" s="156" t="s">
        <v>1336</v>
      </c>
      <c r="G1108" s="157" t="s">
        <v>172</v>
      </c>
      <c r="H1108" s="158">
        <v>21.91</v>
      </c>
      <c r="I1108" s="159"/>
      <c r="J1108" s="160">
        <f>ROUND(I1108*H1108,2)</f>
        <v>0</v>
      </c>
      <c r="K1108" s="156" t="s">
        <v>165</v>
      </c>
      <c r="L1108" s="35"/>
      <c r="M1108" s="161" t="s">
        <v>3</v>
      </c>
      <c r="N1108" s="162" t="s">
        <v>42</v>
      </c>
      <c r="O1108" s="55"/>
      <c r="P1108" s="163">
        <f>O1108*H1108</f>
        <v>0</v>
      </c>
      <c r="Q1108" s="163">
        <v>0</v>
      </c>
      <c r="R1108" s="163">
        <f>Q1108*H1108</f>
        <v>0</v>
      </c>
      <c r="S1108" s="163">
        <v>0.044</v>
      </c>
      <c r="T1108" s="164">
        <f>S1108*H1108</f>
        <v>0.9640399999999999</v>
      </c>
      <c r="U1108" s="34"/>
      <c r="V1108" s="34"/>
      <c r="W1108" s="34"/>
      <c r="X1108" s="34"/>
      <c r="Y1108" s="34"/>
      <c r="Z1108" s="34"/>
      <c r="AA1108" s="34"/>
      <c r="AB1108" s="34"/>
      <c r="AC1108" s="34"/>
      <c r="AD1108" s="34"/>
      <c r="AE1108" s="34"/>
      <c r="AR1108" s="165" t="s">
        <v>85</v>
      </c>
      <c r="AT1108" s="165" t="s">
        <v>161</v>
      </c>
      <c r="AU1108" s="165" t="s">
        <v>82</v>
      </c>
      <c r="AY1108" s="19" t="s">
        <v>159</v>
      </c>
      <c r="BE1108" s="166">
        <f>IF(N1108="základní",J1108,0)</f>
        <v>0</v>
      </c>
      <c r="BF1108" s="166">
        <f>IF(N1108="snížená",J1108,0)</f>
        <v>0</v>
      </c>
      <c r="BG1108" s="166">
        <f>IF(N1108="zákl. přenesená",J1108,0)</f>
        <v>0</v>
      </c>
      <c r="BH1108" s="166">
        <f>IF(N1108="sníž. přenesená",J1108,0)</f>
        <v>0</v>
      </c>
      <c r="BI1108" s="166">
        <f>IF(N1108="nulová",J1108,0)</f>
        <v>0</v>
      </c>
      <c r="BJ1108" s="19" t="s">
        <v>15</v>
      </c>
      <c r="BK1108" s="166">
        <f>ROUND(I1108*H1108,2)</f>
        <v>0</v>
      </c>
      <c r="BL1108" s="19" t="s">
        <v>85</v>
      </c>
      <c r="BM1108" s="165" t="s">
        <v>1337</v>
      </c>
    </row>
    <row r="1109" spans="2:51" s="13" customFormat="1" ht="11.25">
      <c r="B1109" s="167"/>
      <c r="D1109" s="168" t="s">
        <v>167</v>
      </c>
      <c r="E1109" s="169" t="s">
        <v>3</v>
      </c>
      <c r="F1109" s="170" t="s">
        <v>1332</v>
      </c>
      <c r="H1109" s="169" t="s">
        <v>3</v>
      </c>
      <c r="I1109" s="171"/>
      <c r="L1109" s="167"/>
      <c r="M1109" s="172"/>
      <c r="N1109" s="173"/>
      <c r="O1109" s="173"/>
      <c r="P1109" s="173"/>
      <c r="Q1109" s="173"/>
      <c r="R1109" s="173"/>
      <c r="S1109" s="173"/>
      <c r="T1109" s="174"/>
      <c r="AT1109" s="169" t="s">
        <v>167</v>
      </c>
      <c r="AU1109" s="169" t="s">
        <v>82</v>
      </c>
      <c r="AV1109" s="13" t="s">
        <v>15</v>
      </c>
      <c r="AW1109" s="13" t="s">
        <v>33</v>
      </c>
      <c r="AX1109" s="13" t="s">
        <v>71</v>
      </c>
      <c r="AY1109" s="169" t="s">
        <v>159</v>
      </c>
    </row>
    <row r="1110" spans="2:51" s="13" customFormat="1" ht="11.25">
      <c r="B1110" s="167"/>
      <c r="D1110" s="168" t="s">
        <v>167</v>
      </c>
      <c r="E1110" s="169" t="s">
        <v>3</v>
      </c>
      <c r="F1110" s="170" t="s">
        <v>342</v>
      </c>
      <c r="H1110" s="169" t="s">
        <v>3</v>
      </c>
      <c r="I1110" s="171"/>
      <c r="L1110" s="167"/>
      <c r="M1110" s="172"/>
      <c r="N1110" s="173"/>
      <c r="O1110" s="173"/>
      <c r="P1110" s="173"/>
      <c r="Q1110" s="173"/>
      <c r="R1110" s="173"/>
      <c r="S1110" s="173"/>
      <c r="T1110" s="174"/>
      <c r="AT1110" s="169" t="s">
        <v>167</v>
      </c>
      <c r="AU1110" s="169" t="s">
        <v>82</v>
      </c>
      <c r="AV1110" s="13" t="s">
        <v>15</v>
      </c>
      <c r="AW1110" s="13" t="s">
        <v>33</v>
      </c>
      <c r="AX1110" s="13" t="s">
        <v>71</v>
      </c>
      <c r="AY1110" s="169" t="s">
        <v>159</v>
      </c>
    </row>
    <row r="1111" spans="2:51" s="14" customFormat="1" ht="33.75">
      <c r="B1111" s="175"/>
      <c r="D1111" s="168" t="s">
        <v>167</v>
      </c>
      <c r="E1111" s="176" t="s">
        <v>3</v>
      </c>
      <c r="F1111" s="177" t="s">
        <v>1333</v>
      </c>
      <c r="H1111" s="178">
        <v>21.91</v>
      </c>
      <c r="I1111" s="179"/>
      <c r="L1111" s="175"/>
      <c r="M1111" s="180"/>
      <c r="N1111" s="181"/>
      <c r="O1111" s="181"/>
      <c r="P1111" s="181"/>
      <c r="Q1111" s="181"/>
      <c r="R1111" s="181"/>
      <c r="S1111" s="181"/>
      <c r="T1111" s="182"/>
      <c r="AT1111" s="176" t="s">
        <v>167</v>
      </c>
      <c r="AU1111" s="176" t="s">
        <v>82</v>
      </c>
      <c r="AV1111" s="14" t="s">
        <v>79</v>
      </c>
      <c r="AW1111" s="14" t="s">
        <v>33</v>
      </c>
      <c r="AX1111" s="14" t="s">
        <v>71</v>
      </c>
      <c r="AY1111" s="176" t="s">
        <v>159</v>
      </c>
    </row>
    <row r="1112" spans="2:51" s="15" customFormat="1" ht="11.25">
      <c r="B1112" s="183"/>
      <c r="D1112" s="168" t="s">
        <v>167</v>
      </c>
      <c r="E1112" s="184" t="s">
        <v>3</v>
      </c>
      <c r="F1112" s="185" t="s">
        <v>186</v>
      </c>
      <c r="H1112" s="186">
        <v>21.91</v>
      </c>
      <c r="I1112" s="187"/>
      <c r="L1112" s="183"/>
      <c r="M1112" s="188"/>
      <c r="N1112" s="189"/>
      <c r="O1112" s="189"/>
      <c r="P1112" s="189"/>
      <c r="Q1112" s="189"/>
      <c r="R1112" s="189"/>
      <c r="S1112" s="189"/>
      <c r="T1112" s="190"/>
      <c r="AT1112" s="184" t="s">
        <v>167</v>
      </c>
      <c r="AU1112" s="184" t="s">
        <v>82</v>
      </c>
      <c r="AV1112" s="15" t="s">
        <v>85</v>
      </c>
      <c r="AW1112" s="15" t="s">
        <v>33</v>
      </c>
      <c r="AX1112" s="15" t="s">
        <v>15</v>
      </c>
      <c r="AY1112" s="184" t="s">
        <v>159</v>
      </c>
    </row>
    <row r="1113" spans="1:65" s="2" customFormat="1" ht="24" customHeight="1">
      <c r="A1113" s="34"/>
      <c r="B1113" s="153"/>
      <c r="C1113" s="154" t="s">
        <v>1338</v>
      </c>
      <c r="D1113" s="154" t="s">
        <v>161</v>
      </c>
      <c r="E1113" s="155" t="s">
        <v>1339</v>
      </c>
      <c r="F1113" s="156" t="s">
        <v>1340</v>
      </c>
      <c r="G1113" s="157" t="s">
        <v>172</v>
      </c>
      <c r="H1113" s="158">
        <v>22.061</v>
      </c>
      <c r="I1113" s="159"/>
      <c r="J1113" s="160">
        <f>ROUND(I1113*H1113,2)</f>
        <v>0</v>
      </c>
      <c r="K1113" s="156" t="s">
        <v>165</v>
      </c>
      <c r="L1113" s="35"/>
      <c r="M1113" s="161" t="s">
        <v>3</v>
      </c>
      <c r="N1113" s="162" t="s">
        <v>42</v>
      </c>
      <c r="O1113" s="55"/>
      <c r="P1113" s="163">
        <f>O1113*H1113</f>
        <v>0</v>
      </c>
      <c r="Q1113" s="163">
        <v>0</v>
      </c>
      <c r="R1113" s="163">
        <f>Q1113*H1113</f>
        <v>0</v>
      </c>
      <c r="S1113" s="163">
        <v>2.2</v>
      </c>
      <c r="T1113" s="164">
        <f>S1113*H1113</f>
        <v>48.534200000000006</v>
      </c>
      <c r="U1113" s="34"/>
      <c r="V1113" s="34"/>
      <c r="W1113" s="34"/>
      <c r="X1113" s="34"/>
      <c r="Y1113" s="34"/>
      <c r="Z1113" s="34"/>
      <c r="AA1113" s="34"/>
      <c r="AB1113" s="34"/>
      <c r="AC1113" s="34"/>
      <c r="AD1113" s="34"/>
      <c r="AE1113" s="34"/>
      <c r="AR1113" s="165" t="s">
        <v>85</v>
      </c>
      <c r="AT1113" s="165" t="s">
        <v>161</v>
      </c>
      <c r="AU1113" s="165" t="s">
        <v>82</v>
      </c>
      <c r="AY1113" s="19" t="s">
        <v>159</v>
      </c>
      <c r="BE1113" s="166">
        <f>IF(N1113="základní",J1113,0)</f>
        <v>0</v>
      </c>
      <c r="BF1113" s="166">
        <f>IF(N1113="snížená",J1113,0)</f>
        <v>0</v>
      </c>
      <c r="BG1113" s="166">
        <f>IF(N1113="zákl. přenesená",J1113,0)</f>
        <v>0</v>
      </c>
      <c r="BH1113" s="166">
        <f>IF(N1113="sníž. přenesená",J1113,0)</f>
        <v>0</v>
      </c>
      <c r="BI1113" s="166">
        <f>IF(N1113="nulová",J1113,0)</f>
        <v>0</v>
      </c>
      <c r="BJ1113" s="19" t="s">
        <v>15</v>
      </c>
      <c r="BK1113" s="166">
        <f>ROUND(I1113*H1113,2)</f>
        <v>0</v>
      </c>
      <c r="BL1113" s="19" t="s">
        <v>85</v>
      </c>
      <c r="BM1113" s="165" t="s">
        <v>1341</v>
      </c>
    </row>
    <row r="1114" spans="2:51" s="13" customFormat="1" ht="11.25">
      <c r="B1114" s="167"/>
      <c r="D1114" s="168" t="s">
        <v>167</v>
      </c>
      <c r="E1114" s="169" t="s">
        <v>3</v>
      </c>
      <c r="F1114" s="170" t="s">
        <v>1342</v>
      </c>
      <c r="H1114" s="169" t="s">
        <v>3</v>
      </c>
      <c r="I1114" s="171"/>
      <c r="L1114" s="167"/>
      <c r="M1114" s="172"/>
      <c r="N1114" s="173"/>
      <c r="O1114" s="173"/>
      <c r="P1114" s="173"/>
      <c r="Q1114" s="173"/>
      <c r="R1114" s="173"/>
      <c r="S1114" s="173"/>
      <c r="T1114" s="174"/>
      <c r="AT1114" s="169" t="s">
        <v>167</v>
      </c>
      <c r="AU1114" s="169" t="s">
        <v>82</v>
      </c>
      <c r="AV1114" s="13" t="s">
        <v>15</v>
      </c>
      <c r="AW1114" s="13" t="s">
        <v>33</v>
      </c>
      <c r="AX1114" s="13" t="s">
        <v>71</v>
      </c>
      <c r="AY1114" s="169" t="s">
        <v>159</v>
      </c>
    </row>
    <row r="1115" spans="2:51" s="13" customFormat="1" ht="11.25">
      <c r="B1115" s="167"/>
      <c r="D1115" s="168" t="s">
        <v>167</v>
      </c>
      <c r="E1115" s="169" t="s">
        <v>3</v>
      </c>
      <c r="F1115" s="170" t="s">
        <v>339</v>
      </c>
      <c r="H1115" s="169" t="s">
        <v>3</v>
      </c>
      <c r="I1115" s="171"/>
      <c r="L1115" s="167"/>
      <c r="M1115" s="172"/>
      <c r="N1115" s="173"/>
      <c r="O1115" s="173"/>
      <c r="P1115" s="173"/>
      <c r="Q1115" s="173"/>
      <c r="R1115" s="173"/>
      <c r="S1115" s="173"/>
      <c r="T1115" s="174"/>
      <c r="AT1115" s="169" t="s">
        <v>167</v>
      </c>
      <c r="AU1115" s="169" t="s">
        <v>82</v>
      </c>
      <c r="AV1115" s="13" t="s">
        <v>15</v>
      </c>
      <c r="AW1115" s="13" t="s">
        <v>33</v>
      </c>
      <c r="AX1115" s="13" t="s">
        <v>71</v>
      </c>
      <c r="AY1115" s="169" t="s">
        <v>159</v>
      </c>
    </row>
    <row r="1116" spans="2:51" s="14" customFormat="1" ht="22.5">
      <c r="B1116" s="175"/>
      <c r="D1116" s="168" t="s">
        <v>167</v>
      </c>
      <c r="E1116" s="176" t="s">
        <v>3</v>
      </c>
      <c r="F1116" s="177" t="s">
        <v>1343</v>
      </c>
      <c r="H1116" s="178">
        <v>19.661</v>
      </c>
      <c r="I1116" s="179"/>
      <c r="L1116" s="175"/>
      <c r="M1116" s="180"/>
      <c r="N1116" s="181"/>
      <c r="O1116" s="181"/>
      <c r="P1116" s="181"/>
      <c r="Q1116" s="181"/>
      <c r="R1116" s="181"/>
      <c r="S1116" s="181"/>
      <c r="T1116" s="182"/>
      <c r="AT1116" s="176" t="s">
        <v>167</v>
      </c>
      <c r="AU1116" s="176" t="s">
        <v>82</v>
      </c>
      <c r="AV1116" s="14" t="s">
        <v>79</v>
      </c>
      <c r="AW1116" s="14" t="s">
        <v>33</v>
      </c>
      <c r="AX1116" s="14" t="s">
        <v>71</v>
      </c>
      <c r="AY1116" s="176" t="s">
        <v>159</v>
      </c>
    </row>
    <row r="1117" spans="2:51" s="13" customFormat="1" ht="11.25">
      <c r="B1117" s="167"/>
      <c r="D1117" s="168" t="s">
        <v>167</v>
      </c>
      <c r="E1117" s="169" t="s">
        <v>3</v>
      </c>
      <c r="F1117" s="170" t="s">
        <v>1344</v>
      </c>
      <c r="H1117" s="169" t="s">
        <v>3</v>
      </c>
      <c r="I1117" s="171"/>
      <c r="L1117" s="167"/>
      <c r="M1117" s="172"/>
      <c r="N1117" s="173"/>
      <c r="O1117" s="173"/>
      <c r="P1117" s="173"/>
      <c r="Q1117" s="173"/>
      <c r="R1117" s="173"/>
      <c r="S1117" s="173"/>
      <c r="T1117" s="174"/>
      <c r="AT1117" s="169" t="s">
        <v>167</v>
      </c>
      <c r="AU1117" s="169" t="s">
        <v>82</v>
      </c>
      <c r="AV1117" s="13" t="s">
        <v>15</v>
      </c>
      <c r="AW1117" s="13" t="s">
        <v>33</v>
      </c>
      <c r="AX1117" s="13" t="s">
        <v>71</v>
      </c>
      <c r="AY1117" s="169" t="s">
        <v>159</v>
      </c>
    </row>
    <row r="1118" spans="2:51" s="14" customFormat="1" ht="11.25">
      <c r="B1118" s="175"/>
      <c r="D1118" s="168" t="s">
        <v>167</v>
      </c>
      <c r="E1118" s="176" t="s">
        <v>3</v>
      </c>
      <c r="F1118" s="177" t="s">
        <v>183</v>
      </c>
      <c r="H1118" s="178">
        <v>2.4</v>
      </c>
      <c r="I1118" s="179"/>
      <c r="L1118" s="175"/>
      <c r="M1118" s="180"/>
      <c r="N1118" s="181"/>
      <c r="O1118" s="181"/>
      <c r="P1118" s="181"/>
      <c r="Q1118" s="181"/>
      <c r="R1118" s="181"/>
      <c r="S1118" s="181"/>
      <c r="T1118" s="182"/>
      <c r="AT1118" s="176" t="s">
        <v>167</v>
      </c>
      <c r="AU1118" s="176" t="s">
        <v>82</v>
      </c>
      <c r="AV1118" s="14" t="s">
        <v>79</v>
      </c>
      <c r="AW1118" s="14" t="s">
        <v>33</v>
      </c>
      <c r="AX1118" s="14" t="s">
        <v>71</v>
      </c>
      <c r="AY1118" s="176" t="s">
        <v>159</v>
      </c>
    </row>
    <row r="1119" spans="2:51" s="15" customFormat="1" ht="11.25">
      <c r="B1119" s="183"/>
      <c r="D1119" s="168" t="s">
        <v>167</v>
      </c>
      <c r="E1119" s="184" t="s">
        <v>3</v>
      </c>
      <c r="F1119" s="185" t="s">
        <v>186</v>
      </c>
      <c r="H1119" s="186">
        <v>22.061</v>
      </c>
      <c r="I1119" s="187"/>
      <c r="L1119" s="183"/>
      <c r="M1119" s="188"/>
      <c r="N1119" s="189"/>
      <c r="O1119" s="189"/>
      <c r="P1119" s="189"/>
      <c r="Q1119" s="189"/>
      <c r="R1119" s="189"/>
      <c r="S1119" s="189"/>
      <c r="T1119" s="190"/>
      <c r="AT1119" s="184" t="s">
        <v>167</v>
      </c>
      <c r="AU1119" s="184" t="s">
        <v>82</v>
      </c>
      <c r="AV1119" s="15" t="s">
        <v>85</v>
      </c>
      <c r="AW1119" s="15" t="s">
        <v>33</v>
      </c>
      <c r="AX1119" s="15" t="s">
        <v>15</v>
      </c>
      <c r="AY1119" s="184" t="s">
        <v>159</v>
      </c>
    </row>
    <row r="1120" spans="1:65" s="2" customFormat="1" ht="36" customHeight="1">
      <c r="A1120" s="34"/>
      <c r="B1120" s="153"/>
      <c r="C1120" s="154" t="s">
        <v>1345</v>
      </c>
      <c r="D1120" s="154" t="s">
        <v>161</v>
      </c>
      <c r="E1120" s="155" t="s">
        <v>1346</v>
      </c>
      <c r="F1120" s="156" t="s">
        <v>1347</v>
      </c>
      <c r="G1120" s="157" t="s">
        <v>172</v>
      </c>
      <c r="H1120" s="158">
        <v>22.061</v>
      </c>
      <c r="I1120" s="159"/>
      <c r="J1120" s="160">
        <f>ROUND(I1120*H1120,2)</f>
        <v>0</v>
      </c>
      <c r="K1120" s="156" t="s">
        <v>165</v>
      </c>
      <c r="L1120" s="35"/>
      <c r="M1120" s="161" t="s">
        <v>3</v>
      </c>
      <c r="N1120" s="162" t="s">
        <v>42</v>
      </c>
      <c r="O1120" s="55"/>
      <c r="P1120" s="163">
        <f>O1120*H1120</f>
        <v>0</v>
      </c>
      <c r="Q1120" s="163">
        <v>0</v>
      </c>
      <c r="R1120" s="163">
        <f>Q1120*H1120</f>
        <v>0</v>
      </c>
      <c r="S1120" s="163">
        <v>0.029</v>
      </c>
      <c r="T1120" s="164">
        <f>S1120*H1120</f>
        <v>0.639769</v>
      </c>
      <c r="U1120" s="34"/>
      <c r="V1120" s="34"/>
      <c r="W1120" s="34"/>
      <c r="X1120" s="34"/>
      <c r="Y1120" s="34"/>
      <c r="Z1120" s="34"/>
      <c r="AA1120" s="34"/>
      <c r="AB1120" s="34"/>
      <c r="AC1120" s="34"/>
      <c r="AD1120" s="34"/>
      <c r="AE1120" s="34"/>
      <c r="AR1120" s="165" t="s">
        <v>85</v>
      </c>
      <c r="AT1120" s="165" t="s">
        <v>161</v>
      </c>
      <c r="AU1120" s="165" t="s">
        <v>82</v>
      </c>
      <c r="AY1120" s="19" t="s">
        <v>159</v>
      </c>
      <c r="BE1120" s="166">
        <f>IF(N1120="základní",J1120,0)</f>
        <v>0</v>
      </c>
      <c r="BF1120" s="166">
        <f>IF(N1120="snížená",J1120,0)</f>
        <v>0</v>
      </c>
      <c r="BG1120" s="166">
        <f>IF(N1120="zákl. přenesená",J1120,0)</f>
        <v>0</v>
      </c>
      <c r="BH1120" s="166">
        <f>IF(N1120="sníž. přenesená",J1120,0)</f>
        <v>0</v>
      </c>
      <c r="BI1120" s="166">
        <f>IF(N1120="nulová",J1120,0)</f>
        <v>0</v>
      </c>
      <c r="BJ1120" s="19" t="s">
        <v>15</v>
      </c>
      <c r="BK1120" s="166">
        <f>ROUND(I1120*H1120,2)</f>
        <v>0</v>
      </c>
      <c r="BL1120" s="19" t="s">
        <v>85</v>
      </c>
      <c r="BM1120" s="165" t="s">
        <v>1348</v>
      </c>
    </row>
    <row r="1121" spans="2:51" s="13" customFormat="1" ht="11.25">
      <c r="B1121" s="167"/>
      <c r="D1121" s="168" t="s">
        <v>167</v>
      </c>
      <c r="E1121" s="169" t="s">
        <v>3</v>
      </c>
      <c r="F1121" s="170" t="s">
        <v>1342</v>
      </c>
      <c r="H1121" s="169" t="s">
        <v>3</v>
      </c>
      <c r="I1121" s="171"/>
      <c r="L1121" s="167"/>
      <c r="M1121" s="172"/>
      <c r="N1121" s="173"/>
      <c r="O1121" s="173"/>
      <c r="P1121" s="173"/>
      <c r="Q1121" s="173"/>
      <c r="R1121" s="173"/>
      <c r="S1121" s="173"/>
      <c r="T1121" s="174"/>
      <c r="AT1121" s="169" t="s">
        <v>167</v>
      </c>
      <c r="AU1121" s="169" t="s">
        <v>82</v>
      </c>
      <c r="AV1121" s="13" t="s">
        <v>15</v>
      </c>
      <c r="AW1121" s="13" t="s">
        <v>33</v>
      </c>
      <c r="AX1121" s="13" t="s">
        <v>71</v>
      </c>
      <c r="AY1121" s="169" t="s">
        <v>159</v>
      </c>
    </row>
    <row r="1122" spans="2:51" s="13" customFormat="1" ht="11.25">
      <c r="B1122" s="167"/>
      <c r="D1122" s="168" t="s">
        <v>167</v>
      </c>
      <c r="E1122" s="169" t="s">
        <v>3</v>
      </c>
      <c r="F1122" s="170" t="s">
        <v>339</v>
      </c>
      <c r="H1122" s="169" t="s">
        <v>3</v>
      </c>
      <c r="I1122" s="171"/>
      <c r="L1122" s="167"/>
      <c r="M1122" s="172"/>
      <c r="N1122" s="173"/>
      <c r="O1122" s="173"/>
      <c r="P1122" s="173"/>
      <c r="Q1122" s="173"/>
      <c r="R1122" s="173"/>
      <c r="S1122" s="173"/>
      <c r="T1122" s="174"/>
      <c r="AT1122" s="169" t="s">
        <v>167</v>
      </c>
      <c r="AU1122" s="169" t="s">
        <v>82</v>
      </c>
      <c r="AV1122" s="13" t="s">
        <v>15</v>
      </c>
      <c r="AW1122" s="13" t="s">
        <v>33</v>
      </c>
      <c r="AX1122" s="13" t="s">
        <v>71</v>
      </c>
      <c r="AY1122" s="169" t="s">
        <v>159</v>
      </c>
    </row>
    <row r="1123" spans="2:51" s="14" customFormat="1" ht="22.5">
      <c r="B1123" s="175"/>
      <c r="D1123" s="168" t="s">
        <v>167</v>
      </c>
      <c r="E1123" s="176" t="s">
        <v>3</v>
      </c>
      <c r="F1123" s="177" t="s">
        <v>1343</v>
      </c>
      <c r="H1123" s="178">
        <v>19.661</v>
      </c>
      <c r="I1123" s="179"/>
      <c r="L1123" s="175"/>
      <c r="M1123" s="180"/>
      <c r="N1123" s="181"/>
      <c r="O1123" s="181"/>
      <c r="P1123" s="181"/>
      <c r="Q1123" s="181"/>
      <c r="R1123" s="181"/>
      <c r="S1123" s="181"/>
      <c r="T1123" s="182"/>
      <c r="AT1123" s="176" t="s">
        <v>167</v>
      </c>
      <c r="AU1123" s="176" t="s">
        <v>82</v>
      </c>
      <c r="AV1123" s="14" t="s">
        <v>79</v>
      </c>
      <c r="AW1123" s="14" t="s">
        <v>33</v>
      </c>
      <c r="AX1123" s="14" t="s">
        <v>71</v>
      </c>
      <c r="AY1123" s="176" t="s">
        <v>159</v>
      </c>
    </row>
    <row r="1124" spans="2:51" s="13" customFormat="1" ht="11.25">
      <c r="B1124" s="167"/>
      <c r="D1124" s="168" t="s">
        <v>167</v>
      </c>
      <c r="E1124" s="169" t="s">
        <v>3</v>
      </c>
      <c r="F1124" s="170" t="s">
        <v>1344</v>
      </c>
      <c r="H1124" s="169" t="s">
        <v>3</v>
      </c>
      <c r="I1124" s="171"/>
      <c r="L1124" s="167"/>
      <c r="M1124" s="172"/>
      <c r="N1124" s="173"/>
      <c r="O1124" s="173"/>
      <c r="P1124" s="173"/>
      <c r="Q1124" s="173"/>
      <c r="R1124" s="173"/>
      <c r="S1124" s="173"/>
      <c r="T1124" s="174"/>
      <c r="AT1124" s="169" t="s">
        <v>167</v>
      </c>
      <c r="AU1124" s="169" t="s">
        <v>82</v>
      </c>
      <c r="AV1124" s="13" t="s">
        <v>15</v>
      </c>
      <c r="AW1124" s="13" t="s">
        <v>33</v>
      </c>
      <c r="AX1124" s="13" t="s">
        <v>71</v>
      </c>
      <c r="AY1124" s="169" t="s">
        <v>159</v>
      </c>
    </row>
    <row r="1125" spans="2:51" s="14" customFormat="1" ht="11.25">
      <c r="B1125" s="175"/>
      <c r="D1125" s="168" t="s">
        <v>167</v>
      </c>
      <c r="E1125" s="176" t="s">
        <v>3</v>
      </c>
      <c r="F1125" s="177" t="s">
        <v>183</v>
      </c>
      <c r="H1125" s="178">
        <v>2.4</v>
      </c>
      <c r="I1125" s="179"/>
      <c r="L1125" s="175"/>
      <c r="M1125" s="180"/>
      <c r="N1125" s="181"/>
      <c r="O1125" s="181"/>
      <c r="P1125" s="181"/>
      <c r="Q1125" s="181"/>
      <c r="R1125" s="181"/>
      <c r="S1125" s="181"/>
      <c r="T1125" s="182"/>
      <c r="AT1125" s="176" t="s">
        <v>167</v>
      </c>
      <c r="AU1125" s="176" t="s">
        <v>82</v>
      </c>
      <c r="AV1125" s="14" t="s">
        <v>79</v>
      </c>
      <c r="AW1125" s="14" t="s">
        <v>33</v>
      </c>
      <c r="AX1125" s="14" t="s">
        <v>71</v>
      </c>
      <c r="AY1125" s="176" t="s">
        <v>159</v>
      </c>
    </row>
    <row r="1126" spans="2:51" s="15" customFormat="1" ht="11.25">
      <c r="B1126" s="183"/>
      <c r="D1126" s="168" t="s">
        <v>167</v>
      </c>
      <c r="E1126" s="184" t="s">
        <v>3</v>
      </c>
      <c r="F1126" s="185" t="s">
        <v>186</v>
      </c>
      <c r="H1126" s="186">
        <v>22.061</v>
      </c>
      <c r="I1126" s="187"/>
      <c r="L1126" s="183"/>
      <c r="M1126" s="188"/>
      <c r="N1126" s="189"/>
      <c r="O1126" s="189"/>
      <c r="P1126" s="189"/>
      <c r="Q1126" s="189"/>
      <c r="R1126" s="189"/>
      <c r="S1126" s="189"/>
      <c r="T1126" s="190"/>
      <c r="AT1126" s="184" t="s">
        <v>167</v>
      </c>
      <c r="AU1126" s="184" t="s">
        <v>82</v>
      </c>
      <c r="AV1126" s="15" t="s">
        <v>85</v>
      </c>
      <c r="AW1126" s="15" t="s">
        <v>33</v>
      </c>
      <c r="AX1126" s="15" t="s">
        <v>15</v>
      </c>
      <c r="AY1126" s="184" t="s">
        <v>159</v>
      </c>
    </row>
    <row r="1127" spans="1:65" s="2" customFormat="1" ht="16.5" customHeight="1">
      <c r="A1127" s="34"/>
      <c r="B1127" s="153"/>
      <c r="C1127" s="154" t="s">
        <v>1349</v>
      </c>
      <c r="D1127" s="154" t="s">
        <v>161</v>
      </c>
      <c r="E1127" s="155" t="s">
        <v>1350</v>
      </c>
      <c r="F1127" s="156" t="s">
        <v>1351</v>
      </c>
      <c r="G1127" s="157" t="s">
        <v>172</v>
      </c>
      <c r="H1127" s="158">
        <v>1.53</v>
      </c>
      <c r="I1127" s="159"/>
      <c r="J1127" s="160">
        <f>ROUND(I1127*H1127,2)</f>
        <v>0</v>
      </c>
      <c r="K1127" s="156" t="s">
        <v>165</v>
      </c>
      <c r="L1127" s="35"/>
      <c r="M1127" s="161" t="s">
        <v>3</v>
      </c>
      <c r="N1127" s="162" t="s">
        <v>42</v>
      </c>
      <c r="O1127" s="55"/>
      <c r="P1127" s="163">
        <f>O1127*H1127</f>
        <v>0</v>
      </c>
      <c r="Q1127" s="163">
        <v>0</v>
      </c>
      <c r="R1127" s="163">
        <f>Q1127*H1127</f>
        <v>0</v>
      </c>
      <c r="S1127" s="163">
        <v>2</v>
      </c>
      <c r="T1127" s="164">
        <f>S1127*H1127</f>
        <v>3.06</v>
      </c>
      <c r="U1127" s="34"/>
      <c r="V1127" s="34"/>
      <c r="W1127" s="34"/>
      <c r="X1127" s="34"/>
      <c r="Y1127" s="34"/>
      <c r="Z1127" s="34"/>
      <c r="AA1127" s="34"/>
      <c r="AB1127" s="34"/>
      <c r="AC1127" s="34"/>
      <c r="AD1127" s="34"/>
      <c r="AE1127" s="34"/>
      <c r="AR1127" s="165" t="s">
        <v>85</v>
      </c>
      <c r="AT1127" s="165" t="s">
        <v>161</v>
      </c>
      <c r="AU1127" s="165" t="s">
        <v>82</v>
      </c>
      <c r="AY1127" s="19" t="s">
        <v>159</v>
      </c>
      <c r="BE1127" s="166">
        <f>IF(N1127="základní",J1127,0)</f>
        <v>0</v>
      </c>
      <c r="BF1127" s="166">
        <f>IF(N1127="snížená",J1127,0)</f>
        <v>0</v>
      </c>
      <c r="BG1127" s="166">
        <f>IF(N1127="zákl. přenesená",J1127,0)</f>
        <v>0</v>
      </c>
      <c r="BH1127" s="166">
        <f>IF(N1127="sníž. přenesená",J1127,0)</f>
        <v>0</v>
      </c>
      <c r="BI1127" s="166">
        <f>IF(N1127="nulová",J1127,0)</f>
        <v>0</v>
      </c>
      <c r="BJ1127" s="19" t="s">
        <v>15</v>
      </c>
      <c r="BK1127" s="166">
        <f>ROUND(I1127*H1127,2)</f>
        <v>0</v>
      </c>
      <c r="BL1127" s="19" t="s">
        <v>85</v>
      </c>
      <c r="BM1127" s="165" t="s">
        <v>1352</v>
      </c>
    </row>
    <row r="1128" spans="2:51" s="13" customFormat="1" ht="11.25">
      <c r="B1128" s="167"/>
      <c r="D1128" s="168" t="s">
        <v>167</v>
      </c>
      <c r="E1128" s="169" t="s">
        <v>3</v>
      </c>
      <c r="F1128" s="170" t="s">
        <v>182</v>
      </c>
      <c r="H1128" s="169" t="s">
        <v>3</v>
      </c>
      <c r="I1128" s="171"/>
      <c r="L1128" s="167"/>
      <c r="M1128" s="172"/>
      <c r="N1128" s="173"/>
      <c r="O1128" s="173"/>
      <c r="P1128" s="173"/>
      <c r="Q1128" s="173"/>
      <c r="R1128" s="173"/>
      <c r="S1128" s="173"/>
      <c r="T1128" s="174"/>
      <c r="AT1128" s="169" t="s">
        <v>167</v>
      </c>
      <c r="AU1128" s="169" t="s">
        <v>82</v>
      </c>
      <c r="AV1128" s="13" t="s">
        <v>15</v>
      </c>
      <c r="AW1128" s="13" t="s">
        <v>33</v>
      </c>
      <c r="AX1128" s="13" t="s">
        <v>71</v>
      </c>
      <c r="AY1128" s="169" t="s">
        <v>159</v>
      </c>
    </row>
    <row r="1129" spans="2:51" s="14" customFormat="1" ht="11.25">
      <c r="B1129" s="175"/>
      <c r="D1129" s="168" t="s">
        <v>167</v>
      </c>
      <c r="E1129" s="176" t="s">
        <v>3</v>
      </c>
      <c r="F1129" s="177" t="s">
        <v>1353</v>
      </c>
      <c r="H1129" s="178">
        <v>1.53</v>
      </c>
      <c r="I1129" s="179"/>
      <c r="L1129" s="175"/>
      <c r="M1129" s="180"/>
      <c r="N1129" s="181"/>
      <c r="O1129" s="181"/>
      <c r="P1129" s="181"/>
      <c r="Q1129" s="181"/>
      <c r="R1129" s="181"/>
      <c r="S1129" s="181"/>
      <c r="T1129" s="182"/>
      <c r="AT1129" s="176" t="s">
        <v>167</v>
      </c>
      <c r="AU1129" s="176" t="s">
        <v>82</v>
      </c>
      <c r="AV1129" s="14" t="s">
        <v>79</v>
      </c>
      <c r="AW1129" s="14" t="s">
        <v>33</v>
      </c>
      <c r="AX1129" s="14" t="s">
        <v>15</v>
      </c>
      <c r="AY1129" s="176" t="s">
        <v>159</v>
      </c>
    </row>
    <row r="1130" spans="1:65" s="2" customFormat="1" ht="36" customHeight="1">
      <c r="A1130" s="34"/>
      <c r="B1130" s="153"/>
      <c r="C1130" s="154" t="s">
        <v>1354</v>
      </c>
      <c r="D1130" s="154" t="s">
        <v>161</v>
      </c>
      <c r="E1130" s="155" t="s">
        <v>1355</v>
      </c>
      <c r="F1130" s="156" t="s">
        <v>1356</v>
      </c>
      <c r="G1130" s="157" t="s">
        <v>293</v>
      </c>
      <c r="H1130" s="158">
        <v>4</v>
      </c>
      <c r="I1130" s="159"/>
      <c r="J1130" s="160">
        <f>ROUND(I1130*H1130,2)</f>
        <v>0</v>
      </c>
      <c r="K1130" s="156" t="s">
        <v>165</v>
      </c>
      <c r="L1130" s="35"/>
      <c r="M1130" s="161" t="s">
        <v>3</v>
      </c>
      <c r="N1130" s="162" t="s">
        <v>42</v>
      </c>
      <c r="O1130" s="55"/>
      <c r="P1130" s="163">
        <f>O1130*H1130</f>
        <v>0</v>
      </c>
      <c r="Q1130" s="163">
        <v>0</v>
      </c>
      <c r="R1130" s="163">
        <f>Q1130*H1130</f>
        <v>0</v>
      </c>
      <c r="S1130" s="163">
        <v>0.031</v>
      </c>
      <c r="T1130" s="164">
        <f>S1130*H1130</f>
        <v>0.124</v>
      </c>
      <c r="U1130" s="34"/>
      <c r="V1130" s="34"/>
      <c r="W1130" s="34"/>
      <c r="X1130" s="34"/>
      <c r="Y1130" s="34"/>
      <c r="Z1130" s="34"/>
      <c r="AA1130" s="34"/>
      <c r="AB1130" s="34"/>
      <c r="AC1130" s="34"/>
      <c r="AD1130" s="34"/>
      <c r="AE1130" s="34"/>
      <c r="AR1130" s="165" t="s">
        <v>85</v>
      </c>
      <c r="AT1130" s="165" t="s">
        <v>161</v>
      </c>
      <c r="AU1130" s="165" t="s">
        <v>82</v>
      </c>
      <c r="AY1130" s="19" t="s">
        <v>159</v>
      </c>
      <c r="BE1130" s="166">
        <f>IF(N1130="základní",J1130,0)</f>
        <v>0</v>
      </c>
      <c r="BF1130" s="166">
        <f>IF(N1130="snížená",J1130,0)</f>
        <v>0</v>
      </c>
      <c r="BG1130" s="166">
        <f>IF(N1130="zákl. přenesená",J1130,0)</f>
        <v>0</v>
      </c>
      <c r="BH1130" s="166">
        <f>IF(N1130="sníž. přenesená",J1130,0)</f>
        <v>0</v>
      </c>
      <c r="BI1130" s="166">
        <f>IF(N1130="nulová",J1130,0)</f>
        <v>0</v>
      </c>
      <c r="BJ1130" s="19" t="s">
        <v>15</v>
      </c>
      <c r="BK1130" s="166">
        <f>ROUND(I1130*H1130,2)</f>
        <v>0</v>
      </c>
      <c r="BL1130" s="19" t="s">
        <v>85</v>
      </c>
      <c r="BM1130" s="165" t="s">
        <v>1357</v>
      </c>
    </row>
    <row r="1131" spans="2:51" s="13" customFormat="1" ht="11.25">
      <c r="B1131" s="167"/>
      <c r="D1131" s="168" t="s">
        <v>167</v>
      </c>
      <c r="E1131" s="169" t="s">
        <v>3</v>
      </c>
      <c r="F1131" s="170" t="s">
        <v>555</v>
      </c>
      <c r="H1131" s="169" t="s">
        <v>3</v>
      </c>
      <c r="I1131" s="171"/>
      <c r="L1131" s="167"/>
      <c r="M1131" s="172"/>
      <c r="N1131" s="173"/>
      <c r="O1131" s="173"/>
      <c r="P1131" s="173"/>
      <c r="Q1131" s="173"/>
      <c r="R1131" s="173"/>
      <c r="S1131" s="173"/>
      <c r="T1131" s="174"/>
      <c r="AT1131" s="169" t="s">
        <v>167</v>
      </c>
      <c r="AU1131" s="169" t="s">
        <v>82</v>
      </c>
      <c r="AV1131" s="13" t="s">
        <v>15</v>
      </c>
      <c r="AW1131" s="13" t="s">
        <v>33</v>
      </c>
      <c r="AX1131" s="13" t="s">
        <v>71</v>
      </c>
      <c r="AY1131" s="169" t="s">
        <v>159</v>
      </c>
    </row>
    <row r="1132" spans="2:51" s="14" customFormat="1" ht="11.25">
      <c r="B1132" s="175"/>
      <c r="D1132" s="168" t="s">
        <v>167</v>
      </c>
      <c r="E1132" s="176" t="s">
        <v>3</v>
      </c>
      <c r="F1132" s="177" t="s">
        <v>85</v>
      </c>
      <c r="H1132" s="178">
        <v>4</v>
      </c>
      <c r="I1132" s="179"/>
      <c r="L1132" s="175"/>
      <c r="M1132" s="180"/>
      <c r="N1132" s="181"/>
      <c r="O1132" s="181"/>
      <c r="P1132" s="181"/>
      <c r="Q1132" s="181"/>
      <c r="R1132" s="181"/>
      <c r="S1132" s="181"/>
      <c r="T1132" s="182"/>
      <c r="AT1132" s="176" t="s">
        <v>167</v>
      </c>
      <c r="AU1132" s="176" t="s">
        <v>82</v>
      </c>
      <c r="AV1132" s="14" t="s">
        <v>79</v>
      </c>
      <c r="AW1132" s="14" t="s">
        <v>33</v>
      </c>
      <c r="AX1132" s="14" t="s">
        <v>15</v>
      </c>
      <c r="AY1132" s="176" t="s">
        <v>159</v>
      </c>
    </row>
    <row r="1133" spans="1:65" s="2" customFormat="1" ht="24" customHeight="1">
      <c r="A1133" s="34"/>
      <c r="B1133" s="153"/>
      <c r="C1133" s="154" t="s">
        <v>1358</v>
      </c>
      <c r="D1133" s="154" t="s">
        <v>161</v>
      </c>
      <c r="E1133" s="155" t="s">
        <v>1359</v>
      </c>
      <c r="F1133" s="156" t="s">
        <v>1360</v>
      </c>
      <c r="G1133" s="157" t="s">
        <v>164</v>
      </c>
      <c r="H1133" s="158">
        <v>365.02</v>
      </c>
      <c r="I1133" s="159"/>
      <c r="J1133" s="160">
        <f>ROUND(I1133*H1133,2)</f>
        <v>0</v>
      </c>
      <c r="K1133" s="156" t="s">
        <v>165</v>
      </c>
      <c r="L1133" s="35"/>
      <c r="M1133" s="161" t="s">
        <v>3</v>
      </c>
      <c r="N1133" s="162" t="s">
        <v>42</v>
      </c>
      <c r="O1133" s="55"/>
      <c r="P1133" s="163">
        <f>O1133*H1133</f>
        <v>0</v>
      </c>
      <c r="Q1133" s="163">
        <v>0</v>
      </c>
      <c r="R1133" s="163">
        <f>Q1133*H1133</f>
        <v>0</v>
      </c>
      <c r="S1133" s="163">
        <v>0.02</v>
      </c>
      <c r="T1133" s="164">
        <f>S1133*H1133</f>
        <v>7.3004</v>
      </c>
      <c r="U1133" s="34"/>
      <c r="V1133" s="34"/>
      <c r="W1133" s="34"/>
      <c r="X1133" s="34"/>
      <c r="Y1133" s="34"/>
      <c r="Z1133" s="34"/>
      <c r="AA1133" s="34"/>
      <c r="AB1133" s="34"/>
      <c r="AC1133" s="34"/>
      <c r="AD1133" s="34"/>
      <c r="AE1133" s="34"/>
      <c r="AR1133" s="165" t="s">
        <v>85</v>
      </c>
      <c r="AT1133" s="165" t="s">
        <v>161</v>
      </c>
      <c r="AU1133" s="165" t="s">
        <v>82</v>
      </c>
      <c r="AY1133" s="19" t="s">
        <v>159</v>
      </c>
      <c r="BE1133" s="166">
        <f>IF(N1133="základní",J1133,0)</f>
        <v>0</v>
      </c>
      <c r="BF1133" s="166">
        <f>IF(N1133="snížená",J1133,0)</f>
        <v>0</v>
      </c>
      <c r="BG1133" s="166">
        <f>IF(N1133="zákl. přenesená",J1133,0)</f>
        <v>0</v>
      </c>
      <c r="BH1133" s="166">
        <f>IF(N1133="sníž. přenesená",J1133,0)</f>
        <v>0</v>
      </c>
      <c r="BI1133" s="166">
        <f>IF(N1133="nulová",J1133,0)</f>
        <v>0</v>
      </c>
      <c r="BJ1133" s="19" t="s">
        <v>15</v>
      </c>
      <c r="BK1133" s="166">
        <f>ROUND(I1133*H1133,2)</f>
        <v>0</v>
      </c>
      <c r="BL1133" s="19" t="s">
        <v>85</v>
      </c>
      <c r="BM1133" s="165" t="s">
        <v>1361</v>
      </c>
    </row>
    <row r="1134" spans="2:51" s="13" customFormat="1" ht="11.25">
      <c r="B1134" s="167"/>
      <c r="D1134" s="168" t="s">
        <v>167</v>
      </c>
      <c r="E1134" s="169" t="s">
        <v>3</v>
      </c>
      <c r="F1134" s="170" t="s">
        <v>339</v>
      </c>
      <c r="H1134" s="169" t="s">
        <v>3</v>
      </c>
      <c r="I1134" s="171"/>
      <c r="L1134" s="167"/>
      <c r="M1134" s="172"/>
      <c r="N1134" s="173"/>
      <c r="O1134" s="173"/>
      <c r="P1134" s="173"/>
      <c r="Q1134" s="173"/>
      <c r="R1134" s="173"/>
      <c r="S1134" s="173"/>
      <c r="T1134" s="174"/>
      <c r="AT1134" s="169" t="s">
        <v>167</v>
      </c>
      <c r="AU1134" s="169" t="s">
        <v>82</v>
      </c>
      <c r="AV1134" s="13" t="s">
        <v>15</v>
      </c>
      <c r="AW1134" s="13" t="s">
        <v>33</v>
      </c>
      <c r="AX1134" s="13" t="s">
        <v>71</v>
      </c>
      <c r="AY1134" s="169" t="s">
        <v>159</v>
      </c>
    </row>
    <row r="1135" spans="2:51" s="14" customFormat="1" ht="22.5">
      <c r="B1135" s="175"/>
      <c r="D1135" s="168" t="s">
        <v>167</v>
      </c>
      <c r="E1135" s="176" t="s">
        <v>3</v>
      </c>
      <c r="F1135" s="177" t="s">
        <v>685</v>
      </c>
      <c r="H1135" s="178">
        <v>213.82</v>
      </c>
      <c r="I1135" s="179"/>
      <c r="L1135" s="175"/>
      <c r="M1135" s="180"/>
      <c r="N1135" s="181"/>
      <c r="O1135" s="181"/>
      <c r="P1135" s="181"/>
      <c r="Q1135" s="181"/>
      <c r="R1135" s="181"/>
      <c r="S1135" s="181"/>
      <c r="T1135" s="182"/>
      <c r="AT1135" s="176" t="s">
        <v>167</v>
      </c>
      <c r="AU1135" s="176" t="s">
        <v>82</v>
      </c>
      <c r="AV1135" s="14" t="s">
        <v>79</v>
      </c>
      <c r="AW1135" s="14" t="s">
        <v>33</v>
      </c>
      <c r="AX1135" s="14" t="s">
        <v>71</v>
      </c>
      <c r="AY1135" s="176" t="s">
        <v>159</v>
      </c>
    </row>
    <row r="1136" spans="2:51" s="13" customFormat="1" ht="11.25">
      <c r="B1136" s="167"/>
      <c r="D1136" s="168" t="s">
        <v>167</v>
      </c>
      <c r="E1136" s="169" t="s">
        <v>3</v>
      </c>
      <c r="F1136" s="170" t="s">
        <v>686</v>
      </c>
      <c r="H1136" s="169" t="s">
        <v>3</v>
      </c>
      <c r="I1136" s="171"/>
      <c r="L1136" s="167"/>
      <c r="M1136" s="172"/>
      <c r="N1136" s="173"/>
      <c r="O1136" s="173"/>
      <c r="P1136" s="173"/>
      <c r="Q1136" s="173"/>
      <c r="R1136" s="173"/>
      <c r="S1136" s="173"/>
      <c r="T1136" s="174"/>
      <c r="AT1136" s="169" t="s">
        <v>167</v>
      </c>
      <c r="AU1136" s="169" t="s">
        <v>82</v>
      </c>
      <c r="AV1136" s="13" t="s">
        <v>15</v>
      </c>
      <c r="AW1136" s="13" t="s">
        <v>33</v>
      </c>
      <c r="AX1136" s="13" t="s">
        <v>71</v>
      </c>
      <c r="AY1136" s="169" t="s">
        <v>159</v>
      </c>
    </row>
    <row r="1137" spans="2:51" s="14" customFormat="1" ht="11.25">
      <c r="B1137" s="175"/>
      <c r="D1137" s="168" t="s">
        <v>167</v>
      </c>
      <c r="E1137" s="176" t="s">
        <v>3</v>
      </c>
      <c r="F1137" s="177" t="s">
        <v>687</v>
      </c>
      <c r="H1137" s="178">
        <v>-39</v>
      </c>
      <c r="I1137" s="179"/>
      <c r="L1137" s="175"/>
      <c r="M1137" s="180"/>
      <c r="N1137" s="181"/>
      <c r="O1137" s="181"/>
      <c r="P1137" s="181"/>
      <c r="Q1137" s="181"/>
      <c r="R1137" s="181"/>
      <c r="S1137" s="181"/>
      <c r="T1137" s="182"/>
      <c r="AT1137" s="176" t="s">
        <v>167</v>
      </c>
      <c r="AU1137" s="176" t="s">
        <v>82</v>
      </c>
      <c r="AV1137" s="14" t="s">
        <v>79</v>
      </c>
      <c r="AW1137" s="14" t="s">
        <v>33</v>
      </c>
      <c r="AX1137" s="14" t="s">
        <v>71</v>
      </c>
      <c r="AY1137" s="176" t="s">
        <v>159</v>
      </c>
    </row>
    <row r="1138" spans="2:51" s="13" customFormat="1" ht="11.25">
      <c r="B1138" s="167"/>
      <c r="D1138" s="168" t="s">
        <v>167</v>
      </c>
      <c r="E1138" s="169" t="s">
        <v>3</v>
      </c>
      <c r="F1138" s="170" t="s">
        <v>688</v>
      </c>
      <c r="H1138" s="169" t="s">
        <v>3</v>
      </c>
      <c r="I1138" s="171"/>
      <c r="L1138" s="167"/>
      <c r="M1138" s="172"/>
      <c r="N1138" s="173"/>
      <c r="O1138" s="173"/>
      <c r="P1138" s="173"/>
      <c r="Q1138" s="173"/>
      <c r="R1138" s="173"/>
      <c r="S1138" s="173"/>
      <c r="T1138" s="174"/>
      <c r="AT1138" s="169" t="s">
        <v>167</v>
      </c>
      <c r="AU1138" s="169" t="s">
        <v>82</v>
      </c>
      <c r="AV1138" s="13" t="s">
        <v>15</v>
      </c>
      <c r="AW1138" s="13" t="s">
        <v>33</v>
      </c>
      <c r="AX1138" s="13" t="s">
        <v>71</v>
      </c>
      <c r="AY1138" s="169" t="s">
        <v>159</v>
      </c>
    </row>
    <row r="1139" spans="2:51" s="14" customFormat="1" ht="11.25">
      <c r="B1139" s="175"/>
      <c r="D1139" s="168" t="s">
        <v>167</v>
      </c>
      <c r="E1139" s="176" t="s">
        <v>3</v>
      </c>
      <c r="F1139" s="177" t="s">
        <v>689</v>
      </c>
      <c r="H1139" s="178">
        <v>-11.22</v>
      </c>
      <c r="I1139" s="179"/>
      <c r="L1139" s="175"/>
      <c r="M1139" s="180"/>
      <c r="N1139" s="181"/>
      <c r="O1139" s="181"/>
      <c r="P1139" s="181"/>
      <c r="Q1139" s="181"/>
      <c r="R1139" s="181"/>
      <c r="S1139" s="181"/>
      <c r="T1139" s="182"/>
      <c r="AT1139" s="176" t="s">
        <v>167</v>
      </c>
      <c r="AU1139" s="176" t="s">
        <v>82</v>
      </c>
      <c r="AV1139" s="14" t="s">
        <v>79</v>
      </c>
      <c r="AW1139" s="14" t="s">
        <v>33</v>
      </c>
      <c r="AX1139" s="14" t="s">
        <v>71</v>
      </c>
      <c r="AY1139" s="176" t="s">
        <v>159</v>
      </c>
    </row>
    <row r="1140" spans="2:51" s="13" customFormat="1" ht="11.25">
      <c r="B1140" s="167"/>
      <c r="D1140" s="168" t="s">
        <v>167</v>
      </c>
      <c r="E1140" s="169" t="s">
        <v>3</v>
      </c>
      <c r="F1140" s="170" t="s">
        <v>342</v>
      </c>
      <c r="H1140" s="169" t="s">
        <v>3</v>
      </c>
      <c r="I1140" s="171"/>
      <c r="L1140" s="167"/>
      <c r="M1140" s="172"/>
      <c r="N1140" s="173"/>
      <c r="O1140" s="173"/>
      <c r="P1140" s="173"/>
      <c r="Q1140" s="173"/>
      <c r="R1140" s="173"/>
      <c r="S1140" s="173"/>
      <c r="T1140" s="174"/>
      <c r="AT1140" s="169" t="s">
        <v>167</v>
      </c>
      <c r="AU1140" s="169" t="s">
        <v>82</v>
      </c>
      <c r="AV1140" s="13" t="s">
        <v>15</v>
      </c>
      <c r="AW1140" s="13" t="s">
        <v>33</v>
      </c>
      <c r="AX1140" s="13" t="s">
        <v>71</v>
      </c>
      <c r="AY1140" s="169" t="s">
        <v>159</v>
      </c>
    </row>
    <row r="1141" spans="2:51" s="14" customFormat="1" ht="33.75">
      <c r="B1141" s="175"/>
      <c r="D1141" s="168" t="s">
        <v>167</v>
      </c>
      <c r="E1141" s="176" t="s">
        <v>3</v>
      </c>
      <c r="F1141" s="177" t="s">
        <v>690</v>
      </c>
      <c r="H1141" s="178">
        <v>267.78</v>
      </c>
      <c r="I1141" s="179"/>
      <c r="L1141" s="175"/>
      <c r="M1141" s="180"/>
      <c r="N1141" s="181"/>
      <c r="O1141" s="181"/>
      <c r="P1141" s="181"/>
      <c r="Q1141" s="181"/>
      <c r="R1141" s="181"/>
      <c r="S1141" s="181"/>
      <c r="T1141" s="182"/>
      <c r="AT1141" s="176" t="s">
        <v>167</v>
      </c>
      <c r="AU1141" s="176" t="s">
        <v>82</v>
      </c>
      <c r="AV1141" s="14" t="s">
        <v>79</v>
      </c>
      <c r="AW1141" s="14" t="s">
        <v>33</v>
      </c>
      <c r="AX1141" s="14" t="s">
        <v>71</v>
      </c>
      <c r="AY1141" s="176" t="s">
        <v>159</v>
      </c>
    </row>
    <row r="1142" spans="2:51" s="13" customFormat="1" ht="11.25">
      <c r="B1142" s="167"/>
      <c r="D1142" s="168" t="s">
        <v>167</v>
      </c>
      <c r="E1142" s="169" t="s">
        <v>3</v>
      </c>
      <c r="F1142" s="170" t="s">
        <v>686</v>
      </c>
      <c r="H1142" s="169" t="s">
        <v>3</v>
      </c>
      <c r="I1142" s="171"/>
      <c r="L1142" s="167"/>
      <c r="M1142" s="172"/>
      <c r="N1142" s="173"/>
      <c r="O1142" s="173"/>
      <c r="P1142" s="173"/>
      <c r="Q1142" s="173"/>
      <c r="R1142" s="173"/>
      <c r="S1142" s="173"/>
      <c r="T1142" s="174"/>
      <c r="AT1142" s="169" t="s">
        <v>167</v>
      </c>
      <c r="AU1142" s="169" t="s">
        <v>82</v>
      </c>
      <c r="AV1142" s="13" t="s">
        <v>15</v>
      </c>
      <c r="AW1142" s="13" t="s">
        <v>33</v>
      </c>
      <c r="AX1142" s="13" t="s">
        <v>71</v>
      </c>
      <c r="AY1142" s="169" t="s">
        <v>159</v>
      </c>
    </row>
    <row r="1143" spans="2:51" s="14" customFormat="1" ht="11.25">
      <c r="B1143" s="175"/>
      <c r="D1143" s="168" t="s">
        <v>167</v>
      </c>
      <c r="E1143" s="176" t="s">
        <v>3</v>
      </c>
      <c r="F1143" s="177" t="s">
        <v>691</v>
      </c>
      <c r="H1143" s="178">
        <v>-39</v>
      </c>
      <c r="I1143" s="179"/>
      <c r="L1143" s="175"/>
      <c r="M1143" s="180"/>
      <c r="N1143" s="181"/>
      <c r="O1143" s="181"/>
      <c r="P1143" s="181"/>
      <c r="Q1143" s="181"/>
      <c r="R1143" s="181"/>
      <c r="S1143" s="181"/>
      <c r="T1143" s="182"/>
      <c r="AT1143" s="176" t="s">
        <v>167</v>
      </c>
      <c r="AU1143" s="176" t="s">
        <v>82</v>
      </c>
      <c r="AV1143" s="14" t="s">
        <v>79</v>
      </c>
      <c r="AW1143" s="14" t="s">
        <v>33</v>
      </c>
      <c r="AX1143" s="14" t="s">
        <v>71</v>
      </c>
      <c r="AY1143" s="176" t="s">
        <v>159</v>
      </c>
    </row>
    <row r="1144" spans="2:51" s="13" customFormat="1" ht="11.25">
      <c r="B1144" s="167"/>
      <c r="D1144" s="168" t="s">
        <v>167</v>
      </c>
      <c r="E1144" s="169" t="s">
        <v>3</v>
      </c>
      <c r="F1144" s="170" t="s">
        <v>688</v>
      </c>
      <c r="H1144" s="169" t="s">
        <v>3</v>
      </c>
      <c r="I1144" s="171"/>
      <c r="L1144" s="167"/>
      <c r="M1144" s="172"/>
      <c r="N1144" s="173"/>
      <c r="O1144" s="173"/>
      <c r="P1144" s="173"/>
      <c r="Q1144" s="173"/>
      <c r="R1144" s="173"/>
      <c r="S1144" s="173"/>
      <c r="T1144" s="174"/>
      <c r="AT1144" s="169" t="s">
        <v>167</v>
      </c>
      <c r="AU1144" s="169" t="s">
        <v>82</v>
      </c>
      <c r="AV1144" s="13" t="s">
        <v>15</v>
      </c>
      <c r="AW1144" s="13" t="s">
        <v>33</v>
      </c>
      <c r="AX1144" s="13" t="s">
        <v>71</v>
      </c>
      <c r="AY1144" s="169" t="s">
        <v>159</v>
      </c>
    </row>
    <row r="1145" spans="2:51" s="14" customFormat="1" ht="11.25">
      <c r="B1145" s="175"/>
      <c r="D1145" s="168" t="s">
        <v>167</v>
      </c>
      <c r="E1145" s="176" t="s">
        <v>3</v>
      </c>
      <c r="F1145" s="177" t="s">
        <v>692</v>
      </c>
      <c r="H1145" s="178">
        <v>-27.36</v>
      </c>
      <c r="I1145" s="179"/>
      <c r="L1145" s="175"/>
      <c r="M1145" s="180"/>
      <c r="N1145" s="181"/>
      <c r="O1145" s="181"/>
      <c r="P1145" s="181"/>
      <c r="Q1145" s="181"/>
      <c r="R1145" s="181"/>
      <c r="S1145" s="181"/>
      <c r="T1145" s="182"/>
      <c r="AT1145" s="176" t="s">
        <v>167</v>
      </c>
      <c r="AU1145" s="176" t="s">
        <v>82</v>
      </c>
      <c r="AV1145" s="14" t="s">
        <v>79</v>
      </c>
      <c r="AW1145" s="14" t="s">
        <v>33</v>
      </c>
      <c r="AX1145" s="14" t="s">
        <v>71</v>
      </c>
      <c r="AY1145" s="176" t="s">
        <v>159</v>
      </c>
    </row>
    <row r="1146" spans="2:51" s="15" customFormat="1" ht="11.25">
      <c r="B1146" s="183"/>
      <c r="D1146" s="168" t="s">
        <v>167</v>
      </c>
      <c r="E1146" s="184" t="s">
        <v>3</v>
      </c>
      <c r="F1146" s="185" t="s">
        <v>186</v>
      </c>
      <c r="H1146" s="186">
        <v>365.02</v>
      </c>
      <c r="I1146" s="187"/>
      <c r="L1146" s="183"/>
      <c r="M1146" s="188"/>
      <c r="N1146" s="189"/>
      <c r="O1146" s="189"/>
      <c r="P1146" s="189"/>
      <c r="Q1146" s="189"/>
      <c r="R1146" s="189"/>
      <c r="S1146" s="189"/>
      <c r="T1146" s="190"/>
      <c r="AT1146" s="184" t="s">
        <v>167</v>
      </c>
      <c r="AU1146" s="184" t="s">
        <v>82</v>
      </c>
      <c r="AV1146" s="15" t="s">
        <v>85</v>
      </c>
      <c r="AW1146" s="15" t="s">
        <v>33</v>
      </c>
      <c r="AX1146" s="15" t="s">
        <v>15</v>
      </c>
      <c r="AY1146" s="184" t="s">
        <v>159</v>
      </c>
    </row>
    <row r="1147" spans="1:65" s="2" customFormat="1" ht="36" customHeight="1">
      <c r="A1147" s="34"/>
      <c r="B1147" s="153"/>
      <c r="C1147" s="154" t="s">
        <v>1362</v>
      </c>
      <c r="D1147" s="154" t="s">
        <v>161</v>
      </c>
      <c r="E1147" s="155" t="s">
        <v>1363</v>
      </c>
      <c r="F1147" s="156" t="s">
        <v>1364</v>
      </c>
      <c r="G1147" s="157" t="s">
        <v>164</v>
      </c>
      <c r="H1147" s="158">
        <v>799.165</v>
      </c>
      <c r="I1147" s="159"/>
      <c r="J1147" s="160">
        <f>ROUND(I1147*H1147,2)</f>
        <v>0</v>
      </c>
      <c r="K1147" s="156" t="s">
        <v>165</v>
      </c>
      <c r="L1147" s="35"/>
      <c r="M1147" s="161" t="s">
        <v>3</v>
      </c>
      <c r="N1147" s="162" t="s">
        <v>42</v>
      </c>
      <c r="O1147" s="55"/>
      <c r="P1147" s="163">
        <f>O1147*H1147</f>
        <v>0</v>
      </c>
      <c r="Q1147" s="163">
        <v>0</v>
      </c>
      <c r="R1147" s="163">
        <f>Q1147*H1147</f>
        <v>0</v>
      </c>
      <c r="S1147" s="163">
        <v>0.02</v>
      </c>
      <c r="T1147" s="164">
        <f>S1147*H1147</f>
        <v>15.9833</v>
      </c>
      <c r="U1147" s="34"/>
      <c r="V1147" s="34"/>
      <c r="W1147" s="34"/>
      <c r="X1147" s="34"/>
      <c r="Y1147" s="34"/>
      <c r="Z1147" s="34"/>
      <c r="AA1147" s="34"/>
      <c r="AB1147" s="34"/>
      <c r="AC1147" s="34"/>
      <c r="AD1147" s="34"/>
      <c r="AE1147" s="34"/>
      <c r="AR1147" s="165" t="s">
        <v>85</v>
      </c>
      <c r="AT1147" s="165" t="s">
        <v>161</v>
      </c>
      <c r="AU1147" s="165" t="s">
        <v>82</v>
      </c>
      <c r="AY1147" s="19" t="s">
        <v>159</v>
      </c>
      <c r="BE1147" s="166">
        <f>IF(N1147="základní",J1147,0)</f>
        <v>0</v>
      </c>
      <c r="BF1147" s="166">
        <f>IF(N1147="snížená",J1147,0)</f>
        <v>0</v>
      </c>
      <c r="BG1147" s="166">
        <f>IF(N1147="zákl. přenesená",J1147,0)</f>
        <v>0</v>
      </c>
      <c r="BH1147" s="166">
        <f>IF(N1147="sníž. přenesená",J1147,0)</f>
        <v>0</v>
      </c>
      <c r="BI1147" s="166">
        <f>IF(N1147="nulová",J1147,0)</f>
        <v>0</v>
      </c>
      <c r="BJ1147" s="19" t="s">
        <v>15</v>
      </c>
      <c r="BK1147" s="166">
        <f>ROUND(I1147*H1147,2)</f>
        <v>0</v>
      </c>
      <c r="BL1147" s="19" t="s">
        <v>85</v>
      </c>
      <c r="BM1147" s="165" t="s">
        <v>1365</v>
      </c>
    </row>
    <row r="1148" spans="2:51" s="13" customFormat="1" ht="11.25">
      <c r="B1148" s="167"/>
      <c r="D1148" s="168" t="s">
        <v>167</v>
      </c>
      <c r="E1148" s="169" t="s">
        <v>3</v>
      </c>
      <c r="F1148" s="170" t="s">
        <v>1366</v>
      </c>
      <c r="H1148" s="169" t="s">
        <v>3</v>
      </c>
      <c r="I1148" s="171"/>
      <c r="L1148" s="167"/>
      <c r="M1148" s="172"/>
      <c r="N1148" s="173"/>
      <c r="O1148" s="173"/>
      <c r="P1148" s="173"/>
      <c r="Q1148" s="173"/>
      <c r="R1148" s="173"/>
      <c r="S1148" s="173"/>
      <c r="T1148" s="174"/>
      <c r="AT1148" s="169" t="s">
        <v>167</v>
      </c>
      <c r="AU1148" s="169" t="s">
        <v>82</v>
      </c>
      <c r="AV1148" s="13" t="s">
        <v>15</v>
      </c>
      <c r="AW1148" s="13" t="s">
        <v>33</v>
      </c>
      <c r="AX1148" s="13" t="s">
        <v>71</v>
      </c>
      <c r="AY1148" s="169" t="s">
        <v>159</v>
      </c>
    </row>
    <row r="1149" spans="2:51" s="14" customFormat="1" ht="11.25">
      <c r="B1149" s="175"/>
      <c r="D1149" s="168" t="s">
        <v>167</v>
      </c>
      <c r="E1149" s="176" t="s">
        <v>3</v>
      </c>
      <c r="F1149" s="177" t="s">
        <v>739</v>
      </c>
      <c r="H1149" s="178">
        <v>799.165</v>
      </c>
      <c r="I1149" s="179"/>
      <c r="L1149" s="175"/>
      <c r="M1149" s="180"/>
      <c r="N1149" s="181"/>
      <c r="O1149" s="181"/>
      <c r="P1149" s="181"/>
      <c r="Q1149" s="181"/>
      <c r="R1149" s="181"/>
      <c r="S1149" s="181"/>
      <c r="T1149" s="182"/>
      <c r="AT1149" s="176" t="s">
        <v>167</v>
      </c>
      <c r="AU1149" s="176" t="s">
        <v>82</v>
      </c>
      <c r="AV1149" s="14" t="s">
        <v>79</v>
      </c>
      <c r="AW1149" s="14" t="s">
        <v>33</v>
      </c>
      <c r="AX1149" s="14" t="s">
        <v>15</v>
      </c>
      <c r="AY1149" s="176" t="s">
        <v>159</v>
      </c>
    </row>
    <row r="1150" spans="1:65" s="2" customFormat="1" ht="36" customHeight="1">
      <c r="A1150" s="34"/>
      <c r="B1150" s="153"/>
      <c r="C1150" s="154" t="s">
        <v>1367</v>
      </c>
      <c r="D1150" s="154" t="s">
        <v>161</v>
      </c>
      <c r="E1150" s="155" t="s">
        <v>1368</v>
      </c>
      <c r="F1150" s="156" t="s">
        <v>1369</v>
      </c>
      <c r="G1150" s="157" t="s">
        <v>164</v>
      </c>
      <c r="H1150" s="158">
        <v>316.285</v>
      </c>
      <c r="I1150" s="159"/>
      <c r="J1150" s="160">
        <f>ROUND(I1150*H1150,2)</f>
        <v>0</v>
      </c>
      <c r="K1150" s="156" t="s">
        <v>165</v>
      </c>
      <c r="L1150" s="35"/>
      <c r="M1150" s="161" t="s">
        <v>3</v>
      </c>
      <c r="N1150" s="162" t="s">
        <v>42</v>
      </c>
      <c r="O1150" s="55"/>
      <c r="P1150" s="163">
        <f>O1150*H1150</f>
        <v>0</v>
      </c>
      <c r="Q1150" s="163">
        <v>0</v>
      </c>
      <c r="R1150" s="163">
        <f>Q1150*H1150</f>
        <v>0</v>
      </c>
      <c r="S1150" s="163">
        <v>0.016</v>
      </c>
      <c r="T1150" s="164">
        <f>S1150*H1150</f>
        <v>5.060560000000001</v>
      </c>
      <c r="U1150" s="34"/>
      <c r="V1150" s="34"/>
      <c r="W1150" s="34"/>
      <c r="X1150" s="34"/>
      <c r="Y1150" s="34"/>
      <c r="Z1150" s="34"/>
      <c r="AA1150" s="34"/>
      <c r="AB1150" s="34"/>
      <c r="AC1150" s="34"/>
      <c r="AD1150" s="34"/>
      <c r="AE1150" s="34"/>
      <c r="AR1150" s="165" t="s">
        <v>85</v>
      </c>
      <c r="AT1150" s="165" t="s">
        <v>161</v>
      </c>
      <c r="AU1150" s="165" t="s">
        <v>82</v>
      </c>
      <c r="AY1150" s="19" t="s">
        <v>159</v>
      </c>
      <c r="BE1150" s="166">
        <f>IF(N1150="základní",J1150,0)</f>
        <v>0</v>
      </c>
      <c r="BF1150" s="166">
        <f>IF(N1150="snížená",J1150,0)</f>
        <v>0</v>
      </c>
      <c r="BG1150" s="166">
        <f>IF(N1150="zákl. přenesená",J1150,0)</f>
        <v>0</v>
      </c>
      <c r="BH1150" s="166">
        <f>IF(N1150="sníž. přenesená",J1150,0)</f>
        <v>0</v>
      </c>
      <c r="BI1150" s="166">
        <f>IF(N1150="nulová",J1150,0)</f>
        <v>0</v>
      </c>
      <c r="BJ1150" s="19" t="s">
        <v>15</v>
      </c>
      <c r="BK1150" s="166">
        <f>ROUND(I1150*H1150,2)</f>
        <v>0</v>
      </c>
      <c r="BL1150" s="19" t="s">
        <v>85</v>
      </c>
      <c r="BM1150" s="165" t="s">
        <v>1370</v>
      </c>
    </row>
    <row r="1151" spans="2:51" s="13" customFormat="1" ht="11.25">
      <c r="B1151" s="167"/>
      <c r="D1151" s="168" t="s">
        <v>167</v>
      </c>
      <c r="E1151" s="169" t="s">
        <v>3</v>
      </c>
      <c r="F1151" s="170" t="s">
        <v>947</v>
      </c>
      <c r="H1151" s="169" t="s">
        <v>3</v>
      </c>
      <c r="I1151" s="171"/>
      <c r="L1151" s="167"/>
      <c r="M1151" s="172"/>
      <c r="N1151" s="173"/>
      <c r="O1151" s="173"/>
      <c r="P1151" s="173"/>
      <c r="Q1151" s="173"/>
      <c r="R1151" s="173"/>
      <c r="S1151" s="173"/>
      <c r="T1151" s="174"/>
      <c r="AT1151" s="169" t="s">
        <v>167</v>
      </c>
      <c r="AU1151" s="169" t="s">
        <v>82</v>
      </c>
      <c r="AV1151" s="13" t="s">
        <v>15</v>
      </c>
      <c r="AW1151" s="13" t="s">
        <v>33</v>
      </c>
      <c r="AX1151" s="13" t="s">
        <v>71</v>
      </c>
      <c r="AY1151" s="169" t="s">
        <v>159</v>
      </c>
    </row>
    <row r="1152" spans="2:51" s="14" customFormat="1" ht="11.25">
      <c r="B1152" s="175"/>
      <c r="D1152" s="168" t="s">
        <v>167</v>
      </c>
      <c r="E1152" s="176" t="s">
        <v>3</v>
      </c>
      <c r="F1152" s="177" t="s">
        <v>948</v>
      </c>
      <c r="H1152" s="178">
        <v>316.285</v>
      </c>
      <c r="I1152" s="179"/>
      <c r="L1152" s="175"/>
      <c r="M1152" s="180"/>
      <c r="N1152" s="181"/>
      <c r="O1152" s="181"/>
      <c r="P1152" s="181"/>
      <c r="Q1152" s="181"/>
      <c r="R1152" s="181"/>
      <c r="S1152" s="181"/>
      <c r="T1152" s="182"/>
      <c r="AT1152" s="176" t="s">
        <v>167</v>
      </c>
      <c r="AU1152" s="176" t="s">
        <v>82</v>
      </c>
      <c r="AV1152" s="14" t="s">
        <v>79</v>
      </c>
      <c r="AW1152" s="14" t="s">
        <v>33</v>
      </c>
      <c r="AX1152" s="14" t="s">
        <v>15</v>
      </c>
      <c r="AY1152" s="176" t="s">
        <v>159</v>
      </c>
    </row>
    <row r="1153" spans="1:65" s="2" customFormat="1" ht="36" customHeight="1">
      <c r="A1153" s="34"/>
      <c r="B1153" s="153"/>
      <c r="C1153" s="154" t="s">
        <v>1371</v>
      </c>
      <c r="D1153" s="154" t="s">
        <v>161</v>
      </c>
      <c r="E1153" s="155" t="s">
        <v>1372</v>
      </c>
      <c r="F1153" s="156" t="s">
        <v>1373</v>
      </c>
      <c r="G1153" s="157" t="s">
        <v>164</v>
      </c>
      <c r="H1153" s="158">
        <v>34</v>
      </c>
      <c r="I1153" s="159"/>
      <c r="J1153" s="160">
        <f>ROUND(I1153*H1153,2)</f>
        <v>0</v>
      </c>
      <c r="K1153" s="156" t="s">
        <v>165</v>
      </c>
      <c r="L1153" s="35"/>
      <c r="M1153" s="161" t="s">
        <v>3</v>
      </c>
      <c r="N1153" s="162" t="s">
        <v>42</v>
      </c>
      <c r="O1153" s="55"/>
      <c r="P1153" s="163">
        <f>O1153*H1153</f>
        <v>0</v>
      </c>
      <c r="Q1153" s="163">
        <v>0</v>
      </c>
      <c r="R1153" s="163">
        <f>Q1153*H1153</f>
        <v>0</v>
      </c>
      <c r="S1153" s="163">
        <v>0.076</v>
      </c>
      <c r="T1153" s="164">
        <f>S1153*H1153</f>
        <v>2.584</v>
      </c>
      <c r="U1153" s="34"/>
      <c r="V1153" s="34"/>
      <c r="W1153" s="34"/>
      <c r="X1153" s="34"/>
      <c r="Y1153" s="34"/>
      <c r="Z1153" s="34"/>
      <c r="AA1153" s="34"/>
      <c r="AB1153" s="34"/>
      <c r="AC1153" s="34"/>
      <c r="AD1153" s="34"/>
      <c r="AE1153" s="34"/>
      <c r="AR1153" s="165" t="s">
        <v>85</v>
      </c>
      <c r="AT1153" s="165" t="s">
        <v>161</v>
      </c>
      <c r="AU1153" s="165" t="s">
        <v>82</v>
      </c>
      <c r="AY1153" s="19" t="s">
        <v>159</v>
      </c>
      <c r="BE1153" s="166">
        <f>IF(N1153="základní",J1153,0)</f>
        <v>0</v>
      </c>
      <c r="BF1153" s="166">
        <f>IF(N1153="snížená",J1153,0)</f>
        <v>0</v>
      </c>
      <c r="BG1153" s="166">
        <f>IF(N1153="zákl. přenesená",J1153,0)</f>
        <v>0</v>
      </c>
      <c r="BH1153" s="166">
        <f>IF(N1153="sníž. přenesená",J1153,0)</f>
        <v>0</v>
      </c>
      <c r="BI1153" s="166">
        <f>IF(N1153="nulová",J1153,0)</f>
        <v>0</v>
      </c>
      <c r="BJ1153" s="19" t="s">
        <v>15</v>
      </c>
      <c r="BK1153" s="166">
        <f>ROUND(I1153*H1153,2)</f>
        <v>0</v>
      </c>
      <c r="BL1153" s="19" t="s">
        <v>85</v>
      </c>
      <c r="BM1153" s="165" t="s">
        <v>1374</v>
      </c>
    </row>
    <row r="1154" spans="2:51" s="13" customFormat="1" ht="11.25">
      <c r="B1154" s="167"/>
      <c r="D1154" s="168" t="s">
        <v>167</v>
      </c>
      <c r="E1154" s="169" t="s">
        <v>3</v>
      </c>
      <c r="F1154" s="170" t="s">
        <v>1375</v>
      </c>
      <c r="H1154" s="169" t="s">
        <v>3</v>
      </c>
      <c r="I1154" s="171"/>
      <c r="L1154" s="167"/>
      <c r="M1154" s="172"/>
      <c r="N1154" s="173"/>
      <c r="O1154" s="173"/>
      <c r="P1154" s="173"/>
      <c r="Q1154" s="173"/>
      <c r="R1154" s="173"/>
      <c r="S1154" s="173"/>
      <c r="T1154" s="174"/>
      <c r="AT1154" s="169" t="s">
        <v>167</v>
      </c>
      <c r="AU1154" s="169" t="s">
        <v>82</v>
      </c>
      <c r="AV1154" s="13" t="s">
        <v>15</v>
      </c>
      <c r="AW1154" s="13" t="s">
        <v>33</v>
      </c>
      <c r="AX1154" s="13" t="s">
        <v>71</v>
      </c>
      <c r="AY1154" s="169" t="s">
        <v>159</v>
      </c>
    </row>
    <row r="1155" spans="2:51" s="13" customFormat="1" ht="11.25">
      <c r="B1155" s="167"/>
      <c r="D1155" s="168" t="s">
        <v>167</v>
      </c>
      <c r="E1155" s="169" t="s">
        <v>3</v>
      </c>
      <c r="F1155" s="170" t="s">
        <v>339</v>
      </c>
      <c r="H1155" s="169" t="s">
        <v>3</v>
      </c>
      <c r="I1155" s="171"/>
      <c r="L1155" s="167"/>
      <c r="M1155" s="172"/>
      <c r="N1155" s="173"/>
      <c r="O1155" s="173"/>
      <c r="P1155" s="173"/>
      <c r="Q1155" s="173"/>
      <c r="R1155" s="173"/>
      <c r="S1155" s="173"/>
      <c r="T1155" s="174"/>
      <c r="AT1155" s="169" t="s">
        <v>167</v>
      </c>
      <c r="AU1155" s="169" t="s">
        <v>82</v>
      </c>
      <c r="AV1155" s="13" t="s">
        <v>15</v>
      </c>
      <c r="AW1155" s="13" t="s">
        <v>33</v>
      </c>
      <c r="AX1155" s="13" t="s">
        <v>71</v>
      </c>
      <c r="AY1155" s="169" t="s">
        <v>159</v>
      </c>
    </row>
    <row r="1156" spans="2:51" s="14" customFormat="1" ht="11.25">
      <c r="B1156" s="175"/>
      <c r="D1156" s="168" t="s">
        <v>167</v>
      </c>
      <c r="E1156" s="176" t="s">
        <v>3</v>
      </c>
      <c r="F1156" s="177" t="s">
        <v>230</v>
      </c>
      <c r="H1156" s="178">
        <v>12</v>
      </c>
      <c r="I1156" s="179"/>
      <c r="L1156" s="175"/>
      <c r="M1156" s="180"/>
      <c r="N1156" s="181"/>
      <c r="O1156" s="181"/>
      <c r="P1156" s="181"/>
      <c r="Q1156" s="181"/>
      <c r="R1156" s="181"/>
      <c r="S1156" s="181"/>
      <c r="T1156" s="182"/>
      <c r="AT1156" s="176" t="s">
        <v>167</v>
      </c>
      <c r="AU1156" s="176" t="s">
        <v>82</v>
      </c>
      <c r="AV1156" s="14" t="s">
        <v>79</v>
      </c>
      <c r="AW1156" s="14" t="s">
        <v>33</v>
      </c>
      <c r="AX1156" s="14" t="s">
        <v>71</v>
      </c>
      <c r="AY1156" s="176" t="s">
        <v>159</v>
      </c>
    </row>
    <row r="1157" spans="2:51" s="13" customFormat="1" ht="11.25">
      <c r="B1157" s="167"/>
      <c r="D1157" s="168" t="s">
        <v>167</v>
      </c>
      <c r="E1157" s="169" t="s">
        <v>3</v>
      </c>
      <c r="F1157" s="170" t="s">
        <v>342</v>
      </c>
      <c r="H1157" s="169" t="s">
        <v>3</v>
      </c>
      <c r="I1157" s="171"/>
      <c r="L1157" s="167"/>
      <c r="M1157" s="172"/>
      <c r="N1157" s="173"/>
      <c r="O1157" s="173"/>
      <c r="P1157" s="173"/>
      <c r="Q1157" s="173"/>
      <c r="R1157" s="173"/>
      <c r="S1157" s="173"/>
      <c r="T1157" s="174"/>
      <c r="AT1157" s="169" t="s">
        <v>167</v>
      </c>
      <c r="AU1157" s="169" t="s">
        <v>82</v>
      </c>
      <c r="AV1157" s="13" t="s">
        <v>15</v>
      </c>
      <c r="AW1157" s="13" t="s">
        <v>33</v>
      </c>
      <c r="AX1157" s="13" t="s">
        <v>71</v>
      </c>
      <c r="AY1157" s="169" t="s">
        <v>159</v>
      </c>
    </row>
    <row r="1158" spans="2:51" s="14" customFormat="1" ht="11.25">
      <c r="B1158" s="175"/>
      <c r="D1158" s="168" t="s">
        <v>167</v>
      </c>
      <c r="E1158" s="176" t="s">
        <v>3</v>
      </c>
      <c r="F1158" s="177" t="s">
        <v>286</v>
      </c>
      <c r="H1158" s="178">
        <v>22</v>
      </c>
      <c r="I1158" s="179"/>
      <c r="L1158" s="175"/>
      <c r="M1158" s="180"/>
      <c r="N1158" s="181"/>
      <c r="O1158" s="181"/>
      <c r="P1158" s="181"/>
      <c r="Q1158" s="181"/>
      <c r="R1158" s="181"/>
      <c r="S1158" s="181"/>
      <c r="T1158" s="182"/>
      <c r="AT1158" s="176" t="s">
        <v>167</v>
      </c>
      <c r="AU1158" s="176" t="s">
        <v>82</v>
      </c>
      <c r="AV1158" s="14" t="s">
        <v>79</v>
      </c>
      <c r="AW1158" s="14" t="s">
        <v>33</v>
      </c>
      <c r="AX1158" s="14" t="s">
        <v>71</v>
      </c>
      <c r="AY1158" s="176" t="s">
        <v>159</v>
      </c>
    </row>
    <row r="1159" spans="2:51" s="15" customFormat="1" ht="11.25">
      <c r="B1159" s="183"/>
      <c r="D1159" s="168" t="s">
        <v>167</v>
      </c>
      <c r="E1159" s="184" t="s">
        <v>3</v>
      </c>
      <c r="F1159" s="185" t="s">
        <v>186</v>
      </c>
      <c r="H1159" s="186">
        <v>34</v>
      </c>
      <c r="I1159" s="187"/>
      <c r="L1159" s="183"/>
      <c r="M1159" s="188"/>
      <c r="N1159" s="189"/>
      <c r="O1159" s="189"/>
      <c r="P1159" s="189"/>
      <c r="Q1159" s="189"/>
      <c r="R1159" s="189"/>
      <c r="S1159" s="189"/>
      <c r="T1159" s="190"/>
      <c r="AT1159" s="184" t="s">
        <v>167</v>
      </c>
      <c r="AU1159" s="184" t="s">
        <v>82</v>
      </c>
      <c r="AV1159" s="15" t="s">
        <v>85</v>
      </c>
      <c r="AW1159" s="15" t="s">
        <v>33</v>
      </c>
      <c r="AX1159" s="15" t="s">
        <v>15</v>
      </c>
      <c r="AY1159" s="184" t="s">
        <v>159</v>
      </c>
    </row>
    <row r="1160" spans="1:65" s="2" customFormat="1" ht="24" customHeight="1">
      <c r="A1160" s="34"/>
      <c r="B1160" s="153"/>
      <c r="C1160" s="154" t="s">
        <v>1376</v>
      </c>
      <c r="D1160" s="154" t="s">
        <v>161</v>
      </c>
      <c r="E1160" s="155" t="s">
        <v>1377</v>
      </c>
      <c r="F1160" s="156" t="s">
        <v>1378</v>
      </c>
      <c r="G1160" s="157" t="s">
        <v>164</v>
      </c>
      <c r="H1160" s="158">
        <v>4.248</v>
      </c>
      <c r="I1160" s="159"/>
      <c r="J1160" s="160">
        <f>ROUND(I1160*H1160,2)</f>
        <v>0</v>
      </c>
      <c r="K1160" s="156" t="s">
        <v>165</v>
      </c>
      <c r="L1160" s="35"/>
      <c r="M1160" s="161" t="s">
        <v>3</v>
      </c>
      <c r="N1160" s="162" t="s">
        <v>42</v>
      </c>
      <c r="O1160" s="55"/>
      <c r="P1160" s="163">
        <f>O1160*H1160</f>
        <v>0</v>
      </c>
      <c r="Q1160" s="163">
        <v>0</v>
      </c>
      <c r="R1160" s="163">
        <f>Q1160*H1160</f>
        <v>0</v>
      </c>
      <c r="S1160" s="163">
        <v>0.073</v>
      </c>
      <c r="T1160" s="164">
        <f>S1160*H1160</f>
        <v>0.310104</v>
      </c>
      <c r="U1160" s="34"/>
      <c r="V1160" s="34"/>
      <c r="W1160" s="34"/>
      <c r="X1160" s="34"/>
      <c r="Y1160" s="34"/>
      <c r="Z1160" s="34"/>
      <c r="AA1160" s="34"/>
      <c r="AB1160" s="34"/>
      <c r="AC1160" s="34"/>
      <c r="AD1160" s="34"/>
      <c r="AE1160" s="34"/>
      <c r="AR1160" s="165" t="s">
        <v>85</v>
      </c>
      <c r="AT1160" s="165" t="s">
        <v>161</v>
      </c>
      <c r="AU1160" s="165" t="s">
        <v>82</v>
      </c>
      <c r="AY1160" s="19" t="s">
        <v>159</v>
      </c>
      <c r="BE1160" s="166">
        <f>IF(N1160="základní",J1160,0)</f>
        <v>0</v>
      </c>
      <c r="BF1160" s="166">
        <f>IF(N1160="snížená",J1160,0)</f>
        <v>0</v>
      </c>
      <c r="BG1160" s="166">
        <f>IF(N1160="zákl. přenesená",J1160,0)</f>
        <v>0</v>
      </c>
      <c r="BH1160" s="166">
        <f>IF(N1160="sníž. přenesená",J1160,0)</f>
        <v>0</v>
      </c>
      <c r="BI1160" s="166">
        <f>IF(N1160="nulová",J1160,0)</f>
        <v>0</v>
      </c>
      <c r="BJ1160" s="19" t="s">
        <v>15</v>
      </c>
      <c r="BK1160" s="166">
        <f>ROUND(I1160*H1160,2)</f>
        <v>0</v>
      </c>
      <c r="BL1160" s="19" t="s">
        <v>85</v>
      </c>
      <c r="BM1160" s="165" t="s">
        <v>1379</v>
      </c>
    </row>
    <row r="1161" spans="2:51" s="13" customFormat="1" ht="11.25">
      <c r="B1161" s="167"/>
      <c r="D1161" s="168" t="s">
        <v>167</v>
      </c>
      <c r="E1161" s="169" t="s">
        <v>3</v>
      </c>
      <c r="F1161" s="170" t="s">
        <v>1380</v>
      </c>
      <c r="H1161" s="169" t="s">
        <v>3</v>
      </c>
      <c r="I1161" s="171"/>
      <c r="L1161" s="167"/>
      <c r="M1161" s="172"/>
      <c r="N1161" s="173"/>
      <c r="O1161" s="173"/>
      <c r="P1161" s="173"/>
      <c r="Q1161" s="173"/>
      <c r="R1161" s="173"/>
      <c r="S1161" s="173"/>
      <c r="T1161" s="174"/>
      <c r="AT1161" s="169" t="s">
        <v>167</v>
      </c>
      <c r="AU1161" s="169" t="s">
        <v>82</v>
      </c>
      <c r="AV1161" s="13" t="s">
        <v>15</v>
      </c>
      <c r="AW1161" s="13" t="s">
        <v>33</v>
      </c>
      <c r="AX1161" s="13" t="s">
        <v>71</v>
      </c>
      <c r="AY1161" s="169" t="s">
        <v>159</v>
      </c>
    </row>
    <row r="1162" spans="2:51" s="13" customFormat="1" ht="11.25">
      <c r="B1162" s="167"/>
      <c r="D1162" s="168" t="s">
        <v>167</v>
      </c>
      <c r="E1162" s="169" t="s">
        <v>3</v>
      </c>
      <c r="F1162" s="170" t="s">
        <v>339</v>
      </c>
      <c r="H1162" s="169" t="s">
        <v>3</v>
      </c>
      <c r="I1162" s="171"/>
      <c r="L1162" s="167"/>
      <c r="M1162" s="172"/>
      <c r="N1162" s="173"/>
      <c r="O1162" s="173"/>
      <c r="P1162" s="173"/>
      <c r="Q1162" s="173"/>
      <c r="R1162" s="173"/>
      <c r="S1162" s="173"/>
      <c r="T1162" s="174"/>
      <c r="AT1162" s="169" t="s">
        <v>167</v>
      </c>
      <c r="AU1162" s="169" t="s">
        <v>82</v>
      </c>
      <c r="AV1162" s="13" t="s">
        <v>15</v>
      </c>
      <c r="AW1162" s="13" t="s">
        <v>33</v>
      </c>
      <c r="AX1162" s="13" t="s">
        <v>71</v>
      </c>
      <c r="AY1162" s="169" t="s">
        <v>159</v>
      </c>
    </row>
    <row r="1163" spans="2:51" s="14" customFormat="1" ht="11.25">
      <c r="B1163" s="175"/>
      <c r="D1163" s="168" t="s">
        <v>167</v>
      </c>
      <c r="E1163" s="176" t="s">
        <v>3</v>
      </c>
      <c r="F1163" s="177" t="s">
        <v>1381</v>
      </c>
      <c r="H1163" s="178">
        <v>2.7</v>
      </c>
      <c r="I1163" s="179"/>
      <c r="L1163" s="175"/>
      <c r="M1163" s="180"/>
      <c r="N1163" s="181"/>
      <c r="O1163" s="181"/>
      <c r="P1163" s="181"/>
      <c r="Q1163" s="181"/>
      <c r="R1163" s="181"/>
      <c r="S1163" s="181"/>
      <c r="T1163" s="182"/>
      <c r="AT1163" s="176" t="s">
        <v>167</v>
      </c>
      <c r="AU1163" s="176" t="s">
        <v>82</v>
      </c>
      <c r="AV1163" s="14" t="s">
        <v>79</v>
      </c>
      <c r="AW1163" s="14" t="s">
        <v>33</v>
      </c>
      <c r="AX1163" s="14" t="s">
        <v>71</v>
      </c>
      <c r="AY1163" s="176" t="s">
        <v>159</v>
      </c>
    </row>
    <row r="1164" spans="2:51" s="13" customFormat="1" ht="11.25">
      <c r="B1164" s="167"/>
      <c r="D1164" s="168" t="s">
        <v>167</v>
      </c>
      <c r="E1164" s="169" t="s">
        <v>3</v>
      </c>
      <c r="F1164" s="170" t="s">
        <v>342</v>
      </c>
      <c r="H1164" s="169" t="s">
        <v>3</v>
      </c>
      <c r="I1164" s="171"/>
      <c r="L1164" s="167"/>
      <c r="M1164" s="172"/>
      <c r="N1164" s="173"/>
      <c r="O1164" s="173"/>
      <c r="P1164" s="173"/>
      <c r="Q1164" s="173"/>
      <c r="R1164" s="173"/>
      <c r="S1164" s="173"/>
      <c r="T1164" s="174"/>
      <c r="AT1164" s="169" t="s">
        <v>167</v>
      </c>
      <c r="AU1164" s="169" t="s">
        <v>82</v>
      </c>
      <c r="AV1164" s="13" t="s">
        <v>15</v>
      </c>
      <c r="AW1164" s="13" t="s">
        <v>33</v>
      </c>
      <c r="AX1164" s="13" t="s">
        <v>71</v>
      </c>
      <c r="AY1164" s="169" t="s">
        <v>159</v>
      </c>
    </row>
    <row r="1165" spans="2:51" s="14" customFormat="1" ht="11.25">
      <c r="B1165" s="175"/>
      <c r="D1165" s="168" t="s">
        <v>167</v>
      </c>
      <c r="E1165" s="176" t="s">
        <v>3</v>
      </c>
      <c r="F1165" s="177" t="s">
        <v>1382</v>
      </c>
      <c r="H1165" s="178">
        <v>1.548</v>
      </c>
      <c r="I1165" s="179"/>
      <c r="L1165" s="175"/>
      <c r="M1165" s="180"/>
      <c r="N1165" s="181"/>
      <c r="O1165" s="181"/>
      <c r="P1165" s="181"/>
      <c r="Q1165" s="181"/>
      <c r="R1165" s="181"/>
      <c r="S1165" s="181"/>
      <c r="T1165" s="182"/>
      <c r="AT1165" s="176" t="s">
        <v>167</v>
      </c>
      <c r="AU1165" s="176" t="s">
        <v>82</v>
      </c>
      <c r="AV1165" s="14" t="s">
        <v>79</v>
      </c>
      <c r="AW1165" s="14" t="s">
        <v>33</v>
      </c>
      <c r="AX1165" s="14" t="s">
        <v>71</v>
      </c>
      <c r="AY1165" s="176" t="s">
        <v>159</v>
      </c>
    </row>
    <row r="1166" spans="2:51" s="15" customFormat="1" ht="11.25">
      <c r="B1166" s="183"/>
      <c r="D1166" s="168" t="s">
        <v>167</v>
      </c>
      <c r="E1166" s="184" t="s">
        <v>3</v>
      </c>
      <c r="F1166" s="185" t="s">
        <v>186</v>
      </c>
      <c r="H1166" s="186">
        <v>4.248</v>
      </c>
      <c r="I1166" s="187"/>
      <c r="L1166" s="183"/>
      <c r="M1166" s="188"/>
      <c r="N1166" s="189"/>
      <c r="O1166" s="189"/>
      <c r="P1166" s="189"/>
      <c r="Q1166" s="189"/>
      <c r="R1166" s="189"/>
      <c r="S1166" s="189"/>
      <c r="T1166" s="190"/>
      <c r="AT1166" s="184" t="s">
        <v>167</v>
      </c>
      <c r="AU1166" s="184" t="s">
        <v>82</v>
      </c>
      <c r="AV1166" s="15" t="s">
        <v>85</v>
      </c>
      <c r="AW1166" s="15" t="s">
        <v>33</v>
      </c>
      <c r="AX1166" s="15" t="s">
        <v>15</v>
      </c>
      <c r="AY1166" s="184" t="s">
        <v>159</v>
      </c>
    </row>
    <row r="1167" spans="1:65" s="2" customFormat="1" ht="24" customHeight="1">
      <c r="A1167" s="34"/>
      <c r="B1167" s="153"/>
      <c r="C1167" s="154" t="s">
        <v>1383</v>
      </c>
      <c r="D1167" s="154" t="s">
        <v>161</v>
      </c>
      <c r="E1167" s="155" t="s">
        <v>1384</v>
      </c>
      <c r="F1167" s="156" t="s">
        <v>1385</v>
      </c>
      <c r="G1167" s="157" t="s">
        <v>164</v>
      </c>
      <c r="H1167" s="158">
        <v>13.963</v>
      </c>
      <c r="I1167" s="159"/>
      <c r="J1167" s="160">
        <f>ROUND(I1167*H1167,2)</f>
        <v>0</v>
      </c>
      <c r="K1167" s="156" t="s">
        <v>165</v>
      </c>
      <c r="L1167" s="35"/>
      <c r="M1167" s="161" t="s">
        <v>3</v>
      </c>
      <c r="N1167" s="162" t="s">
        <v>42</v>
      </c>
      <c r="O1167" s="55"/>
      <c r="P1167" s="163">
        <f>O1167*H1167</f>
        <v>0</v>
      </c>
      <c r="Q1167" s="163">
        <v>0</v>
      </c>
      <c r="R1167" s="163">
        <f>Q1167*H1167</f>
        <v>0</v>
      </c>
      <c r="S1167" s="163">
        <v>0.051</v>
      </c>
      <c r="T1167" s="164">
        <f>S1167*H1167</f>
        <v>0.7121129999999999</v>
      </c>
      <c r="U1167" s="34"/>
      <c r="V1167" s="34"/>
      <c r="W1167" s="34"/>
      <c r="X1167" s="34"/>
      <c r="Y1167" s="34"/>
      <c r="Z1167" s="34"/>
      <c r="AA1167" s="34"/>
      <c r="AB1167" s="34"/>
      <c r="AC1167" s="34"/>
      <c r="AD1167" s="34"/>
      <c r="AE1167" s="34"/>
      <c r="AR1167" s="165" t="s">
        <v>85</v>
      </c>
      <c r="AT1167" s="165" t="s">
        <v>161</v>
      </c>
      <c r="AU1167" s="165" t="s">
        <v>82</v>
      </c>
      <c r="AY1167" s="19" t="s">
        <v>159</v>
      </c>
      <c r="BE1167" s="166">
        <f>IF(N1167="základní",J1167,0)</f>
        <v>0</v>
      </c>
      <c r="BF1167" s="166">
        <f>IF(N1167="snížená",J1167,0)</f>
        <v>0</v>
      </c>
      <c r="BG1167" s="166">
        <f>IF(N1167="zákl. přenesená",J1167,0)</f>
        <v>0</v>
      </c>
      <c r="BH1167" s="166">
        <f>IF(N1167="sníž. přenesená",J1167,0)</f>
        <v>0</v>
      </c>
      <c r="BI1167" s="166">
        <f>IF(N1167="nulová",J1167,0)</f>
        <v>0</v>
      </c>
      <c r="BJ1167" s="19" t="s">
        <v>15</v>
      </c>
      <c r="BK1167" s="166">
        <f>ROUND(I1167*H1167,2)</f>
        <v>0</v>
      </c>
      <c r="BL1167" s="19" t="s">
        <v>85</v>
      </c>
      <c r="BM1167" s="165" t="s">
        <v>1386</v>
      </c>
    </row>
    <row r="1168" spans="2:51" s="13" customFormat="1" ht="11.25">
      <c r="B1168" s="167"/>
      <c r="D1168" s="168" t="s">
        <v>167</v>
      </c>
      <c r="E1168" s="169" t="s">
        <v>3</v>
      </c>
      <c r="F1168" s="170" t="s">
        <v>1387</v>
      </c>
      <c r="H1168" s="169" t="s">
        <v>3</v>
      </c>
      <c r="I1168" s="171"/>
      <c r="L1168" s="167"/>
      <c r="M1168" s="172"/>
      <c r="N1168" s="173"/>
      <c r="O1168" s="173"/>
      <c r="P1168" s="173"/>
      <c r="Q1168" s="173"/>
      <c r="R1168" s="173"/>
      <c r="S1168" s="173"/>
      <c r="T1168" s="174"/>
      <c r="AT1168" s="169" t="s">
        <v>167</v>
      </c>
      <c r="AU1168" s="169" t="s">
        <v>82</v>
      </c>
      <c r="AV1168" s="13" t="s">
        <v>15</v>
      </c>
      <c r="AW1168" s="13" t="s">
        <v>33</v>
      </c>
      <c r="AX1168" s="13" t="s">
        <v>71</v>
      </c>
      <c r="AY1168" s="169" t="s">
        <v>159</v>
      </c>
    </row>
    <row r="1169" spans="2:51" s="13" customFormat="1" ht="11.25">
      <c r="B1169" s="167"/>
      <c r="D1169" s="168" t="s">
        <v>167</v>
      </c>
      <c r="E1169" s="169" t="s">
        <v>3</v>
      </c>
      <c r="F1169" s="170" t="s">
        <v>342</v>
      </c>
      <c r="H1169" s="169" t="s">
        <v>3</v>
      </c>
      <c r="I1169" s="171"/>
      <c r="L1169" s="167"/>
      <c r="M1169" s="172"/>
      <c r="N1169" s="173"/>
      <c r="O1169" s="173"/>
      <c r="P1169" s="173"/>
      <c r="Q1169" s="173"/>
      <c r="R1169" s="173"/>
      <c r="S1169" s="173"/>
      <c r="T1169" s="174"/>
      <c r="AT1169" s="169" t="s">
        <v>167</v>
      </c>
      <c r="AU1169" s="169" t="s">
        <v>82</v>
      </c>
      <c r="AV1169" s="13" t="s">
        <v>15</v>
      </c>
      <c r="AW1169" s="13" t="s">
        <v>33</v>
      </c>
      <c r="AX1169" s="13" t="s">
        <v>71</v>
      </c>
      <c r="AY1169" s="169" t="s">
        <v>159</v>
      </c>
    </row>
    <row r="1170" spans="2:51" s="14" customFormat="1" ht="11.25">
      <c r="B1170" s="175"/>
      <c r="D1170" s="168" t="s">
        <v>167</v>
      </c>
      <c r="E1170" s="176" t="s">
        <v>3</v>
      </c>
      <c r="F1170" s="177" t="s">
        <v>1388</v>
      </c>
      <c r="H1170" s="178">
        <v>3.289</v>
      </c>
      <c r="I1170" s="179"/>
      <c r="L1170" s="175"/>
      <c r="M1170" s="180"/>
      <c r="N1170" s="181"/>
      <c r="O1170" s="181"/>
      <c r="P1170" s="181"/>
      <c r="Q1170" s="181"/>
      <c r="R1170" s="181"/>
      <c r="S1170" s="181"/>
      <c r="T1170" s="182"/>
      <c r="AT1170" s="176" t="s">
        <v>167</v>
      </c>
      <c r="AU1170" s="176" t="s">
        <v>82</v>
      </c>
      <c r="AV1170" s="14" t="s">
        <v>79</v>
      </c>
      <c r="AW1170" s="14" t="s">
        <v>33</v>
      </c>
      <c r="AX1170" s="14" t="s">
        <v>71</v>
      </c>
      <c r="AY1170" s="176" t="s">
        <v>159</v>
      </c>
    </row>
    <row r="1171" spans="2:51" s="14" customFormat="1" ht="11.25">
      <c r="B1171" s="175"/>
      <c r="D1171" s="168" t="s">
        <v>167</v>
      </c>
      <c r="E1171" s="176" t="s">
        <v>3</v>
      </c>
      <c r="F1171" s="177" t="s">
        <v>1389</v>
      </c>
      <c r="H1171" s="178">
        <v>2.574</v>
      </c>
      <c r="I1171" s="179"/>
      <c r="L1171" s="175"/>
      <c r="M1171" s="180"/>
      <c r="N1171" s="181"/>
      <c r="O1171" s="181"/>
      <c r="P1171" s="181"/>
      <c r="Q1171" s="181"/>
      <c r="R1171" s="181"/>
      <c r="S1171" s="181"/>
      <c r="T1171" s="182"/>
      <c r="AT1171" s="176" t="s">
        <v>167</v>
      </c>
      <c r="AU1171" s="176" t="s">
        <v>82</v>
      </c>
      <c r="AV1171" s="14" t="s">
        <v>79</v>
      </c>
      <c r="AW1171" s="14" t="s">
        <v>33</v>
      </c>
      <c r="AX1171" s="14" t="s">
        <v>71</v>
      </c>
      <c r="AY1171" s="176" t="s">
        <v>159</v>
      </c>
    </row>
    <row r="1172" spans="2:51" s="14" customFormat="1" ht="11.25">
      <c r="B1172" s="175"/>
      <c r="D1172" s="168" t="s">
        <v>167</v>
      </c>
      <c r="E1172" s="176" t="s">
        <v>3</v>
      </c>
      <c r="F1172" s="177" t="s">
        <v>1390</v>
      </c>
      <c r="H1172" s="178">
        <v>8.1</v>
      </c>
      <c r="I1172" s="179"/>
      <c r="L1172" s="175"/>
      <c r="M1172" s="180"/>
      <c r="N1172" s="181"/>
      <c r="O1172" s="181"/>
      <c r="P1172" s="181"/>
      <c r="Q1172" s="181"/>
      <c r="R1172" s="181"/>
      <c r="S1172" s="181"/>
      <c r="T1172" s="182"/>
      <c r="AT1172" s="176" t="s">
        <v>167</v>
      </c>
      <c r="AU1172" s="176" t="s">
        <v>82</v>
      </c>
      <c r="AV1172" s="14" t="s">
        <v>79</v>
      </c>
      <c r="AW1172" s="14" t="s">
        <v>33</v>
      </c>
      <c r="AX1172" s="14" t="s">
        <v>71</v>
      </c>
      <c r="AY1172" s="176" t="s">
        <v>159</v>
      </c>
    </row>
    <row r="1173" spans="2:51" s="15" customFormat="1" ht="11.25">
      <c r="B1173" s="183"/>
      <c r="D1173" s="168" t="s">
        <v>167</v>
      </c>
      <c r="E1173" s="184" t="s">
        <v>3</v>
      </c>
      <c r="F1173" s="185" t="s">
        <v>186</v>
      </c>
      <c r="H1173" s="186">
        <v>13.963</v>
      </c>
      <c r="I1173" s="187"/>
      <c r="L1173" s="183"/>
      <c r="M1173" s="188"/>
      <c r="N1173" s="189"/>
      <c r="O1173" s="189"/>
      <c r="P1173" s="189"/>
      <c r="Q1173" s="189"/>
      <c r="R1173" s="189"/>
      <c r="S1173" s="189"/>
      <c r="T1173" s="190"/>
      <c r="AT1173" s="184" t="s">
        <v>167</v>
      </c>
      <c r="AU1173" s="184" t="s">
        <v>82</v>
      </c>
      <c r="AV1173" s="15" t="s">
        <v>85</v>
      </c>
      <c r="AW1173" s="15" t="s">
        <v>33</v>
      </c>
      <c r="AX1173" s="15" t="s">
        <v>15</v>
      </c>
      <c r="AY1173" s="184" t="s">
        <v>159</v>
      </c>
    </row>
    <row r="1174" spans="1:65" s="2" customFormat="1" ht="36" customHeight="1">
      <c r="A1174" s="34"/>
      <c r="B1174" s="153"/>
      <c r="C1174" s="154" t="s">
        <v>1391</v>
      </c>
      <c r="D1174" s="154" t="s">
        <v>161</v>
      </c>
      <c r="E1174" s="155" t="s">
        <v>1392</v>
      </c>
      <c r="F1174" s="156" t="s">
        <v>1393</v>
      </c>
      <c r="G1174" s="157" t="s">
        <v>164</v>
      </c>
      <c r="H1174" s="158">
        <v>21.678</v>
      </c>
      <c r="I1174" s="159"/>
      <c r="J1174" s="160">
        <f>ROUND(I1174*H1174,2)</f>
        <v>0</v>
      </c>
      <c r="K1174" s="156" t="s">
        <v>165</v>
      </c>
      <c r="L1174" s="35"/>
      <c r="M1174" s="161" t="s">
        <v>3</v>
      </c>
      <c r="N1174" s="162" t="s">
        <v>42</v>
      </c>
      <c r="O1174" s="55"/>
      <c r="P1174" s="163">
        <f>O1174*H1174</f>
        <v>0</v>
      </c>
      <c r="Q1174" s="163">
        <v>0</v>
      </c>
      <c r="R1174" s="163">
        <f>Q1174*H1174</f>
        <v>0</v>
      </c>
      <c r="S1174" s="163">
        <v>0.066</v>
      </c>
      <c r="T1174" s="164">
        <f>S1174*H1174</f>
        <v>1.4307480000000001</v>
      </c>
      <c r="U1174" s="34"/>
      <c r="V1174" s="34"/>
      <c r="W1174" s="34"/>
      <c r="X1174" s="34"/>
      <c r="Y1174" s="34"/>
      <c r="Z1174" s="34"/>
      <c r="AA1174" s="34"/>
      <c r="AB1174" s="34"/>
      <c r="AC1174" s="34"/>
      <c r="AD1174" s="34"/>
      <c r="AE1174" s="34"/>
      <c r="AR1174" s="165" t="s">
        <v>85</v>
      </c>
      <c r="AT1174" s="165" t="s">
        <v>161</v>
      </c>
      <c r="AU1174" s="165" t="s">
        <v>82</v>
      </c>
      <c r="AY1174" s="19" t="s">
        <v>159</v>
      </c>
      <c r="BE1174" s="166">
        <f>IF(N1174="základní",J1174,0)</f>
        <v>0</v>
      </c>
      <c r="BF1174" s="166">
        <f>IF(N1174="snížená",J1174,0)</f>
        <v>0</v>
      </c>
      <c r="BG1174" s="166">
        <f>IF(N1174="zákl. přenesená",J1174,0)</f>
        <v>0</v>
      </c>
      <c r="BH1174" s="166">
        <f>IF(N1174="sníž. přenesená",J1174,0)</f>
        <v>0</v>
      </c>
      <c r="BI1174" s="166">
        <f>IF(N1174="nulová",J1174,0)</f>
        <v>0</v>
      </c>
      <c r="BJ1174" s="19" t="s">
        <v>15</v>
      </c>
      <c r="BK1174" s="166">
        <f>ROUND(I1174*H1174,2)</f>
        <v>0</v>
      </c>
      <c r="BL1174" s="19" t="s">
        <v>85</v>
      </c>
      <c r="BM1174" s="165" t="s">
        <v>1394</v>
      </c>
    </row>
    <row r="1175" spans="2:51" s="14" customFormat="1" ht="11.25">
      <c r="B1175" s="175"/>
      <c r="D1175" s="168" t="s">
        <v>167</v>
      </c>
      <c r="E1175" s="176" t="s">
        <v>3</v>
      </c>
      <c r="F1175" s="177" t="s">
        <v>1395</v>
      </c>
      <c r="H1175" s="178">
        <v>10.805</v>
      </c>
      <c r="I1175" s="179"/>
      <c r="L1175" s="175"/>
      <c r="M1175" s="180"/>
      <c r="N1175" s="181"/>
      <c r="O1175" s="181"/>
      <c r="P1175" s="181"/>
      <c r="Q1175" s="181"/>
      <c r="R1175" s="181"/>
      <c r="S1175" s="181"/>
      <c r="T1175" s="182"/>
      <c r="AT1175" s="176" t="s">
        <v>167</v>
      </c>
      <c r="AU1175" s="176" t="s">
        <v>82</v>
      </c>
      <c r="AV1175" s="14" t="s">
        <v>79</v>
      </c>
      <c r="AW1175" s="14" t="s">
        <v>33</v>
      </c>
      <c r="AX1175" s="14" t="s">
        <v>71</v>
      </c>
      <c r="AY1175" s="176" t="s">
        <v>159</v>
      </c>
    </row>
    <row r="1176" spans="2:51" s="14" customFormat="1" ht="11.25">
      <c r="B1176" s="175"/>
      <c r="D1176" s="168" t="s">
        <v>167</v>
      </c>
      <c r="E1176" s="176" t="s">
        <v>3</v>
      </c>
      <c r="F1176" s="177" t="s">
        <v>1396</v>
      </c>
      <c r="H1176" s="178">
        <v>10.873</v>
      </c>
      <c r="I1176" s="179"/>
      <c r="L1176" s="175"/>
      <c r="M1176" s="180"/>
      <c r="N1176" s="181"/>
      <c r="O1176" s="181"/>
      <c r="P1176" s="181"/>
      <c r="Q1176" s="181"/>
      <c r="R1176" s="181"/>
      <c r="S1176" s="181"/>
      <c r="T1176" s="182"/>
      <c r="AT1176" s="176" t="s">
        <v>167</v>
      </c>
      <c r="AU1176" s="176" t="s">
        <v>82</v>
      </c>
      <c r="AV1176" s="14" t="s">
        <v>79</v>
      </c>
      <c r="AW1176" s="14" t="s">
        <v>33</v>
      </c>
      <c r="AX1176" s="14" t="s">
        <v>71</v>
      </c>
      <c r="AY1176" s="176" t="s">
        <v>159</v>
      </c>
    </row>
    <row r="1177" spans="2:51" s="15" customFormat="1" ht="11.25">
      <c r="B1177" s="183"/>
      <c r="D1177" s="168" t="s">
        <v>167</v>
      </c>
      <c r="E1177" s="184" t="s">
        <v>3</v>
      </c>
      <c r="F1177" s="185" t="s">
        <v>186</v>
      </c>
      <c r="H1177" s="186">
        <v>21.678</v>
      </c>
      <c r="I1177" s="187"/>
      <c r="L1177" s="183"/>
      <c r="M1177" s="188"/>
      <c r="N1177" s="189"/>
      <c r="O1177" s="189"/>
      <c r="P1177" s="189"/>
      <c r="Q1177" s="189"/>
      <c r="R1177" s="189"/>
      <c r="S1177" s="189"/>
      <c r="T1177" s="190"/>
      <c r="AT1177" s="184" t="s">
        <v>167</v>
      </c>
      <c r="AU1177" s="184" t="s">
        <v>82</v>
      </c>
      <c r="AV1177" s="15" t="s">
        <v>85</v>
      </c>
      <c r="AW1177" s="15" t="s">
        <v>33</v>
      </c>
      <c r="AX1177" s="15" t="s">
        <v>15</v>
      </c>
      <c r="AY1177" s="184" t="s">
        <v>159</v>
      </c>
    </row>
    <row r="1178" spans="1:65" s="2" customFormat="1" ht="36" customHeight="1">
      <c r="A1178" s="34"/>
      <c r="B1178" s="153"/>
      <c r="C1178" s="154" t="s">
        <v>1397</v>
      </c>
      <c r="D1178" s="154" t="s">
        <v>161</v>
      </c>
      <c r="E1178" s="155" t="s">
        <v>1398</v>
      </c>
      <c r="F1178" s="156" t="s">
        <v>1399</v>
      </c>
      <c r="G1178" s="157" t="s">
        <v>164</v>
      </c>
      <c r="H1178" s="158">
        <v>19.5</v>
      </c>
      <c r="I1178" s="159"/>
      <c r="J1178" s="160">
        <f>ROUND(I1178*H1178,2)</f>
        <v>0</v>
      </c>
      <c r="K1178" s="156" t="s">
        <v>165</v>
      </c>
      <c r="L1178" s="35"/>
      <c r="M1178" s="161" t="s">
        <v>3</v>
      </c>
      <c r="N1178" s="162" t="s">
        <v>42</v>
      </c>
      <c r="O1178" s="55"/>
      <c r="P1178" s="163">
        <f>O1178*H1178</f>
        <v>0</v>
      </c>
      <c r="Q1178" s="163">
        <v>0</v>
      </c>
      <c r="R1178" s="163">
        <f>Q1178*H1178</f>
        <v>0</v>
      </c>
      <c r="S1178" s="163">
        <v>0.131</v>
      </c>
      <c r="T1178" s="164">
        <f>S1178*H1178</f>
        <v>2.5545</v>
      </c>
      <c r="U1178" s="34"/>
      <c r="V1178" s="34"/>
      <c r="W1178" s="34"/>
      <c r="X1178" s="34"/>
      <c r="Y1178" s="34"/>
      <c r="Z1178" s="34"/>
      <c r="AA1178" s="34"/>
      <c r="AB1178" s="34"/>
      <c r="AC1178" s="34"/>
      <c r="AD1178" s="34"/>
      <c r="AE1178" s="34"/>
      <c r="AR1178" s="165" t="s">
        <v>85</v>
      </c>
      <c r="AT1178" s="165" t="s">
        <v>161</v>
      </c>
      <c r="AU1178" s="165" t="s">
        <v>82</v>
      </c>
      <c r="AY1178" s="19" t="s">
        <v>159</v>
      </c>
      <c r="BE1178" s="166">
        <f>IF(N1178="základní",J1178,0)</f>
        <v>0</v>
      </c>
      <c r="BF1178" s="166">
        <f>IF(N1178="snížená",J1178,0)</f>
        <v>0</v>
      </c>
      <c r="BG1178" s="166">
        <f>IF(N1178="zákl. přenesená",J1178,0)</f>
        <v>0</v>
      </c>
      <c r="BH1178" s="166">
        <f>IF(N1178="sníž. přenesená",J1178,0)</f>
        <v>0</v>
      </c>
      <c r="BI1178" s="166">
        <f>IF(N1178="nulová",J1178,0)</f>
        <v>0</v>
      </c>
      <c r="BJ1178" s="19" t="s">
        <v>15</v>
      </c>
      <c r="BK1178" s="166">
        <f>ROUND(I1178*H1178,2)</f>
        <v>0</v>
      </c>
      <c r="BL1178" s="19" t="s">
        <v>85</v>
      </c>
      <c r="BM1178" s="165" t="s">
        <v>1400</v>
      </c>
    </row>
    <row r="1179" spans="2:51" s="13" customFormat="1" ht="11.25">
      <c r="B1179" s="167"/>
      <c r="D1179" s="168" t="s">
        <v>167</v>
      </c>
      <c r="E1179" s="169" t="s">
        <v>3</v>
      </c>
      <c r="F1179" s="170" t="s">
        <v>342</v>
      </c>
      <c r="H1179" s="169" t="s">
        <v>3</v>
      </c>
      <c r="I1179" s="171"/>
      <c r="L1179" s="167"/>
      <c r="M1179" s="172"/>
      <c r="N1179" s="173"/>
      <c r="O1179" s="173"/>
      <c r="P1179" s="173"/>
      <c r="Q1179" s="173"/>
      <c r="R1179" s="173"/>
      <c r="S1179" s="173"/>
      <c r="T1179" s="174"/>
      <c r="AT1179" s="169" t="s">
        <v>167</v>
      </c>
      <c r="AU1179" s="169" t="s">
        <v>82</v>
      </c>
      <c r="AV1179" s="13" t="s">
        <v>15</v>
      </c>
      <c r="AW1179" s="13" t="s">
        <v>33</v>
      </c>
      <c r="AX1179" s="13" t="s">
        <v>71</v>
      </c>
      <c r="AY1179" s="169" t="s">
        <v>159</v>
      </c>
    </row>
    <row r="1180" spans="2:51" s="14" customFormat="1" ht="11.25">
      <c r="B1180" s="175"/>
      <c r="D1180" s="168" t="s">
        <v>167</v>
      </c>
      <c r="E1180" s="176" t="s">
        <v>3</v>
      </c>
      <c r="F1180" s="177" t="s">
        <v>1401</v>
      </c>
      <c r="H1180" s="178">
        <v>26.1</v>
      </c>
      <c r="I1180" s="179"/>
      <c r="L1180" s="175"/>
      <c r="M1180" s="180"/>
      <c r="N1180" s="181"/>
      <c r="O1180" s="181"/>
      <c r="P1180" s="181"/>
      <c r="Q1180" s="181"/>
      <c r="R1180" s="181"/>
      <c r="S1180" s="181"/>
      <c r="T1180" s="182"/>
      <c r="AT1180" s="176" t="s">
        <v>167</v>
      </c>
      <c r="AU1180" s="176" t="s">
        <v>82</v>
      </c>
      <c r="AV1180" s="14" t="s">
        <v>79</v>
      </c>
      <c r="AW1180" s="14" t="s">
        <v>33</v>
      </c>
      <c r="AX1180" s="14" t="s">
        <v>71</v>
      </c>
      <c r="AY1180" s="176" t="s">
        <v>159</v>
      </c>
    </row>
    <row r="1181" spans="2:51" s="14" customFormat="1" ht="11.25">
      <c r="B1181" s="175"/>
      <c r="D1181" s="168" t="s">
        <v>167</v>
      </c>
      <c r="E1181" s="176" t="s">
        <v>3</v>
      </c>
      <c r="F1181" s="177" t="s">
        <v>1402</v>
      </c>
      <c r="H1181" s="178">
        <v>-6.6</v>
      </c>
      <c r="I1181" s="179"/>
      <c r="L1181" s="175"/>
      <c r="M1181" s="180"/>
      <c r="N1181" s="181"/>
      <c r="O1181" s="181"/>
      <c r="P1181" s="181"/>
      <c r="Q1181" s="181"/>
      <c r="R1181" s="181"/>
      <c r="S1181" s="181"/>
      <c r="T1181" s="182"/>
      <c r="AT1181" s="176" t="s">
        <v>167</v>
      </c>
      <c r="AU1181" s="176" t="s">
        <v>82</v>
      </c>
      <c r="AV1181" s="14" t="s">
        <v>79</v>
      </c>
      <c r="AW1181" s="14" t="s">
        <v>33</v>
      </c>
      <c r="AX1181" s="14" t="s">
        <v>71</v>
      </c>
      <c r="AY1181" s="176" t="s">
        <v>159</v>
      </c>
    </row>
    <row r="1182" spans="2:51" s="15" customFormat="1" ht="11.25">
      <c r="B1182" s="183"/>
      <c r="D1182" s="168" t="s">
        <v>167</v>
      </c>
      <c r="E1182" s="184" t="s">
        <v>3</v>
      </c>
      <c r="F1182" s="185" t="s">
        <v>186</v>
      </c>
      <c r="H1182" s="186">
        <v>19.5</v>
      </c>
      <c r="I1182" s="187"/>
      <c r="L1182" s="183"/>
      <c r="M1182" s="188"/>
      <c r="N1182" s="189"/>
      <c r="O1182" s="189"/>
      <c r="P1182" s="189"/>
      <c r="Q1182" s="189"/>
      <c r="R1182" s="189"/>
      <c r="S1182" s="189"/>
      <c r="T1182" s="190"/>
      <c r="AT1182" s="184" t="s">
        <v>167</v>
      </c>
      <c r="AU1182" s="184" t="s">
        <v>82</v>
      </c>
      <c r="AV1182" s="15" t="s">
        <v>85</v>
      </c>
      <c r="AW1182" s="15" t="s">
        <v>33</v>
      </c>
      <c r="AX1182" s="15" t="s">
        <v>15</v>
      </c>
      <c r="AY1182" s="184" t="s">
        <v>159</v>
      </c>
    </row>
    <row r="1183" spans="1:65" s="2" customFormat="1" ht="36" customHeight="1">
      <c r="A1183" s="34"/>
      <c r="B1183" s="153"/>
      <c r="C1183" s="154" t="s">
        <v>1403</v>
      </c>
      <c r="D1183" s="154" t="s">
        <v>161</v>
      </c>
      <c r="E1183" s="155" t="s">
        <v>1404</v>
      </c>
      <c r="F1183" s="156" t="s">
        <v>1405</v>
      </c>
      <c r="G1183" s="157" t="s">
        <v>164</v>
      </c>
      <c r="H1183" s="158">
        <v>113.65</v>
      </c>
      <c r="I1183" s="159"/>
      <c r="J1183" s="160">
        <f>ROUND(I1183*H1183,2)</f>
        <v>0</v>
      </c>
      <c r="K1183" s="156" t="s">
        <v>165</v>
      </c>
      <c r="L1183" s="35"/>
      <c r="M1183" s="161" t="s">
        <v>3</v>
      </c>
      <c r="N1183" s="162" t="s">
        <v>42</v>
      </c>
      <c r="O1183" s="55"/>
      <c r="P1183" s="163">
        <f>O1183*H1183</f>
        <v>0</v>
      </c>
      <c r="Q1183" s="163">
        <v>0</v>
      </c>
      <c r="R1183" s="163">
        <f>Q1183*H1183</f>
        <v>0</v>
      </c>
      <c r="S1183" s="163">
        <v>0.261</v>
      </c>
      <c r="T1183" s="164">
        <f>S1183*H1183</f>
        <v>29.662650000000003</v>
      </c>
      <c r="U1183" s="34"/>
      <c r="V1183" s="34"/>
      <c r="W1183" s="34"/>
      <c r="X1183" s="34"/>
      <c r="Y1183" s="34"/>
      <c r="Z1183" s="34"/>
      <c r="AA1183" s="34"/>
      <c r="AB1183" s="34"/>
      <c r="AC1183" s="34"/>
      <c r="AD1183" s="34"/>
      <c r="AE1183" s="34"/>
      <c r="AR1183" s="165" t="s">
        <v>85</v>
      </c>
      <c r="AT1183" s="165" t="s">
        <v>161</v>
      </c>
      <c r="AU1183" s="165" t="s">
        <v>82</v>
      </c>
      <c r="AY1183" s="19" t="s">
        <v>159</v>
      </c>
      <c r="BE1183" s="166">
        <f>IF(N1183="základní",J1183,0)</f>
        <v>0</v>
      </c>
      <c r="BF1183" s="166">
        <f>IF(N1183="snížená",J1183,0)</f>
        <v>0</v>
      </c>
      <c r="BG1183" s="166">
        <f>IF(N1183="zákl. přenesená",J1183,0)</f>
        <v>0</v>
      </c>
      <c r="BH1183" s="166">
        <f>IF(N1183="sníž. přenesená",J1183,0)</f>
        <v>0</v>
      </c>
      <c r="BI1183" s="166">
        <f>IF(N1183="nulová",J1183,0)</f>
        <v>0</v>
      </c>
      <c r="BJ1183" s="19" t="s">
        <v>15</v>
      </c>
      <c r="BK1183" s="166">
        <f>ROUND(I1183*H1183,2)</f>
        <v>0</v>
      </c>
      <c r="BL1183" s="19" t="s">
        <v>85</v>
      </c>
      <c r="BM1183" s="165" t="s">
        <v>1406</v>
      </c>
    </row>
    <row r="1184" spans="2:51" s="13" customFormat="1" ht="11.25">
      <c r="B1184" s="167"/>
      <c r="D1184" s="168" t="s">
        <v>167</v>
      </c>
      <c r="E1184" s="169" t="s">
        <v>3</v>
      </c>
      <c r="F1184" s="170" t="s">
        <v>339</v>
      </c>
      <c r="H1184" s="169" t="s">
        <v>3</v>
      </c>
      <c r="I1184" s="171"/>
      <c r="L1184" s="167"/>
      <c r="M1184" s="172"/>
      <c r="N1184" s="173"/>
      <c r="O1184" s="173"/>
      <c r="P1184" s="173"/>
      <c r="Q1184" s="173"/>
      <c r="R1184" s="173"/>
      <c r="S1184" s="173"/>
      <c r="T1184" s="174"/>
      <c r="AT1184" s="169" t="s">
        <v>167</v>
      </c>
      <c r="AU1184" s="169" t="s">
        <v>82</v>
      </c>
      <c r="AV1184" s="13" t="s">
        <v>15</v>
      </c>
      <c r="AW1184" s="13" t="s">
        <v>33</v>
      </c>
      <c r="AX1184" s="13" t="s">
        <v>71</v>
      </c>
      <c r="AY1184" s="169" t="s">
        <v>159</v>
      </c>
    </row>
    <row r="1185" spans="2:51" s="14" customFormat="1" ht="11.25">
      <c r="B1185" s="175"/>
      <c r="D1185" s="168" t="s">
        <v>167</v>
      </c>
      <c r="E1185" s="176" t="s">
        <v>3</v>
      </c>
      <c r="F1185" s="177" t="s">
        <v>1407</v>
      </c>
      <c r="H1185" s="178">
        <v>13.32</v>
      </c>
      <c r="I1185" s="179"/>
      <c r="L1185" s="175"/>
      <c r="M1185" s="180"/>
      <c r="N1185" s="181"/>
      <c r="O1185" s="181"/>
      <c r="P1185" s="181"/>
      <c r="Q1185" s="181"/>
      <c r="R1185" s="181"/>
      <c r="S1185" s="181"/>
      <c r="T1185" s="182"/>
      <c r="AT1185" s="176" t="s">
        <v>167</v>
      </c>
      <c r="AU1185" s="176" t="s">
        <v>82</v>
      </c>
      <c r="AV1185" s="14" t="s">
        <v>79</v>
      </c>
      <c r="AW1185" s="14" t="s">
        <v>33</v>
      </c>
      <c r="AX1185" s="14" t="s">
        <v>71</v>
      </c>
      <c r="AY1185" s="176" t="s">
        <v>159</v>
      </c>
    </row>
    <row r="1186" spans="2:51" s="14" customFormat="1" ht="11.25">
      <c r="B1186" s="175"/>
      <c r="D1186" s="168" t="s">
        <v>167</v>
      </c>
      <c r="E1186" s="176" t="s">
        <v>3</v>
      </c>
      <c r="F1186" s="177" t="s">
        <v>1408</v>
      </c>
      <c r="H1186" s="178">
        <v>-1.6</v>
      </c>
      <c r="I1186" s="179"/>
      <c r="L1186" s="175"/>
      <c r="M1186" s="180"/>
      <c r="N1186" s="181"/>
      <c r="O1186" s="181"/>
      <c r="P1186" s="181"/>
      <c r="Q1186" s="181"/>
      <c r="R1186" s="181"/>
      <c r="S1186" s="181"/>
      <c r="T1186" s="182"/>
      <c r="AT1186" s="176" t="s">
        <v>167</v>
      </c>
      <c r="AU1186" s="176" t="s">
        <v>82</v>
      </c>
      <c r="AV1186" s="14" t="s">
        <v>79</v>
      </c>
      <c r="AW1186" s="14" t="s">
        <v>33</v>
      </c>
      <c r="AX1186" s="14" t="s">
        <v>71</v>
      </c>
      <c r="AY1186" s="176" t="s">
        <v>159</v>
      </c>
    </row>
    <row r="1187" spans="2:51" s="14" customFormat="1" ht="11.25">
      <c r="B1187" s="175"/>
      <c r="D1187" s="168" t="s">
        <v>167</v>
      </c>
      <c r="E1187" s="176" t="s">
        <v>3</v>
      </c>
      <c r="F1187" s="177" t="s">
        <v>1409</v>
      </c>
      <c r="H1187" s="178">
        <v>38.1</v>
      </c>
      <c r="I1187" s="179"/>
      <c r="L1187" s="175"/>
      <c r="M1187" s="180"/>
      <c r="N1187" s="181"/>
      <c r="O1187" s="181"/>
      <c r="P1187" s="181"/>
      <c r="Q1187" s="181"/>
      <c r="R1187" s="181"/>
      <c r="S1187" s="181"/>
      <c r="T1187" s="182"/>
      <c r="AT1187" s="176" t="s">
        <v>167</v>
      </c>
      <c r="AU1187" s="176" t="s">
        <v>82</v>
      </c>
      <c r="AV1187" s="14" t="s">
        <v>79</v>
      </c>
      <c r="AW1187" s="14" t="s">
        <v>33</v>
      </c>
      <c r="AX1187" s="14" t="s">
        <v>71</v>
      </c>
      <c r="AY1187" s="176" t="s">
        <v>159</v>
      </c>
    </row>
    <row r="1188" spans="2:51" s="14" customFormat="1" ht="11.25">
      <c r="B1188" s="175"/>
      <c r="D1188" s="168" t="s">
        <v>167</v>
      </c>
      <c r="E1188" s="176" t="s">
        <v>3</v>
      </c>
      <c r="F1188" s="177" t="s">
        <v>1410</v>
      </c>
      <c r="H1188" s="178">
        <v>-8.2</v>
      </c>
      <c r="I1188" s="179"/>
      <c r="L1188" s="175"/>
      <c r="M1188" s="180"/>
      <c r="N1188" s="181"/>
      <c r="O1188" s="181"/>
      <c r="P1188" s="181"/>
      <c r="Q1188" s="181"/>
      <c r="R1188" s="181"/>
      <c r="S1188" s="181"/>
      <c r="T1188" s="182"/>
      <c r="AT1188" s="176" t="s">
        <v>167</v>
      </c>
      <c r="AU1188" s="176" t="s">
        <v>82</v>
      </c>
      <c r="AV1188" s="14" t="s">
        <v>79</v>
      </c>
      <c r="AW1188" s="14" t="s">
        <v>33</v>
      </c>
      <c r="AX1188" s="14" t="s">
        <v>71</v>
      </c>
      <c r="AY1188" s="176" t="s">
        <v>159</v>
      </c>
    </row>
    <row r="1189" spans="2:51" s="13" customFormat="1" ht="11.25">
      <c r="B1189" s="167"/>
      <c r="D1189" s="168" t="s">
        <v>167</v>
      </c>
      <c r="E1189" s="169" t="s">
        <v>3</v>
      </c>
      <c r="F1189" s="170" t="s">
        <v>342</v>
      </c>
      <c r="H1189" s="169" t="s">
        <v>3</v>
      </c>
      <c r="I1189" s="171"/>
      <c r="L1189" s="167"/>
      <c r="M1189" s="172"/>
      <c r="N1189" s="173"/>
      <c r="O1189" s="173"/>
      <c r="P1189" s="173"/>
      <c r="Q1189" s="173"/>
      <c r="R1189" s="173"/>
      <c r="S1189" s="173"/>
      <c r="T1189" s="174"/>
      <c r="AT1189" s="169" t="s">
        <v>167</v>
      </c>
      <c r="AU1189" s="169" t="s">
        <v>82</v>
      </c>
      <c r="AV1189" s="13" t="s">
        <v>15</v>
      </c>
      <c r="AW1189" s="13" t="s">
        <v>33</v>
      </c>
      <c r="AX1189" s="13" t="s">
        <v>71</v>
      </c>
      <c r="AY1189" s="169" t="s">
        <v>159</v>
      </c>
    </row>
    <row r="1190" spans="2:51" s="14" customFormat="1" ht="11.25">
      <c r="B1190" s="175"/>
      <c r="D1190" s="168" t="s">
        <v>167</v>
      </c>
      <c r="E1190" s="176" t="s">
        <v>3</v>
      </c>
      <c r="F1190" s="177" t="s">
        <v>1411</v>
      </c>
      <c r="H1190" s="178">
        <v>83.23</v>
      </c>
      <c r="I1190" s="179"/>
      <c r="L1190" s="175"/>
      <c r="M1190" s="180"/>
      <c r="N1190" s="181"/>
      <c r="O1190" s="181"/>
      <c r="P1190" s="181"/>
      <c r="Q1190" s="181"/>
      <c r="R1190" s="181"/>
      <c r="S1190" s="181"/>
      <c r="T1190" s="182"/>
      <c r="AT1190" s="176" t="s">
        <v>167</v>
      </c>
      <c r="AU1190" s="176" t="s">
        <v>82</v>
      </c>
      <c r="AV1190" s="14" t="s">
        <v>79</v>
      </c>
      <c r="AW1190" s="14" t="s">
        <v>33</v>
      </c>
      <c r="AX1190" s="14" t="s">
        <v>71</v>
      </c>
      <c r="AY1190" s="176" t="s">
        <v>159</v>
      </c>
    </row>
    <row r="1191" spans="2:51" s="14" customFormat="1" ht="11.25">
      <c r="B1191" s="175"/>
      <c r="D1191" s="168" t="s">
        <v>167</v>
      </c>
      <c r="E1191" s="176" t="s">
        <v>3</v>
      </c>
      <c r="F1191" s="177" t="s">
        <v>1412</v>
      </c>
      <c r="H1191" s="178">
        <v>-11.2</v>
      </c>
      <c r="I1191" s="179"/>
      <c r="L1191" s="175"/>
      <c r="M1191" s="180"/>
      <c r="N1191" s="181"/>
      <c r="O1191" s="181"/>
      <c r="P1191" s="181"/>
      <c r="Q1191" s="181"/>
      <c r="R1191" s="181"/>
      <c r="S1191" s="181"/>
      <c r="T1191" s="182"/>
      <c r="AT1191" s="176" t="s">
        <v>167</v>
      </c>
      <c r="AU1191" s="176" t="s">
        <v>82</v>
      </c>
      <c r="AV1191" s="14" t="s">
        <v>79</v>
      </c>
      <c r="AW1191" s="14" t="s">
        <v>33</v>
      </c>
      <c r="AX1191" s="14" t="s">
        <v>71</v>
      </c>
      <c r="AY1191" s="176" t="s">
        <v>159</v>
      </c>
    </row>
    <row r="1192" spans="2:51" s="15" customFormat="1" ht="11.25">
      <c r="B1192" s="183"/>
      <c r="D1192" s="168" t="s">
        <v>167</v>
      </c>
      <c r="E1192" s="184" t="s">
        <v>3</v>
      </c>
      <c r="F1192" s="185" t="s">
        <v>186</v>
      </c>
      <c r="H1192" s="186">
        <v>113.65</v>
      </c>
      <c r="I1192" s="187"/>
      <c r="L1192" s="183"/>
      <c r="M1192" s="188"/>
      <c r="N1192" s="189"/>
      <c r="O1192" s="189"/>
      <c r="P1192" s="189"/>
      <c r="Q1192" s="189"/>
      <c r="R1192" s="189"/>
      <c r="S1192" s="189"/>
      <c r="T1192" s="190"/>
      <c r="AT1192" s="184" t="s">
        <v>167</v>
      </c>
      <c r="AU1192" s="184" t="s">
        <v>82</v>
      </c>
      <c r="AV1192" s="15" t="s">
        <v>85</v>
      </c>
      <c r="AW1192" s="15" t="s">
        <v>33</v>
      </c>
      <c r="AX1192" s="15" t="s">
        <v>15</v>
      </c>
      <c r="AY1192" s="184" t="s">
        <v>159</v>
      </c>
    </row>
    <row r="1193" spans="1:65" s="2" customFormat="1" ht="48" customHeight="1">
      <c r="A1193" s="34"/>
      <c r="B1193" s="153"/>
      <c r="C1193" s="154" t="s">
        <v>1413</v>
      </c>
      <c r="D1193" s="154" t="s">
        <v>161</v>
      </c>
      <c r="E1193" s="155" t="s">
        <v>1414</v>
      </c>
      <c r="F1193" s="156" t="s">
        <v>1415</v>
      </c>
      <c r="G1193" s="157" t="s">
        <v>172</v>
      </c>
      <c r="H1193" s="158">
        <v>34.188</v>
      </c>
      <c r="I1193" s="159"/>
      <c r="J1193" s="160">
        <f>ROUND(I1193*H1193,2)</f>
        <v>0</v>
      </c>
      <c r="K1193" s="156" t="s">
        <v>165</v>
      </c>
      <c r="L1193" s="35"/>
      <c r="M1193" s="161" t="s">
        <v>3</v>
      </c>
      <c r="N1193" s="162" t="s">
        <v>42</v>
      </c>
      <c r="O1193" s="55"/>
      <c r="P1193" s="163">
        <f>O1193*H1193</f>
        <v>0</v>
      </c>
      <c r="Q1193" s="163">
        <v>0</v>
      </c>
      <c r="R1193" s="163">
        <f>Q1193*H1193</f>
        <v>0</v>
      </c>
      <c r="S1193" s="163">
        <v>1.8</v>
      </c>
      <c r="T1193" s="164">
        <f>S1193*H1193</f>
        <v>61.5384</v>
      </c>
      <c r="U1193" s="34"/>
      <c r="V1193" s="34"/>
      <c r="W1193" s="34"/>
      <c r="X1193" s="34"/>
      <c r="Y1193" s="34"/>
      <c r="Z1193" s="34"/>
      <c r="AA1193" s="34"/>
      <c r="AB1193" s="34"/>
      <c r="AC1193" s="34"/>
      <c r="AD1193" s="34"/>
      <c r="AE1193" s="34"/>
      <c r="AR1193" s="165" t="s">
        <v>85</v>
      </c>
      <c r="AT1193" s="165" t="s">
        <v>161</v>
      </c>
      <c r="AU1193" s="165" t="s">
        <v>82</v>
      </c>
      <c r="AY1193" s="19" t="s">
        <v>159</v>
      </c>
      <c r="BE1193" s="166">
        <f>IF(N1193="základní",J1193,0)</f>
        <v>0</v>
      </c>
      <c r="BF1193" s="166">
        <f>IF(N1193="snížená",J1193,0)</f>
        <v>0</v>
      </c>
      <c r="BG1193" s="166">
        <f>IF(N1193="zákl. přenesená",J1193,0)</f>
        <v>0</v>
      </c>
      <c r="BH1193" s="166">
        <f>IF(N1193="sníž. přenesená",J1193,0)</f>
        <v>0</v>
      </c>
      <c r="BI1193" s="166">
        <f>IF(N1193="nulová",J1193,0)</f>
        <v>0</v>
      </c>
      <c r="BJ1193" s="19" t="s">
        <v>15</v>
      </c>
      <c r="BK1193" s="166">
        <f>ROUND(I1193*H1193,2)</f>
        <v>0</v>
      </c>
      <c r="BL1193" s="19" t="s">
        <v>85</v>
      </c>
      <c r="BM1193" s="165" t="s">
        <v>1416</v>
      </c>
    </row>
    <row r="1194" spans="2:51" s="13" customFormat="1" ht="11.25">
      <c r="B1194" s="167"/>
      <c r="D1194" s="168" t="s">
        <v>167</v>
      </c>
      <c r="E1194" s="169" t="s">
        <v>3</v>
      </c>
      <c r="F1194" s="170" t="s">
        <v>339</v>
      </c>
      <c r="H1194" s="169" t="s">
        <v>3</v>
      </c>
      <c r="I1194" s="171"/>
      <c r="L1194" s="167"/>
      <c r="M1194" s="172"/>
      <c r="N1194" s="173"/>
      <c r="O1194" s="173"/>
      <c r="P1194" s="173"/>
      <c r="Q1194" s="173"/>
      <c r="R1194" s="173"/>
      <c r="S1194" s="173"/>
      <c r="T1194" s="174"/>
      <c r="AT1194" s="169" t="s">
        <v>167</v>
      </c>
      <c r="AU1194" s="169" t="s">
        <v>82</v>
      </c>
      <c r="AV1194" s="13" t="s">
        <v>15</v>
      </c>
      <c r="AW1194" s="13" t="s">
        <v>33</v>
      </c>
      <c r="AX1194" s="13" t="s">
        <v>71</v>
      </c>
      <c r="AY1194" s="169" t="s">
        <v>159</v>
      </c>
    </row>
    <row r="1195" spans="2:51" s="14" customFormat="1" ht="11.25">
      <c r="B1195" s="175"/>
      <c r="D1195" s="168" t="s">
        <v>167</v>
      </c>
      <c r="E1195" s="176" t="s">
        <v>3</v>
      </c>
      <c r="F1195" s="177" t="s">
        <v>1417</v>
      </c>
      <c r="H1195" s="178">
        <v>6.491</v>
      </c>
      <c r="I1195" s="179"/>
      <c r="L1195" s="175"/>
      <c r="M1195" s="180"/>
      <c r="N1195" s="181"/>
      <c r="O1195" s="181"/>
      <c r="P1195" s="181"/>
      <c r="Q1195" s="181"/>
      <c r="R1195" s="181"/>
      <c r="S1195" s="181"/>
      <c r="T1195" s="182"/>
      <c r="AT1195" s="176" t="s">
        <v>167</v>
      </c>
      <c r="AU1195" s="176" t="s">
        <v>82</v>
      </c>
      <c r="AV1195" s="14" t="s">
        <v>79</v>
      </c>
      <c r="AW1195" s="14" t="s">
        <v>33</v>
      </c>
      <c r="AX1195" s="14" t="s">
        <v>71</v>
      </c>
      <c r="AY1195" s="176" t="s">
        <v>159</v>
      </c>
    </row>
    <row r="1196" spans="2:51" s="14" customFormat="1" ht="11.25">
      <c r="B1196" s="175"/>
      <c r="D1196" s="168" t="s">
        <v>167</v>
      </c>
      <c r="E1196" s="176" t="s">
        <v>3</v>
      </c>
      <c r="F1196" s="177" t="s">
        <v>1418</v>
      </c>
      <c r="H1196" s="178">
        <v>5.998</v>
      </c>
      <c r="I1196" s="179"/>
      <c r="L1196" s="175"/>
      <c r="M1196" s="180"/>
      <c r="N1196" s="181"/>
      <c r="O1196" s="181"/>
      <c r="P1196" s="181"/>
      <c r="Q1196" s="181"/>
      <c r="R1196" s="181"/>
      <c r="S1196" s="181"/>
      <c r="T1196" s="182"/>
      <c r="AT1196" s="176" t="s">
        <v>167</v>
      </c>
      <c r="AU1196" s="176" t="s">
        <v>82</v>
      </c>
      <c r="AV1196" s="14" t="s">
        <v>79</v>
      </c>
      <c r="AW1196" s="14" t="s">
        <v>33</v>
      </c>
      <c r="AX1196" s="14" t="s">
        <v>71</v>
      </c>
      <c r="AY1196" s="176" t="s">
        <v>159</v>
      </c>
    </row>
    <row r="1197" spans="2:51" s="13" customFormat="1" ht="11.25">
      <c r="B1197" s="167"/>
      <c r="D1197" s="168" t="s">
        <v>167</v>
      </c>
      <c r="E1197" s="169" t="s">
        <v>3</v>
      </c>
      <c r="F1197" s="170" t="s">
        <v>342</v>
      </c>
      <c r="H1197" s="169" t="s">
        <v>3</v>
      </c>
      <c r="I1197" s="171"/>
      <c r="L1197" s="167"/>
      <c r="M1197" s="172"/>
      <c r="N1197" s="173"/>
      <c r="O1197" s="173"/>
      <c r="P1197" s="173"/>
      <c r="Q1197" s="173"/>
      <c r="R1197" s="173"/>
      <c r="S1197" s="173"/>
      <c r="T1197" s="174"/>
      <c r="AT1197" s="169" t="s">
        <v>167</v>
      </c>
      <c r="AU1197" s="169" t="s">
        <v>82</v>
      </c>
      <c r="AV1197" s="13" t="s">
        <v>15</v>
      </c>
      <c r="AW1197" s="13" t="s">
        <v>33</v>
      </c>
      <c r="AX1197" s="13" t="s">
        <v>71</v>
      </c>
      <c r="AY1197" s="169" t="s">
        <v>159</v>
      </c>
    </row>
    <row r="1198" spans="2:51" s="14" customFormat="1" ht="11.25">
      <c r="B1198" s="175"/>
      <c r="D1198" s="168" t="s">
        <v>167</v>
      </c>
      <c r="E1198" s="176" t="s">
        <v>3</v>
      </c>
      <c r="F1198" s="177" t="s">
        <v>1419</v>
      </c>
      <c r="H1198" s="178">
        <v>3.476</v>
      </c>
      <c r="I1198" s="179"/>
      <c r="L1198" s="175"/>
      <c r="M1198" s="180"/>
      <c r="N1198" s="181"/>
      <c r="O1198" s="181"/>
      <c r="P1198" s="181"/>
      <c r="Q1198" s="181"/>
      <c r="R1198" s="181"/>
      <c r="S1198" s="181"/>
      <c r="T1198" s="182"/>
      <c r="AT1198" s="176" t="s">
        <v>167</v>
      </c>
      <c r="AU1198" s="176" t="s">
        <v>82</v>
      </c>
      <c r="AV1198" s="14" t="s">
        <v>79</v>
      </c>
      <c r="AW1198" s="14" t="s">
        <v>33</v>
      </c>
      <c r="AX1198" s="14" t="s">
        <v>71</v>
      </c>
      <c r="AY1198" s="176" t="s">
        <v>159</v>
      </c>
    </row>
    <row r="1199" spans="2:51" s="14" customFormat="1" ht="11.25">
      <c r="B1199" s="175"/>
      <c r="D1199" s="168" t="s">
        <v>167</v>
      </c>
      <c r="E1199" s="176" t="s">
        <v>3</v>
      </c>
      <c r="F1199" s="177" t="s">
        <v>1420</v>
      </c>
      <c r="H1199" s="178">
        <v>3.854</v>
      </c>
      <c r="I1199" s="179"/>
      <c r="L1199" s="175"/>
      <c r="M1199" s="180"/>
      <c r="N1199" s="181"/>
      <c r="O1199" s="181"/>
      <c r="P1199" s="181"/>
      <c r="Q1199" s="181"/>
      <c r="R1199" s="181"/>
      <c r="S1199" s="181"/>
      <c r="T1199" s="182"/>
      <c r="AT1199" s="176" t="s">
        <v>167</v>
      </c>
      <c r="AU1199" s="176" t="s">
        <v>82</v>
      </c>
      <c r="AV1199" s="14" t="s">
        <v>79</v>
      </c>
      <c r="AW1199" s="14" t="s">
        <v>33</v>
      </c>
      <c r="AX1199" s="14" t="s">
        <v>71</v>
      </c>
      <c r="AY1199" s="176" t="s">
        <v>159</v>
      </c>
    </row>
    <row r="1200" spans="2:51" s="14" customFormat="1" ht="11.25">
      <c r="B1200" s="175"/>
      <c r="D1200" s="168" t="s">
        <v>167</v>
      </c>
      <c r="E1200" s="176" t="s">
        <v>3</v>
      </c>
      <c r="F1200" s="177" t="s">
        <v>1421</v>
      </c>
      <c r="H1200" s="178">
        <v>4.357</v>
      </c>
      <c r="I1200" s="179"/>
      <c r="L1200" s="175"/>
      <c r="M1200" s="180"/>
      <c r="N1200" s="181"/>
      <c r="O1200" s="181"/>
      <c r="P1200" s="181"/>
      <c r="Q1200" s="181"/>
      <c r="R1200" s="181"/>
      <c r="S1200" s="181"/>
      <c r="T1200" s="182"/>
      <c r="AT1200" s="176" t="s">
        <v>167</v>
      </c>
      <c r="AU1200" s="176" t="s">
        <v>82</v>
      </c>
      <c r="AV1200" s="14" t="s">
        <v>79</v>
      </c>
      <c r="AW1200" s="14" t="s">
        <v>33</v>
      </c>
      <c r="AX1200" s="14" t="s">
        <v>71</v>
      </c>
      <c r="AY1200" s="176" t="s">
        <v>159</v>
      </c>
    </row>
    <row r="1201" spans="2:51" s="14" customFormat="1" ht="11.25">
      <c r="B1201" s="175"/>
      <c r="D1201" s="168" t="s">
        <v>167</v>
      </c>
      <c r="E1201" s="176" t="s">
        <v>3</v>
      </c>
      <c r="F1201" s="177" t="s">
        <v>1422</v>
      </c>
      <c r="H1201" s="178">
        <v>8.012</v>
      </c>
      <c r="I1201" s="179"/>
      <c r="L1201" s="175"/>
      <c r="M1201" s="180"/>
      <c r="N1201" s="181"/>
      <c r="O1201" s="181"/>
      <c r="P1201" s="181"/>
      <c r="Q1201" s="181"/>
      <c r="R1201" s="181"/>
      <c r="S1201" s="181"/>
      <c r="T1201" s="182"/>
      <c r="AT1201" s="176" t="s">
        <v>167</v>
      </c>
      <c r="AU1201" s="176" t="s">
        <v>82</v>
      </c>
      <c r="AV1201" s="14" t="s">
        <v>79</v>
      </c>
      <c r="AW1201" s="14" t="s">
        <v>33</v>
      </c>
      <c r="AX1201" s="14" t="s">
        <v>71</v>
      </c>
      <c r="AY1201" s="176" t="s">
        <v>159</v>
      </c>
    </row>
    <row r="1202" spans="2:51" s="13" customFormat="1" ht="11.25">
      <c r="B1202" s="167"/>
      <c r="D1202" s="168" t="s">
        <v>167</v>
      </c>
      <c r="E1202" s="169" t="s">
        <v>3</v>
      </c>
      <c r="F1202" s="170" t="s">
        <v>1423</v>
      </c>
      <c r="H1202" s="169" t="s">
        <v>3</v>
      </c>
      <c r="I1202" s="171"/>
      <c r="L1202" s="167"/>
      <c r="M1202" s="172"/>
      <c r="N1202" s="173"/>
      <c r="O1202" s="173"/>
      <c r="P1202" s="173"/>
      <c r="Q1202" s="173"/>
      <c r="R1202" s="173"/>
      <c r="S1202" s="173"/>
      <c r="T1202" s="174"/>
      <c r="AT1202" s="169" t="s">
        <v>167</v>
      </c>
      <c r="AU1202" s="169" t="s">
        <v>82</v>
      </c>
      <c r="AV1202" s="13" t="s">
        <v>15</v>
      </c>
      <c r="AW1202" s="13" t="s">
        <v>33</v>
      </c>
      <c r="AX1202" s="13" t="s">
        <v>71</v>
      </c>
      <c r="AY1202" s="169" t="s">
        <v>159</v>
      </c>
    </row>
    <row r="1203" spans="2:51" s="14" customFormat="1" ht="11.25">
      <c r="B1203" s="175"/>
      <c r="D1203" s="168" t="s">
        <v>167</v>
      </c>
      <c r="E1203" s="176" t="s">
        <v>3</v>
      </c>
      <c r="F1203" s="177" t="s">
        <v>1424</v>
      </c>
      <c r="H1203" s="178">
        <v>2</v>
      </c>
      <c r="I1203" s="179"/>
      <c r="L1203" s="175"/>
      <c r="M1203" s="180"/>
      <c r="N1203" s="181"/>
      <c r="O1203" s="181"/>
      <c r="P1203" s="181"/>
      <c r="Q1203" s="181"/>
      <c r="R1203" s="181"/>
      <c r="S1203" s="181"/>
      <c r="T1203" s="182"/>
      <c r="AT1203" s="176" t="s">
        <v>167</v>
      </c>
      <c r="AU1203" s="176" t="s">
        <v>82</v>
      </c>
      <c r="AV1203" s="14" t="s">
        <v>79</v>
      </c>
      <c r="AW1203" s="14" t="s">
        <v>33</v>
      </c>
      <c r="AX1203" s="14" t="s">
        <v>71</v>
      </c>
      <c r="AY1203" s="176" t="s">
        <v>159</v>
      </c>
    </row>
    <row r="1204" spans="2:51" s="15" customFormat="1" ht="11.25">
      <c r="B1204" s="183"/>
      <c r="D1204" s="168" t="s">
        <v>167</v>
      </c>
      <c r="E1204" s="184" t="s">
        <v>3</v>
      </c>
      <c r="F1204" s="185" t="s">
        <v>186</v>
      </c>
      <c r="H1204" s="186">
        <v>34.188</v>
      </c>
      <c r="I1204" s="187"/>
      <c r="L1204" s="183"/>
      <c r="M1204" s="188"/>
      <c r="N1204" s="189"/>
      <c r="O1204" s="189"/>
      <c r="P1204" s="189"/>
      <c r="Q1204" s="189"/>
      <c r="R1204" s="189"/>
      <c r="S1204" s="189"/>
      <c r="T1204" s="190"/>
      <c r="AT1204" s="184" t="s">
        <v>167</v>
      </c>
      <c r="AU1204" s="184" t="s">
        <v>82</v>
      </c>
      <c r="AV1204" s="15" t="s">
        <v>85</v>
      </c>
      <c r="AW1204" s="15" t="s">
        <v>33</v>
      </c>
      <c r="AX1204" s="15" t="s">
        <v>15</v>
      </c>
      <c r="AY1204" s="184" t="s">
        <v>159</v>
      </c>
    </row>
    <row r="1205" spans="1:65" s="2" customFormat="1" ht="48" customHeight="1">
      <c r="A1205" s="34"/>
      <c r="B1205" s="153"/>
      <c r="C1205" s="154" t="s">
        <v>1425</v>
      </c>
      <c r="D1205" s="154" t="s">
        <v>161</v>
      </c>
      <c r="E1205" s="155" t="s">
        <v>1426</v>
      </c>
      <c r="F1205" s="156" t="s">
        <v>1427</v>
      </c>
      <c r="G1205" s="157" t="s">
        <v>172</v>
      </c>
      <c r="H1205" s="158">
        <v>0.528</v>
      </c>
      <c r="I1205" s="159"/>
      <c r="J1205" s="160">
        <f>ROUND(I1205*H1205,2)</f>
        <v>0</v>
      </c>
      <c r="K1205" s="156" t="s">
        <v>165</v>
      </c>
      <c r="L1205" s="35"/>
      <c r="M1205" s="161" t="s">
        <v>3</v>
      </c>
      <c r="N1205" s="162" t="s">
        <v>42</v>
      </c>
      <c r="O1205" s="55"/>
      <c r="P1205" s="163">
        <f>O1205*H1205</f>
        <v>0</v>
      </c>
      <c r="Q1205" s="163">
        <v>0</v>
      </c>
      <c r="R1205" s="163">
        <f>Q1205*H1205</f>
        <v>0</v>
      </c>
      <c r="S1205" s="163">
        <v>1.8</v>
      </c>
      <c r="T1205" s="164">
        <f>S1205*H1205</f>
        <v>0.9504</v>
      </c>
      <c r="U1205" s="34"/>
      <c r="V1205" s="34"/>
      <c r="W1205" s="34"/>
      <c r="X1205" s="34"/>
      <c r="Y1205" s="34"/>
      <c r="Z1205" s="34"/>
      <c r="AA1205" s="34"/>
      <c r="AB1205" s="34"/>
      <c r="AC1205" s="34"/>
      <c r="AD1205" s="34"/>
      <c r="AE1205" s="34"/>
      <c r="AR1205" s="165" t="s">
        <v>85</v>
      </c>
      <c r="AT1205" s="165" t="s">
        <v>161</v>
      </c>
      <c r="AU1205" s="165" t="s">
        <v>82</v>
      </c>
      <c r="AY1205" s="19" t="s">
        <v>159</v>
      </c>
      <c r="BE1205" s="166">
        <f>IF(N1205="základní",J1205,0)</f>
        <v>0</v>
      </c>
      <c r="BF1205" s="166">
        <f>IF(N1205="snížená",J1205,0)</f>
        <v>0</v>
      </c>
      <c r="BG1205" s="166">
        <f>IF(N1205="zákl. přenesená",J1205,0)</f>
        <v>0</v>
      </c>
      <c r="BH1205" s="166">
        <f>IF(N1205="sníž. přenesená",J1205,0)</f>
        <v>0</v>
      </c>
      <c r="BI1205" s="166">
        <f>IF(N1205="nulová",J1205,0)</f>
        <v>0</v>
      </c>
      <c r="BJ1205" s="19" t="s">
        <v>15</v>
      </c>
      <c r="BK1205" s="166">
        <f>ROUND(I1205*H1205,2)</f>
        <v>0</v>
      </c>
      <c r="BL1205" s="19" t="s">
        <v>85</v>
      </c>
      <c r="BM1205" s="165" t="s">
        <v>1428</v>
      </c>
    </row>
    <row r="1206" spans="2:51" s="13" customFormat="1" ht="11.25">
      <c r="B1206" s="167"/>
      <c r="D1206" s="168" t="s">
        <v>167</v>
      </c>
      <c r="E1206" s="169" t="s">
        <v>3</v>
      </c>
      <c r="F1206" s="170" t="s">
        <v>1429</v>
      </c>
      <c r="H1206" s="169" t="s">
        <v>3</v>
      </c>
      <c r="I1206" s="171"/>
      <c r="L1206" s="167"/>
      <c r="M1206" s="172"/>
      <c r="N1206" s="173"/>
      <c r="O1206" s="173"/>
      <c r="P1206" s="173"/>
      <c r="Q1206" s="173"/>
      <c r="R1206" s="173"/>
      <c r="S1206" s="173"/>
      <c r="T1206" s="174"/>
      <c r="AT1206" s="169" t="s">
        <v>167</v>
      </c>
      <c r="AU1206" s="169" t="s">
        <v>82</v>
      </c>
      <c r="AV1206" s="13" t="s">
        <v>15</v>
      </c>
      <c r="AW1206" s="13" t="s">
        <v>33</v>
      </c>
      <c r="AX1206" s="13" t="s">
        <v>71</v>
      </c>
      <c r="AY1206" s="169" t="s">
        <v>159</v>
      </c>
    </row>
    <row r="1207" spans="2:51" s="14" customFormat="1" ht="11.25">
      <c r="B1207" s="175"/>
      <c r="D1207" s="168" t="s">
        <v>167</v>
      </c>
      <c r="E1207" s="176" t="s">
        <v>3</v>
      </c>
      <c r="F1207" s="177" t="s">
        <v>1430</v>
      </c>
      <c r="H1207" s="178">
        <v>0.528</v>
      </c>
      <c r="I1207" s="179"/>
      <c r="L1207" s="175"/>
      <c r="M1207" s="180"/>
      <c r="N1207" s="181"/>
      <c r="O1207" s="181"/>
      <c r="P1207" s="181"/>
      <c r="Q1207" s="181"/>
      <c r="R1207" s="181"/>
      <c r="S1207" s="181"/>
      <c r="T1207" s="182"/>
      <c r="AT1207" s="176" t="s">
        <v>167</v>
      </c>
      <c r="AU1207" s="176" t="s">
        <v>82</v>
      </c>
      <c r="AV1207" s="14" t="s">
        <v>79</v>
      </c>
      <c r="AW1207" s="14" t="s">
        <v>33</v>
      </c>
      <c r="AX1207" s="14" t="s">
        <v>15</v>
      </c>
      <c r="AY1207" s="176" t="s">
        <v>159</v>
      </c>
    </row>
    <row r="1208" spans="1:65" s="2" customFormat="1" ht="48" customHeight="1">
      <c r="A1208" s="34"/>
      <c r="B1208" s="153"/>
      <c r="C1208" s="154" t="s">
        <v>1431</v>
      </c>
      <c r="D1208" s="154" t="s">
        <v>161</v>
      </c>
      <c r="E1208" s="155" t="s">
        <v>1432</v>
      </c>
      <c r="F1208" s="156" t="s">
        <v>1433</v>
      </c>
      <c r="G1208" s="157" t="s">
        <v>172</v>
      </c>
      <c r="H1208" s="158">
        <v>10.076</v>
      </c>
      <c r="I1208" s="159"/>
      <c r="J1208" s="160">
        <f>ROUND(I1208*H1208,2)</f>
        <v>0</v>
      </c>
      <c r="K1208" s="156" t="s">
        <v>165</v>
      </c>
      <c r="L1208" s="35"/>
      <c r="M1208" s="161" t="s">
        <v>3</v>
      </c>
      <c r="N1208" s="162" t="s">
        <v>42</v>
      </c>
      <c r="O1208" s="55"/>
      <c r="P1208" s="163">
        <f>O1208*H1208</f>
        <v>0</v>
      </c>
      <c r="Q1208" s="163">
        <v>0</v>
      </c>
      <c r="R1208" s="163">
        <f>Q1208*H1208</f>
        <v>0</v>
      </c>
      <c r="S1208" s="163">
        <v>1.8</v>
      </c>
      <c r="T1208" s="164">
        <f>S1208*H1208</f>
        <v>18.1368</v>
      </c>
      <c r="U1208" s="34"/>
      <c r="V1208" s="34"/>
      <c r="W1208" s="34"/>
      <c r="X1208" s="34"/>
      <c r="Y1208" s="34"/>
      <c r="Z1208" s="34"/>
      <c r="AA1208" s="34"/>
      <c r="AB1208" s="34"/>
      <c r="AC1208" s="34"/>
      <c r="AD1208" s="34"/>
      <c r="AE1208" s="34"/>
      <c r="AR1208" s="165" t="s">
        <v>85</v>
      </c>
      <c r="AT1208" s="165" t="s">
        <v>161</v>
      </c>
      <c r="AU1208" s="165" t="s">
        <v>82</v>
      </c>
      <c r="AY1208" s="19" t="s">
        <v>159</v>
      </c>
      <c r="BE1208" s="166">
        <f>IF(N1208="základní",J1208,0)</f>
        <v>0</v>
      </c>
      <c r="BF1208" s="166">
        <f>IF(N1208="snížená",J1208,0)</f>
        <v>0</v>
      </c>
      <c r="BG1208" s="166">
        <f>IF(N1208="zákl. přenesená",J1208,0)</f>
        <v>0</v>
      </c>
      <c r="BH1208" s="166">
        <f>IF(N1208="sníž. přenesená",J1208,0)</f>
        <v>0</v>
      </c>
      <c r="BI1208" s="166">
        <f>IF(N1208="nulová",J1208,0)</f>
        <v>0</v>
      </c>
      <c r="BJ1208" s="19" t="s">
        <v>15</v>
      </c>
      <c r="BK1208" s="166">
        <f>ROUND(I1208*H1208,2)</f>
        <v>0</v>
      </c>
      <c r="BL1208" s="19" t="s">
        <v>85</v>
      </c>
      <c r="BM1208" s="165" t="s">
        <v>1434</v>
      </c>
    </row>
    <row r="1209" spans="2:51" s="13" customFormat="1" ht="11.25">
      <c r="B1209" s="167"/>
      <c r="D1209" s="168" t="s">
        <v>167</v>
      </c>
      <c r="E1209" s="169" t="s">
        <v>3</v>
      </c>
      <c r="F1209" s="170" t="s">
        <v>1435</v>
      </c>
      <c r="H1209" s="169" t="s">
        <v>3</v>
      </c>
      <c r="I1209" s="171"/>
      <c r="L1209" s="167"/>
      <c r="M1209" s="172"/>
      <c r="N1209" s="173"/>
      <c r="O1209" s="173"/>
      <c r="P1209" s="173"/>
      <c r="Q1209" s="173"/>
      <c r="R1209" s="173"/>
      <c r="S1209" s="173"/>
      <c r="T1209" s="174"/>
      <c r="AT1209" s="169" t="s">
        <v>167</v>
      </c>
      <c r="AU1209" s="169" t="s">
        <v>82</v>
      </c>
      <c r="AV1209" s="13" t="s">
        <v>15</v>
      </c>
      <c r="AW1209" s="13" t="s">
        <v>33</v>
      </c>
      <c r="AX1209" s="13" t="s">
        <v>71</v>
      </c>
      <c r="AY1209" s="169" t="s">
        <v>159</v>
      </c>
    </row>
    <row r="1210" spans="2:51" s="14" customFormat="1" ht="11.25">
      <c r="B1210" s="175"/>
      <c r="D1210" s="168" t="s">
        <v>167</v>
      </c>
      <c r="E1210" s="176" t="s">
        <v>3</v>
      </c>
      <c r="F1210" s="177" t="s">
        <v>1436</v>
      </c>
      <c r="H1210" s="178">
        <v>1.152</v>
      </c>
      <c r="I1210" s="179"/>
      <c r="L1210" s="175"/>
      <c r="M1210" s="180"/>
      <c r="N1210" s="181"/>
      <c r="O1210" s="181"/>
      <c r="P1210" s="181"/>
      <c r="Q1210" s="181"/>
      <c r="R1210" s="181"/>
      <c r="S1210" s="181"/>
      <c r="T1210" s="182"/>
      <c r="AT1210" s="176" t="s">
        <v>167</v>
      </c>
      <c r="AU1210" s="176" t="s">
        <v>82</v>
      </c>
      <c r="AV1210" s="14" t="s">
        <v>79</v>
      </c>
      <c r="AW1210" s="14" t="s">
        <v>33</v>
      </c>
      <c r="AX1210" s="14" t="s">
        <v>71</v>
      </c>
      <c r="AY1210" s="176" t="s">
        <v>159</v>
      </c>
    </row>
    <row r="1211" spans="2:51" s="13" customFormat="1" ht="11.25">
      <c r="B1211" s="167"/>
      <c r="D1211" s="168" t="s">
        <v>167</v>
      </c>
      <c r="E1211" s="169" t="s">
        <v>3</v>
      </c>
      <c r="F1211" s="170" t="s">
        <v>1437</v>
      </c>
      <c r="H1211" s="169" t="s">
        <v>3</v>
      </c>
      <c r="I1211" s="171"/>
      <c r="L1211" s="167"/>
      <c r="M1211" s="172"/>
      <c r="N1211" s="173"/>
      <c r="O1211" s="173"/>
      <c r="P1211" s="173"/>
      <c r="Q1211" s="173"/>
      <c r="R1211" s="173"/>
      <c r="S1211" s="173"/>
      <c r="T1211" s="174"/>
      <c r="AT1211" s="169" t="s">
        <v>167</v>
      </c>
      <c r="AU1211" s="169" t="s">
        <v>82</v>
      </c>
      <c r="AV1211" s="13" t="s">
        <v>15</v>
      </c>
      <c r="AW1211" s="13" t="s">
        <v>33</v>
      </c>
      <c r="AX1211" s="13" t="s">
        <v>71</v>
      </c>
      <c r="AY1211" s="169" t="s">
        <v>159</v>
      </c>
    </row>
    <row r="1212" spans="2:51" s="14" customFormat="1" ht="11.25">
      <c r="B1212" s="175"/>
      <c r="D1212" s="168" t="s">
        <v>167</v>
      </c>
      <c r="E1212" s="176" t="s">
        <v>3</v>
      </c>
      <c r="F1212" s="177" t="s">
        <v>1438</v>
      </c>
      <c r="H1212" s="178">
        <v>1.162</v>
      </c>
      <c r="I1212" s="179"/>
      <c r="L1212" s="175"/>
      <c r="M1212" s="180"/>
      <c r="N1212" s="181"/>
      <c r="O1212" s="181"/>
      <c r="P1212" s="181"/>
      <c r="Q1212" s="181"/>
      <c r="R1212" s="181"/>
      <c r="S1212" s="181"/>
      <c r="T1212" s="182"/>
      <c r="AT1212" s="176" t="s">
        <v>167</v>
      </c>
      <c r="AU1212" s="176" t="s">
        <v>82</v>
      </c>
      <c r="AV1212" s="14" t="s">
        <v>79</v>
      </c>
      <c r="AW1212" s="14" t="s">
        <v>33</v>
      </c>
      <c r="AX1212" s="14" t="s">
        <v>71</v>
      </c>
      <c r="AY1212" s="176" t="s">
        <v>159</v>
      </c>
    </row>
    <row r="1213" spans="2:51" s="13" customFormat="1" ht="11.25">
      <c r="B1213" s="167"/>
      <c r="D1213" s="168" t="s">
        <v>167</v>
      </c>
      <c r="E1213" s="169" t="s">
        <v>3</v>
      </c>
      <c r="F1213" s="170" t="s">
        <v>1439</v>
      </c>
      <c r="H1213" s="169" t="s">
        <v>3</v>
      </c>
      <c r="I1213" s="171"/>
      <c r="L1213" s="167"/>
      <c r="M1213" s="172"/>
      <c r="N1213" s="173"/>
      <c r="O1213" s="173"/>
      <c r="P1213" s="173"/>
      <c r="Q1213" s="173"/>
      <c r="R1213" s="173"/>
      <c r="S1213" s="173"/>
      <c r="T1213" s="174"/>
      <c r="AT1213" s="169" t="s">
        <v>167</v>
      </c>
      <c r="AU1213" s="169" t="s">
        <v>82</v>
      </c>
      <c r="AV1213" s="13" t="s">
        <v>15</v>
      </c>
      <c r="AW1213" s="13" t="s">
        <v>33</v>
      </c>
      <c r="AX1213" s="13" t="s">
        <v>71</v>
      </c>
      <c r="AY1213" s="169" t="s">
        <v>159</v>
      </c>
    </row>
    <row r="1214" spans="2:51" s="14" customFormat="1" ht="11.25">
      <c r="B1214" s="175"/>
      <c r="D1214" s="168" t="s">
        <v>167</v>
      </c>
      <c r="E1214" s="176" t="s">
        <v>3</v>
      </c>
      <c r="F1214" s="177" t="s">
        <v>1438</v>
      </c>
      <c r="H1214" s="178">
        <v>1.162</v>
      </c>
      <c r="I1214" s="179"/>
      <c r="L1214" s="175"/>
      <c r="M1214" s="180"/>
      <c r="N1214" s="181"/>
      <c r="O1214" s="181"/>
      <c r="P1214" s="181"/>
      <c r="Q1214" s="181"/>
      <c r="R1214" s="181"/>
      <c r="S1214" s="181"/>
      <c r="T1214" s="182"/>
      <c r="AT1214" s="176" t="s">
        <v>167</v>
      </c>
      <c r="AU1214" s="176" t="s">
        <v>82</v>
      </c>
      <c r="AV1214" s="14" t="s">
        <v>79</v>
      </c>
      <c r="AW1214" s="14" t="s">
        <v>33</v>
      </c>
      <c r="AX1214" s="14" t="s">
        <v>71</v>
      </c>
      <c r="AY1214" s="176" t="s">
        <v>159</v>
      </c>
    </row>
    <row r="1215" spans="2:51" s="13" customFormat="1" ht="11.25">
      <c r="B1215" s="167"/>
      <c r="D1215" s="168" t="s">
        <v>167</v>
      </c>
      <c r="E1215" s="169" t="s">
        <v>3</v>
      </c>
      <c r="F1215" s="170" t="s">
        <v>1440</v>
      </c>
      <c r="H1215" s="169" t="s">
        <v>3</v>
      </c>
      <c r="I1215" s="171"/>
      <c r="L1215" s="167"/>
      <c r="M1215" s="172"/>
      <c r="N1215" s="173"/>
      <c r="O1215" s="173"/>
      <c r="P1215" s="173"/>
      <c r="Q1215" s="173"/>
      <c r="R1215" s="173"/>
      <c r="S1215" s="173"/>
      <c r="T1215" s="174"/>
      <c r="AT1215" s="169" t="s">
        <v>167</v>
      </c>
      <c r="AU1215" s="169" t="s">
        <v>82</v>
      </c>
      <c r="AV1215" s="13" t="s">
        <v>15</v>
      </c>
      <c r="AW1215" s="13" t="s">
        <v>33</v>
      </c>
      <c r="AX1215" s="13" t="s">
        <v>71</v>
      </c>
      <c r="AY1215" s="169" t="s">
        <v>159</v>
      </c>
    </row>
    <row r="1216" spans="2:51" s="14" customFormat="1" ht="11.25">
      <c r="B1216" s="175"/>
      <c r="D1216" s="168" t="s">
        <v>167</v>
      </c>
      <c r="E1216" s="176" t="s">
        <v>3</v>
      </c>
      <c r="F1216" s="177" t="s">
        <v>1441</v>
      </c>
      <c r="H1216" s="178">
        <v>1.267</v>
      </c>
      <c r="I1216" s="179"/>
      <c r="L1216" s="175"/>
      <c r="M1216" s="180"/>
      <c r="N1216" s="181"/>
      <c r="O1216" s="181"/>
      <c r="P1216" s="181"/>
      <c r="Q1216" s="181"/>
      <c r="R1216" s="181"/>
      <c r="S1216" s="181"/>
      <c r="T1216" s="182"/>
      <c r="AT1216" s="176" t="s">
        <v>167</v>
      </c>
      <c r="AU1216" s="176" t="s">
        <v>82</v>
      </c>
      <c r="AV1216" s="14" t="s">
        <v>79</v>
      </c>
      <c r="AW1216" s="14" t="s">
        <v>33</v>
      </c>
      <c r="AX1216" s="14" t="s">
        <v>71</v>
      </c>
      <c r="AY1216" s="176" t="s">
        <v>159</v>
      </c>
    </row>
    <row r="1217" spans="2:51" s="13" customFormat="1" ht="11.25">
      <c r="B1217" s="167"/>
      <c r="D1217" s="168" t="s">
        <v>167</v>
      </c>
      <c r="E1217" s="169" t="s">
        <v>3</v>
      </c>
      <c r="F1217" s="170" t="s">
        <v>1442</v>
      </c>
      <c r="H1217" s="169" t="s">
        <v>3</v>
      </c>
      <c r="I1217" s="171"/>
      <c r="L1217" s="167"/>
      <c r="M1217" s="172"/>
      <c r="N1217" s="173"/>
      <c r="O1217" s="173"/>
      <c r="P1217" s="173"/>
      <c r="Q1217" s="173"/>
      <c r="R1217" s="173"/>
      <c r="S1217" s="173"/>
      <c r="T1217" s="174"/>
      <c r="AT1217" s="169" t="s">
        <v>167</v>
      </c>
      <c r="AU1217" s="169" t="s">
        <v>82</v>
      </c>
      <c r="AV1217" s="13" t="s">
        <v>15</v>
      </c>
      <c r="AW1217" s="13" t="s">
        <v>33</v>
      </c>
      <c r="AX1217" s="13" t="s">
        <v>71</v>
      </c>
      <c r="AY1217" s="169" t="s">
        <v>159</v>
      </c>
    </row>
    <row r="1218" spans="2:51" s="14" customFormat="1" ht="11.25">
      <c r="B1218" s="175"/>
      <c r="D1218" s="168" t="s">
        <v>167</v>
      </c>
      <c r="E1218" s="176" t="s">
        <v>3</v>
      </c>
      <c r="F1218" s="177" t="s">
        <v>1441</v>
      </c>
      <c r="H1218" s="178">
        <v>1.267</v>
      </c>
      <c r="I1218" s="179"/>
      <c r="L1218" s="175"/>
      <c r="M1218" s="180"/>
      <c r="N1218" s="181"/>
      <c r="O1218" s="181"/>
      <c r="P1218" s="181"/>
      <c r="Q1218" s="181"/>
      <c r="R1218" s="181"/>
      <c r="S1218" s="181"/>
      <c r="T1218" s="182"/>
      <c r="AT1218" s="176" t="s">
        <v>167</v>
      </c>
      <c r="AU1218" s="176" t="s">
        <v>82</v>
      </c>
      <c r="AV1218" s="14" t="s">
        <v>79</v>
      </c>
      <c r="AW1218" s="14" t="s">
        <v>33</v>
      </c>
      <c r="AX1218" s="14" t="s">
        <v>71</v>
      </c>
      <c r="AY1218" s="176" t="s">
        <v>159</v>
      </c>
    </row>
    <row r="1219" spans="2:51" s="13" customFormat="1" ht="11.25">
      <c r="B1219" s="167"/>
      <c r="D1219" s="168" t="s">
        <v>167</v>
      </c>
      <c r="E1219" s="169" t="s">
        <v>3</v>
      </c>
      <c r="F1219" s="170" t="s">
        <v>1443</v>
      </c>
      <c r="H1219" s="169" t="s">
        <v>3</v>
      </c>
      <c r="I1219" s="171"/>
      <c r="L1219" s="167"/>
      <c r="M1219" s="172"/>
      <c r="N1219" s="173"/>
      <c r="O1219" s="173"/>
      <c r="P1219" s="173"/>
      <c r="Q1219" s="173"/>
      <c r="R1219" s="173"/>
      <c r="S1219" s="173"/>
      <c r="T1219" s="174"/>
      <c r="AT1219" s="169" t="s">
        <v>167</v>
      </c>
      <c r="AU1219" s="169" t="s">
        <v>82</v>
      </c>
      <c r="AV1219" s="13" t="s">
        <v>15</v>
      </c>
      <c r="AW1219" s="13" t="s">
        <v>33</v>
      </c>
      <c r="AX1219" s="13" t="s">
        <v>71</v>
      </c>
      <c r="AY1219" s="169" t="s">
        <v>159</v>
      </c>
    </row>
    <row r="1220" spans="2:51" s="14" customFormat="1" ht="11.25">
      <c r="B1220" s="175"/>
      <c r="D1220" s="168" t="s">
        <v>167</v>
      </c>
      <c r="E1220" s="176" t="s">
        <v>3</v>
      </c>
      <c r="F1220" s="177" t="s">
        <v>1444</v>
      </c>
      <c r="H1220" s="178">
        <v>0.581</v>
      </c>
      <c r="I1220" s="179"/>
      <c r="L1220" s="175"/>
      <c r="M1220" s="180"/>
      <c r="N1220" s="181"/>
      <c r="O1220" s="181"/>
      <c r="P1220" s="181"/>
      <c r="Q1220" s="181"/>
      <c r="R1220" s="181"/>
      <c r="S1220" s="181"/>
      <c r="T1220" s="182"/>
      <c r="AT1220" s="176" t="s">
        <v>167</v>
      </c>
      <c r="AU1220" s="176" t="s">
        <v>82</v>
      </c>
      <c r="AV1220" s="14" t="s">
        <v>79</v>
      </c>
      <c r="AW1220" s="14" t="s">
        <v>33</v>
      </c>
      <c r="AX1220" s="14" t="s">
        <v>71</v>
      </c>
      <c r="AY1220" s="176" t="s">
        <v>159</v>
      </c>
    </row>
    <row r="1221" spans="2:51" s="14" customFormat="1" ht="11.25">
      <c r="B1221" s="175"/>
      <c r="D1221" s="168" t="s">
        <v>167</v>
      </c>
      <c r="E1221" s="176" t="s">
        <v>3</v>
      </c>
      <c r="F1221" s="177" t="s">
        <v>1445</v>
      </c>
      <c r="H1221" s="178">
        <v>0.871</v>
      </c>
      <c r="I1221" s="179"/>
      <c r="L1221" s="175"/>
      <c r="M1221" s="180"/>
      <c r="N1221" s="181"/>
      <c r="O1221" s="181"/>
      <c r="P1221" s="181"/>
      <c r="Q1221" s="181"/>
      <c r="R1221" s="181"/>
      <c r="S1221" s="181"/>
      <c r="T1221" s="182"/>
      <c r="AT1221" s="176" t="s">
        <v>167</v>
      </c>
      <c r="AU1221" s="176" t="s">
        <v>82</v>
      </c>
      <c r="AV1221" s="14" t="s">
        <v>79</v>
      </c>
      <c r="AW1221" s="14" t="s">
        <v>33</v>
      </c>
      <c r="AX1221" s="14" t="s">
        <v>71</v>
      </c>
      <c r="AY1221" s="176" t="s">
        <v>159</v>
      </c>
    </row>
    <row r="1222" spans="2:51" s="13" customFormat="1" ht="11.25">
      <c r="B1222" s="167"/>
      <c r="D1222" s="168" t="s">
        <v>167</v>
      </c>
      <c r="E1222" s="169" t="s">
        <v>3</v>
      </c>
      <c r="F1222" s="170" t="s">
        <v>1446</v>
      </c>
      <c r="H1222" s="169" t="s">
        <v>3</v>
      </c>
      <c r="I1222" s="171"/>
      <c r="L1222" s="167"/>
      <c r="M1222" s="172"/>
      <c r="N1222" s="173"/>
      <c r="O1222" s="173"/>
      <c r="P1222" s="173"/>
      <c r="Q1222" s="173"/>
      <c r="R1222" s="173"/>
      <c r="S1222" s="173"/>
      <c r="T1222" s="174"/>
      <c r="AT1222" s="169" t="s">
        <v>167</v>
      </c>
      <c r="AU1222" s="169" t="s">
        <v>82</v>
      </c>
      <c r="AV1222" s="13" t="s">
        <v>15</v>
      </c>
      <c r="AW1222" s="13" t="s">
        <v>33</v>
      </c>
      <c r="AX1222" s="13" t="s">
        <v>71</v>
      </c>
      <c r="AY1222" s="169" t="s">
        <v>159</v>
      </c>
    </row>
    <row r="1223" spans="2:51" s="14" customFormat="1" ht="11.25">
      <c r="B1223" s="175"/>
      <c r="D1223" s="168" t="s">
        <v>167</v>
      </c>
      <c r="E1223" s="176" t="s">
        <v>3</v>
      </c>
      <c r="F1223" s="177" t="s">
        <v>1447</v>
      </c>
      <c r="H1223" s="178">
        <v>0.955</v>
      </c>
      <c r="I1223" s="179"/>
      <c r="L1223" s="175"/>
      <c r="M1223" s="180"/>
      <c r="N1223" s="181"/>
      <c r="O1223" s="181"/>
      <c r="P1223" s="181"/>
      <c r="Q1223" s="181"/>
      <c r="R1223" s="181"/>
      <c r="S1223" s="181"/>
      <c r="T1223" s="182"/>
      <c r="AT1223" s="176" t="s">
        <v>167</v>
      </c>
      <c r="AU1223" s="176" t="s">
        <v>82</v>
      </c>
      <c r="AV1223" s="14" t="s">
        <v>79</v>
      </c>
      <c r="AW1223" s="14" t="s">
        <v>33</v>
      </c>
      <c r="AX1223" s="14" t="s">
        <v>71</v>
      </c>
      <c r="AY1223" s="176" t="s">
        <v>159</v>
      </c>
    </row>
    <row r="1224" spans="2:51" s="13" customFormat="1" ht="11.25">
      <c r="B1224" s="167"/>
      <c r="D1224" s="168" t="s">
        <v>167</v>
      </c>
      <c r="E1224" s="169" t="s">
        <v>3</v>
      </c>
      <c r="F1224" s="170" t="s">
        <v>1448</v>
      </c>
      <c r="H1224" s="169" t="s">
        <v>3</v>
      </c>
      <c r="I1224" s="171"/>
      <c r="L1224" s="167"/>
      <c r="M1224" s="172"/>
      <c r="N1224" s="173"/>
      <c r="O1224" s="173"/>
      <c r="P1224" s="173"/>
      <c r="Q1224" s="173"/>
      <c r="R1224" s="173"/>
      <c r="S1224" s="173"/>
      <c r="T1224" s="174"/>
      <c r="AT1224" s="169" t="s">
        <v>167</v>
      </c>
      <c r="AU1224" s="169" t="s">
        <v>82</v>
      </c>
      <c r="AV1224" s="13" t="s">
        <v>15</v>
      </c>
      <c r="AW1224" s="13" t="s">
        <v>33</v>
      </c>
      <c r="AX1224" s="13" t="s">
        <v>71</v>
      </c>
      <c r="AY1224" s="169" t="s">
        <v>159</v>
      </c>
    </row>
    <row r="1225" spans="2:51" s="14" customFormat="1" ht="11.25">
      <c r="B1225" s="175"/>
      <c r="D1225" s="168" t="s">
        <v>167</v>
      </c>
      <c r="E1225" s="176" t="s">
        <v>3</v>
      </c>
      <c r="F1225" s="177" t="s">
        <v>1447</v>
      </c>
      <c r="H1225" s="178">
        <v>0.955</v>
      </c>
      <c r="I1225" s="179"/>
      <c r="L1225" s="175"/>
      <c r="M1225" s="180"/>
      <c r="N1225" s="181"/>
      <c r="O1225" s="181"/>
      <c r="P1225" s="181"/>
      <c r="Q1225" s="181"/>
      <c r="R1225" s="181"/>
      <c r="S1225" s="181"/>
      <c r="T1225" s="182"/>
      <c r="AT1225" s="176" t="s">
        <v>167</v>
      </c>
      <c r="AU1225" s="176" t="s">
        <v>82</v>
      </c>
      <c r="AV1225" s="14" t="s">
        <v>79</v>
      </c>
      <c r="AW1225" s="14" t="s">
        <v>33</v>
      </c>
      <c r="AX1225" s="14" t="s">
        <v>71</v>
      </c>
      <c r="AY1225" s="176" t="s">
        <v>159</v>
      </c>
    </row>
    <row r="1226" spans="2:51" s="13" customFormat="1" ht="11.25">
      <c r="B1226" s="167"/>
      <c r="D1226" s="168" t="s">
        <v>167</v>
      </c>
      <c r="E1226" s="169" t="s">
        <v>3</v>
      </c>
      <c r="F1226" s="170" t="s">
        <v>1449</v>
      </c>
      <c r="H1226" s="169" t="s">
        <v>3</v>
      </c>
      <c r="I1226" s="171"/>
      <c r="L1226" s="167"/>
      <c r="M1226" s="172"/>
      <c r="N1226" s="173"/>
      <c r="O1226" s="173"/>
      <c r="P1226" s="173"/>
      <c r="Q1226" s="173"/>
      <c r="R1226" s="173"/>
      <c r="S1226" s="173"/>
      <c r="T1226" s="174"/>
      <c r="AT1226" s="169" t="s">
        <v>167</v>
      </c>
      <c r="AU1226" s="169" t="s">
        <v>82</v>
      </c>
      <c r="AV1226" s="13" t="s">
        <v>15</v>
      </c>
      <c r="AW1226" s="13" t="s">
        <v>33</v>
      </c>
      <c r="AX1226" s="13" t="s">
        <v>71</v>
      </c>
      <c r="AY1226" s="169" t="s">
        <v>159</v>
      </c>
    </row>
    <row r="1227" spans="2:51" s="14" customFormat="1" ht="11.25">
      <c r="B1227" s="175"/>
      <c r="D1227" s="168" t="s">
        <v>167</v>
      </c>
      <c r="E1227" s="176" t="s">
        <v>3</v>
      </c>
      <c r="F1227" s="177" t="s">
        <v>1450</v>
      </c>
      <c r="H1227" s="178">
        <v>0.704</v>
      </c>
      <c r="I1227" s="179"/>
      <c r="L1227" s="175"/>
      <c r="M1227" s="180"/>
      <c r="N1227" s="181"/>
      <c r="O1227" s="181"/>
      <c r="P1227" s="181"/>
      <c r="Q1227" s="181"/>
      <c r="R1227" s="181"/>
      <c r="S1227" s="181"/>
      <c r="T1227" s="182"/>
      <c r="AT1227" s="176" t="s">
        <v>167</v>
      </c>
      <c r="AU1227" s="176" t="s">
        <v>82</v>
      </c>
      <c r="AV1227" s="14" t="s">
        <v>79</v>
      </c>
      <c r="AW1227" s="14" t="s">
        <v>33</v>
      </c>
      <c r="AX1227" s="14" t="s">
        <v>71</v>
      </c>
      <c r="AY1227" s="176" t="s">
        <v>159</v>
      </c>
    </row>
    <row r="1228" spans="2:51" s="15" customFormat="1" ht="11.25">
      <c r="B1228" s="183"/>
      <c r="D1228" s="168" t="s">
        <v>167</v>
      </c>
      <c r="E1228" s="184" t="s">
        <v>3</v>
      </c>
      <c r="F1228" s="185" t="s">
        <v>186</v>
      </c>
      <c r="H1228" s="186">
        <v>10.076</v>
      </c>
      <c r="I1228" s="187"/>
      <c r="L1228" s="183"/>
      <c r="M1228" s="188"/>
      <c r="N1228" s="189"/>
      <c r="O1228" s="189"/>
      <c r="P1228" s="189"/>
      <c r="Q1228" s="189"/>
      <c r="R1228" s="189"/>
      <c r="S1228" s="189"/>
      <c r="T1228" s="190"/>
      <c r="AT1228" s="184" t="s">
        <v>167</v>
      </c>
      <c r="AU1228" s="184" t="s">
        <v>82</v>
      </c>
      <c r="AV1228" s="15" t="s">
        <v>85</v>
      </c>
      <c r="AW1228" s="15" t="s">
        <v>33</v>
      </c>
      <c r="AX1228" s="15" t="s">
        <v>15</v>
      </c>
      <c r="AY1228" s="184" t="s">
        <v>159</v>
      </c>
    </row>
    <row r="1229" spans="1:65" s="2" customFormat="1" ht="24" customHeight="1">
      <c r="A1229" s="34"/>
      <c r="B1229" s="153"/>
      <c r="C1229" s="154" t="s">
        <v>1451</v>
      </c>
      <c r="D1229" s="154" t="s">
        <v>161</v>
      </c>
      <c r="E1229" s="155" t="s">
        <v>1452</v>
      </c>
      <c r="F1229" s="156" t="s">
        <v>1453</v>
      </c>
      <c r="G1229" s="157" t="s">
        <v>164</v>
      </c>
      <c r="H1229" s="158">
        <v>10.82</v>
      </c>
      <c r="I1229" s="159"/>
      <c r="J1229" s="160">
        <f>ROUND(I1229*H1229,2)</f>
        <v>0</v>
      </c>
      <c r="K1229" s="156" t="s">
        <v>165</v>
      </c>
      <c r="L1229" s="35"/>
      <c r="M1229" s="161" t="s">
        <v>3</v>
      </c>
      <c r="N1229" s="162" t="s">
        <v>42</v>
      </c>
      <c r="O1229" s="55"/>
      <c r="P1229" s="163">
        <f>O1229*H1229</f>
        <v>0</v>
      </c>
      <c r="Q1229" s="163">
        <v>0</v>
      </c>
      <c r="R1229" s="163">
        <f>Q1229*H1229</f>
        <v>0</v>
      </c>
      <c r="S1229" s="163">
        <v>0.18</v>
      </c>
      <c r="T1229" s="164">
        <f>S1229*H1229</f>
        <v>1.9476</v>
      </c>
      <c r="U1229" s="34"/>
      <c r="V1229" s="34"/>
      <c r="W1229" s="34"/>
      <c r="X1229" s="34"/>
      <c r="Y1229" s="34"/>
      <c r="Z1229" s="34"/>
      <c r="AA1229" s="34"/>
      <c r="AB1229" s="34"/>
      <c r="AC1229" s="34"/>
      <c r="AD1229" s="34"/>
      <c r="AE1229" s="34"/>
      <c r="AR1229" s="165" t="s">
        <v>85</v>
      </c>
      <c r="AT1229" s="165" t="s">
        <v>161</v>
      </c>
      <c r="AU1229" s="165" t="s">
        <v>82</v>
      </c>
      <c r="AY1229" s="19" t="s">
        <v>159</v>
      </c>
      <c r="BE1229" s="166">
        <f>IF(N1229="základní",J1229,0)</f>
        <v>0</v>
      </c>
      <c r="BF1229" s="166">
        <f>IF(N1229="snížená",J1229,0)</f>
        <v>0</v>
      </c>
      <c r="BG1229" s="166">
        <f>IF(N1229="zákl. přenesená",J1229,0)</f>
        <v>0</v>
      </c>
      <c r="BH1229" s="166">
        <f>IF(N1229="sníž. přenesená",J1229,0)</f>
        <v>0</v>
      </c>
      <c r="BI1229" s="166">
        <f>IF(N1229="nulová",J1229,0)</f>
        <v>0</v>
      </c>
      <c r="BJ1229" s="19" t="s">
        <v>15</v>
      </c>
      <c r="BK1229" s="166">
        <f>ROUND(I1229*H1229,2)</f>
        <v>0</v>
      </c>
      <c r="BL1229" s="19" t="s">
        <v>85</v>
      </c>
      <c r="BM1229" s="165" t="s">
        <v>1454</v>
      </c>
    </row>
    <row r="1230" spans="2:51" s="14" customFormat="1" ht="11.25">
      <c r="B1230" s="175"/>
      <c r="D1230" s="168" t="s">
        <v>167</v>
      </c>
      <c r="E1230" s="176" t="s">
        <v>3</v>
      </c>
      <c r="F1230" s="177" t="s">
        <v>1455</v>
      </c>
      <c r="H1230" s="178">
        <v>10.82</v>
      </c>
      <c r="I1230" s="179"/>
      <c r="L1230" s="175"/>
      <c r="M1230" s="180"/>
      <c r="N1230" s="181"/>
      <c r="O1230" s="181"/>
      <c r="P1230" s="181"/>
      <c r="Q1230" s="181"/>
      <c r="R1230" s="181"/>
      <c r="S1230" s="181"/>
      <c r="T1230" s="182"/>
      <c r="AT1230" s="176" t="s">
        <v>167</v>
      </c>
      <c r="AU1230" s="176" t="s">
        <v>82</v>
      </c>
      <c r="AV1230" s="14" t="s">
        <v>79</v>
      </c>
      <c r="AW1230" s="14" t="s">
        <v>33</v>
      </c>
      <c r="AX1230" s="14" t="s">
        <v>15</v>
      </c>
      <c r="AY1230" s="176" t="s">
        <v>159</v>
      </c>
    </row>
    <row r="1231" spans="1:65" s="2" customFormat="1" ht="48" customHeight="1">
      <c r="A1231" s="34"/>
      <c r="B1231" s="153"/>
      <c r="C1231" s="154" t="s">
        <v>1456</v>
      </c>
      <c r="D1231" s="154" t="s">
        <v>161</v>
      </c>
      <c r="E1231" s="155" t="s">
        <v>1457</v>
      </c>
      <c r="F1231" s="156" t="s">
        <v>1458</v>
      </c>
      <c r="G1231" s="157" t="s">
        <v>298</v>
      </c>
      <c r="H1231" s="158">
        <v>51.2</v>
      </c>
      <c r="I1231" s="159"/>
      <c r="J1231" s="160">
        <f>ROUND(I1231*H1231,2)</f>
        <v>0</v>
      </c>
      <c r="K1231" s="156" t="s">
        <v>165</v>
      </c>
      <c r="L1231" s="35"/>
      <c r="M1231" s="161" t="s">
        <v>3</v>
      </c>
      <c r="N1231" s="162" t="s">
        <v>42</v>
      </c>
      <c r="O1231" s="55"/>
      <c r="P1231" s="163">
        <f>O1231*H1231</f>
        <v>0</v>
      </c>
      <c r="Q1231" s="163">
        <v>0</v>
      </c>
      <c r="R1231" s="163">
        <f>Q1231*H1231</f>
        <v>0</v>
      </c>
      <c r="S1231" s="163">
        <v>0.042</v>
      </c>
      <c r="T1231" s="164">
        <f>S1231*H1231</f>
        <v>2.1504000000000003</v>
      </c>
      <c r="U1231" s="34"/>
      <c r="V1231" s="34"/>
      <c r="W1231" s="34"/>
      <c r="X1231" s="34"/>
      <c r="Y1231" s="34"/>
      <c r="Z1231" s="34"/>
      <c r="AA1231" s="34"/>
      <c r="AB1231" s="34"/>
      <c r="AC1231" s="34"/>
      <c r="AD1231" s="34"/>
      <c r="AE1231" s="34"/>
      <c r="AR1231" s="165" t="s">
        <v>85</v>
      </c>
      <c r="AT1231" s="165" t="s">
        <v>161</v>
      </c>
      <c r="AU1231" s="165" t="s">
        <v>82</v>
      </c>
      <c r="AY1231" s="19" t="s">
        <v>159</v>
      </c>
      <c r="BE1231" s="166">
        <f>IF(N1231="základní",J1231,0)</f>
        <v>0</v>
      </c>
      <c r="BF1231" s="166">
        <f>IF(N1231="snížená",J1231,0)</f>
        <v>0</v>
      </c>
      <c r="BG1231" s="166">
        <f>IF(N1231="zákl. přenesená",J1231,0)</f>
        <v>0</v>
      </c>
      <c r="BH1231" s="166">
        <f>IF(N1231="sníž. přenesená",J1231,0)</f>
        <v>0</v>
      </c>
      <c r="BI1231" s="166">
        <f>IF(N1231="nulová",J1231,0)</f>
        <v>0</v>
      </c>
      <c r="BJ1231" s="19" t="s">
        <v>15</v>
      </c>
      <c r="BK1231" s="166">
        <f>ROUND(I1231*H1231,2)</f>
        <v>0</v>
      </c>
      <c r="BL1231" s="19" t="s">
        <v>85</v>
      </c>
      <c r="BM1231" s="165" t="s">
        <v>1459</v>
      </c>
    </row>
    <row r="1232" spans="2:51" s="13" customFormat="1" ht="11.25">
      <c r="B1232" s="167"/>
      <c r="D1232" s="168" t="s">
        <v>167</v>
      </c>
      <c r="E1232" s="169" t="s">
        <v>3</v>
      </c>
      <c r="F1232" s="170" t="s">
        <v>339</v>
      </c>
      <c r="H1232" s="169" t="s">
        <v>3</v>
      </c>
      <c r="I1232" s="171"/>
      <c r="L1232" s="167"/>
      <c r="M1232" s="172"/>
      <c r="N1232" s="173"/>
      <c r="O1232" s="173"/>
      <c r="P1232" s="173"/>
      <c r="Q1232" s="173"/>
      <c r="R1232" s="173"/>
      <c r="S1232" s="173"/>
      <c r="T1232" s="174"/>
      <c r="AT1232" s="169" t="s">
        <v>167</v>
      </c>
      <c r="AU1232" s="169" t="s">
        <v>82</v>
      </c>
      <c r="AV1232" s="13" t="s">
        <v>15</v>
      </c>
      <c r="AW1232" s="13" t="s">
        <v>33</v>
      </c>
      <c r="AX1232" s="13" t="s">
        <v>71</v>
      </c>
      <c r="AY1232" s="169" t="s">
        <v>159</v>
      </c>
    </row>
    <row r="1233" spans="2:51" s="14" customFormat="1" ht="11.25">
      <c r="B1233" s="175"/>
      <c r="D1233" s="168" t="s">
        <v>167</v>
      </c>
      <c r="E1233" s="176" t="s">
        <v>3</v>
      </c>
      <c r="F1233" s="177" t="s">
        <v>1460</v>
      </c>
      <c r="H1233" s="178">
        <v>4.4</v>
      </c>
      <c r="I1233" s="179"/>
      <c r="L1233" s="175"/>
      <c r="M1233" s="180"/>
      <c r="N1233" s="181"/>
      <c r="O1233" s="181"/>
      <c r="P1233" s="181"/>
      <c r="Q1233" s="181"/>
      <c r="R1233" s="181"/>
      <c r="S1233" s="181"/>
      <c r="T1233" s="182"/>
      <c r="AT1233" s="176" t="s">
        <v>167</v>
      </c>
      <c r="AU1233" s="176" t="s">
        <v>82</v>
      </c>
      <c r="AV1233" s="14" t="s">
        <v>79</v>
      </c>
      <c r="AW1233" s="14" t="s">
        <v>33</v>
      </c>
      <c r="AX1233" s="14" t="s">
        <v>71</v>
      </c>
      <c r="AY1233" s="176" t="s">
        <v>159</v>
      </c>
    </row>
    <row r="1234" spans="2:51" s="14" customFormat="1" ht="11.25">
      <c r="B1234" s="175"/>
      <c r="D1234" s="168" t="s">
        <v>167</v>
      </c>
      <c r="E1234" s="176" t="s">
        <v>3</v>
      </c>
      <c r="F1234" s="177" t="s">
        <v>1461</v>
      </c>
      <c r="H1234" s="178">
        <v>8.8</v>
      </c>
      <c r="I1234" s="179"/>
      <c r="L1234" s="175"/>
      <c r="M1234" s="180"/>
      <c r="N1234" s="181"/>
      <c r="O1234" s="181"/>
      <c r="P1234" s="181"/>
      <c r="Q1234" s="181"/>
      <c r="R1234" s="181"/>
      <c r="S1234" s="181"/>
      <c r="T1234" s="182"/>
      <c r="AT1234" s="176" t="s">
        <v>167</v>
      </c>
      <c r="AU1234" s="176" t="s">
        <v>82</v>
      </c>
      <c r="AV1234" s="14" t="s">
        <v>79</v>
      </c>
      <c r="AW1234" s="14" t="s">
        <v>33</v>
      </c>
      <c r="AX1234" s="14" t="s">
        <v>71</v>
      </c>
      <c r="AY1234" s="176" t="s">
        <v>159</v>
      </c>
    </row>
    <row r="1235" spans="2:51" s="13" customFormat="1" ht="11.25">
      <c r="B1235" s="167"/>
      <c r="D1235" s="168" t="s">
        <v>167</v>
      </c>
      <c r="E1235" s="169" t="s">
        <v>3</v>
      </c>
      <c r="F1235" s="170" t="s">
        <v>342</v>
      </c>
      <c r="H1235" s="169" t="s">
        <v>3</v>
      </c>
      <c r="I1235" s="171"/>
      <c r="L1235" s="167"/>
      <c r="M1235" s="172"/>
      <c r="N1235" s="173"/>
      <c r="O1235" s="173"/>
      <c r="P1235" s="173"/>
      <c r="Q1235" s="173"/>
      <c r="R1235" s="173"/>
      <c r="S1235" s="173"/>
      <c r="T1235" s="174"/>
      <c r="AT1235" s="169" t="s">
        <v>167</v>
      </c>
      <c r="AU1235" s="169" t="s">
        <v>82</v>
      </c>
      <c r="AV1235" s="13" t="s">
        <v>15</v>
      </c>
      <c r="AW1235" s="13" t="s">
        <v>33</v>
      </c>
      <c r="AX1235" s="13" t="s">
        <v>71</v>
      </c>
      <c r="AY1235" s="169" t="s">
        <v>159</v>
      </c>
    </row>
    <row r="1236" spans="2:51" s="14" customFormat="1" ht="11.25">
      <c r="B1236" s="175"/>
      <c r="D1236" s="168" t="s">
        <v>167</v>
      </c>
      <c r="E1236" s="176" t="s">
        <v>3</v>
      </c>
      <c r="F1236" s="177" t="s">
        <v>1462</v>
      </c>
      <c r="H1236" s="178">
        <v>3.2</v>
      </c>
      <c r="I1236" s="179"/>
      <c r="L1236" s="175"/>
      <c r="M1236" s="180"/>
      <c r="N1236" s="181"/>
      <c r="O1236" s="181"/>
      <c r="P1236" s="181"/>
      <c r="Q1236" s="181"/>
      <c r="R1236" s="181"/>
      <c r="S1236" s="181"/>
      <c r="T1236" s="182"/>
      <c r="AT1236" s="176" t="s">
        <v>167</v>
      </c>
      <c r="AU1236" s="176" t="s">
        <v>82</v>
      </c>
      <c r="AV1236" s="14" t="s">
        <v>79</v>
      </c>
      <c r="AW1236" s="14" t="s">
        <v>33</v>
      </c>
      <c r="AX1236" s="14" t="s">
        <v>71</v>
      </c>
      <c r="AY1236" s="176" t="s">
        <v>159</v>
      </c>
    </row>
    <row r="1237" spans="2:51" s="14" customFormat="1" ht="11.25">
      <c r="B1237" s="175"/>
      <c r="D1237" s="168" t="s">
        <v>167</v>
      </c>
      <c r="E1237" s="176" t="s">
        <v>3</v>
      </c>
      <c r="F1237" s="177" t="s">
        <v>1463</v>
      </c>
      <c r="H1237" s="178">
        <v>4</v>
      </c>
      <c r="I1237" s="179"/>
      <c r="L1237" s="175"/>
      <c r="M1237" s="180"/>
      <c r="N1237" s="181"/>
      <c r="O1237" s="181"/>
      <c r="P1237" s="181"/>
      <c r="Q1237" s="181"/>
      <c r="R1237" s="181"/>
      <c r="S1237" s="181"/>
      <c r="T1237" s="182"/>
      <c r="AT1237" s="176" t="s">
        <v>167</v>
      </c>
      <c r="AU1237" s="176" t="s">
        <v>82</v>
      </c>
      <c r="AV1237" s="14" t="s">
        <v>79</v>
      </c>
      <c r="AW1237" s="14" t="s">
        <v>33</v>
      </c>
      <c r="AX1237" s="14" t="s">
        <v>71</v>
      </c>
      <c r="AY1237" s="176" t="s">
        <v>159</v>
      </c>
    </row>
    <row r="1238" spans="2:51" s="14" customFormat="1" ht="11.25">
      <c r="B1238" s="175"/>
      <c r="D1238" s="168" t="s">
        <v>167</v>
      </c>
      <c r="E1238" s="176" t="s">
        <v>3</v>
      </c>
      <c r="F1238" s="177" t="s">
        <v>1464</v>
      </c>
      <c r="H1238" s="178">
        <v>14.4</v>
      </c>
      <c r="I1238" s="179"/>
      <c r="L1238" s="175"/>
      <c r="M1238" s="180"/>
      <c r="N1238" s="181"/>
      <c r="O1238" s="181"/>
      <c r="P1238" s="181"/>
      <c r="Q1238" s="181"/>
      <c r="R1238" s="181"/>
      <c r="S1238" s="181"/>
      <c r="T1238" s="182"/>
      <c r="AT1238" s="176" t="s">
        <v>167</v>
      </c>
      <c r="AU1238" s="176" t="s">
        <v>82</v>
      </c>
      <c r="AV1238" s="14" t="s">
        <v>79</v>
      </c>
      <c r="AW1238" s="14" t="s">
        <v>33</v>
      </c>
      <c r="AX1238" s="14" t="s">
        <v>71</v>
      </c>
      <c r="AY1238" s="176" t="s">
        <v>159</v>
      </c>
    </row>
    <row r="1239" spans="2:51" s="14" customFormat="1" ht="11.25">
      <c r="B1239" s="175"/>
      <c r="D1239" s="168" t="s">
        <v>167</v>
      </c>
      <c r="E1239" s="176" t="s">
        <v>3</v>
      </c>
      <c r="F1239" s="177" t="s">
        <v>1465</v>
      </c>
      <c r="H1239" s="178">
        <v>10</v>
      </c>
      <c r="I1239" s="179"/>
      <c r="L1239" s="175"/>
      <c r="M1239" s="180"/>
      <c r="N1239" s="181"/>
      <c r="O1239" s="181"/>
      <c r="P1239" s="181"/>
      <c r="Q1239" s="181"/>
      <c r="R1239" s="181"/>
      <c r="S1239" s="181"/>
      <c r="T1239" s="182"/>
      <c r="AT1239" s="176" t="s">
        <v>167</v>
      </c>
      <c r="AU1239" s="176" t="s">
        <v>82</v>
      </c>
      <c r="AV1239" s="14" t="s">
        <v>79</v>
      </c>
      <c r="AW1239" s="14" t="s">
        <v>33</v>
      </c>
      <c r="AX1239" s="14" t="s">
        <v>71</v>
      </c>
      <c r="AY1239" s="176" t="s">
        <v>159</v>
      </c>
    </row>
    <row r="1240" spans="2:51" s="14" customFormat="1" ht="11.25">
      <c r="B1240" s="175"/>
      <c r="D1240" s="168" t="s">
        <v>167</v>
      </c>
      <c r="E1240" s="176" t="s">
        <v>3</v>
      </c>
      <c r="F1240" s="177" t="s">
        <v>1466</v>
      </c>
      <c r="H1240" s="178">
        <v>6.4</v>
      </c>
      <c r="I1240" s="179"/>
      <c r="L1240" s="175"/>
      <c r="M1240" s="180"/>
      <c r="N1240" s="181"/>
      <c r="O1240" s="181"/>
      <c r="P1240" s="181"/>
      <c r="Q1240" s="181"/>
      <c r="R1240" s="181"/>
      <c r="S1240" s="181"/>
      <c r="T1240" s="182"/>
      <c r="AT1240" s="176" t="s">
        <v>167</v>
      </c>
      <c r="AU1240" s="176" t="s">
        <v>82</v>
      </c>
      <c r="AV1240" s="14" t="s">
        <v>79</v>
      </c>
      <c r="AW1240" s="14" t="s">
        <v>33</v>
      </c>
      <c r="AX1240" s="14" t="s">
        <v>71</v>
      </c>
      <c r="AY1240" s="176" t="s">
        <v>159</v>
      </c>
    </row>
    <row r="1241" spans="2:51" s="15" customFormat="1" ht="11.25">
      <c r="B1241" s="183"/>
      <c r="D1241" s="168" t="s">
        <v>167</v>
      </c>
      <c r="E1241" s="184" t="s">
        <v>3</v>
      </c>
      <c r="F1241" s="185" t="s">
        <v>186</v>
      </c>
      <c r="H1241" s="186">
        <v>51.2</v>
      </c>
      <c r="I1241" s="187"/>
      <c r="L1241" s="183"/>
      <c r="M1241" s="188"/>
      <c r="N1241" s="189"/>
      <c r="O1241" s="189"/>
      <c r="P1241" s="189"/>
      <c r="Q1241" s="189"/>
      <c r="R1241" s="189"/>
      <c r="S1241" s="189"/>
      <c r="T1241" s="190"/>
      <c r="AT1241" s="184" t="s">
        <v>167</v>
      </c>
      <c r="AU1241" s="184" t="s">
        <v>82</v>
      </c>
      <c r="AV1241" s="15" t="s">
        <v>85</v>
      </c>
      <c r="AW1241" s="15" t="s">
        <v>33</v>
      </c>
      <c r="AX1241" s="15" t="s">
        <v>15</v>
      </c>
      <c r="AY1241" s="184" t="s">
        <v>159</v>
      </c>
    </row>
    <row r="1242" spans="1:65" s="2" customFormat="1" ht="48" customHeight="1">
      <c r="A1242" s="34"/>
      <c r="B1242" s="153"/>
      <c r="C1242" s="154" t="s">
        <v>1467</v>
      </c>
      <c r="D1242" s="154" t="s">
        <v>161</v>
      </c>
      <c r="E1242" s="155" t="s">
        <v>1468</v>
      </c>
      <c r="F1242" s="156" t="s">
        <v>1469</v>
      </c>
      <c r="G1242" s="157" t="s">
        <v>298</v>
      </c>
      <c r="H1242" s="158">
        <v>6</v>
      </c>
      <c r="I1242" s="159"/>
      <c r="J1242" s="160">
        <f>ROUND(I1242*H1242,2)</f>
        <v>0</v>
      </c>
      <c r="K1242" s="156" t="s">
        <v>165</v>
      </c>
      <c r="L1242" s="35"/>
      <c r="M1242" s="161" t="s">
        <v>3</v>
      </c>
      <c r="N1242" s="162" t="s">
        <v>42</v>
      </c>
      <c r="O1242" s="55"/>
      <c r="P1242" s="163">
        <f>O1242*H1242</f>
        <v>0</v>
      </c>
      <c r="Q1242" s="163">
        <v>0</v>
      </c>
      <c r="R1242" s="163">
        <f>Q1242*H1242</f>
        <v>0</v>
      </c>
      <c r="S1242" s="163">
        <v>0.065</v>
      </c>
      <c r="T1242" s="164">
        <f>S1242*H1242</f>
        <v>0.39</v>
      </c>
      <c r="U1242" s="34"/>
      <c r="V1242" s="34"/>
      <c r="W1242" s="34"/>
      <c r="X1242" s="34"/>
      <c r="Y1242" s="34"/>
      <c r="Z1242" s="34"/>
      <c r="AA1242" s="34"/>
      <c r="AB1242" s="34"/>
      <c r="AC1242" s="34"/>
      <c r="AD1242" s="34"/>
      <c r="AE1242" s="34"/>
      <c r="AR1242" s="165" t="s">
        <v>85</v>
      </c>
      <c r="AT1242" s="165" t="s">
        <v>161</v>
      </c>
      <c r="AU1242" s="165" t="s">
        <v>82</v>
      </c>
      <c r="AY1242" s="19" t="s">
        <v>159</v>
      </c>
      <c r="BE1242" s="166">
        <f>IF(N1242="základní",J1242,0)</f>
        <v>0</v>
      </c>
      <c r="BF1242" s="166">
        <f>IF(N1242="snížená",J1242,0)</f>
        <v>0</v>
      </c>
      <c r="BG1242" s="166">
        <f>IF(N1242="zákl. přenesená",J1242,0)</f>
        <v>0</v>
      </c>
      <c r="BH1242" s="166">
        <f>IF(N1242="sníž. přenesená",J1242,0)</f>
        <v>0</v>
      </c>
      <c r="BI1242" s="166">
        <f>IF(N1242="nulová",J1242,0)</f>
        <v>0</v>
      </c>
      <c r="BJ1242" s="19" t="s">
        <v>15</v>
      </c>
      <c r="BK1242" s="166">
        <f>ROUND(I1242*H1242,2)</f>
        <v>0</v>
      </c>
      <c r="BL1242" s="19" t="s">
        <v>85</v>
      </c>
      <c r="BM1242" s="165" t="s">
        <v>1470</v>
      </c>
    </row>
    <row r="1243" spans="2:51" s="13" customFormat="1" ht="11.25">
      <c r="B1243" s="167"/>
      <c r="D1243" s="168" t="s">
        <v>167</v>
      </c>
      <c r="E1243" s="169" t="s">
        <v>3</v>
      </c>
      <c r="F1243" s="170" t="s">
        <v>339</v>
      </c>
      <c r="H1243" s="169" t="s">
        <v>3</v>
      </c>
      <c r="I1243" s="171"/>
      <c r="L1243" s="167"/>
      <c r="M1243" s="172"/>
      <c r="N1243" s="173"/>
      <c r="O1243" s="173"/>
      <c r="P1243" s="173"/>
      <c r="Q1243" s="173"/>
      <c r="R1243" s="173"/>
      <c r="S1243" s="173"/>
      <c r="T1243" s="174"/>
      <c r="AT1243" s="169" t="s">
        <v>167</v>
      </c>
      <c r="AU1243" s="169" t="s">
        <v>82</v>
      </c>
      <c r="AV1243" s="13" t="s">
        <v>15</v>
      </c>
      <c r="AW1243" s="13" t="s">
        <v>33</v>
      </c>
      <c r="AX1243" s="13" t="s">
        <v>71</v>
      </c>
      <c r="AY1243" s="169" t="s">
        <v>159</v>
      </c>
    </row>
    <row r="1244" spans="2:51" s="14" customFormat="1" ht="11.25">
      <c r="B1244" s="175"/>
      <c r="D1244" s="168" t="s">
        <v>167</v>
      </c>
      <c r="E1244" s="176" t="s">
        <v>3</v>
      </c>
      <c r="F1244" s="177" t="s">
        <v>1471</v>
      </c>
      <c r="H1244" s="178">
        <v>6</v>
      </c>
      <c r="I1244" s="179"/>
      <c r="L1244" s="175"/>
      <c r="M1244" s="180"/>
      <c r="N1244" s="181"/>
      <c r="O1244" s="181"/>
      <c r="P1244" s="181"/>
      <c r="Q1244" s="181"/>
      <c r="R1244" s="181"/>
      <c r="S1244" s="181"/>
      <c r="T1244" s="182"/>
      <c r="AT1244" s="176" t="s">
        <v>167</v>
      </c>
      <c r="AU1244" s="176" t="s">
        <v>82</v>
      </c>
      <c r="AV1244" s="14" t="s">
        <v>79</v>
      </c>
      <c r="AW1244" s="14" t="s">
        <v>33</v>
      </c>
      <c r="AX1244" s="14" t="s">
        <v>71</v>
      </c>
      <c r="AY1244" s="176" t="s">
        <v>159</v>
      </c>
    </row>
    <row r="1245" spans="2:51" s="15" customFormat="1" ht="11.25">
      <c r="B1245" s="183"/>
      <c r="D1245" s="168" t="s">
        <v>167</v>
      </c>
      <c r="E1245" s="184" t="s">
        <v>3</v>
      </c>
      <c r="F1245" s="185" t="s">
        <v>186</v>
      </c>
      <c r="H1245" s="186">
        <v>6</v>
      </c>
      <c r="I1245" s="187"/>
      <c r="L1245" s="183"/>
      <c r="M1245" s="188"/>
      <c r="N1245" s="189"/>
      <c r="O1245" s="189"/>
      <c r="P1245" s="189"/>
      <c r="Q1245" s="189"/>
      <c r="R1245" s="189"/>
      <c r="S1245" s="189"/>
      <c r="T1245" s="190"/>
      <c r="AT1245" s="184" t="s">
        <v>167</v>
      </c>
      <c r="AU1245" s="184" t="s">
        <v>82</v>
      </c>
      <c r="AV1245" s="15" t="s">
        <v>85</v>
      </c>
      <c r="AW1245" s="15" t="s">
        <v>33</v>
      </c>
      <c r="AX1245" s="15" t="s">
        <v>15</v>
      </c>
      <c r="AY1245" s="184" t="s">
        <v>159</v>
      </c>
    </row>
    <row r="1246" spans="1:65" s="2" customFormat="1" ht="60" customHeight="1">
      <c r="A1246" s="34"/>
      <c r="B1246" s="153"/>
      <c r="C1246" s="154" t="s">
        <v>1472</v>
      </c>
      <c r="D1246" s="154" t="s">
        <v>161</v>
      </c>
      <c r="E1246" s="155" t="s">
        <v>1473</v>
      </c>
      <c r="F1246" s="156" t="s">
        <v>1474</v>
      </c>
      <c r="G1246" s="157" t="s">
        <v>298</v>
      </c>
      <c r="H1246" s="158">
        <v>37</v>
      </c>
      <c r="I1246" s="159"/>
      <c r="J1246" s="160">
        <f>ROUND(I1246*H1246,2)</f>
        <v>0</v>
      </c>
      <c r="K1246" s="156" t="s">
        <v>165</v>
      </c>
      <c r="L1246" s="35"/>
      <c r="M1246" s="161" t="s">
        <v>3</v>
      </c>
      <c r="N1246" s="162" t="s">
        <v>42</v>
      </c>
      <c r="O1246" s="55"/>
      <c r="P1246" s="163">
        <f>O1246*H1246</f>
        <v>0</v>
      </c>
      <c r="Q1246" s="163">
        <v>0</v>
      </c>
      <c r="R1246" s="163">
        <f>Q1246*H1246</f>
        <v>0</v>
      </c>
      <c r="S1246" s="163">
        <v>0.25</v>
      </c>
      <c r="T1246" s="164">
        <f>S1246*H1246</f>
        <v>9.25</v>
      </c>
      <c r="U1246" s="34"/>
      <c r="V1246" s="34"/>
      <c r="W1246" s="34"/>
      <c r="X1246" s="34"/>
      <c r="Y1246" s="34"/>
      <c r="Z1246" s="34"/>
      <c r="AA1246" s="34"/>
      <c r="AB1246" s="34"/>
      <c r="AC1246" s="34"/>
      <c r="AD1246" s="34"/>
      <c r="AE1246" s="34"/>
      <c r="AR1246" s="165" t="s">
        <v>85</v>
      </c>
      <c r="AT1246" s="165" t="s">
        <v>161</v>
      </c>
      <c r="AU1246" s="165" t="s">
        <v>82</v>
      </c>
      <c r="AY1246" s="19" t="s">
        <v>159</v>
      </c>
      <c r="BE1246" s="166">
        <f>IF(N1246="základní",J1246,0)</f>
        <v>0</v>
      </c>
      <c r="BF1246" s="166">
        <f>IF(N1246="snížená",J1246,0)</f>
        <v>0</v>
      </c>
      <c r="BG1246" s="166">
        <f>IF(N1246="zákl. přenesená",J1246,0)</f>
        <v>0</v>
      </c>
      <c r="BH1246" s="166">
        <f>IF(N1246="sníž. přenesená",J1246,0)</f>
        <v>0</v>
      </c>
      <c r="BI1246" s="166">
        <f>IF(N1246="nulová",J1246,0)</f>
        <v>0</v>
      </c>
      <c r="BJ1246" s="19" t="s">
        <v>15</v>
      </c>
      <c r="BK1246" s="166">
        <f>ROUND(I1246*H1246,2)</f>
        <v>0</v>
      </c>
      <c r="BL1246" s="19" t="s">
        <v>85</v>
      </c>
      <c r="BM1246" s="165" t="s">
        <v>1475</v>
      </c>
    </row>
    <row r="1247" spans="2:51" s="13" customFormat="1" ht="11.25">
      <c r="B1247" s="167"/>
      <c r="D1247" s="168" t="s">
        <v>167</v>
      </c>
      <c r="E1247" s="169" t="s">
        <v>3</v>
      </c>
      <c r="F1247" s="170" t="s">
        <v>1476</v>
      </c>
      <c r="H1247" s="169" t="s">
        <v>3</v>
      </c>
      <c r="I1247" s="171"/>
      <c r="L1247" s="167"/>
      <c r="M1247" s="172"/>
      <c r="N1247" s="173"/>
      <c r="O1247" s="173"/>
      <c r="P1247" s="173"/>
      <c r="Q1247" s="173"/>
      <c r="R1247" s="173"/>
      <c r="S1247" s="173"/>
      <c r="T1247" s="174"/>
      <c r="AT1247" s="169" t="s">
        <v>167</v>
      </c>
      <c r="AU1247" s="169" t="s">
        <v>82</v>
      </c>
      <c r="AV1247" s="13" t="s">
        <v>15</v>
      </c>
      <c r="AW1247" s="13" t="s">
        <v>33</v>
      </c>
      <c r="AX1247" s="13" t="s">
        <v>71</v>
      </c>
      <c r="AY1247" s="169" t="s">
        <v>159</v>
      </c>
    </row>
    <row r="1248" spans="2:51" s="14" customFormat="1" ht="11.25">
      <c r="B1248" s="175"/>
      <c r="D1248" s="168" t="s">
        <v>167</v>
      </c>
      <c r="E1248" s="176" t="s">
        <v>3</v>
      </c>
      <c r="F1248" s="177" t="s">
        <v>1477</v>
      </c>
      <c r="H1248" s="178">
        <v>37</v>
      </c>
      <c r="I1248" s="179"/>
      <c r="L1248" s="175"/>
      <c r="M1248" s="180"/>
      <c r="N1248" s="181"/>
      <c r="O1248" s="181"/>
      <c r="P1248" s="181"/>
      <c r="Q1248" s="181"/>
      <c r="R1248" s="181"/>
      <c r="S1248" s="181"/>
      <c r="T1248" s="182"/>
      <c r="AT1248" s="176" t="s">
        <v>167</v>
      </c>
      <c r="AU1248" s="176" t="s">
        <v>82</v>
      </c>
      <c r="AV1248" s="14" t="s">
        <v>79</v>
      </c>
      <c r="AW1248" s="14" t="s">
        <v>33</v>
      </c>
      <c r="AX1248" s="14" t="s">
        <v>15</v>
      </c>
      <c r="AY1248" s="176" t="s">
        <v>159</v>
      </c>
    </row>
    <row r="1249" spans="1:65" s="2" customFormat="1" ht="36" customHeight="1">
      <c r="A1249" s="34"/>
      <c r="B1249" s="153"/>
      <c r="C1249" s="154" t="s">
        <v>1478</v>
      </c>
      <c r="D1249" s="154" t="s">
        <v>161</v>
      </c>
      <c r="E1249" s="155" t="s">
        <v>1479</v>
      </c>
      <c r="F1249" s="156" t="s">
        <v>1480</v>
      </c>
      <c r="G1249" s="157" t="s">
        <v>298</v>
      </c>
      <c r="H1249" s="158">
        <v>4.6</v>
      </c>
      <c r="I1249" s="159"/>
      <c r="J1249" s="160">
        <f>ROUND(I1249*H1249,2)</f>
        <v>0</v>
      </c>
      <c r="K1249" s="156" t="s">
        <v>165</v>
      </c>
      <c r="L1249" s="35"/>
      <c r="M1249" s="161" t="s">
        <v>3</v>
      </c>
      <c r="N1249" s="162" t="s">
        <v>42</v>
      </c>
      <c r="O1249" s="55"/>
      <c r="P1249" s="163">
        <f>O1249*H1249</f>
        <v>0</v>
      </c>
      <c r="Q1249" s="163">
        <v>0.00107</v>
      </c>
      <c r="R1249" s="163">
        <f>Q1249*H1249</f>
        <v>0.004921999999999999</v>
      </c>
      <c r="S1249" s="163">
        <v>0.045</v>
      </c>
      <c r="T1249" s="164">
        <f>S1249*H1249</f>
        <v>0.207</v>
      </c>
      <c r="U1249" s="34"/>
      <c r="V1249" s="34"/>
      <c r="W1249" s="34"/>
      <c r="X1249" s="34"/>
      <c r="Y1249" s="34"/>
      <c r="Z1249" s="34"/>
      <c r="AA1249" s="34"/>
      <c r="AB1249" s="34"/>
      <c r="AC1249" s="34"/>
      <c r="AD1249" s="34"/>
      <c r="AE1249" s="34"/>
      <c r="AR1249" s="165" t="s">
        <v>85</v>
      </c>
      <c r="AT1249" s="165" t="s">
        <v>161</v>
      </c>
      <c r="AU1249" s="165" t="s">
        <v>82</v>
      </c>
      <c r="AY1249" s="19" t="s">
        <v>159</v>
      </c>
      <c r="BE1249" s="166">
        <f>IF(N1249="základní",J1249,0)</f>
        <v>0</v>
      </c>
      <c r="BF1249" s="166">
        <f>IF(N1249="snížená",J1249,0)</f>
        <v>0</v>
      </c>
      <c r="BG1249" s="166">
        <f>IF(N1249="zákl. přenesená",J1249,0)</f>
        <v>0</v>
      </c>
      <c r="BH1249" s="166">
        <f>IF(N1249="sníž. přenesená",J1249,0)</f>
        <v>0</v>
      </c>
      <c r="BI1249" s="166">
        <f>IF(N1249="nulová",J1249,0)</f>
        <v>0</v>
      </c>
      <c r="BJ1249" s="19" t="s">
        <v>15</v>
      </c>
      <c r="BK1249" s="166">
        <f>ROUND(I1249*H1249,2)</f>
        <v>0</v>
      </c>
      <c r="BL1249" s="19" t="s">
        <v>85</v>
      </c>
      <c r="BM1249" s="165" t="s">
        <v>1481</v>
      </c>
    </row>
    <row r="1250" spans="2:51" s="13" customFormat="1" ht="11.25">
      <c r="B1250" s="167"/>
      <c r="D1250" s="168" t="s">
        <v>167</v>
      </c>
      <c r="E1250" s="169" t="s">
        <v>3</v>
      </c>
      <c r="F1250" s="170" t="s">
        <v>1482</v>
      </c>
      <c r="H1250" s="169" t="s">
        <v>3</v>
      </c>
      <c r="I1250" s="171"/>
      <c r="L1250" s="167"/>
      <c r="M1250" s="172"/>
      <c r="N1250" s="173"/>
      <c r="O1250" s="173"/>
      <c r="P1250" s="173"/>
      <c r="Q1250" s="173"/>
      <c r="R1250" s="173"/>
      <c r="S1250" s="173"/>
      <c r="T1250" s="174"/>
      <c r="AT1250" s="169" t="s">
        <v>167</v>
      </c>
      <c r="AU1250" s="169" t="s">
        <v>82</v>
      </c>
      <c r="AV1250" s="13" t="s">
        <v>15</v>
      </c>
      <c r="AW1250" s="13" t="s">
        <v>33</v>
      </c>
      <c r="AX1250" s="13" t="s">
        <v>71</v>
      </c>
      <c r="AY1250" s="169" t="s">
        <v>159</v>
      </c>
    </row>
    <row r="1251" spans="2:51" s="14" customFormat="1" ht="11.25">
      <c r="B1251" s="175"/>
      <c r="D1251" s="168" t="s">
        <v>167</v>
      </c>
      <c r="E1251" s="176" t="s">
        <v>3</v>
      </c>
      <c r="F1251" s="177" t="s">
        <v>1483</v>
      </c>
      <c r="H1251" s="178">
        <v>2.1</v>
      </c>
      <c r="I1251" s="179"/>
      <c r="L1251" s="175"/>
      <c r="M1251" s="180"/>
      <c r="N1251" s="181"/>
      <c r="O1251" s="181"/>
      <c r="P1251" s="181"/>
      <c r="Q1251" s="181"/>
      <c r="R1251" s="181"/>
      <c r="S1251" s="181"/>
      <c r="T1251" s="182"/>
      <c r="AT1251" s="176" t="s">
        <v>167</v>
      </c>
      <c r="AU1251" s="176" t="s">
        <v>82</v>
      </c>
      <c r="AV1251" s="14" t="s">
        <v>79</v>
      </c>
      <c r="AW1251" s="14" t="s">
        <v>33</v>
      </c>
      <c r="AX1251" s="14" t="s">
        <v>71</v>
      </c>
      <c r="AY1251" s="176" t="s">
        <v>159</v>
      </c>
    </row>
    <row r="1252" spans="2:51" s="14" customFormat="1" ht="11.25">
      <c r="B1252" s="175"/>
      <c r="D1252" s="168" t="s">
        <v>167</v>
      </c>
      <c r="E1252" s="176" t="s">
        <v>3</v>
      </c>
      <c r="F1252" s="177" t="s">
        <v>1484</v>
      </c>
      <c r="H1252" s="178">
        <v>1.2</v>
      </c>
      <c r="I1252" s="179"/>
      <c r="L1252" s="175"/>
      <c r="M1252" s="180"/>
      <c r="N1252" s="181"/>
      <c r="O1252" s="181"/>
      <c r="P1252" s="181"/>
      <c r="Q1252" s="181"/>
      <c r="R1252" s="181"/>
      <c r="S1252" s="181"/>
      <c r="T1252" s="182"/>
      <c r="AT1252" s="176" t="s">
        <v>167</v>
      </c>
      <c r="AU1252" s="176" t="s">
        <v>82</v>
      </c>
      <c r="AV1252" s="14" t="s">
        <v>79</v>
      </c>
      <c r="AW1252" s="14" t="s">
        <v>33</v>
      </c>
      <c r="AX1252" s="14" t="s">
        <v>71</v>
      </c>
      <c r="AY1252" s="176" t="s">
        <v>159</v>
      </c>
    </row>
    <row r="1253" spans="2:51" s="14" customFormat="1" ht="11.25">
      <c r="B1253" s="175"/>
      <c r="D1253" s="168" t="s">
        <v>167</v>
      </c>
      <c r="E1253" s="176" t="s">
        <v>3</v>
      </c>
      <c r="F1253" s="177" t="s">
        <v>1485</v>
      </c>
      <c r="H1253" s="178">
        <v>0.3</v>
      </c>
      <c r="I1253" s="179"/>
      <c r="L1253" s="175"/>
      <c r="M1253" s="180"/>
      <c r="N1253" s="181"/>
      <c r="O1253" s="181"/>
      <c r="P1253" s="181"/>
      <c r="Q1253" s="181"/>
      <c r="R1253" s="181"/>
      <c r="S1253" s="181"/>
      <c r="T1253" s="182"/>
      <c r="AT1253" s="176" t="s">
        <v>167</v>
      </c>
      <c r="AU1253" s="176" t="s">
        <v>82</v>
      </c>
      <c r="AV1253" s="14" t="s">
        <v>79</v>
      </c>
      <c r="AW1253" s="14" t="s">
        <v>33</v>
      </c>
      <c r="AX1253" s="14" t="s">
        <v>71</v>
      </c>
      <c r="AY1253" s="176" t="s">
        <v>159</v>
      </c>
    </row>
    <row r="1254" spans="2:51" s="13" customFormat="1" ht="11.25">
      <c r="B1254" s="167"/>
      <c r="D1254" s="168" t="s">
        <v>167</v>
      </c>
      <c r="E1254" s="169" t="s">
        <v>3</v>
      </c>
      <c r="F1254" s="170" t="s">
        <v>1486</v>
      </c>
      <c r="H1254" s="169" t="s">
        <v>3</v>
      </c>
      <c r="I1254" s="171"/>
      <c r="L1254" s="167"/>
      <c r="M1254" s="172"/>
      <c r="N1254" s="173"/>
      <c r="O1254" s="173"/>
      <c r="P1254" s="173"/>
      <c r="Q1254" s="173"/>
      <c r="R1254" s="173"/>
      <c r="S1254" s="173"/>
      <c r="T1254" s="174"/>
      <c r="AT1254" s="169" t="s">
        <v>167</v>
      </c>
      <c r="AU1254" s="169" t="s">
        <v>82</v>
      </c>
      <c r="AV1254" s="13" t="s">
        <v>15</v>
      </c>
      <c r="AW1254" s="13" t="s">
        <v>33</v>
      </c>
      <c r="AX1254" s="13" t="s">
        <v>71</v>
      </c>
      <c r="AY1254" s="169" t="s">
        <v>159</v>
      </c>
    </row>
    <row r="1255" spans="2:51" s="14" customFormat="1" ht="11.25">
      <c r="B1255" s="175"/>
      <c r="D1255" s="168" t="s">
        <v>167</v>
      </c>
      <c r="E1255" s="176" t="s">
        <v>3</v>
      </c>
      <c r="F1255" s="177" t="s">
        <v>550</v>
      </c>
      <c r="H1255" s="178">
        <v>1</v>
      </c>
      <c r="I1255" s="179"/>
      <c r="L1255" s="175"/>
      <c r="M1255" s="180"/>
      <c r="N1255" s="181"/>
      <c r="O1255" s="181"/>
      <c r="P1255" s="181"/>
      <c r="Q1255" s="181"/>
      <c r="R1255" s="181"/>
      <c r="S1255" s="181"/>
      <c r="T1255" s="182"/>
      <c r="AT1255" s="176" t="s">
        <v>167</v>
      </c>
      <c r="AU1255" s="176" t="s">
        <v>82</v>
      </c>
      <c r="AV1255" s="14" t="s">
        <v>79</v>
      </c>
      <c r="AW1255" s="14" t="s">
        <v>33</v>
      </c>
      <c r="AX1255" s="14" t="s">
        <v>71</v>
      </c>
      <c r="AY1255" s="176" t="s">
        <v>159</v>
      </c>
    </row>
    <row r="1256" spans="2:51" s="15" customFormat="1" ht="11.25">
      <c r="B1256" s="183"/>
      <c r="D1256" s="168" t="s">
        <v>167</v>
      </c>
      <c r="E1256" s="184" t="s">
        <v>3</v>
      </c>
      <c r="F1256" s="185" t="s">
        <v>186</v>
      </c>
      <c r="H1256" s="186">
        <v>4.6</v>
      </c>
      <c r="I1256" s="187"/>
      <c r="L1256" s="183"/>
      <c r="M1256" s="188"/>
      <c r="N1256" s="189"/>
      <c r="O1256" s="189"/>
      <c r="P1256" s="189"/>
      <c r="Q1256" s="189"/>
      <c r="R1256" s="189"/>
      <c r="S1256" s="189"/>
      <c r="T1256" s="190"/>
      <c r="AT1256" s="184" t="s">
        <v>167</v>
      </c>
      <c r="AU1256" s="184" t="s">
        <v>82</v>
      </c>
      <c r="AV1256" s="15" t="s">
        <v>85</v>
      </c>
      <c r="AW1256" s="15" t="s">
        <v>33</v>
      </c>
      <c r="AX1256" s="15" t="s">
        <v>15</v>
      </c>
      <c r="AY1256" s="184" t="s">
        <v>159</v>
      </c>
    </row>
    <row r="1257" spans="1:65" s="2" customFormat="1" ht="16.5" customHeight="1">
      <c r="A1257" s="34"/>
      <c r="B1257" s="153"/>
      <c r="C1257" s="154" t="s">
        <v>1487</v>
      </c>
      <c r="D1257" s="154" t="s">
        <v>161</v>
      </c>
      <c r="E1257" s="155" t="s">
        <v>1488</v>
      </c>
      <c r="F1257" s="156" t="s">
        <v>1489</v>
      </c>
      <c r="G1257" s="157" t="s">
        <v>172</v>
      </c>
      <c r="H1257" s="158">
        <v>2.35</v>
      </c>
      <c r="I1257" s="159"/>
      <c r="J1257" s="160">
        <f>ROUND(I1257*H1257,2)</f>
        <v>0</v>
      </c>
      <c r="K1257" s="156" t="s">
        <v>165</v>
      </c>
      <c r="L1257" s="35"/>
      <c r="M1257" s="161" t="s">
        <v>3</v>
      </c>
      <c r="N1257" s="162" t="s">
        <v>42</v>
      </c>
      <c r="O1257" s="55"/>
      <c r="P1257" s="163">
        <f>O1257*H1257</f>
        <v>0</v>
      </c>
      <c r="Q1257" s="163">
        <v>0</v>
      </c>
      <c r="R1257" s="163">
        <f>Q1257*H1257</f>
        <v>0</v>
      </c>
      <c r="S1257" s="163">
        <v>1.7</v>
      </c>
      <c r="T1257" s="164">
        <f>S1257*H1257</f>
        <v>3.995</v>
      </c>
      <c r="U1257" s="34"/>
      <c r="V1257" s="34"/>
      <c r="W1257" s="34"/>
      <c r="X1257" s="34"/>
      <c r="Y1257" s="34"/>
      <c r="Z1257" s="34"/>
      <c r="AA1257" s="34"/>
      <c r="AB1257" s="34"/>
      <c r="AC1257" s="34"/>
      <c r="AD1257" s="34"/>
      <c r="AE1257" s="34"/>
      <c r="AR1257" s="165" t="s">
        <v>85</v>
      </c>
      <c r="AT1257" s="165" t="s">
        <v>161</v>
      </c>
      <c r="AU1257" s="165" t="s">
        <v>82</v>
      </c>
      <c r="AY1257" s="19" t="s">
        <v>159</v>
      </c>
      <c r="BE1257" s="166">
        <f>IF(N1257="základní",J1257,0)</f>
        <v>0</v>
      </c>
      <c r="BF1257" s="166">
        <f>IF(N1257="snížená",J1257,0)</f>
        <v>0</v>
      </c>
      <c r="BG1257" s="166">
        <f>IF(N1257="zákl. přenesená",J1257,0)</f>
        <v>0</v>
      </c>
      <c r="BH1257" s="166">
        <f>IF(N1257="sníž. přenesená",J1257,0)</f>
        <v>0</v>
      </c>
      <c r="BI1257" s="166">
        <f>IF(N1257="nulová",J1257,0)</f>
        <v>0</v>
      </c>
      <c r="BJ1257" s="19" t="s">
        <v>15</v>
      </c>
      <c r="BK1257" s="166">
        <f>ROUND(I1257*H1257,2)</f>
        <v>0</v>
      </c>
      <c r="BL1257" s="19" t="s">
        <v>85</v>
      </c>
      <c r="BM1257" s="165" t="s">
        <v>1490</v>
      </c>
    </row>
    <row r="1258" spans="2:51" s="13" customFormat="1" ht="11.25">
      <c r="B1258" s="167"/>
      <c r="D1258" s="168" t="s">
        <v>167</v>
      </c>
      <c r="E1258" s="169" t="s">
        <v>3</v>
      </c>
      <c r="F1258" s="170" t="s">
        <v>1491</v>
      </c>
      <c r="H1258" s="169" t="s">
        <v>3</v>
      </c>
      <c r="I1258" s="171"/>
      <c r="L1258" s="167"/>
      <c r="M1258" s="172"/>
      <c r="N1258" s="173"/>
      <c r="O1258" s="173"/>
      <c r="P1258" s="173"/>
      <c r="Q1258" s="173"/>
      <c r="R1258" s="173"/>
      <c r="S1258" s="173"/>
      <c r="T1258" s="174"/>
      <c r="AT1258" s="169" t="s">
        <v>167</v>
      </c>
      <c r="AU1258" s="169" t="s">
        <v>82</v>
      </c>
      <c r="AV1258" s="13" t="s">
        <v>15</v>
      </c>
      <c r="AW1258" s="13" t="s">
        <v>33</v>
      </c>
      <c r="AX1258" s="13" t="s">
        <v>71</v>
      </c>
      <c r="AY1258" s="169" t="s">
        <v>159</v>
      </c>
    </row>
    <row r="1259" spans="2:51" s="14" customFormat="1" ht="11.25">
      <c r="B1259" s="175"/>
      <c r="D1259" s="168" t="s">
        <v>167</v>
      </c>
      <c r="E1259" s="176" t="s">
        <v>3</v>
      </c>
      <c r="F1259" s="177" t="s">
        <v>1492</v>
      </c>
      <c r="H1259" s="178">
        <v>2.35</v>
      </c>
      <c r="I1259" s="179"/>
      <c r="L1259" s="175"/>
      <c r="M1259" s="180"/>
      <c r="N1259" s="181"/>
      <c r="O1259" s="181"/>
      <c r="P1259" s="181"/>
      <c r="Q1259" s="181"/>
      <c r="R1259" s="181"/>
      <c r="S1259" s="181"/>
      <c r="T1259" s="182"/>
      <c r="AT1259" s="176" t="s">
        <v>167</v>
      </c>
      <c r="AU1259" s="176" t="s">
        <v>82</v>
      </c>
      <c r="AV1259" s="14" t="s">
        <v>79</v>
      </c>
      <c r="AW1259" s="14" t="s">
        <v>33</v>
      </c>
      <c r="AX1259" s="14" t="s">
        <v>15</v>
      </c>
      <c r="AY1259" s="176" t="s">
        <v>159</v>
      </c>
    </row>
    <row r="1260" spans="1:65" s="2" customFormat="1" ht="24" customHeight="1">
      <c r="A1260" s="34"/>
      <c r="B1260" s="153"/>
      <c r="C1260" s="154" t="s">
        <v>1493</v>
      </c>
      <c r="D1260" s="154" t="s">
        <v>161</v>
      </c>
      <c r="E1260" s="155" t="s">
        <v>1494</v>
      </c>
      <c r="F1260" s="156" t="s">
        <v>1495</v>
      </c>
      <c r="G1260" s="157" t="s">
        <v>298</v>
      </c>
      <c r="H1260" s="158">
        <v>8.1</v>
      </c>
      <c r="I1260" s="159"/>
      <c r="J1260" s="160">
        <f>ROUND(I1260*H1260,2)</f>
        <v>0</v>
      </c>
      <c r="K1260" s="156" t="s">
        <v>165</v>
      </c>
      <c r="L1260" s="35"/>
      <c r="M1260" s="161" t="s">
        <v>3</v>
      </c>
      <c r="N1260" s="162" t="s">
        <v>42</v>
      </c>
      <c r="O1260" s="55"/>
      <c r="P1260" s="163">
        <f>O1260*H1260</f>
        <v>0</v>
      </c>
      <c r="Q1260" s="163">
        <v>0</v>
      </c>
      <c r="R1260" s="163">
        <f>Q1260*H1260</f>
        <v>0</v>
      </c>
      <c r="S1260" s="163">
        <v>0</v>
      </c>
      <c r="T1260" s="164">
        <f>S1260*H1260</f>
        <v>0</v>
      </c>
      <c r="U1260" s="34"/>
      <c r="V1260" s="34"/>
      <c r="W1260" s="34"/>
      <c r="X1260" s="34"/>
      <c r="Y1260" s="34"/>
      <c r="Z1260" s="34"/>
      <c r="AA1260" s="34"/>
      <c r="AB1260" s="34"/>
      <c r="AC1260" s="34"/>
      <c r="AD1260" s="34"/>
      <c r="AE1260" s="34"/>
      <c r="AR1260" s="165" t="s">
        <v>85</v>
      </c>
      <c r="AT1260" s="165" t="s">
        <v>161</v>
      </c>
      <c r="AU1260" s="165" t="s">
        <v>82</v>
      </c>
      <c r="AY1260" s="19" t="s">
        <v>159</v>
      </c>
      <c r="BE1260" s="166">
        <f>IF(N1260="základní",J1260,0)</f>
        <v>0</v>
      </c>
      <c r="BF1260" s="166">
        <f>IF(N1260="snížená",J1260,0)</f>
        <v>0</v>
      </c>
      <c r="BG1260" s="166">
        <f>IF(N1260="zákl. přenesená",J1260,0)</f>
        <v>0</v>
      </c>
      <c r="BH1260" s="166">
        <f>IF(N1260="sníž. přenesená",J1260,0)</f>
        <v>0</v>
      </c>
      <c r="BI1260" s="166">
        <f>IF(N1260="nulová",J1260,0)</f>
        <v>0</v>
      </c>
      <c r="BJ1260" s="19" t="s">
        <v>15</v>
      </c>
      <c r="BK1260" s="166">
        <f>ROUND(I1260*H1260,2)</f>
        <v>0</v>
      </c>
      <c r="BL1260" s="19" t="s">
        <v>85</v>
      </c>
      <c r="BM1260" s="165" t="s">
        <v>1496</v>
      </c>
    </row>
    <row r="1261" spans="2:51" s="13" customFormat="1" ht="11.25">
      <c r="B1261" s="167"/>
      <c r="D1261" s="168" t="s">
        <v>167</v>
      </c>
      <c r="E1261" s="169" t="s">
        <v>3</v>
      </c>
      <c r="F1261" s="170" t="s">
        <v>1497</v>
      </c>
      <c r="H1261" s="169" t="s">
        <v>3</v>
      </c>
      <c r="I1261" s="171"/>
      <c r="L1261" s="167"/>
      <c r="M1261" s="172"/>
      <c r="N1261" s="173"/>
      <c r="O1261" s="173"/>
      <c r="P1261" s="173"/>
      <c r="Q1261" s="173"/>
      <c r="R1261" s="173"/>
      <c r="S1261" s="173"/>
      <c r="T1261" s="174"/>
      <c r="AT1261" s="169" t="s">
        <v>167</v>
      </c>
      <c r="AU1261" s="169" t="s">
        <v>82</v>
      </c>
      <c r="AV1261" s="13" t="s">
        <v>15</v>
      </c>
      <c r="AW1261" s="13" t="s">
        <v>33</v>
      </c>
      <c r="AX1261" s="13" t="s">
        <v>71</v>
      </c>
      <c r="AY1261" s="169" t="s">
        <v>159</v>
      </c>
    </row>
    <row r="1262" spans="2:51" s="14" customFormat="1" ht="11.25">
      <c r="B1262" s="175"/>
      <c r="D1262" s="168" t="s">
        <v>167</v>
      </c>
      <c r="E1262" s="176" t="s">
        <v>3</v>
      </c>
      <c r="F1262" s="177" t="s">
        <v>1498</v>
      </c>
      <c r="H1262" s="178">
        <v>8.1</v>
      </c>
      <c r="I1262" s="179"/>
      <c r="L1262" s="175"/>
      <c r="M1262" s="180"/>
      <c r="N1262" s="181"/>
      <c r="O1262" s="181"/>
      <c r="P1262" s="181"/>
      <c r="Q1262" s="181"/>
      <c r="R1262" s="181"/>
      <c r="S1262" s="181"/>
      <c r="T1262" s="182"/>
      <c r="AT1262" s="176" t="s">
        <v>167</v>
      </c>
      <c r="AU1262" s="176" t="s">
        <v>82</v>
      </c>
      <c r="AV1262" s="14" t="s">
        <v>79</v>
      </c>
      <c r="AW1262" s="14" t="s">
        <v>33</v>
      </c>
      <c r="AX1262" s="14" t="s">
        <v>15</v>
      </c>
      <c r="AY1262" s="176" t="s">
        <v>159</v>
      </c>
    </row>
    <row r="1263" spans="1:65" s="2" customFormat="1" ht="16.5" customHeight="1">
      <c r="A1263" s="34"/>
      <c r="B1263" s="153"/>
      <c r="C1263" s="154" t="s">
        <v>1499</v>
      </c>
      <c r="D1263" s="154" t="s">
        <v>161</v>
      </c>
      <c r="E1263" s="155" t="s">
        <v>1500</v>
      </c>
      <c r="F1263" s="156" t="s">
        <v>1501</v>
      </c>
      <c r="G1263" s="157" t="s">
        <v>1313</v>
      </c>
      <c r="H1263" s="158">
        <v>1</v>
      </c>
      <c r="I1263" s="159"/>
      <c r="J1263" s="160">
        <f>ROUND(I1263*H1263,2)</f>
        <v>0</v>
      </c>
      <c r="K1263" s="156" t="s">
        <v>3</v>
      </c>
      <c r="L1263" s="35"/>
      <c r="M1263" s="161" t="s">
        <v>3</v>
      </c>
      <c r="N1263" s="162" t="s">
        <v>42</v>
      </c>
      <c r="O1263" s="55"/>
      <c r="P1263" s="163">
        <f>O1263*H1263</f>
        <v>0</v>
      </c>
      <c r="Q1263" s="163">
        <v>0</v>
      </c>
      <c r="R1263" s="163">
        <f>Q1263*H1263</f>
        <v>0</v>
      </c>
      <c r="S1263" s="163">
        <v>1</v>
      </c>
      <c r="T1263" s="164">
        <f>S1263*H1263</f>
        <v>1</v>
      </c>
      <c r="U1263" s="34"/>
      <c r="V1263" s="34"/>
      <c r="W1263" s="34"/>
      <c r="X1263" s="34"/>
      <c r="Y1263" s="34"/>
      <c r="Z1263" s="34"/>
      <c r="AA1263" s="34"/>
      <c r="AB1263" s="34"/>
      <c r="AC1263" s="34"/>
      <c r="AD1263" s="34"/>
      <c r="AE1263" s="34"/>
      <c r="AR1263" s="165" t="s">
        <v>85</v>
      </c>
      <c r="AT1263" s="165" t="s">
        <v>161</v>
      </c>
      <c r="AU1263" s="165" t="s">
        <v>82</v>
      </c>
      <c r="AY1263" s="19" t="s">
        <v>159</v>
      </c>
      <c r="BE1263" s="166">
        <f>IF(N1263="základní",J1263,0)</f>
        <v>0</v>
      </c>
      <c r="BF1263" s="166">
        <f>IF(N1263="snížená",J1263,0)</f>
        <v>0</v>
      </c>
      <c r="BG1263" s="166">
        <f>IF(N1263="zákl. přenesená",J1263,0)</f>
        <v>0</v>
      </c>
      <c r="BH1263" s="166">
        <f>IF(N1263="sníž. přenesená",J1263,0)</f>
        <v>0</v>
      </c>
      <c r="BI1263" s="166">
        <f>IF(N1263="nulová",J1263,0)</f>
        <v>0</v>
      </c>
      <c r="BJ1263" s="19" t="s">
        <v>15</v>
      </c>
      <c r="BK1263" s="166">
        <f>ROUND(I1263*H1263,2)</f>
        <v>0</v>
      </c>
      <c r="BL1263" s="19" t="s">
        <v>85</v>
      </c>
      <c r="BM1263" s="165" t="s">
        <v>1502</v>
      </c>
    </row>
    <row r="1264" spans="1:65" s="2" customFormat="1" ht="24" customHeight="1">
      <c r="A1264" s="34"/>
      <c r="B1264" s="153"/>
      <c r="C1264" s="154" t="s">
        <v>1503</v>
      </c>
      <c r="D1264" s="154" t="s">
        <v>161</v>
      </c>
      <c r="E1264" s="155" t="s">
        <v>1504</v>
      </c>
      <c r="F1264" s="156" t="s">
        <v>1505</v>
      </c>
      <c r="G1264" s="157" t="s">
        <v>293</v>
      </c>
      <c r="H1264" s="158">
        <v>1</v>
      </c>
      <c r="I1264" s="159"/>
      <c r="J1264" s="160">
        <f>ROUND(I1264*H1264,2)</f>
        <v>0</v>
      </c>
      <c r="K1264" s="156" t="s">
        <v>3</v>
      </c>
      <c r="L1264" s="35"/>
      <c r="M1264" s="161" t="s">
        <v>3</v>
      </c>
      <c r="N1264" s="162" t="s">
        <v>42</v>
      </c>
      <c r="O1264" s="55"/>
      <c r="P1264" s="163">
        <f>O1264*H1264</f>
        <v>0</v>
      </c>
      <c r="Q1264" s="163">
        <v>0</v>
      </c>
      <c r="R1264" s="163">
        <f>Q1264*H1264</f>
        <v>0</v>
      </c>
      <c r="S1264" s="163">
        <v>0</v>
      </c>
      <c r="T1264" s="164">
        <f>S1264*H1264</f>
        <v>0</v>
      </c>
      <c r="U1264" s="34"/>
      <c r="V1264" s="34"/>
      <c r="W1264" s="34"/>
      <c r="X1264" s="34"/>
      <c r="Y1264" s="34"/>
      <c r="Z1264" s="34"/>
      <c r="AA1264" s="34"/>
      <c r="AB1264" s="34"/>
      <c r="AC1264" s="34"/>
      <c r="AD1264" s="34"/>
      <c r="AE1264" s="34"/>
      <c r="AR1264" s="165" t="s">
        <v>85</v>
      </c>
      <c r="AT1264" s="165" t="s">
        <v>161</v>
      </c>
      <c r="AU1264" s="165" t="s">
        <v>82</v>
      </c>
      <c r="AY1264" s="19" t="s">
        <v>159</v>
      </c>
      <c r="BE1264" s="166">
        <f>IF(N1264="základní",J1264,0)</f>
        <v>0</v>
      </c>
      <c r="BF1264" s="166">
        <f>IF(N1264="snížená",J1264,0)</f>
        <v>0</v>
      </c>
      <c r="BG1264" s="166">
        <f>IF(N1264="zákl. přenesená",J1264,0)</f>
        <v>0</v>
      </c>
      <c r="BH1264" s="166">
        <f>IF(N1264="sníž. přenesená",J1264,0)</f>
        <v>0</v>
      </c>
      <c r="BI1264" s="166">
        <f>IF(N1264="nulová",J1264,0)</f>
        <v>0</v>
      </c>
      <c r="BJ1264" s="19" t="s">
        <v>15</v>
      </c>
      <c r="BK1264" s="166">
        <f>ROUND(I1264*H1264,2)</f>
        <v>0</v>
      </c>
      <c r="BL1264" s="19" t="s">
        <v>85</v>
      </c>
      <c r="BM1264" s="165" t="s">
        <v>1506</v>
      </c>
    </row>
    <row r="1265" spans="1:65" s="2" customFormat="1" ht="16.5" customHeight="1">
      <c r="A1265" s="34"/>
      <c r="B1265" s="153"/>
      <c r="C1265" s="154" t="s">
        <v>1507</v>
      </c>
      <c r="D1265" s="154" t="s">
        <v>161</v>
      </c>
      <c r="E1265" s="155" t="s">
        <v>1508</v>
      </c>
      <c r="F1265" s="156" t="s">
        <v>1509</v>
      </c>
      <c r="G1265" s="157" t="s">
        <v>1313</v>
      </c>
      <c r="H1265" s="158">
        <v>1</v>
      </c>
      <c r="I1265" s="159"/>
      <c r="J1265" s="160">
        <f>ROUND(I1265*H1265,2)</f>
        <v>0</v>
      </c>
      <c r="K1265" s="156" t="s">
        <v>3</v>
      </c>
      <c r="L1265" s="35"/>
      <c r="M1265" s="161" t="s">
        <v>3</v>
      </c>
      <c r="N1265" s="162" t="s">
        <v>42</v>
      </c>
      <c r="O1265" s="55"/>
      <c r="P1265" s="163">
        <f>O1265*H1265</f>
        <v>0</v>
      </c>
      <c r="Q1265" s="163">
        <v>0</v>
      </c>
      <c r="R1265" s="163">
        <f>Q1265*H1265</f>
        <v>0</v>
      </c>
      <c r="S1265" s="163">
        <v>0</v>
      </c>
      <c r="T1265" s="164">
        <f>S1265*H1265</f>
        <v>0</v>
      </c>
      <c r="U1265" s="34"/>
      <c r="V1265" s="34"/>
      <c r="W1265" s="34"/>
      <c r="X1265" s="34"/>
      <c r="Y1265" s="34"/>
      <c r="Z1265" s="34"/>
      <c r="AA1265" s="34"/>
      <c r="AB1265" s="34"/>
      <c r="AC1265" s="34"/>
      <c r="AD1265" s="34"/>
      <c r="AE1265" s="34"/>
      <c r="AR1265" s="165" t="s">
        <v>85</v>
      </c>
      <c r="AT1265" s="165" t="s">
        <v>161</v>
      </c>
      <c r="AU1265" s="165" t="s">
        <v>82</v>
      </c>
      <c r="AY1265" s="19" t="s">
        <v>159</v>
      </c>
      <c r="BE1265" s="166">
        <f>IF(N1265="základní",J1265,0)</f>
        <v>0</v>
      </c>
      <c r="BF1265" s="166">
        <f>IF(N1265="snížená",J1265,0)</f>
        <v>0</v>
      </c>
      <c r="BG1265" s="166">
        <f>IF(N1265="zákl. přenesená",J1265,0)</f>
        <v>0</v>
      </c>
      <c r="BH1265" s="166">
        <f>IF(N1265="sníž. přenesená",J1265,0)</f>
        <v>0</v>
      </c>
      <c r="BI1265" s="166">
        <f>IF(N1265="nulová",J1265,0)</f>
        <v>0</v>
      </c>
      <c r="BJ1265" s="19" t="s">
        <v>15</v>
      </c>
      <c r="BK1265" s="166">
        <f>ROUND(I1265*H1265,2)</f>
        <v>0</v>
      </c>
      <c r="BL1265" s="19" t="s">
        <v>85</v>
      </c>
      <c r="BM1265" s="165" t="s">
        <v>1510</v>
      </c>
    </row>
    <row r="1266" spans="1:65" s="2" customFormat="1" ht="36" customHeight="1">
      <c r="A1266" s="34"/>
      <c r="B1266" s="153"/>
      <c r="C1266" s="154" t="s">
        <v>1511</v>
      </c>
      <c r="D1266" s="154" t="s">
        <v>161</v>
      </c>
      <c r="E1266" s="155" t="s">
        <v>1512</v>
      </c>
      <c r="F1266" s="156" t="s">
        <v>1513</v>
      </c>
      <c r="G1266" s="157" t="s">
        <v>1245</v>
      </c>
      <c r="H1266" s="158">
        <v>200</v>
      </c>
      <c r="I1266" s="159"/>
      <c r="J1266" s="160">
        <f>ROUND(I1266*H1266,2)</f>
        <v>0</v>
      </c>
      <c r="K1266" s="156" t="s">
        <v>3</v>
      </c>
      <c r="L1266" s="35"/>
      <c r="M1266" s="161" t="s">
        <v>3</v>
      </c>
      <c r="N1266" s="162" t="s">
        <v>42</v>
      </c>
      <c r="O1266" s="55"/>
      <c r="P1266" s="163">
        <f>O1266*H1266</f>
        <v>0</v>
      </c>
      <c r="Q1266" s="163">
        <v>0</v>
      </c>
      <c r="R1266" s="163">
        <f>Q1266*H1266</f>
        <v>0</v>
      </c>
      <c r="S1266" s="163">
        <v>0</v>
      </c>
      <c r="T1266" s="164">
        <f>S1266*H1266</f>
        <v>0</v>
      </c>
      <c r="U1266" s="34"/>
      <c r="V1266" s="34"/>
      <c r="W1266" s="34"/>
      <c r="X1266" s="34"/>
      <c r="Y1266" s="34"/>
      <c r="Z1266" s="34"/>
      <c r="AA1266" s="34"/>
      <c r="AB1266" s="34"/>
      <c r="AC1266" s="34"/>
      <c r="AD1266" s="34"/>
      <c r="AE1266" s="34"/>
      <c r="AR1266" s="165" t="s">
        <v>85</v>
      </c>
      <c r="AT1266" s="165" t="s">
        <v>161</v>
      </c>
      <c r="AU1266" s="165" t="s">
        <v>82</v>
      </c>
      <c r="AY1266" s="19" t="s">
        <v>159</v>
      </c>
      <c r="BE1266" s="166">
        <f>IF(N1266="základní",J1266,0)</f>
        <v>0</v>
      </c>
      <c r="BF1266" s="166">
        <f>IF(N1266="snížená",J1266,0)</f>
        <v>0</v>
      </c>
      <c r="BG1266" s="166">
        <f>IF(N1266="zákl. přenesená",J1266,0)</f>
        <v>0</v>
      </c>
      <c r="BH1266" s="166">
        <f>IF(N1266="sníž. přenesená",J1266,0)</f>
        <v>0</v>
      </c>
      <c r="BI1266" s="166">
        <f>IF(N1266="nulová",J1266,0)</f>
        <v>0</v>
      </c>
      <c r="BJ1266" s="19" t="s">
        <v>15</v>
      </c>
      <c r="BK1266" s="166">
        <f>ROUND(I1266*H1266,2)</f>
        <v>0</v>
      </c>
      <c r="BL1266" s="19" t="s">
        <v>85</v>
      </c>
      <c r="BM1266" s="165" t="s">
        <v>1514</v>
      </c>
    </row>
    <row r="1267" spans="1:65" s="2" customFormat="1" ht="36" customHeight="1">
      <c r="A1267" s="34"/>
      <c r="B1267" s="153"/>
      <c r="C1267" s="154" t="s">
        <v>1515</v>
      </c>
      <c r="D1267" s="154" t="s">
        <v>161</v>
      </c>
      <c r="E1267" s="155" t="s">
        <v>1516</v>
      </c>
      <c r="F1267" s="156" t="s">
        <v>1517</v>
      </c>
      <c r="G1267" s="157" t="s">
        <v>1313</v>
      </c>
      <c r="H1267" s="158">
        <v>1</v>
      </c>
      <c r="I1267" s="159"/>
      <c r="J1267" s="160">
        <f>ROUND(I1267*H1267,2)</f>
        <v>0</v>
      </c>
      <c r="K1267" s="156" t="s">
        <v>3</v>
      </c>
      <c r="L1267" s="35"/>
      <c r="M1267" s="161" t="s">
        <v>3</v>
      </c>
      <c r="N1267" s="162" t="s">
        <v>42</v>
      </c>
      <c r="O1267" s="55"/>
      <c r="P1267" s="163">
        <f>O1267*H1267</f>
        <v>0</v>
      </c>
      <c r="Q1267" s="163">
        <v>0</v>
      </c>
      <c r="R1267" s="163">
        <f>Q1267*H1267</f>
        <v>0</v>
      </c>
      <c r="S1267" s="163">
        <v>0</v>
      </c>
      <c r="T1267" s="164">
        <f>S1267*H1267</f>
        <v>0</v>
      </c>
      <c r="U1267" s="34"/>
      <c r="V1267" s="34"/>
      <c r="W1267" s="34"/>
      <c r="X1267" s="34"/>
      <c r="Y1267" s="34"/>
      <c r="Z1267" s="34"/>
      <c r="AA1267" s="34"/>
      <c r="AB1267" s="34"/>
      <c r="AC1267" s="34"/>
      <c r="AD1267" s="34"/>
      <c r="AE1267" s="34"/>
      <c r="AR1267" s="165" t="s">
        <v>85</v>
      </c>
      <c r="AT1267" s="165" t="s">
        <v>161</v>
      </c>
      <c r="AU1267" s="165" t="s">
        <v>82</v>
      </c>
      <c r="AY1267" s="19" t="s">
        <v>159</v>
      </c>
      <c r="BE1267" s="166">
        <f>IF(N1267="základní",J1267,0)</f>
        <v>0</v>
      </c>
      <c r="BF1267" s="166">
        <f>IF(N1267="snížená",J1267,0)</f>
        <v>0</v>
      </c>
      <c r="BG1267" s="166">
        <f>IF(N1267="zákl. přenesená",J1267,0)</f>
        <v>0</v>
      </c>
      <c r="BH1267" s="166">
        <f>IF(N1267="sníž. přenesená",J1267,0)</f>
        <v>0</v>
      </c>
      <c r="BI1267" s="166">
        <f>IF(N1267="nulová",J1267,0)</f>
        <v>0</v>
      </c>
      <c r="BJ1267" s="19" t="s">
        <v>15</v>
      </c>
      <c r="BK1267" s="166">
        <f>ROUND(I1267*H1267,2)</f>
        <v>0</v>
      </c>
      <c r="BL1267" s="19" t="s">
        <v>85</v>
      </c>
      <c r="BM1267" s="165" t="s">
        <v>1518</v>
      </c>
    </row>
    <row r="1268" spans="2:63" s="12" customFormat="1" ht="20.85" customHeight="1">
      <c r="B1268" s="140"/>
      <c r="D1268" s="141" t="s">
        <v>70</v>
      </c>
      <c r="E1268" s="151" t="s">
        <v>796</v>
      </c>
      <c r="F1268" s="151" t="s">
        <v>1519</v>
      </c>
      <c r="I1268" s="143"/>
      <c r="J1268" s="152">
        <f>BK1268</f>
        <v>0</v>
      </c>
      <c r="L1268" s="140"/>
      <c r="M1268" s="145"/>
      <c r="N1268" s="146"/>
      <c r="O1268" s="146"/>
      <c r="P1268" s="147">
        <f>SUM(P1269:P1299)</f>
        <v>0</v>
      </c>
      <c r="Q1268" s="146"/>
      <c r="R1268" s="147">
        <f>SUM(R1269:R1299)</f>
        <v>0.37494799999999995</v>
      </c>
      <c r="S1268" s="146"/>
      <c r="T1268" s="148">
        <f>SUM(T1269:T1299)</f>
        <v>0.0924</v>
      </c>
      <c r="AR1268" s="141" t="s">
        <v>15</v>
      </c>
      <c r="AT1268" s="149" t="s">
        <v>70</v>
      </c>
      <c r="AU1268" s="149" t="s">
        <v>79</v>
      </c>
      <c r="AY1268" s="141" t="s">
        <v>159</v>
      </c>
      <c r="BK1268" s="150">
        <f>SUM(BK1269:BK1299)</f>
        <v>0</v>
      </c>
    </row>
    <row r="1269" spans="1:65" s="2" customFormat="1" ht="36" customHeight="1">
      <c r="A1269" s="34"/>
      <c r="B1269" s="153"/>
      <c r="C1269" s="154" t="s">
        <v>1520</v>
      </c>
      <c r="D1269" s="154" t="s">
        <v>161</v>
      </c>
      <c r="E1269" s="155" t="s">
        <v>1521</v>
      </c>
      <c r="F1269" s="156" t="s">
        <v>1522</v>
      </c>
      <c r="G1269" s="157" t="s">
        <v>298</v>
      </c>
      <c r="H1269" s="158">
        <v>45</v>
      </c>
      <c r="I1269" s="159"/>
      <c r="J1269" s="160">
        <f>ROUND(I1269*H1269,2)</f>
        <v>0</v>
      </c>
      <c r="K1269" s="156" t="s">
        <v>165</v>
      </c>
      <c r="L1269" s="35"/>
      <c r="M1269" s="161" t="s">
        <v>3</v>
      </c>
      <c r="N1269" s="162" t="s">
        <v>42</v>
      </c>
      <c r="O1269" s="55"/>
      <c r="P1269" s="163">
        <f>O1269*H1269</f>
        <v>0</v>
      </c>
      <c r="Q1269" s="163">
        <v>0.00024</v>
      </c>
      <c r="R1269" s="163">
        <f>Q1269*H1269</f>
        <v>0.0108</v>
      </c>
      <c r="S1269" s="163">
        <v>0</v>
      </c>
      <c r="T1269" s="164">
        <f>S1269*H1269</f>
        <v>0</v>
      </c>
      <c r="U1269" s="34"/>
      <c r="V1269" s="34"/>
      <c r="W1269" s="34"/>
      <c r="X1269" s="34"/>
      <c r="Y1269" s="34"/>
      <c r="Z1269" s="34"/>
      <c r="AA1269" s="34"/>
      <c r="AB1269" s="34"/>
      <c r="AC1269" s="34"/>
      <c r="AD1269" s="34"/>
      <c r="AE1269" s="34"/>
      <c r="AR1269" s="165" t="s">
        <v>85</v>
      </c>
      <c r="AT1269" s="165" t="s">
        <v>161</v>
      </c>
      <c r="AU1269" s="165" t="s">
        <v>82</v>
      </c>
      <c r="AY1269" s="19" t="s">
        <v>159</v>
      </c>
      <c r="BE1269" s="166">
        <f>IF(N1269="základní",J1269,0)</f>
        <v>0</v>
      </c>
      <c r="BF1269" s="166">
        <f>IF(N1269="snížená",J1269,0)</f>
        <v>0</v>
      </c>
      <c r="BG1269" s="166">
        <f>IF(N1269="zákl. přenesená",J1269,0)</f>
        <v>0</v>
      </c>
      <c r="BH1269" s="166">
        <f>IF(N1269="sníž. přenesená",J1269,0)</f>
        <v>0</v>
      </c>
      <c r="BI1269" s="166">
        <f>IF(N1269="nulová",J1269,0)</f>
        <v>0</v>
      </c>
      <c r="BJ1269" s="19" t="s">
        <v>15</v>
      </c>
      <c r="BK1269" s="166">
        <f>ROUND(I1269*H1269,2)</f>
        <v>0</v>
      </c>
      <c r="BL1269" s="19" t="s">
        <v>85</v>
      </c>
      <c r="BM1269" s="165" t="s">
        <v>1523</v>
      </c>
    </row>
    <row r="1270" spans="2:51" s="13" customFormat="1" ht="11.25">
      <c r="B1270" s="167"/>
      <c r="D1270" s="168" t="s">
        <v>167</v>
      </c>
      <c r="E1270" s="169" t="s">
        <v>3</v>
      </c>
      <c r="F1270" s="170" t="s">
        <v>1524</v>
      </c>
      <c r="H1270" s="169" t="s">
        <v>3</v>
      </c>
      <c r="I1270" s="171"/>
      <c r="L1270" s="167"/>
      <c r="M1270" s="172"/>
      <c r="N1270" s="173"/>
      <c r="O1270" s="173"/>
      <c r="P1270" s="173"/>
      <c r="Q1270" s="173"/>
      <c r="R1270" s="173"/>
      <c r="S1270" s="173"/>
      <c r="T1270" s="174"/>
      <c r="AT1270" s="169" t="s">
        <v>167</v>
      </c>
      <c r="AU1270" s="169" t="s">
        <v>82</v>
      </c>
      <c r="AV1270" s="13" t="s">
        <v>15</v>
      </c>
      <c r="AW1270" s="13" t="s">
        <v>33</v>
      </c>
      <c r="AX1270" s="13" t="s">
        <v>71</v>
      </c>
      <c r="AY1270" s="169" t="s">
        <v>159</v>
      </c>
    </row>
    <row r="1271" spans="2:51" s="14" customFormat="1" ht="11.25">
      <c r="B1271" s="175"/>
      <c r="D1271" s="168" t="s">
        <v>167</v>
      </c>
      <c r="E1271" s="176" t="s">
        <v>3</v>
      </c>
      <c r="F1271" s="177" t="s">
        <v>1525</v>
      </c>
      <c r="H1271" s="178">
        <v>45</v>
      </c>
      <c r="I1271" s="179"/>
      <c r="L1271" s="175"/>
      <c r="M1271" s="180"/>
      <c r="N1271" s="181"/>
      <c r="O1271" s="181"/>
      <c r="P1271" s="181"/>
      <c r="Q1271" s="181"/>
      <c r="R1271" s="181"/>
      <c r="S1271" s="181"/>
      <c r="T1271" s="182"/>
      <c r="AT1271" s="176" t="s">
        <v>167</v>
      </c>
      <c r="AU1271" s="176" t="s">
        <v>82</v>
      </c>
      <c r="AV1271" s="14" t="s">
        <v>79</v>
      </c>
      <c r="AW1271" s="14" t="s">
        <v>33</v>
      </c>
      <c r="AX1271" s="14" t="s">
        <v>15</v>
      </c>
      <c r="AY1271" s="176" t="s">
        <v>159</v>
      </c>
    </row>
    <row r="1272" spans="1:65" s="2" customFormat="1" ht="24" customHeight="1">
      <c r="A1272" s="34"/>
      <c r="B1272" s="153"/>
      <c r="C1272" s="191" t="s">
        <v>1526</v>
      </c>
      <c r="D1272" s="191" t="s">
        <v>245</v>
      </c>
      <c r="E1272" s="192" t="s">
        <v>1527</v>
      </c>
      <c r="F1272" s="193" t="s">
        <v>1528</v>
      </c>
      <c r="G1272" s="194" t="s">
        <v>214</v>
      </c>
      <c r="H1272" s="195">
        <v>0.051</v>
      </c>
      <c r="I1272" s="196"/>
      <c r="J1272" s="197">
        <f>ROUND(I1272*H1272,2)</f>
        <v>0</v>
      </c>
      <c r="K1272" s="193" t="s">
        <v>165</v>
      </c>
      <c r="L1272" s="198"/>
      <c r="M1272" s="199" t="s">
        <v>3</v>
      </c>
      <c r="N1272" s="200" t="s">
        <v>42</v>
      </c>
      <c r="O1272" s="55"/>
      <c r="P1272" s="163">
        <f>O1272*H1272</f>
        <v>0</v>
      </c>
      <c r="Q1272" s="163">
        <v>1</v>
      </c>
      <c r="R1272" s="163">
        <f>Q1272*H1272</f>
        <v>0.051</v>
      </c>
      <c r="S1272" s="163">
        <v>0</v>
      </c>
      <c r="T1272" s="164">
        <f>S1272*H1272</f>
        <v>0</v>
      </c>
      <c r="U1272" s="34"/>
      <c r="V1272" s="34"/>
      <c r="W1272" s="34"/>
      <c r="X1272" s="34"/>
      <c r="Y1272" s="34"/>
      <c r="Z1272" s="34"/>
      <c r="AA1272" s="34"/>
      <c r="AB1272" s="34"/>
      <c r="AC1272" s="34"/>
      <c r="AD1272" s="34"/>
      <c r="AE1272" s="34"/>
      <c r="AR1272" s="165" t="s">
        <v>97</v>
      </c>
      <c r="AT1272" s="165" t="s">
        <v>245</v>
      </c>
      <c r="AU1272" s="165" t="s">
        <v>82</v>
      </c>
      <c r="AY1272" s="19" t="s">
        <v>159</v>
      </c>
      <c r="BE1272" s="166">
        <f>IF(N1272="základní",J1272,0)</f>
        <v>0</v>
      </c>
      <c r="BF1272" s="166">
        <f>IF(N1272="snížená",J1272,0)</f>
        <v>0</v>
      </c>
      <c r="BG1272" s="166">
        <f>IF(N1272="zákl. přenesená",J1272,0)</f>
        <v>0</v>
      </c>
      <c r="BH1272" s="166">
        <f>IF(N1272="sníž. přenesená",J1272,0)</f>
        <v>0</v>
      </c>
      <c r="BI1272" s="166">
        <f>IF(N1272="nulová",J1272,0)</f>
        <v>0</v>
      </c>
      <c r="BJ1272" s="19" t="s">
        <v>15</v>
      </c>
      <c r="BK1272" s="166">
        <f>ROUND(I1272*H1272,2)</f>
        <v>0</v>
      </c>
      <c r="BL1272" s="19" t="s">
        <v>85</v>
      </c>
      <c r="BM1272" s="165" t="s">
        <v>1529</v>
      </c>
    </row>
    <row r="1273" spans="2:51" s="13" customFormat="1" ht="11.25">
      <c r="B1273" s="167"/>
      <c r="D1273" s="168" t="s">
        <v>167</v>
      </c>
      <c r="E1273" s="169" t="s">
        <v>3</v>
      </c>
      <c r="F1273" s="170" t="s">
        <v>1530</v>
      </c>
      <c r="H1273" s="169" t="s">
        <v>3</v>
      </c>
      <c r="I1273" s="171"/>
      <c r="L1273" s="167"/>
      <c r="M1273" s="172"/>
      <c r="N1273" s="173"/>
      <c r="O1273" s="173"/>
      <c r="P1273" s="173"/>
      <c r="Q1273" s="173"/>
      <c r="R1273" s="173"/>
      <c r="S1273" s="173"/>
      <c r="T1273" s="174"/>
      <c r="AT1273" s="169" t="s">
        <v>167</v>
      </c>
      <c r="AU1273" s="169" t="s">
        <v>82</v>
      </c>
      <c r="AV1273" s="13" t="s">
        <v>15</v>
      </c>
      <c r="AW1273" s="13" t="s">
        <v>33</v>
      </c>
      <c r="AX1273" s="13" t="s">
        <v>71</v>
      </c>
      <c r="AY1273" s="169" t="s">
        <v>159</v>
      </c>
    </row>
    <row r="1274" spans="2:51" s="14" customFormat="1" ht="11.25">
      <c r="B1274" s="175"/>
      <c r="D1274" s="168" t="s">
        <v>167</v>
      </c>
      <c r="E1274" s="176" t="s">
        <v>3</v>
      </c>
      <c r="F1274" s="177" t="s">
        <v>1531</v>
      </c>
      <c r="H1274" s="178">
        <v>0.047</v>
      </c>
      <c r="I1274" s="179"/>
      <c r="L1274" s="175"/>
      <c r="M1274" s="180"/>
      <c r="N1274" s="181"/>
      <c r="O1274" s="181"/>
      <c r="P1274" s="181"/>
      <c r="Q1274" s="181"/>
      <c r="R1274" s="181"/>
      <c r="S1274" s="181"/>
      <c r="T1274" s="182"/>
      <c r="AT1274" s="176" t="s">
        <v>167</v>
      </c>
      <c r="AU1274" s="176" t="s">
        <v>82</v>
      </c>
      <c r="AV1274" s="14" t="s">
        <v>79</v>
      </c>
      <c r="AW1274" s="14" t="s">
        <v>33</v>
      </c>
      <c r="AX1274" s="14" t="s">
        <v>15</v>
      </c>
      <c r="AY1274" s="176" t="s">
        <v>159</v>
      </c>
    </row>
    <row r="1275" spans="2:51" s="14" customFormat="1" ht="11.25">
      <c r="B1275" s="175"/>
      <c r="D1275" s="168" t="s">
        <v>167</v>
      </c>
      <c r="F1275" s="177" t="s">
        <v>1532</v>
      </c>
      <c r="H1275" s="178">
        <v>0.051</v>
      </c>
      <c r="I1275" s="179"/>
      <c r="L1275" s="175"/>
      <c r="M1275" s="180"/>
      <c r="N1275" s="181"/>
      <c r="O1275" s="181"/>
      <c r="P1275" s="181"/>
      <c r="Q1275" s="181"/>
      <c r="R1275" s="181"/>
      <c r="S1275" s="181"/>
      <c r="T1275" s="182"/>
      <c r="AT1275" s="176" t="s">
        <v>167</v>
      </c>
      <c r="AU1275" s="176" t="s">
        <v>82</v>
      </c>
      <c r="AV1275" s="14" t="s">
        <v>79</v>
      </c>
      <c r="AW1275" s="14" t="s">
        <v>4</v>
      </c>
      <c r="AX1275" s="14" t="s">
        <v>15</v>
      </c>
      <c r="AY1275" s="176" t="s">
        <v>159</v>
      </c>
    </row>
    <row r="1276" spans="1:65" s="2" customFormat="1" ht="36" customHeight="1">
      <c r="A1276" s="34"/>
      <c r="B1276" s="153"/>
      <c r="C1276" s="154" t="s">
        <v>1533</v>
      </c>
      <c r="D1276" s="154" t="s">
        <v>161</v>
      </c>
      <c r="E1276" s="155" t="s">
        <v>1534</v>
      </c>
      <c r="F1276" s="156" t="s">
        <v>1535</v>
      </c>
      <c r="G1276" s="157" t="s">
        <v>298</v>
      </c>
      <c r="H1276" s="158">
        <v>7.2</v>
      </c>
      <c r="I1276" s="159"/>
      <c r="J1276" s="160">
        <f>ROUND(I1276*H1276,2)</f>
        <v>0</v>
      </c>
      <c r="K1276" s="156" t="s">
        <v>165</v>
      </c>
      <c r="L1276" s="35"/>
      <c r="M1276" s="161" t="s">
        <v>3</v>
      </c>
      <c r="N1276" s="162" t="s">
        <v>42</v>
      </c>
      <c r="O1276" s="55"/>
      <c r="P1276" s="163">
        <f>O1276*H1276</f>
        <v>0</v>
      </c>
      <c r="Q1276" s="163">
        <v>0.00057</v>
      </c>
      <c r="R1276" s="163">
        <f>Q1276*H1276</f>
        <v>0.004104</v>
      </c>
      <c r="S1276" s="163">
        <v>0.001</v>
      </c>
      <c r="T1276" s="164">
        <f>S1276*H1276</f>
        <v>0.007200000000000001</v>
      </c>
      <c r="U1276" s="34"/>
      <c r="V1276" s="34"/>
      <c r="W1276" s="34"/>
      <c r="X1276" s="34"/>
      <c r="Y1276" s="34"/>
      <c r="Z1276" s="34"/>
      <c r="AA1276" s="34"/>
      <c r="AB1276" s="34"/>
      <c r="AC1276" s="34"/>
      <c r="AD1276" s="34"/>
      <c r="AE1276" s="34"/>
      <c r="AR1276" s="165" t="s">
        <v>85</v>
      </c>
      <c r="AT1276" s="165" t="s">
        <v>161</v>
      </c>
      <c r="AU1276" s="165" t="s">
        <v>82</v>
      </c>
      <c r="AY1276" s="19" t="s">
        <v>159</v>
      </c>
      <c r="BE1276" s="166">
        <f>IF(N1276="základní",J1276,0)</f>
        <v>0</v>
      </c>
      <c r="BF1276" s="166">
        <f>IF(N1276="snížená",J1276,0)</f>
        <v>0</v>
      </c>
      <c r="BG1276" s="166">
        <f>IF(N1276="zákl. přenesená",J1276,0)</f>
        <v>0</v>
      </c>
      <c r="BH1276" s="166">
        <f>IF(N1276="sníž. přenesená",J1276,0)</f>
        <v>0</v>
      </c>
      <c r="BI1276" s="166">
        <f>IF(N1276="nulová",J1276,0)</f>
        <v>0</v>
      </c>
      <c r="BJ1276" s="19" t="s">
        <v>15</v>
      </c>
      <c r="BK1276" s="166">
        <f>ROUND(I1276*H1276,2)</f>
        <v>0</v>
      </c>
      <c r="BL1276" s="19" t="s">
        <v>85</v>
      </c>
      <c r="BM1276" s="165" t="s">
        <v>1536</v>
      </c>
    </row>
    <row r="1277" spans="2:51" s="13" customFormat="1" ht="11.25">
      <c r="B1277" s="167"/>
      <c r="D1277" s="168" t="s">
        <v>167</v>
      </c>
      <c r="E1277" s="169" t="s">
        <v>3</v>
      </c>
      <c r="F1277" s="170" t="s">
        <v>1537</v>
      </c>
      <c r="H1277" s="169" t="s">
        <v>3</v>
      </c>
      <c r="I1277" s="171"/>
      <c r="L1277" s="167"/>
      <c r="M1277" s="172"/>
      <c r="N1277" s="173"/>
      <c r="O1277" s="173"/>
      <c r="P1277" s="173"/>
      <c r="Q1277" s="173"/>
      <c r="R1277" s="173"/>
      <c r="S1277" s="173"/>
      <c r="T1277" s="174"/>
      <c r="AT1277" s="169" t="s">
        <v>167</v>
      </c>
      <c r="AU1277" s="169" t="s">
        <v>82</v>
      </c>
      <c r="AV1277" s="13" t="s">
        <v>15</v>
      </c>
      <c r="AW1277" s="13" t="s">
        <v>33</v>
      </c>
      <c r="AX1277" s="13" t="s">
        <v>71</v>
      </c>
      <c r="AY1277" s="169" t="s">
        <v>159</v>
      </c>
    </row>
    <row r="1278" spans="2:51" s="14" customFormat="1" ht="11.25">
      <c r="B1278" s="175"/>
      <c r="D1278" s="168" t="s">
        <v>167</v>
      </c>
      <c r="E1278" s="176" t="s">
        <v>3</v>
      </c>
      <c r="F1278" s="177" t="s">
        <v>1538</v>
      </c>
      <c r="H1278" s="178">
        <v>7.2</v>
      </c>
      <c r="I1278" s="179"/>
      <c r="L1278" s="175"/>
      <c r="M1278" s="180"/>
      <c r="N1278" s="181"/>
      <c r="O1278" s="181"/>
      <c r="P1278" s="181"/>
      <c r="Q1278" s="181"/>
      <c r="R1278" s="181"/>
      <c r="S1278" s="181"/>
      <c r="T1278" s="182"/>
      <c r="AT1278" s="176" t="s">
        <v>167</v>
      </c>
      <c r="AU1278" s="176" t="s">
        <v>82</v>
      </c>
      <c r="AV1278" s="14" t="s">
        <v>79</v>
      </c>
      <c r="AW1278" s="14" t="s">
        <v>33</v>
      </c>
      <c r="AX1278" s="14" t="s">
        <v>15</v>
      </c>
      <c r="AY1278" s="176" t="s">
        <v>159</v>
      </c>
    </row>
    <row r="1279" spans="1:65" s="2" customFormat="1" ht="24" customHeight="1">
      <c r="A1279" s="34"/>
      <c r="B1279" s="153"/>
      <c r="C1279" s="191" t="s">
        <v>1539</v>
      </c>
      <c r="D1279" s="191" t="s">
        <v>245</v>
      </c>
      <c r="E1279" s="192" t="s">
        <v>1540</v>
      </c>
      <c r="F1279" s="193" t="s">
        <v>1541</v>
      </c>
      <c r="G1279" s="194" t="s">
        <v>214</v>
      </c>
      <c r="H1279" s="195">
        <v>0.026</v>
      </c>
      <c r="I1279" s="196"/>
      <c r="J1279" s="197">
        <f>ROUND(I1279*H1279,2)</f>
        <v>0</v>
      </c>
      <c r="K1279" s="193" t="s">
        <v>165</v>
      </c>
      <c r="L1279" s="198"/>
      <c r="M1279" s="199" t="s">
        <v>3</v>
      </c>
      <c r="N1279" s="200" t="s">
        <v>42</v>
      </c>
      <c r="O1279" s="55"/>
      <c r="P1279" s="163">
        <f>O1279*H1279</f>
        <v>0</v>
      </c>
      <c r="Q1279" s="163">
        <v>1</v>
      </c>
      <c r="R1279" s="163">
        <f>Q1279*H1279</f>
        <v>0.026</v>
      </c>
      <c r="S1279" s="163">
        <v>0</v>
      </c>
      <c r="T1279" s="164">
        <f>S1279*H1279</f>
        <v>0</v>
      </c>
      <c r="U1279" s="34"/>
      <c r="V1279" s="34"/>
      <c r="W1279" s="34"/>
      <c r="X1279" s="34"/>
      <c r="Y1279" s="34"/>
      <c r="Z1279" s="34"/>
      <c r="AA1279" s="34"/>
      <c r="AB1279" s="34"/>
      <c r="AC1279" s="34"/>
      <c r="AD1279" s="34"/>
      <c r="AE1279" s="34"/>
      <c r="AR1279" s="165" t="s">
        <v>97</v>
      </c>
      <c r="AT1279" s="165" t="s">
        <v>245</v>
      </c>
      <c r="AU1279" s="165" t="s">
        <v>82</v>
      </c>
      <c r="AY1279" s="19" t="s">
        <v>159</v>
      </c>
      <c r="BE1279" s="166">
        <f>IF(N1279="základní",J1279,0)</f>
        <v>0</v>
      </c>
      <c r="BF1279" s="166">
        <f>IF(N1279="snížená",J1279,0)</f>
        <v>0</v>
      </c>
      <c r="BG1279" s="166">
        <f>IF(N1279="zákl. přenesená",J1279,0)</f>
        <v>0</v>
      </c>
      <c r="BH1279" s="166">
        <f>IF(N1279="sníž. přenesená",J1279,0)</f>
        <v>0</v>
      </c>
      <c r="BI1279" s="166">
        <f>IF(N1279="nulová",J1279,0)</f>
        <v>0</v>
      </c>
      <c r="BJ1279" s="19" t="s">
        <v>15</v>
      </c>
      <c r="BK1279" s="166">
        <f>ROUND(I1279*H1279,2)</f>
        <v>0</v>
      </c>
      <c r="BL1279" s="19" t="s">
        <v>85</v>
      </c>
      <c r="BM1279" s="165" t="s">
        <v>1542</v>
      </c>
    </row>
    <row r="1280" spans="2:51" s="13" customFormat="1" ht="11.25">
      <c r="B1280" s="167"/>
      <c r="D1280" s="168" t="s">
        <v>167</v>
      </c>
      <c r="E1280" s="169" t="s">
        <v>3</v>
      </c>
      <c r="F1280" s="170" t="s">
        <v>1537</v>
      </c>
      <c r="H1280" s="169" t="s">
        <v>3</v>
      </c>
      <c r="I1280" s="171"/>
      <c r="L1280" s="167"/>
      <c r="M1280" s="172"/>
      <c r="N1280" s="173"/>
      <c r="O1280" s="173"/>
      <c r="P1280" s="173"/>
      <c r="Q1280" s="173"/>
      <c r="R1280" s="173"/>
      <c r="S1280" s="173"/>
      <c r="T1280" s="174"/>
      <c r="AT1280" s="169" t="s">
        <v>167</v>
      </c>
      <c r="AU1280" s="169" t="s">
        <v>82</v>
      </c>
      <c r="AV1280" s="13" t="s">
        <v>15</v>
      </c>
      <c r="AW1280" s="13" t="s">
        <v>33</v>
      </c>
      <c r="AX1280" s="13" t="s">
        <v>71</v>
      </c>
      <c r="AY1280" s="169" t="s">
        <v>159</v>
      </c>
    </row>
    <row r="1281" spans="2:51" s="14" customFormat="1" ht="11.25">
      <c r="B1281" s="175"/>
      <c r="D1281" s="168" t="s">
        <v>167</v>
      </c>
      <c r="E1281" s="176" t="s">
        <v>3</v>
      </c>
      <c r="F1281" s="177" t="s">
        <v>1543</v>
      </c>
      <c r="H1281" s="178">
        <v>0.024</v>
      </c>
      <c r="I1281" s="179"/>
      <c r="L1281" s="175"/>
      <c r="M1281" s="180"/>
      <c r="N1281" s="181"/>
      <c r="O1281" s="181"/>
      <c r="P1281" s="181"/>
      <c r="Q1281" s="181"/>
      <c r="R1281" s="181"/>
      <c r="S1281" s="181"/>
      <c r="T1281" s="182"/>
      <c r="AT1281" s="176" t="s">
        <v>167</v>
      </c>
      <c r="AU1281" s="176" t="s">
        <v>82</v>
      </c>
      <c r="AV1281" s="14" t="s">
        <v>79</v>
      </c>
      <c r="AW1281" s="14" t="s">
        <v>33</v>
      </c>
      <c r="AX1281" s="14" t="s">
        <v>15</v>
      </c>
      <c r="AY1281" s="176" t="s">
        <v>159</v>
      </c>
    </row>
    <row r="1282" spans="2:51" s="14" customFormat="1" ht="11.25">
      <c r="B1282" s="175"/>
      <c r="D1282" s="168" t="s">
        <v>167</v>
      </c>
      <c r="F1282" s="177" t="s">
        <v>1544</v>
      </c>
      <c r="H1282" s="178">
        <v>0.026</v>
      </c>
      <c r="I1282" s="179"/>
      <c r="L1282" s="175"/>
      <c r="M1282" s="180"/>
      <c r="N1282" s="181"/>
      <c r="O1282" s="181"/>
      <c r="P1282" s="181"/>
      <c r="Q1282" s="181"/>
      <c r="R1282" s="181"/>
      <c r="S1282" s="181"/>
      <c r="T1282" s="182"/>
      <c r="AT1282" s="176" t="s">
        <v>167</v>
      </c>
      <c r="AU1282" s="176" t="s">
        <v>82</v>
      </c>
      <c r="AV1282" s="14" t="s">
        <v>79</v>
      </c>
      <c r="AW1282" s="14" t="s">
        <v>4</v>
      </c>
      <c r="AX1282" s="14" t="s">
        <v>15</v>
      </c>
      <c r="AY1282" s="176" t="s">
        <v>159</v>
      </c>
    </row>
    <row r="1283" spans="1:65" s="2" customFormat="1" ht="36" customHeight="1">
      <c r="A1283" s="34"/>
      <c r="B1283" s="153"/>
      <c r="C1283" s="154" t="s">
        <v>1545</v>
      </c>
      <c r="D1283" s="154" t="s">
        <v>161</v>
      </c>
      <c r="E1283" s="155" t="s">
        <v>1546</v>
      </c>
      <c r="F1283" s="156" t="s">
        <v>1547</v>
      </c>
      <c r="G1283" s="157" t="s">
        <v>298</v>
      </c>
      <c r="H1283" s="158">
        <v>85.2</v>
      </c>
      <c r="I1283" s="159"/>
      <c r="J1283" s="160">
        <f>ROUND(I1283*H1283,2)</f>
        <v>0</v>
      </c>
      <c r="K1283" s="156" t="s">
        <v>165</v>
      </c>
      <c r="L1283" s="35"/>
      <c r="M1283" s="161" t="s">
        <v>3</v>
      </c>
      <c r="N1283" s="162" t="s">
        <v>42</v>
      </c>
      <c r="O1283" s="55"/>
      <c r="P1283" s="163">
        <f>O1283*H1283</f>
        <v>0</v>
      </c>
      <c r="Q1283" s="163">
        <v>0.00047</v>
      </c>
      <c r="R1283" s="163">
        <f>Q1283*H1283</f>
        <v>0.040044</v>
      </c>
      <c r="S1283" s="163">
        <v>0.001</v>
      </c>
      <c r="T1283" s="164">
        <f>S1283*H1283</f>
        <v>0.0852</v>
      </c>
      <c r="U1283" s="34"/>
      <c r="V1283" s="34"/>
      <c r="W1283" s="34"/>
      <c r="X1283" s="34"/>
      <c r="Y1283" s="34"/>
      <c r="Z1283" s="34"/>
      <c r="AA1283" s="34"/>
      <c r="AB1283" s="34"/>
      <c r="AC1283" s="34"/>
      <c r="AD1283" s="34"/>
      <c r="AE1283" s="34"/>
      <c r="AR1283" s="165" t="s">
        <v>85</v>
      </c>
      <c r="AT1283" s="165" t="s">
        <v>161</v>
      </c>
      <c r="AU1283" s="165" t="s">
        <v>82</v>
      </c>
      <c r="AY1283" s="19" t="s">
        <v>159</v>
      </c>
      <c r="BE1283" s="166">
        <f>IF(N1283="základní",J1283,0)</f>
        <v>0</v>
      </c>
      <c r="BF1283" s="166">
        <f>IF(N1283="snížená",J1283,0)</f>
        <v>0</v>
      </c>
      <c r="BG1283" s="166">
        <f>IF(N1283="zákl. přenesená",J1283,0)</f>
        <v>0</v>
      </c>
      <c r="BH1283" s="166">
        <f>IF(N1283="sníž. přenesená",J1283,0)</f>
        <v>0</v>
      </c>
      <c r="BI1283" s="166">
        <f>IF(N1283="nulová",J1283,0)</f>
        <v>0</v>
      </c>
      <c r="BJ1283" s="19" t="s">
        <v>15</v>
      </c>
      <c r="BK1283" s="166">
        <f>ROUND(I1283*H1283,2)</f>
        <v>0</v>
      </c>
      <c r="BL1283" s="19" t="s">
        <v>85</v>
      </c>
      <c r="BM1283" s="165" t="s">
        <v>1548</v>
      </c>
    </row>
    <row r="1284" spans="2:51" s="13" customFormat="1" ht="11.25">
      <c r="B1284" s="167"/>
      <c r="D1284" s="168" t="s">
        <v>167</v>
      </c>
      <c r="E1284" s="169" t="s">
        <v>3</v>
      </c>
      <c r="F1284" s="170" t="s">
        <v>1549</v>
      </c>
      <c r="H1284" s="169" t="s">
        <v>3</v>
      </c>
      <c r="I1284" s="171"/>
      <c r="L1284" s="167"/>
      <c r="M1284" s="172"/>
      <c r="N1284" s="173"/>
      <c r="O1284" s="173"/>
      <c r="P1284" s="173"/>
      <c r="Q1284" s="173"/>
      <c r="R1284" s="173"/>
      <c r="S1284" s="173"/>
      <c r="T1284" s="174"/>
      <c r="AT1284" s="169" t="s">
        <v>167</v>
      </c>
      <c r="AU1284" s="169" t="s">
        <v>82</v>
      </c>
      <c r="AV1284" s="13" t="s">
        <v>15</v>
      </c>
      <c r="AW1284" s="13" t="s">
        <v>33</v>
      </c>
      <c r="AX1284" s="13" t="s">
        <v>71</v>
      </c>
      <c r="AY1284" s="169" t="s">
        <v>159</v>
      </c>
    </row>
    <row r="1285" spans="2:51" s="14" customFormat="1" ht="11.25">
      <c r="B1285" s="175"/>
      <c r="D1285" s="168" t="s">
        <v>167</v>
      </c>
      <c r="E1285" s="176" t="s">
        <v>3</v>
      </c>
      <c r="F1285" s="177" t="s">
        <v>1550</v>
      </c>
      <c r="H1285" s="178">
        <v>40.92</v>
      </c>
      <c r="I1285" s="179"/>
      <c r="L1285" s="175"/>
      <c r="M1285" s="180"/>
      <c r="N1285" s="181"/>
      <c r="O1285" s="181"/>
      <c r="P1285" s="181"/>
      <c r="Q1285" s="181"/>
      <c r="R1285" s="181"/>
      <c r="S1285" s="181"/>
      <c r="T1285" s="182"/>
      <c r="AT1285" s="176" t="s">
        <v>167</v>
      </c>
      <c r="AU1285" s="176" t="s">
        <v>82</v>
      </c>
      <c r="AV1285" s="14" t="s">
        <v>79</v>
      </c>
      <c r="AW1285" s="14" t="s">
        <v>33</v>
      </c>
      <c r="AX1285" s="14" t="s">
        <v>71</v>
      </c>
      <c r="AY1285" s="176" t="s">
        <v>159</v>
      </c>
    </row>
    <row r="1286" spans="2:51" s="14" customFormat="1" ht="11.25">
      <c r="B1286" s="175"/>
      <c r="D1286" s="168" t="s">
        <v>167</v>
      </c>
      <c r="E1286" s="176" t="s">
        <v>3</v>
      </c>
      <c r="F1286" s="177" t="s">
        <v>1551</v>
      </c>
      <c r="H1286" s="178">
        <v>19.44</v>
      </c>
      <c r="I1286" s="179"/>
      <c r="L1286" s="175"/>
      <c r="M1286" s="180"/>
      <c r="N1286" s="181"/>
      <c r="O1286" s="181"/>
      <c r="P1286" s="181"/>
      <c r="Q1286" s="181"/>
      <c r="R1286" s="181"/>
      <c r="S1286" s="181"/>
      <c r="T1286" s="182"/>
      <c r="AT1286" s="176" t="s">
        <v>167</v>
      </c>
      <c r="AU1286" s="176" t="s">
        <v>82</v>
      </c>
      <c r="AV1286" s="14" t="s">
        <v>79</v>
      </c>
      <c r="AW1286" s="14" t="s">
        <v>33</v>
      </c>
      <c r="AX1286" s="14" t="s">
        <v>71</v>
      </c>
      <c r="AY1286" s="176" t="s">
        <v>159</v>
      </c>
    </row>
    <row r="1287" spans="2:51" s="14" customFormat="1" ht="11.25">
      <c r="B1287" s="175"/>
      <c r="D1287" s="168" t="s">
        <v>167</v>
      </c>
      <c r="E1287" s="176" t="s">
        <v>3</v>
      </c>
      <c r="F1287" s="177" t="s">
        <v>1552</v>
      </c>
      <c r="H1287" s="178">
        <v>4.2</v>
      </c>
      <c r="I1287" s="179"/>
      <c r="L1287" s="175"/>
      <c r="M1287" s="180"/>
      <c r="N1287" s="181"/>
      <c r="O1287" s="181"/>
      <c r="P1287" s="181"/>
      <c r="Q1287" s="181"/>
      <c r="R1287" s="181"/>
      <c r="S1287" s="181"/>
      <c r="T1287" s="182"/>
      <c r="AT1287" s="176" t="s">
        <v>167</v>
      </c>
      <c r="AU1287" s="176" t="s">
        <v>82</v>
      </c>
      <c r="AV1287" s="14" t="s">
        <v>79</v>
      </c>
      <c r="AW1287" s="14" t="s">
        <v>33</v>
      </c>
      <c r="AX1287" s="14" t="s">
        <v>71</v>
      </c>
      <c r="AY1287" s="176" t="s">
        <v>159</v>
      </c>
    </row>
    <row r="1288" spans="2:51" s="14" customFormat="1" ht="11.25">
      <c r="B1288" s="175"/>
      <c r="D1288" s="168" t="s">
        <v>167</v>
      </c>
      <c r="E1288" s="176" t="s">
        <v>3</v>
      </c>
      <c r="F1288" s="177" t="s">
        <v>1553</v>
      </c>
      <c r="H1288" s="178">
        <v>4.8</v>
      </c>
      <c r="I1288" s="179"/>
      <c r="L1288" s="175"/>
      <c r="M1288" s="180"/>
      <c r="N1288" s="181"/>
      <c r="O1288" s="181"/>
      <c r="P1288" s="181"/>
      <c r="Q1288" s="181"/>
      <c r="R1288" s="181"/>
      <c r="S1288" s="181"/>
      <c r="T1288" s="182"/>
      <c r="AT1288" s="176" t="s">
        <v>167</v>
      </c>
      <c r="AU1288" s="176" t="s">
        <v>82</v>
      </c>
      <c r="AV1288" s="14" t="s">
        <v>79</v>
      </c>
      <c r="AW1288" s="14" t="s">
        <v>33</v>
      </c>
      <c r="AX1288" s="14" t="s">
        <v>71</v>
      </c>
      <c r="AY1288" s="176" t="s">
        <v>159</v>
      </c>
    </row>
    <row r="1289" spans="2:51" s="14" customFormat="1" ht="11.25">
      <c r="B1289" s="175"/>
      <c r="D1289" s="168" t="s">
        <v>167</v>
      </c>
      <c r="E1289" s="176" t="s">
        <v>3</v>
      </c>
      <c r="F1289" s="177" t="s">
        <v>1554</v>
      </c>
      <c r="H1289" s="178">
        <v>15.84</v>
      </c>
      <c r="I1289" s="179"/>
      <c r="L1289" s="175"/>
      <c r="M1289" s="180"/>
      <c r="N1289" s="181"/>
      <c r="O1289" s="181"/>
      <c r="P1289" s="181"/>
      <c r="Q1289" s="181"/>
      <c r="R1289" s="181"/>
      <c r="S1289" s="181"/>
      <c r="T1289" s="182"/>
      <c r="AT1289" s="176" t="s">
        <v>167</v>
      </c>
      <c r="AU1289" s="176" t="s">
        <v>82</v>
      </c>
      <c r="AV1289" s="14" t="s">
        <v>79</v>
      </c>
      <c r="AW1289" s="14" t="s">
        <v>33</v>
      </c>
      <c r="AX1289" s="14" t="s">
        <v>71</v>
      </c>
      <c r="AY1289" s="176" t="s">
        <v>159</v>
      </c>
    </row>
    <row r="1290" spans="2:51" s="15" customFormat="1" ht="11.25">
      <c r="B1290" s="183"/>
      <c r="D1290" s="168" t="s">
        <v>167</v>
      </c>
      <c r="E1290" s="184" t="s">
        <v>3</v>
      </c>
      <c r="F1290" s="185" t="s">
        <v>186</v>
      </c>
      <c r="H1290" s="186">
        <v>85.2</v>
      </c>
      <c r="I1290" s="187"/>
      <c r="L1290" s="183"/>
      <c r="M1290" s="188"/>
      <c r="N1290" s="189"/>
      <c r="O1290" s="189"/>
      <c r="P1290" s="189"/>
      <c r="Q1290" s="189"/>
      <c r="R1290" s="189"/>
      <c r="S1290" s="189"/>
      <c r="T1290" s="190"/>
      <c r="AT1290" s="184" t="s">
        <v>167</v>
      </c>
      <c r="AU1290" s="184" t="s">
        <v>82</v>
      </c>
      <c r="AV1290" s="15" t="s">
        <v>85</v>
      </c>
      <c r="AW1290" s="15" t="s">
        <v>33</v>
      </c>
      <c r="AX1290" s="15" t="s">
        <v>15</v>
      </c>
      <c r="AY1290" s="184" t="s">
        <v>159</v>
      </c>
    </row>
    <row r="1291" spans="1:65" s="2" customFormat="1" ht="24" customHeight="1">
      <c r="A1291" s="34"/>
      <c r="B1291" s="153"/>
      <c r="C1291" s="191" t="s">
        <v>1555</v>
      </c>
      <c r="D1291" s="191" t="s">
        <v>245</v>
      </c>
      <c r="E1291" s="192" t="s">
        <v>1556</v>
      </c>
      <c r="F1291" s="193" t="s">
        <v>1557</v>
      </c>
      <c r="G1291" s="194" t="s">
        <v>214</v>
      </c>
      <c r="H1291" s="195">
        <v>0.243</v>
      </c>
      <c r="I1291" s="196"/>
      <c r="J1291" s="197">
        <f>ROUND(I1291*H1291,2)</f>
        <v>0</v>
      </c>
      <c r="K1291" s="193" t="s">
        <v>165</v>
      </c>
      <c r="L1291" s="198"/>
      <c r="M1291" s="199" t="s">
        <v>3</v>
      </c>
      <c r="N1291" s="200" t="s">
        <v>42</v>
      </c>
      <c r="O1291" s="55"/>
      <c r="P1291" s="163">
        <f>O1291*H1291</f>
        <v>0</v>
      </c>
      <c r="Q1291" s="163">
        <v>1</v>
      </c>
      <c r="R1291" s="163">
        <f>Q1291*H1291</f>
        <v>0.243</v>
      </c>
      <c r="S1291" s="163">
        <v>0</v>
      </c>
      <c r="T1291" s="164">
        <f>S1291*H1291</f>
        <v>0</v>
      </c>
      <c r="U1291" s="34"/>
      <c r="V1291" s="34"/>
      <c r="W1291" s="34"/>
      <c r="X1291" s="34"/>
      <c r="Y1291" s="34"/>
      <c r="Z1291" s="34"/>
      <c r="AA1291" s="34"/>
      <c r="AB1291" s="34"/>
      <c r="AC1291" s="34"/>
      <c r="AD1291" s="34"/>
      <c r="AE1291" s="34"/>
      <c r="AR1291" s="165" t="s">
        <v>97</v>
      </c>
      <c r="AT1291" s="165" t="s">
        <v>245</v>
      </c>
      <c r="AU1291" s="165" t="s">
        <v>82</v>
      </c>
      <c r="AY1291" s="19" t="s">
        <v>159</v>
      </c>
      <c r="BE1291" s="166">
        <f>IF(N1291="základní",J1291,0)</f>
        <v>0</v>
      </c>
      <c r="BF1291" s="166">
        <f>IF(N1291="snížená",J1291,0)</f>
        <v>0</v>
      </c>
      <c r="BG1291" s="166">
        <f>IF(N1291="zákl. přenesená",J1291,0)</f>
        <v>0</v>
      </c>
      <c r="BH1291" s="166">
        <f>IF(N1291="sníž. přenesená",J1291,0)</f>
        <v>0</v>
      </c>
      <c r="BI1291" s="166">
        <f>IF(N1291="nulová",J1291,0)</f>
        <v>0</v>
      </c>
      <c r="BJ1291" s="19" t="s">
        <v>15</v>
      </c>
      <c r="BK1291" s="166">
        <f>ROUND(I1291*H1291,2)</f>
        <v>0</v>
      </c>
      <c r="BL1291" s="19" t="s">
        <v>85</v>
      </c>
      <c r="BM1291" s="165" t="s">
        <v>1558</v>
      </c>
    </row>
    <row r="1292" spans="2:51" s="13" customFormat="1" ht="11.25">
      <c r="B1292" s="167"/>
      <c r="D1292" s="168" t="s">
        <v>167</v>
      </c>
      <c r="E1292" s="169" t="s">
        <v>3</v>
      </c>
      <c r="F1292" s="170" t="s">
        <v>1559</v>
      </c>
      <c r="H1292" s="169" t="s">
        <v>3</v>
      </c>
      <c r="I1292" s="171"/>
      <c r="L1292" s="167"/>
      <c r="M1292" s="172"/>
      <c r="N1292" s="173"/>
      <c r="O1292" s="173"/>
      <c r="P1292" s="173"/>
      <c r="Q1292" s="173"/>
      <c r="R1292" s="173"/>
      <c r="S1292" s="173"/>
      <c r="T1292" s="174"/>
      <c r="AT1292" s="169" t="s">
        <v>167</v>
      </c>
      <c r="AU1292" s="169" t="s">
        <v>82</v>
      </c>
      <c r="AV1292" s="13" t="s">
        <v>15</v>
      </c>
      <c r="AW1292" s="13" t="s">
        <v>33</v>
      </c>
      <c r="AX1292" s="13" t="s">
        <v>71</v>
      </c>
      <c r="AY1292" s="169" t="s">
        <v>159</v>
      </c>
    </row>
    <row r="1293" spans="2:51" s="14" customFormat="1" ht="11.25">
      <c r="B1293" s="175"/>
      <c r="D1293" s="168" t="s">
        <v>167</v>
      </c>
      <c r="E1293" s="176" t="s">
        <v>3</v>
      </c>
      <c r="F1293" s="177" t="s">
        <v>1560</v>
      </c>
      <c r="H1293" s="178">
        <v>0.108</v>
      </c>
      <c r="I1293" s="179"/>
      <c r="L1293" s="175"/>
      <c r="M1293" s="180"/>
      <c r="N1293" s="181"/>
      <c r="O1293" s="181"/>
      <c r="P1293" s="181"/>
      <c r="Q1293" s="181"/>
      <c r="R1293" s="181"/>
      <c r="S1293" s="181"/>
      <c r="T1293" s="182"/>
      <c r="AT1293" s="176" t="s">
        <v>167</v>
      </c>
      <c r="AU1293" s="176" t="s">
        <v>82</v>
      </c>
      <c r="AV1293" s="14" t="s">
        <v>79</v>
      </c>
      <c r="AW1293" s="14" t="s">
        <v>33</v>
      </c>
      <c r="AX1293" s="14" t="s">
        <v>71</v>
      </c>
      <c r="AY1293" s="176" t="s">
        <v>159</v>
      </c>
    </row>
    <row r="1294" spans="2:51" s="14" customFormat="1" ht="11.25">
      <c r="B1294" s="175"/>
      <c r="D1294" s="168" t="s">
        <v>167</v>
      </c>
      <c r="E1294" s="176" t="s">
        <v>3</v>
      </c>
      <c r="F1294" s="177" t="s">
        <v>1561</v>
      </c>
      <c r="H1294" s="178">
        <v>0.051</v>
      </c>
      <c r="I1294" s="179"/>
      <c r="L1294" s="175"/>
      <c r="M1294" s="180"/>
      <c r="N1294" s="181"/>
      <c r="O1294" s="181"/>
      <c r="P1294" s="181"/>
      <c r="Q1294" s="181"/>
      <c r="R1294" s="181"/>
      <c r="S1294" s="181"/>
      <c r="T1294" s="182"/>
      <c r="AT1294" s="176" t="s">
        <v>167</v>
      </c>
      <c r="AU1294" s="176" t="s">
        <v>82</v>
      </c>
      <c r="AV1294" s="14" t="s">
        <v>79</v>
      </c>
      <c r="AW1294" s="14" t="s">
        <v>33</v>
      </c>
      <c r="AX1294" s="14" t="s">
        <v>71</v>
      </c>
      <c r="AY1294" s="176" t="s">
        <v>159</v>
      </c>
    </row>
    <row r="1295" spans="2:51" s="14" customFormat="1" ht="11.25">
      <c r="B1295" s="175"/>
      <c r="D1295" s="168" t="s">
        <v>167</v>
      </c>
      <c r="E1295" s="176" t="s">
        <v>3</v>
      </c>
      <c r="F1295" s="177" t="s">
        <v>1562</v>
      </c>
      <c r="H1295" s="178">
        <v>0.011</v>
      </c>
      <c r="I1295" s="179"/>
      <c r="L1295" s="175"/>
      <c r="M1295" s="180"/>
      <c r="N1295" s="181"/>
      <c r="O1295" s="181"/>
      <c r="P1295" s="181"/>
      <c r="Q1295" s="181"/>
      <c r="R1295" s="181"/>
      <c r="S1295" s="181"/>
      <c r="T1295" s="182"/>
      <c r="AT1295" s="176" t="s">
        <v>167</v>
      </c>
      <c r="AU1295" s="176" t="s">
        <v>82</v>
      </c>
      <c r="AV1295" s="14" t="s">
        <v>79</v>
      </c>
      <c r="AW1295" s="14" t="s">
        <v>33</v>
      </c>
      <c r="AX1295" s="14" t="s">
        <v>71</v>
      </c>
      <c r="AY1295" s="176" t="s">
        <v>159</v>
      </c>
    </row>
    <row r="1296" spans="2:51" s="14" customFormat="1" ht="11.25">
      <c r="B1296" s="175"/>
      <c r="D1296" s="168" t="s">
        <v>167</v>
      </c>
      <c r="E1296" s="176" t="s">
        <v>3</v>
      </c>
      <c r="F1296" s="177" t="s">
        <v>1563</v>
      </c>
      <c r="H1296" s="178">
        <v>0.013</v>
      </c>
      <c r="I1296" s="179"/>
      <c r="L1296" s="175"/>
      <c r="M1296" s="180"/>
      <c r="N1296" s="181"/>
      <c r="O1296" s="181"/>
      <c r="P1296" s="181"/>
      <c r="Q1296" s="181"/>
      <c r="R1296" s="181"/>
      <c r="S1296" s="181"/>
      <c r="T1296" s="182"/>
      <c r="AT1296" s="176" t="s">
        <v>167</v>
      </c>
      <c r="AU1296" s="176" t="s">
        <v>82</v>
      </c>
      <c r="AV1296" s="14" t="s">
        <v>79</v>
      </c>
      <c r="AW1296" s="14" t="s">
        <v>33</v>
      </c>
      <c r="AX1296" s="14" t="s">
        <v>71</v>
      </c>
      <c r="AY1296" s="176" t="s">
        <v>159</v>
      </c>
    </row>
    <row r="1297" spans="2:51" s="14" customFormat="1" ht="11.25">
      <c r="B1297" s="175"/>
      <c r="D1297" s="168" t="s">
        <v>167</v>
      </c>
      <c r="E1297" s="176" t="s">
        <v>3</v>
      </c>
      <c r="F1297" s="177" t="s">
        <v>1564</v>
      </c>
      <c r="H1297" s="178">
        <v>0.042</v>
      </c>
      <c r="I1297" s="179"/>
      <c r="L1297" s="175"/>
      <c r="M1297" s="180"/>
      <c r="N1297" s="181"/>
      <c r="O1297" s="181"/>
      <c r="P1297" s="181"/>
      <c r="Q1297" s="181"/>
      <c r="R1297" s="181"/>
      <c r="S1297" s="181"/>
      <c r="T1297" s="182"/>
      <c r="AT1297" s="176" t="s">
        <v>167</v>
      </c>
      <c r="AU1297" s="176" t="s">
        <v>82</v>
      </c>
      <c r="AV1297" s="14" t="s">
        <v>79</v>
      </c>
      <c r="AW1297" s="14" t="s">
        <v>33</v>
      </c>
      <c r="AX1297" s="14" t="s">
        <v>71</v>
      </c>
      <c r="AY1297" s="176" t="s">
        <v>159</v>
      </c>
    </row>
    <row r="1298" spans="2:51" s="15" customFormat="1" ht="11.25">
      <c r="B1298" s="183"/>
      <c r="D1298" s="168" t="s">
        <v>167</v>
      </c>
      <c r="E1298" s="184" t="s">
        <v>3</v>
      </c>
      <c r="F1298" s="185" t="s">
        <v>186</v>
      </c>
      <c r="H1298" s="186">
        <v>0.225</v>
      </c>
      <c r="I1298" s="187"/>
      <c r="L1298" s="183"/>
      <c r="M1298" s="188"/>
      <c r="N1298" s="189"/>
      <c r="O1298" s="189"/>
      <c r="P1298" s="189"/>
      <c r="Q1298" s="189"/>
      <c r="R1298" s="189"/>
      <c r="S1298" s="189"/>
      <c r="T1298" s="190"/>
      <c r="AT1298" s="184" t="s">
        <v>167</v>
      </c>
      <c r="AU1298" s="184" t="s">
        <v>82</v>
      </c>
      <c r="AV1298" s="15" t="s">
        <v>85</v>
      </c>
      <c r="AW1298" s="15" t="s">
        <v>33</v>
      </c>
      <c r="AX1298" s="15" t="s">
        <v>15</v>
      </c>
      <c r="AY1298" s="184" t="s">
        <v>159</v>
      </c>
    </row>
    <row r="1299" spans="2:51" s="14" customFormat="1" ht="11.25">
      <c r="B1299" s="175"/>
      <c r="D1299" s="168" t="s">
        <v>167</v>
      </c>
      <c r="F1299" s="177" t="s">
        <v>1565</v>
      </c>
      <c r="H1299" s="178">
        <v>0.243</v>
      </c>
      <c r="I1299" s="179"/>
      <c r="L1299" s="175"/>
      <c r="M1299" s="180"/>
      <c r="N1299" s="181"/>
      <c r="O1299" s="181"/>
      <c r="P1299" s="181"/>
      <c r="Q1299" s="181"/>
      <c r="R1299" s="181"/>
      <c r="S1299" s="181"/>
      <c r="T1299" s="182"/>
      <c r="AT1299" s="176" t="s">
        <v>167</v>
      </c>
      <c r="AU1299" s="176" t="s">
        <v>82</v>
      </c>
      <c r="AV1299" s="14" t="s">
        <v>79</v>
      </c>
      <c r="AW1299" s="14" t="s">
        <v>4</v>
      </c>
      <c r="AX1299" s="14" t="s">
        <v>15</v>
      </c>
      <c r="AY1299" s="176" t="s">
        <v>159</v>
      </c>
    </row>
    <row r="1300" spans="2:63" s="12" customFormat="1" ht="22.9" customHeight="1">
      <c r="B1300" s="140"/>
      <c r="D1300" s="141" t="s">
        <v>70</v>
      </c>
      <c r="E1300" s="151" t="s">
        <v>1566</v>
      </c>
      <c r="F1300" s="151" t="s">
        <v>1567</v>
      </c>
      <c r="I1300" s="143"/>
      <c r="J1300" s="152">
        <f>BK1300</f>
        <v>0</v>
      </c>
      <c r="L1300" s="140"/>
      <c r="M1300" s="145"/>
      <c r="N1300" s="146"/>
      <c r="O1300" s="146"/>
      <c r="P1300" s="147">
        <f>SUM(P1301:P1313)</f>
        <v>0</v>
      </c>
      <c r="Q1300" s="146"/>
      <c r="R1300" s="147">
        <f>SUM(R1301:R1313)</f>
        <v>0</v>
      </c>
      <c r="S1300" s="146"/>
      <c r="T1300" s="148">
        <f>SUM(T1301:T1313)</f>
        <v>0</v>
      </c>
      <c r="AR1300" s="141" t="s">
        <v>15</v>
      </c>
      <c r="AT1300" s="149" t="s">
        <v>70</v>
      </c>
      <c r="AU1300" s="149" t="s">
        <v>15</v>
      </c>
      <c r="AY1300" s="141" t="s">
        <v>159</v>
      </c>
      <c r="BK1300" s="150">
        <f>SUM(BK1301:BK1313)</f>
        <v>0</v>
      </c>
    </row>
    <row r="1301" spans="1:65" s="2" customFormat="1" ht="36" customHeight="1">
      <c r="A1301" s="34"/>
      <c r="B1301" s="153"/>
      <c r="C1301" s="154" t="s">
        <v>1568</v>
      </c>
      <c r="D1301" s="154" t="s">
        <v>161</v>
      </c>
      <c r="E1301" s="155" t="s">
        <v>1569</v>
      </c>
      <c r="F1301" s="156" t="s">
        <v>1570</v>
      </c>
      <c r="G1301" s="157" t="s">
        <v>214</v>
      </c>
      <c r="H1301" s="158">
        <v>313.748</v>
      </c>
      <c r="I1301" s="159"/>
      <c r="J1301" s="160">
        <f>ROUND(I1301*H1301,2)</f>
        <v>0</v>
      </c>
      <c r="K1301" s="156" t="s">
        <v>165</v>
      </c>
      <c r="L1301" s="35"/>
      <c r="M1301" s="161" t="s">
        <v>3</v>
      </c>
      <c r="N1301" s="162" t="s">
        <v>42</v>
      </c>
      <c r="O1301" s="55"/>
      <c r="P1301" s="163">
        <f>O1301*H1301</f>
        <v>0</v>
      </c>
      <c r="Q1301" s="163">
        <v>0</v>
      </c>
      <c r="R1301" s="163">
        <f>Q1301*H1301</f>
        <v>0</v>
      </c>
      <c r="S1301" s="163">
        <v>0</v>
      </c>
      <c r="T1301" s="164">
        <f>S1301*H1301</f>
        <v>0</v>
      </c>
      <c r="U1301" s="34"/>
      <c r="V1301" s="34"/>
      <c r="W1301" s="34"/>
      <c r="X1301" s="34"/>
      <c r="Y1301" s="34"/>
      <c r="Z1301" s="34"/>
      <c r="AA1301" s="34"/>
      <c r="AB1301" s="34"/>
      <c r="AC1301" s="34"/>
      <c r="AD1301" s="34"/>
      <c r="AE1301" s="34"/>
      <c r="AR1301" s="165" t="s">
        <v>85</v>
      </c>
      <c r="AT1301" s="165" t="s">
        <v>161</v>
      </c>
      <c r="AU1301" s="165" t="s">
        <v>79</v>
      </c>
      <c r="AY1301" s="19" t="s">
        <v>159</v>
      </c>
      <c r="BE1301" s="166">
        <f>IF(N1301="základní",J1301,0)</f>
        <v>0</v>
      </c>
      <c r="BF1301" s="166">
        <f>IF(N1301="snížená",J1301,0)</f>
        <v>0</v>
      </c>
      <c r="BG1301" s="166">
        <f>IF(N1301="zákl. přenesená",J1301,0)</f>
        <v>0</v>
      </c>
      <c r="BH1301" s="166">
        <f>IF(N1301="sníž. přenesená",J1301,0)</f>
        <v>0</v>
      </c>
      <c r="BI1301" s="166">
        <f>IF(N1301="nulová",J1301,0)</f>
        <v>0</v>
      </c>
      <c r="BJ1301" s="19" t="s">
        <v>15</v>
      </c>
      <c r="BK1301" s="166">
        <f>ROUND(I1301*H1301,2)</f>
        <v>0</v>
      </c>
      <c r="BL1301" s="19" t="s">
        <v>85</v>
      </c>
      <c r="BM1301" s="165" t="s">
        <v>1571</v>
      </c>
    </row>
    <row r="1302" spans="1:65" s="2" customFormat="1" ht="24" customHeight="1">
      <c r="A1302" s="34"/>
      <c r="B1302" s="153"/>
      <c r="C1302" s="154" t="s">
        <v>1572</v>
      </c>
      <c r="D1302" s="154" t="s">
        <v>161</v>
      </c>
      <c r="E1302" s="155" t="s">
        <v>1573</v>
      </c>
      <c r="F1302" s="156" t="s">
        <v>1574</v>
      </c>
      <c r="G1302" s="157" t="s">
        <v>214</v>
      </c>
      <c r="H1302" s="158">
        <v>313.748</v>
      </c>
      <c r="I1302" s="159"/>
      <c r="J1302" s="160">
        <f>ROUND(I1302*H1302,2)</f>
        <v>0</v>
      </c>
      <c r="K1302" s="156" t="s">
        <v>165</v>
      </c>
      <c r="L1302" s="35"/>
      <c r="M1302" s="161" t="s">
        <v>3</v>
      </c>
      <c r="N1302" s="162" t="s">
        <v>42</v>
      </c>
      <c r="O1302" s="55"/>
      <c r="P1302" s="163">
        <f>O1302*H1302</f>
        <v>0</v>
      </c>
      <c r="Q1302" s="163">
        <v>0</v>
      </c>
      <c r="R1302" s="163">
        <f>Q1302*H1302</f>
        <v>0</v>
      </c>
      <c r="S1302" s="163">
        <v>0</v>
      </c>
      <c r="T1302" s="164">
        <f>S1302*H1302</f>
        <v>0</v>
      </c>
      <c r="U1302" s="34"/>
      <c r="V1302" s="34"/>
      <c r="W1302" s="34"/>
      <c r="X1302" s="34"/>
      <c r="Y1302" s="34"/>
      <c r="Z1302" s="34"/>
      <c r="AA1302" s="34"/>
      <c r="AB1302" s="34"/>
      <c r="AC1302" s="34"/>
      <c r="AD1302" s="34"/>
      <c r="AE1302" s="34"/>
      <c r="AR1302" s="165" t="s">
        <v>85</v>
      </c>
      <c r="AT1302" s="165" t="s">
        <v>161</v>
      </c>
      <c r="AU1302" s="165" t="s">
        <v>79</v>
      </c>
      <c r="AY1302" s="19" t="s">
        <v>159</v>
      </c>
      <c r="BE1302" s="166">
        <f>IF(N1302="základní",J1302,0)</f>
        <v>0</v>
      </c>
      <c r="BF1302" s="166">
        <f>IF(N1302="snížená",J1302,0)</f>
        <v>0</v>
      </c>
      <c r="BG1302" s="166">
        <f>IF(N1302="zákl. přenesená",J1302,0)</f>
        <v>0</v>
      </c>
      <c r="BH1302" s="166">
        <f>IF(N1302="sníž. přenesená",J1302,0)</f>
        <v>0</v>
      </c>
      <c r="BI1302" s="166">
        <f>IF(N1302="nulová",J1302,0)</f>
        <v>0</v>
      </c>
      <c r="BJ1302" s="19" t="s">
        <v>15</v>
      </c>
      <c r="BK1302" s="166">
        <f>ROUND(I1302*H1302,2)</f>
        <v>0</v>
      </c>
      <c r="BL1302" s="19" t="s">
        <v>85</v>
      </c>
      <c r="BM1302" s="165" t="s">
        <v>1575</v>
      </c>
    </row>
    <row r="1303" spans="1:65" s="2" customFormat="1" ht="36" customHeight="1">
      <c r="A1303" s="34"/>
      <c r="B1303" s="153"/>
      <c r="C1303" s="154" t="s">
        <v>1576</v>
      </c>
      <c r="D1303" s="154" t="s">
        <v>161</v>
      </c>
      <c r="E1303" s="155" t="s">
        <v>1577</v>
      </c>
      <c r="F1303" s="156" t="s">
        <v>1578</v>
      </c>
      <c r="G1303" s="157" t="s">
        <v>214</v>
      </c>
      <c r="H1303" s="158">
        <v>10981.18</v>
      </c>
      <c r="I1303" s="159"/>
      <c r="J1303" s="160">
        <f>ROUND(I1303*H1303,2)</f>
        <v>0</v>
      </c>
      <c r="K1303" s="156" t="s">
        <v>165</v>
      </c>
      <c r="L1303" s="35"/>
      <c r="M1303" s="161" t="s">
        <v>3</v>
      </c>
      <c r="N1303" s="162" t="s">
        <v>42</v>
      </c>
      <c r="O1303" s="55"/>
      <c r="P1303" s="163">
        <f>O1303*H1303</f>
        <v>0</v>
      </c>
      <c r="Q1303" s="163">
        <v>0</v>
      </c>
      <c r="R1303" s="163">
        <f>Q1303*H1303</f>
        <v>0</v>
      </c>
      <c r="S1303" s="163">
        <v>0</v>
      </c>
      <c r="T1303" s="164">
        <f>S1303*H1303</f>
        <v>0</v>
      </c>
      <c r="U1303" s="34"/>
      <c r="V1303" s="34"/>
      <c r="W1303" s="34"/>
      <c r="X1303" s="34"/>
      <c r="Y1303" s="34"/>
      <c r="Z1303" s="34"/>
      <c r="AA1303" s="34"/>
      <c r="AB1303" s="34"/>
      <c r="AC1303" s="34"/>
      <c r="AD1303" s="34"/>
      <c r="AE1303" s="34"/>
      <c r="AR1303" s="165" t="s">
        <v>85</v>
      </c>
      <c r="AT1303" s="165" t="s">
        <v>161</v>
      </c>
      <c r="AU1303" s="165" t="s">
        <v>79</v>
      </c>
      <c r="AY1303" s="19" t="s">
        <v>159</v>
      </c>
      <c r="BE1303" s="166">
        <f>IF(N1303="základní",J1303,0)</f>
        <v>0</v>
      </c>
      <c r="BF1303" s="166">
        <f>IF(N1303="snížená",J1303,0)</f>
        <v>0</v>
      </c>
      <c r="BG1303" s="166">
        <f>IF(N1303="zákl. přenesená",J1303,0)</f>
        <v>0</v>
      </c>
      <c r="BH1303" s="166">
        <f>IF(N1303="sníž. přenesená",J1303,0)</f>
        <v>0</v>
      </c>
      <c r="BI1303" s="166">
        <f>IF(N1303="nulová",J1303,0)</f>
        <v>0</v>
      </c>
      <c r="BJ1303" s="19" t="s">
        <v>15</v>
      </c>
      <c r="BK1303" s="166">
        <f>ROUND(I1303*H1303,2)</f>
        <v>0</v>
      </c>
      <c r="BL1303" s="19" t="s">
        <v>85</v>
      </c>
      <c r="BM1303" s="165" t="s">
        <v>1579</v>
      </c>
    </row>
    <row r="1304" spans="2:51" s="14" customFormat="1" ht="11.25">
      <c r="B1304" s="175"/>
      <c r="D1304" s="168" t="s">
        <v>167</v>
      </c>
      <c r="F1304" s="177" t="s">
        <v>1580</v>
      </c>
      <c r="H1304" s="178">
        <v>10981.18</v>
      </c>
      <c r="I1304" s="179"/>
      <c r="L1304" s="175"/>
      <c r="M1304" s="180"/>
      <c r="N1304" s="181"/>
      <c r="O1304" s="181"/>
      <c r="P1304" s="181"/>
      <c r="Q1304" s="181"/>
      <c r="R1304" s="181"/>
      <c r="S1304" s="181"/>
      <c r="T1304" s="182"/>
      <c r="AT1304" s="176" t="s">
        <v>167</v>
      </c>
      <c r="AU1304" s="176" t="s">
        <v>79</v>
      </c>
      <c r="AV1304" s="14" t="s">
        <v>79</v>
      </c>
      <c r="AW1304" s="14" t="s">
        <v>4</v>
      </c>
      <c r="AX1304" s="14" t="s">
        <v>15</v>
      </c>
      <c r="AY1304" s="176" t="s">
        <v>159</v>
      </c>
    </row>
    <row r="1305" spans="1:65" s="2" customFormat="1" ht="36" customHeight="1">
      <c r="A1305" s="34"/>
      <c r="B1305" s="153"/>
      <c r="C1305" s="154" t="s">
        <v>1581</v>
      </c>
      <c r="D1305" s="154" t="s">
        <v>161</v>
      </c>
      <c r="E1305" s="155" t="s">
        <v>1582</v>
      </c>
      <c r="F1305" s="156" t="s">
        <v>1583</v>
      </c>
      <c r="G1305" s="157" t="s">
        <v>214</v>
      </c>
      <c r="H1305" s="158">
        <v>6.26</v>
      </c>
      <c r="I1305" s="159"/>
      <c r="J1305" s="160">
        <f aca="true" t="shared" si="10" ref="J1305:J1313">ROUND(I1305*H1305,2)</f>
        <v>0</v>
      </c>
      <c r="K1305" s="156" t="s">
        <v>165</v>
      </c>
      <c r="L1305" s="35"/>
      <c r="M1305" s="161" t="s">
        <v>3</v>
      </c>
      <c r="N1305" s="162" t="s">
        <v>42</v>
      </c>
      <c r="O1305" s="55"/>
      <c r="P1305" s="163">
        <f aca="true" t="shared" si="11" ref="P1305:P1313">O1305*H1305</f>
        <v>0</v>
      </c>
      <c r="Q1305" s="163">
        <v>0</v>
      </c>
      <c r="R1305" s="163">
        <f aca="true" t="shared" si="12" ref="R1305:R1313">Q1305*H1305</f>
        <v>0</v>
      </c>
      <c r="S1305" s="163">
        <v>0</v>
      </c>
      <c r="T1305" s="164">
        <f aca="true" t="shared" si="13" ref="T1305:T1313">S1305*H1305</f>
        <v>0</v>
      </c>
      <c r="U1305" s="34"/>
      <c r="V1305" s="34"/>
      <c r="W1305" s="34"/>
      <c r="X1305" s="34"/>
      <c r="Y1305" s="34"/>
      <c r="Z1305" s="34"/>
      <c r="AA1305" s="34"/>
      <c r="AB1305" s="34"/>
      <c r="AC1305" s="34"/>
      <c r="AD1305" s="34"/>
      <c r="AE1305" s="34"/>
      <c r="AR1305" s="165" t="s">
        <v>85</v>
      </c>
      <c r="AT1305" s="165" t="s">
        <v>161</v>
      </c>
      <c r="AU1305" s="165" t="s">
        <v>79</v>
      </c>
      <c r="AY1305" s="19" t="s">
        <v>159</v>
      </c>
      <c r="BE1305" s="166">
        <f aca="true" t="shared" si="14" ref="BE1305:BE1313">IF(N1305="základní",J1305,0)</f>
        <v>0</v>
      </c>
      <c r="BF1305" s="166">
        <f aca="true" t="shared" si="15" ref="BF1305:BF1313">IF(N1305="snížená",J1305,0)</f>
        <v>0</v>
      </c>
      <c r="BG1305" s="166">
        <f aca="true" t="shared" si="16" ref="BG1305:BG1313">IF(N1305="zákl. přenesená",J1305,0)</f>
        <v>0</v>
      </c>
      <c r="BH1305" s="166">
        <f aca="true" t="shared" si="17" ref="BH1305:BH1313">IF(N1305="sníž. přenesená",J1305,0)</f>
        <v>0</v>
      </c>
      <c r="BI1305" s="166">
        <f aca="true" t="shared" si="18" ref="BI1305:BI1313">IF(N1305="nulová",J1305,0)</f>
        <v>0</v>
      </c>
      <c r="BJ1305" s="19" t="s">
        <v>15</v>
      </c>
      <c r="BK1305" s="166">
        <f aca="true" t="shared" si="19" ref="BK1305:BK1313">ROUND(I1305*H1305,2)</f>
        <v>0</v>
      </c>
      <c r="BL1305" s="19" t="s">
        <v>85</v>
      </c>
      <c r="BM1305" s="165" t="s">
        <v>1584</v>
      </c>
    </row>
    <row r="1306" spans="1:65" s="2" customFormat="1" ht="36" customHeight="1">
      <c r="A1306" s="34"/>
      <c r="B1306" s="153"/>
      <c r="C1306" s="154" t="s">
        <v>1585</v>
      </c>
      <c r="D1306" s="154" t="s">
        <v>161</v>
      </c>
      <c r="E1306" s="155" t="s">
        <v>1586</v>
      </c>
      <c r="F1306" s="156" t="s">
        <v>1587</v>
      </c>
      <c r="G1306" s="157" t="s">
        <v>214</v>
      </c>
      <c r="H1306" s="158">
        <v>98.34</v>
      </c>
      <c r="I1306" s="159"/>
      <c r="J1306" s="160">
        <f t="shared" si="10"/>
        <v>0</v>
      </c>
      <c r="K1306" s="156" t="s">
        <v>165</v>
      </c>
      <c r="L1306" s="35"/>
      <c r="M1306" s="161" t="s">
        <v>3</v>
      </c>
      <c r="N1306" s="162" t="s">
        <v>42</v>
      </c>
      <c r="O1306" s="55"/>
      <c r="P1306" s="163">
        <f t="shared" si="11"/>
        <v>0</v>
      </c>
      <c r="Q1306" s="163">
        <v>0</v>
      </c>
      <c r="R1306" s="163">
        <f t="shared" si="12"/>
        <v>0</v>
      </c>
      <c r="S1306" s="163">
        <v>0</v>
      </c>
      <c r="T1306" s="164">
        <f t="shared" si="13"/>
        <v>0</v>
      </c>
      <c r="U1306" s="34"/>
      <c r="V1306" s="34"/>
      <c r="W1306" s="34"/>
      <c r="X1306" s="34"/>
      <c r="Y1306" s="34"/>
      <c r="Z1306" s="34"/>
      <c r="AA1306" s="34"/>
      <c r="AB1306" s="34"/>
      <c r="AC1306" s="34"/>
      <c r="AD1306" s="34"/>
      <c r="AE1306" s="34"/>
      <c r="AR1306" s="165" t="s">
        <v>85</v>
      </c>
      <c r="AT1306" s="165" t="s">
        <v>161</v>
      </c>
      <c r="AU1306" s="165" t="s">
        <v>79</v>
      </c>
      <c r="AY1306" s="19" t="s">
        <v>159</v>
      </c>
      <c r="BE1306" s="166">
        <f t="shared" si="14"/>
        <v>0</v>
      </c>
      <c r="BF1306" s="166">
        <f t="shared" si="15"/>
        <v>0</v>
      </c>
      <c r="BG1306" s="166">
        <f t="shared" si="16"/>
        <v>0</v>
      </c>
      <c r="BH1306" s="166">
        <f t="shared" si="17"/>
        <v>0</v>
      </c>
      <c r="BI1306" s="166">
        <f t="shared" si="18"/>
        <v>0</v>
      </c>
      <c r="BJ1306" s="19" t="s">
        <v>15</v>
      </c>
      <c r="BK1306" s="166">
        <f t="shared" si="19"/>
        <v>0</v>
      </c>
      <c r="BL1306" s="19" t="s">
        <v>85</v>
      </c>
      <c r="BM1306" s="165" t="s">
        <v>1588</v>
      </c>
    </row>
    <row r="1307" spans="1:65" s="2" customFormat="1" ht="36" customHeight="1">
      <c r="A1307" s="34"/>
      <c r="B1307" s="153"/>
      <c r="C1307" s="154" t="s">
        <v>1589</v>
      </c>
      <c r="D1307" s="154" t="s">
        <v>161</v>
      </c>
      <c r="E1307" s="155" t="s">
        <v>1590</v>
      </c>
      <c r="F1307" s="156" t="s">
        <v>1591</v>
      </c>
      <c r="G1307" s="157" t="s">
        <v>214</v>
      </c>
      <c r="H1307" s="158">
        <v>117.331</v>
      </c>
      <c r="I1307" s="159"/>
      <c r="J1307" s="160">
        <f t="shared" si="10"/>
        <v>0</v>
      </c>
      <c r="K1307" s="156" t="s">
        <v>165</v>
      </c>
      <c r="L1307" s="35"/>
      <c r="M1307" s="161" t="s">
        <v>3</v>
      </c>
      <c r="N1307" s="162" t="s">
        <v>42</v>
      </c>
      <c r="O1307" s="55"/>
      <c r="P1307" s="163">
        <f t="shared" si="11"/>
        <v>0</v>
      </c>
      <c r="Q1307" s="163">
        <v>0</v>
      </c>
      <c r="R1307" s="163">
        <f t="shared" si="12"/>
        <v>0</v>
      </c>
      <c r="S1307" s="163">
        <v>0</v>
      </c>
      <c r="T1307" s="164">
        <f t="shared" si="13"/>
        <v>0</v>
      </c>
      <c r="U1307" s="34"/>
      <c r="V1307" s="34"/>
      <c r="W1307" s="34"/>
      <c r="X1307" s="34"/>
      <c r="Y1307" s="34"/>
      <c r="Z1307" s="34"/>
      <c r="AA1307" s="34"/>
      <c r="AB1307" s="34"/>
      <c r="AC1307" s="34"/>
      <c r="AD1307" s="34"/>
      <c r="AE1307" s="34"/>
      <c r="AR1307" s="165" t="s">
        <v>85</v>
      </c>
      <c r="AT1307" s="165" t="s">
        <v>161</v>
      </c>
      <c r="AU1307" s="165" t="s">
        <v>79</v>
      </c>
      <c r="AY1307" s="19" t="s">
        <v>159</v>
      </c>
      <c r="BE1307" s="166">
        <f t="shared" si="14"/>
        <v>0</v>
      </c>
      <c r="BF1307" s="166">
        <f t="shared" si="15"/>
        <v>0</v>
      </c>
      <c r="BG1307" s="166">
        <f t="shared" si="16"/>
        <v>0</v>
      </c>
      <c r="BH1307" s="166">
        <f t="shared" si="17"/>
        <v>0</v>
      </c>
      <c r="BI1307" s="166">
        <f t="shared" si="18"/>
        <v>0</v>
      </c>
      <c r="BJ1307" s="19" t="s">
        <v>15</v>
      </c>
      <c r="BK1307" s="166">
        <f t="shared" si="19"/>
        <v>0</v>
      </c>
      <c r="BL1307" s="19" t="s">
        <v>85</v>
      </c>
      <c r="BM1307" s="165" t="s">
        <v>1592</v>
      </c>
    </row>
    <row r="1308" spans="1:65" s="2" customFormat="1" ht="36" customHeight="1">
      <c r="A1308" s="34"/>
      <c r="B1308" s="153"/>
      <c r="C1308" s="154" t="s">
        <v>1593</v>
      </c>
      <c r="D1308" s="154" t="s">
        <v>161</v>
      </c>
      <c r="E1308" s="155" t="s">
        <v>1594</v>
      </c>
      <c r="F1308" s="156" t="s">
        <v>1595</v>
      </c>
      <c r="G1308" s="157" t="s">
        <v>214</v>
      </c>
      <c r="H1308" s="158">
        <v>17.106</v>
      </c>
      <c r="I1308" s="159"/>
      <c r="J1308" s="160">
        <f t="shared" si="10"/>
        <v>0</v>
      </c>
      <c r="K1308" s="156" t="s">
        <v>165</v>
      </c>
      <c r="L1308" s="35"/>
      <c r="M1308" s="161" t="s">
        <v>3</v>
      </c>
      <c r="N1308" s="162" t="s">
        <v>42</v>
      </c>
      <c r="O1308" s="55"/>
      <c r="P1308" s="163">
        <f t="shared" si="11"/>
        <v>0</v>
      </c>
      <c r="Q1308" s="163">
        <v>0</v>
      </c>
      <c r="R1308" s="163">
        <f t="shared" si="12"/>
        <v>0</v>
      </c>
      <c r="S1308" s="163">
        <v>0</v>
      </c>
      <c r="T1308" s="164">
        <f t="shared" si="13"/>
        <v>0</v>
      </c>
      <c r="U1308" s="34"/>
      <c r="V1308" s="34"/>
      <c r="W1308" s="34"/>
      <c r="X1308" s="34"/>
      <c r="Y1308" s="34"/>
      <c r="Z1308" s="34"/>
      <c r="AA1308" s="34"/>
      <c r="AB1308" s="34"/>
      <c r="AC1308" s="34"/>
      <c r="AD1308" s="34"/>
      <c r="AE1308" s="34"/>
      <c r="AR1308" s="165" t="s">
        <v>85</v>
      </c>
      <c r="AT1308" s="165" t="s">
        <v>161</v>
      </c>
      <c r="AU1308" s="165" t="s">
        <v>79</v>
      </c>
      <c r="AY1308" s="19" t="s">
        <v>159</v>
      </c>
      <c r="BE1308" s="166">
        <f t="shared" si="14"/>
        <v>0</v>
      </c>
      <c r="BF1308" s="166">
        <f t="shared" si="15"/>
        <v>0</v>
      </c>
      <c r="BG1308" s="166">
        <f t="shared" si="16"/>
        <v>0</v>
      </c>
      <c r="BH1308" s="166">
        <f t="shared" si="17"/>
        <v>0</v>
      </c>
      <c r="BI1308" s="166">
        <f t="shared" si="18"/>
        <v>0</v>
      </c>
      <c r="BJ1308" s="19" t="s">
        <v>15</v>
      </c>
      <c r="BK1308" s="166">
        <f t="shared" si="19"/>
        <v>0</v>
      </c>
      <c r="BL1308" s="19" t="s">
        <v>85</v>
      </c>
      <c r="BM1308" s="165" t="s">
        <v>1596</v>
      </c>
    </row>
    <row r="1309" spans="1:65" s="2" customFormat="1" ht="36" customHeight="1">
      <c r="A1309" s="34"/>
      <c r="B1309" s="153"/>
      <c r="C1309" s="154" t="s">
        <v>1597</v>
      </c>
      <c r="D1309" s="154" t="s">
        <v>161</v>
      </c>
      <c r="E1309" s="155" t="s">
        <v>1598</v>
      </c>
      <c r="F1309" s="156" t="s">
        <v>1599</v>
      </c>
      <c r="G1309" s="157" t="s">
        <v>214</v>
      </c>
      <c r="H1309" s="158">
        <v>10.97</v>
      </c>
      <c r="I1309" s="159"/>
      <c r="J1309" s="160">
        <f t="shared" si="10"/>
        <v>0</v>
      </c>
      <c r="K1309" s="156" t="s">
        <v>165</v>
      </c>
      <c r="L1309" s="35"/>
      <c r="M1309" s="161" t="s">
        <v>3</v>
      </c>
      <c r="N1309" s="162" t="s">
        <v>42</v>
      </c>
      <c r="O1309" s="55"/>
      <c r="P1309" s="163">
        <f t="shared" si="11"/>
        <v>0</v>
      </c>
      <c r="Q1309" s="163">
        <v>0</v>
      </c>
      <c r="R1309" s="163">
        <f t="shared" si="12"/>
        <v>0</v>
      </c>
      <c r="S1309" s="163">
        <v>0</v>
      </c>
      <c r="T1309" s="164">
        <f t="shared" si="13"/>
        <v>0</v>
      </c>
      <c r="U1309" s="34"/>
      <c r="V1309" s="34"/>
      <c r="W1309" s="34"/>
      <c r="X1309" s="34"/>
      <c r="Y1309" s="34"/>
      <c r="Z1309" s="34"/>
      <c r="AA1309" s="34"/>
      <c r="AB1309" s="34"/>
      <c r="AC1309" s="34"/>
      <c r="AD1309" s="34"/>
      <c r="AE1309" s="34"/>
      <c r="AR1309" s="165" t="s">
        <v>85</v>
      </c>
      <c r="AT1309" s="165" t="s">
        <v>161</v>
      </c>
      <c r="AU1309" s="165" t="s">
        <v>79</v>
      </c>
      <c r="AY1309" s="19" t="s">
        <v>159</v>
      </c>
      <c r="BE1309" s="166">
        <f t="shared" si="14"/>
        <v>0</v>
      </c>
      <c r="BF1309" s="166">
        <f t="shared" si="15"/>
        <v>0</v>
      </c>
      <c r="BG1309" s="166">
        <f t="shared" si="16"/>
        <v>0</v>
      </c>
      <c r="BH1309" s="166">
        <f t="shared" si="17"/>
        <v>0</v>
      </c>
      <c r="BI1309" s="166">
        <f t="shared" si="18"/>
        <v>0</v>
      </c>
      <c r="BJ1309" s="19" t="s">
        <v>15</v>
      </c>
      <c r="BK1309" s="166">
        <f t="shared" si="19"/>
        <v>0</v>
      </c>
      <c r="BL1309" s="19" t="s">
        <v>85</v>
      </c>
      <c r="BM1309" s="165" t="s">
        <v>1600</v>
      </c>
    </row>
    <row r="1310" spans="1:65" s="2" customFormat="1" ht="36" customHeight="1">
      <c r="A1310" s="34"/>
      <c r="B1310" s="153"/>
      <c r="C1310" s="154" t="s">
        <v>1601</v>
      </c>
      <c r="D1310" s="154" t="s">
        <v>161</v>
      </c>
      <c r="E1310" s="155" t="s">
        <v>1602</v>
      </c>
      <c r="F1310" s="156" t="s">
        <v>1603</v>
      </c>
      <c r="G1310" s="157" t="s">
        <v>214</v>
      </c>
      <c r="H1310" s="158">
        <v>0.948</v>
      </c>
      <c r="I1310" s="159"/>
      <c r="J1310" s="160">
        <f t="shared" si="10"/>
        <v>0</v>
      </c>
      <c r="K1310" s="156" t="s">
        <v>165</v>
      </c>
      <c r="L1310" s="35"/>
      <c r="M1310" s="161" t="s">
        <v>3</v>
      </c>
      <c r="N1310" s="162" t="s">
        <v>42</v>
      </c>
      <c r="O1310" s="55"/>
      <c r="P1310" s="163">
        <f t="shared" si="11"/>
        <v>0</v>
      </c>
      <c r="Q1310" s="163">
        <v>0</v>
      </c>
      <c r="R1310" s="163">
        <f t="shared" si="12"/>
        <v>0</v>
      </c>
      <c r="S1310" s="163">
        <v>0</v>
      </c>
      <c r="T1310" s="164">
        <f t="shared" si="13"/>
        <v>0</v>
      </c>
      <c r="U1310" s="34"/>
      <c r="V1310" s="34"/>
      <c r="W1310" s="34"/>
      <c r="X1310" s="34"/>
      <c r="Y1310" s="34"/>
      <c r="Z1310" s="34"/>
      <c r="AA1310" s="34"/>
      <c r="AB1310" s="34"/>
      <c r="AC1310" s="34"/>
      <c r="AD1310" s="34"/>
      <c r="AE1310" s="34"/>
      <c r="AR1310" s="165" t="s">
        <v>85</v>
      </c>
      <c r="AT1310" s="165" t="s">
        <v>161</v>
      </c>
      <c r="AU1310" s="165" t="s">
        <v>79</v>
      </c>
      <c r="AY1310" s="19" t="s">
        <v>159</v>
      </c>
      <c r="BE1310" s="166">
        <f t="shared" si="14"/>
        <v>0</v>
      </c>
      <c r="BF1310" s="166">
        <f t="shared" si="15"/>
        <v>0</v>
      </c>
      <c r="BG1310" s="166">
        <f t="shared" si="16"/>
        <v>0</v>
      </c>
      <c r="BH1310" s="166">
        <f t="shared" si="17"/>
        <v>0</v>
      </c>
      <c r="BI1310" s="166">
        <f t="shared" si="18"/>
        <v>0</v>
      </c>
      <c r="BJ1310" s="19" t="s">
        <v>15</v>
      </c>
      <c r="BK1310" s="166">
        <f t="shared" si="19"/>
        <v>0</v>
      </c>
      <c r="BL1310" s="19" t="s">
        <v>85</v>
      </c>
      <c r="BM1310" s="165" t="s">
        <v>1604</v>
      </c>
    </row>
    <row r="1311" spans="1:65" s="2" customFormat="1" ht="36" customHeight="1">
      <c r="A1311" s="34"/>
      <c r="B1311" s="153"/>
      <c r="C1311" s="154" t="s">
        <v>1605</v>
      </c>
      <c r="D1311" s="154" t="s">
        <v>161</v>
      </c>
      <c r="E1311" s="155" t="s">
        <v>1606</v>
      </c>
      <c r="F1311" s="156" t="s">
        <v>1607</v>
      </c>
      <c r="G1311" s="157" t="s">
        <v>214</v>
      </c>
      <c r="H1311" s="158">
        <v>3.409</v>
      </c>
      <c r="I1311" s="159"/>
      <c r="J1311" s="160">
        <f t="shared" si="10"/>
        <v>0</v>
      </c>
      <c r="K1311" s="156" t="s">
        <v>165</v>
      </c>
      <c r="L1311" s="35"/>
      <c r="M1311" s="161" t="s">
        <v>3</v>
      </c>
      <c r="N1311" s="162" t="s">
        <v>42</v>
      </c>
      <c r="O1311" s="55"/>
      <c r="P1311" s="163">
        <f t="shared" si="11"/>
        <v>0</v>
      </c>
      <c r="Q1311" s="163">
        <v>0</v>
      </c>
      <c r="R1311" s="163">
        <f t="shared" si="12"/>
        <v>0</v>
      </c>
      <c r="S1311" s="163">
        <v>0</v>
      </c>
      <c r="T1311" s="164">
        <f t="shared" si="13"/>
        <v>0</v>
      </c>
      <c r="U1311" s="34"/>
      <c r="V1311" s="34"/>
      <c r="W1311" s="34"/>
      <c r="X1311" s="34"/>
      <c r="Y1311" s="34"/>
      <c r="Z1311" s="34"/>
      <c r="AA1311" s="34"/>
      <c r="AB1311" s="34"/>
      <c r="AC1311" s="34"/>
      <c r="AD1311" s="34"/>
      <c r="AE1311" s="34"/>
      <c r="AR1311" s="165" t="s">
        <v>85</v>
      </c>
      <c r="AT1311" s="165" t="s">
        <v>161</v>
      </c>
      <c r="AU1311" s="165" t="s">
        <v>79</v>
      </c>
      <c r="AY1311" s="19" t="s">
        <v>159</v>
      </c>
      <c r="BE1311" s="166">
        <f t="shared" si="14"/>
        <v>0</v>
      </c>
      <c r="BF1311" s="166">
        <f t="shared" si="15"/>
        <v>0</v>
      </c>
      <c r="BG1311" s="166">
        <f t="shared" si="16"/>
        <v>0</v>
      </c>
      <c r="BH1311" s="166">
        <f t="shared" si="17"/>
        <v>0</v>
      </c>
      <c r="BI1311" s="166">
        <f t="shared" si="18"/>
        <v>0</v>
      </c>
      <c r="BJ1311" s="19" t="s">
        <v>15</v>
      </c>
      <c r="BK1311" s="166">
        <f t="shared" si="19"/>
        <v>0</v>
      </c>
      <c r="BL1311" s="19" t="s">
        <v>85</v>
      </c>
      <c r="BM1311" s="165" t="s">
        <v>1608</v>
      </c>
    </row>
    <row r="1312" spans="1:65" s="2" customFormat="1" ht="36" customHeight="1">
      <c r="A1312" s="34"/>
      <c r="B1312" s="153"/>
      <c r="C1312" s="154" t="s">
        <v>1609</v>
      </c>
      <c r="D1312" s="154" t="s">
        <v>161</v>
      </c>
      <c r="E1312" s="155" t="s">
        <v>1610</v>
      </c>
      <c r="F1312" s="156" t="s">
        <v>1611</v>
      </c>
      <c r="G1312" s="157" t="s">
        <v>214</v>
      </c>
      <c r="H1312" s="158">
        <v>52.473</v>
      </c>
      <c r="I1312" s="159"/>
      <c r="J1312" s="160">
        <f t="shared" si="10"/>
        <v>0</v>
      </c>
      <c r="K1312" s="156" t="s">
        <v>165</v>
      </c>
      <c r="L1312" s="35"/>
      <c r="M1312" s="161" t="s">
        <v>3</v>
      </c>
      <c r="N1312" s="162" t="s">
        <v>42</v>
      </c>
      <c r="O1312" s="55"/>
      <c r="P1312" s="163">
        <f t="shared" si="11"/>
        <v>0</v>
      </c>
      <c r="Q1312" s="163">
        <v>0</v>
      </c>
      <c r="R1312" s="163">
        <f t="shared" si="12"/>
        <v>0</v>
      </c>
      <c r="S1312" s="163">
        <v>0</v>
      </c>
      <c r="T1312" s="164">
        <f t="shared" si="13"/>
        <v>0</v>
      </c>
      <c r="U1312" s="34"/>
      <c r="V1312" s="34"/>
      <c r="W1312" s="34"/>
      <c r="X1312" s="34"/>
      <c r="Y1312" s="34"/>
      <c r="Z1312" s="34"/>
      <c r="AA1312" s="34"/>
      <c r="AB1312" s="34"/>
      <c r="AC1312" s="34"/>
      <c r="AD1312" s="34"/>
      <c r="AE1312" s="34"/>
      <c r="AR1312" s="165" t="s">
        <v>85</v>
      </c>
      <c r="AT1312" s="165" t="s">
        <v>161</v>
      </c>
      <c r="AU1312" s="165" t="s">
        <v>79</v>
      </c>
      <c r="AY1312" s="19" t="s">
        <v>159</v>
      </c>
      <c r="BE1312" s="166">
        <f t="shared" si="14"/>
        <v>0</v>
      </c>
      <c r="BF1312" s="166">
        <f t="shared" si="15"/>
        <v>0</v>
      </c>
      <c r="BG1312" s="166">
        <f t="shared" si="16"/>
        <v>0</v>
      </c>
      <c r="BH1312" s="166">
        <f t="shared" si="17"/>
        <v>0</v>
      </c>
      <c r="BI1312" s="166">
        <f t="shared" si="18"/>
        <v>0</v>
      </c>
      <c r="BJ1312" s="19" t="s">
        <v>15</v>
      </c>
      <c r="BK1312" s="166">
        <f t="shared" si="19"/>
        <v>0</v>
      </c>
      <c r="BL1312" s="19" t="s">
        <v>85</v>
      </c>
      <c r="BM1312" s="165" t="s">
        <v>1612</v>
      </c>
    </row>
    <row r="1313" spans="1:65" s="2" customFormat="1" ht="36" customHeight="1">
      <c r="A1313" s="34"/>
      <c r="B1313" s="153"/>
      <c r="C1313" s="154" t="s">
        <v>1613</v>
      </c>
      <c r="D1313" s="154" t="s">
        <v>161</v>
      </c>
      <c r="E1313" s="155" t="s">
        <v>1614</v>
      </c>
      <c r="F1313" s="156" t="s">
        <v>1615</v>
      </c>
      <c r="G1313" s="157" t="s">
        <v>214</v>
      </c>
      <c r="H1313" s="158">
        <v>6.911</v>
      </c>
      <c r="I1313" s="159"/>
      <c r="J1313" s="160">
        <f t="shared" si="10"/>
        <v>0</v>
      </c>
      <c r="K1313" s="156" t="s">
        <v>165</v>
      </c>
      <c r="L1313" s="35"/>
      <c r="M1313" s="161" t="s">
        <v>3</v>
      </c>
      <c r="N1313" s="162" t="s">
        <v>42</v>
      </c>
      <c r="O1313" s="55"/>
      <c r="P1313" s="163">
        <f t="shared" si="11"/>
        <v>0</v>
      </c>
      <c r="Q1313" s="163">
        <v>0</v>
      </c>
      <c r="R1313" s="163">
        <f t="shared" si="12"/>
        <v>0</v>
      </c>
      <c r="S1313" s="163">
        <v>0</v>
      </c>
      <c r="T1313" s="164">
        <f t="shared" si="13"/>
        <v>0</v>
      </c>
      <c r="U1313" s="34"/>
      <c r="V1313" s="34"/>
      <c r="W1313" s="34"/>
      <c r="X1313" s="34"/>
      <c r="Y1313" s="34"/>
      <c r="Z1313" s="34"/>
      <c r="AA1313" s="34"/>
      <c r="AB1313" s="34"/>
      <c r="AC1313" s="34"/>
      <c r="AD1313" s="34"/>
      <c r="AE1313" s="34"/>
      <c r="AR1313" s="165" t="s">
        <v>85</v>
      </c>
      <c r="AT1313" s="165" t="s">
        <v>161</v>
      </c>
      <c r="AU1313" s="165" t="s">
        <v>79</v>
      </c>
      <c r="AY1313" s="19" t="s">
        <v>159</v>
      </c>
      <c r="BE1313" s="166">
        <f t="shared" si="14"/>
        <v>0</v>
      </c>
      <c r="BF1313" s="166">
        <f t="shared" si="15"/>
        <v>0</v>
      </c>
      <c r="BG1313" s="166">
        <f t="shared" si="16"/>
        <v>0</v>
      </c>
      <c r="BH1313" s="166">
        <f t="shared" si="17"/>
        <v>0</v>
      </c>
      <c r="BI1313" s="166">
        <f t="shared" si="18"/>
        <v>0</v>
      </c>
      <c r="BJ1313" s="19" t="s">
        <v>15</v>
      </c>
      <c r="BK1313" s="166">
        <f t="shared" si="19"/>
        <v>0</v>
      </c>
      <c r="BL1313" s="19" t="s">
        <v>85</v>
      </c>
      <c r="BM1313" s="165" t="s">
        <v>1616</v>
      </c>
    </row>
    <row r="1314" spans="2:63" s="12" customFormat="1" ht="22.9" customHeight="1">
      <c r="B1314" s="140"/>
      <c r="D1314" s="141" t="s">
        <v>70</v>
      </c>
      <c r="E1314" s="151" t="s">
        <v>1617</v>
      </c>
      <c r="F1314" s="151" t="s">
        <v>1618</v>
      </c>
      <c r="I1314" s="143"/>
      <c r="J1314" s="152">
        <f>BK1314</f>
        <v>0</v>
      </c>
      <c r="L1314" s="140"/>
      <c r="M1314" s="145"/>
      <c r="N1314" s="146"/>
      <c r="O1314" s="146"/>
      <c r="P1314" s="147">
        <f>P1315</f>
        <v>0</v>
      </c>
      <c r="Q1314" s="146"/>
      <c r="R1314" s="147">
        <f>R1315</f>
        <v>0</v>
      </c>
      <c r="S1314" s="146"/>
      <c r="T1314" s="148">
        <f>T1315</f>
        <v>0</v>
      </c>
      <c r="AR1314" s="141" t="s">
        <v>15</v>
      </c>
      <c r="AT1314" s="149" t="s">
        <v>70</v>
      </c>
      <c r="AU1314" s="149" t="s">
        <v>15</v>
      </c>
      <c r="AY1314" s="141" t="s">
        <v>159</v>
      </c>
      <c r="BK1314" s="150">
        <f>BK1315</f>
        <v>0</v>
      </c>
    </row>
    <row r="1315" spans="1:65" s="2" customFormat="1" ht="48" customHeight="1">
      <c r="A1315" s="34"/>
      <c r="B1315" s="153"/>
      <c r="C1315" s="154" t="s">
        <v>1619</v>
      </c>
      <c r="D1315" s="154" t="s">
        <v>161</v>
      </c>
      <c r="E1315" s="155" t="s">
        <v>1620</v>
      </c>
      <c r="F1315" s="156" t="s">
        <v>1621</v>
      </c>
      <c r="G1315" s="157" t="s">
        <v>214</v>
      </c>
      <c r="H1315" s="158">
        <v>437.237</v>
      </c>
      <c r="I1315" s="159"/>
      <c r="J1315" s="160">
        <f>ROUND(I1315*H1315,2)</f>
        <v>0</v>
      </c>
      <c r="K1315" s="156" t="s">
        <v>165</v>
      </c>
      <c r="L1315" s="35"/>
      <c r="M1315" s="161" t="s">
        <v>3</v>
      </c>
      <c r="N1315" s="162" t="s">
        <v>42</v>
      </c>
      <c r="O1315" s="55"/>
      <c r="P1315" s="163">
        <f>O1315*H1315</f>
        <v>0</v>
      </c>
      <c r="Q1315" s="163">
        <v>0</v>
      </c>
      <c r="R1315" s="163">
        <f>Q1315*H1315</f>
        <v>0</v>
      </c>
      <c r="S1315" s="163">
        <v>0</v>
      </c>
      <c r="T1315" s="164">
        <f>S1315*H1315</f>
        <v>0</v>
      </c>
      <c r="U1315" s="34"/>
      <c r="V1315" s="34"/>
      <c r="W1315" s="34"/>
      <c r="X1315" s="34"/>
      <c r="Y1315" s="34"/>
      <c r="Z1315" s="34"/>
      <c r="AA1315" s="34"/>
      <c r="AB1315" s="34"/>
      <c r="AC1315" s="34"/>
      <c r="AD1315" s="34"/>
      <c r="AE1315" s="34"/>
      <c r="AR1315" s="165" t="s">
        <v>85</v>
      </c>
      <c r="AT1315" s="165" t="s">
        <v>161</v>
      </c>
      <c r="AU1315" s="165" t="s">
        <v>79</v>
      </c>
      <c r="AY1315" s="19" t="s">
        <v>159</v>
      </c>
      <c r="BE1315" s="166">
        <f>IF(N1315="základní",J1315,0)</f>
        <v>0</v>
      </c>
      <c r="BF1315" s="166">
        <f>IF(N1315="snížená",J1315,0)</f>
        <v>0</v>
      </c>
      <c r="BG1315" s="166">
        <f>IF(N1315="zákl. přenesená",J1315,0)</f>
        <v>0</v>
      </c>
      <c r="BH1315" s="166">
        <f>IF(N1315="sníž. přenesená",J1315,0)</f>
        <v>0</v>
      </c>
      <c r="BI1315" s="166">
        <f>IF(N1315="nulová",J1315,0)</f>
        <v>0</v>
      </c>
      <c r="BJ1315" s="19" t="s">
        <v>15</v>
      </c>
      <c r="BK1315" s="166">
        <f>ROUND(I1315*H1315,2)</f>
        <v>0</v>
      </c>
      <c r="BL1315" s="19" t="s">
        <v>85</v>
      </c>
      <c r="BM1315" s="165" t="s">
        <v>1622</v>
      </c>
    </row>
    <row r="1316" spans="2:63" s="12" customFormat="1" ht="25.9" customHeight="1">
      <c r="B1316" s="140"/>
      <c r="D1316" s="141" t="s">
        <v>70</v>
      </c>
      <c r="E1316" s="142" t="s">
        <v>1623</v>
      </c>
      <c r="F1316" s="142" t="s">
        <v>1624</v>
      </c>
      <c r="I1316" s="143"/>
      <c r="J1316" s="144">
        <f>BK1316</f>
        <v>0</v>
      </c>
      <c r="L1316" s="140"/>
      <c r="M1316" s="145"/>
      <c r="N1316" s="146"/>
      <c r="O1316" s="146"/>
      <c r="P1316" s="147">
        <f>P1317+P1346+P1442+P1478+P1564+P1622+P1667+P1721+P1739+P1852+P2008+P2022+P2295+P2323</f>
        <v>0</v>
      </c>
      <c r="Q1316" s="146"/>
      <c r="R1316" s="147">
        <f>R1317+R1346+R1442+R1478+R1564+R1622+R1667+R1721+R1739+R1852+R2008+R2022+R2295+R2323</f>
        <v>37.4010542336</v>
      </c>
      <c r="S1316" s="146"/>
      <c r="T1316" s="148">
        <f>T1317+T1346+T1442+T1478+T1564+T1622+T1667+T1721+T1739+T1852+T2008+T2022+T2295+T2323</f>
        <v>40.057104730000006</v>
      </c>
      <c r="AR1316" s="141" t="s">
        <v>79</v>
      </c>
      <c r="AT1316" s="149" t="s">
        <v>70</v>
      </c>
      <c r="AU1316" s="149" t="s">
        <v>71</v>
      </c>
      <c r="AY1316" s="141" t="s">
        <v>159</v>
      </c>
      <c r="BK1316" s="150">
        <f>BK1317+BK1346+BK1442+BK1478+BK1564+BK1622+BK1667+BK1721+BK1739+BK1852+BK2008+BK2022+BK2295+BK2323</f>
        <v>0</v>
      </c>
    </row>
    <row r="1317" spans="2:63" s="12" customFormat="1" ht="22.9" customHeight="1">
      <c r="B1317" s="140"/>
      <c r="D1317" s="141" t="s">
        <v>70</v>
      </c>
      <c r="E1317" s="151" t="s">
        <v>1625</v>
      </c>
      <c r="F1317" s="151" t="s">
        <v>1626</v>
      </c>
      <c r="I1317" s="143"/>
      <c r="J1317" s="152">
        <f>BK1317</f>
        <v>0</v>
      </c>
      <c r="L1317" s="140"/>
      <c r="M1317" s="145"/>
      <c r="N1317" s="146"/>
      <c r="O1317" s="146"/>
      <c r="P1317" s="147">
        <f>SUM(P1318:P1345)</f>
        <v>0</v>
      </c>
      <c r="Q1317" s="146"/>
      <c r="R1317" s="147">
        <f>SUM(R1318:R1345)</f>
        <v>0.3792184</v>
      </c>
      <c r="S1317" s="146"/>
      <c r="T1317" s="148">
        <f>SUM(T1318:T1345)</f>
        <v>0.064</v>
      </c>
      <c r="AR1317" s="141" t="s">
        <v>79</v>
      </c>
      <c r="AT1317" s="149" t="s">
        <v>70</v>
      </c>
      <c r="AU1317" s="149" t="s">
        <v>15</v>
      </c>
      <c r="AY1317" s="141" t="s">
        <v>159</v>
      </c>
      <c r="BK1317" s="150">
        <f>SUM(BK1318:BK1345)</f>
        <v>0</v>
      </c>
    </row>
    <row r="1318" spans="1:65" s="2" customFormat="1" ht="36" customHeight="1">
      <c r="A1318" s="34"/>
      <c r="B1318" s="153"/>
      <c r="C1318" s="154" t="s">
        <v>1627</v>
      </c>
      <c r="D1318" s="154" t="s">
        <v>161</v>
      </c>
      <c r="E1318" s="155" t="s">
        <v>1628</v>
      </c>
      <c r="F1318" s="156" t="s">
        <v>1629</v>
      </c>
      <c r="G1318" s="157" t="s">
        <v>164</v>
      </c>
      <c r="H1318" s="158">
        <v>229.431</v>
      </c>
      <c r="I1318" s="159"/>
      <c r="J1318" s="160">
        <f>ROUND(I1318*H1318,2)</f>
        <v>0</v>
      </c>
      <c r="K1318" s="156" t="s">
        <v>165</v>
      </c>
      <c r="L1318" s="35"/>
      <c r="M1318" s="161" t="s">
        <v>3</v>
      </c>
      <c r="N1318" s="162" t="s">
        <v>42</v>
      </c>
      <c r="O1318" s="55"/>
      <c r="P1318" s="163">
        <f>O1318*H1318</f>
        <v>0</v>
      </c>
      <c r="Q1318" s="163">
        <v>0</v>
      </c>
      <c r="R1318" s="163">
        <f>Q1318*H1318</f>
        <v>0</v>
      </c>
      <c r="S1318" s="163">
        <v>0</v>
      </c>
      <c r="T1318" s="164">
        <f>S1318*H1318</f>
        <v>0</v>
      </c>
      <c r="U1318" s="34"/>
      <c r="V1318" s="34"/>
      <c r="W1318" s="34"/>
      <c r="X1318" s="34"/>
      <c r="Y1318" s="34"/>
      <c r="Z1318" s="34"/>
      <c r="AA1318" s="34"/>
      <c r="AB1318" s="34"/>
      <c r="AC1318" s="34"/>
      <c r="AD1318" s="34"/>
      <c r="AE1318" s="34"/>
      <c r="AR1318" s="165" t="s">
        <v>251</v>
      </c>
      <c r="AT1318" s="165" t="s">
        <v>161</v>
      </c>
      <c r="AU1318" s="165" t="s">
        <v>79</v>
      </c>
      <c r="AY1318" s="19" t="s">
        <v>159</v>
      </c>
      <c r="BE1318" s="166">
        <f>IF(N1318="základní",J1318,0)</f>
        <v>0</v>
      </c>
      <c r="BF1318" s="166">
        <f>IF(N1318="snížená",J1318,0)</f>
        <v>0</v>
      </c>
      <c r="BG1318" s="166">
        <f>IF(N1318="zákl. přenesená",J1318,0)</f>
        <v>0</v>
      </c>
      <c r="BH1318" s="166">
        <f>IF(N1318="sníž. přenesená",J1318,0)</f>
        <v>0</v>
      </c>
      <c r="BI1318" s="166">
        <f>IF(N1318="nulová",J1318,0)</f>
        <v>0</v>
      </c>
      <c r="BJ1318" s="19" t="s">
        <v>15</v>
      </c>
      <c r="BK1318" s="166">
        <f>ROUND(I1318*H1318,2)</f>
        <v>0</v>
      </c>
      <c r="BL1318" s="19" t="s">
        <v>251</v>
      </c>
      <c r="BM1318" s="165" t="s">
        <v>1630</v>
      </c>
    </row>
    <row r="1319" spans="2:51" s="13" customFormat="1" ht="11.25">
      <c r="B1319" s="167"/>
      <c r="D1319" s="168" t="s">
        <v>167</v>
      </c>
      <c r="E1319" s="169" t="s">
        <v>3</v>
      </c>
      <c r="F1319" s="170" t="s">
        <v>339</v>
      </c>
      <c r="H1319" s="169" t="s">
        <v>3</v>
      </c>
      <c r="I1319" s="171"/>
      <c r="L1319" s="167"/>
      <c r="M1319" s="172"/>
      <c r="N1319" s="173"/>
      <c r="O1319" s="173"/>
      <c r="P1319" s="173"/>
      <c r="Q1319" s="173"/>
      <c r="R1319" s="173"/>
      <c r="S1319" s="173"/>
      <c r="T1319" s="174"/>
      <c r="AT1319" s="169" t="s">
        <v>167</v>
      </c>
      <c r="AU1319" s="169" t="s">
        <v>79</v>
      </c>
      <c r="AV1319" s="13" t="s">
        <v>15</v>
      </c>
      <c r="AW1319" s="13" t="s">
        <v>33</v>
      </c>
      <c r="AX1319" s="13" t="s">
        <v>71</v>
      </c>
      <c r="AY1319" s="169" t="s">
        <v>159</v>
      </c>
    </row>
    <row r="1320" spans="2:51" s="14" customFormat="1" ht="22.5">
      <c r="B1320" s="175"/>
      <c r="D1320" s="168" t="s">
        <v>167</v>
      </c>
      <c r="E1320" s="176" t="s">
        <v>3</v>
      </c>
      <c r="F1320" s="177" t="s">
        <v>891</v>
      </c>
      <c r="H1320" s="178">
        <v>213.82</v>
      </c>
      <c r="I1320" s="179"/>
      <c r="L1320" s="175"/>
      <c r="M1320" s="180"/>
      <c r="N1320" s="181"/>
      <c r="O1320" s="181"/>
      <c r="P1320" s="181"/>
      <c r="Q1320" s="181"/>
      <c r="R1320" s="181"/>
      <c r="S1320" s="181"/>
      <c r="T1320" s="182"/>
      <c r="AT1320" s="176" t="s">
        <v>167</v>
      </c>
      <c r="AU1320" s="176" t="s">
        <v>79</v>
      </c>
      <c r="AV1320" s="14" t="s">
        <v>79</v>
      </c>
      <c r="AW1320" s="14" t="s">
        <v>33</v>
      </c>
      <c r="AX1320" s="14" t="s">
        <v>71</v>
      </c>
      <c r="AY1320" s="176" t="s">
        <v>159</v>
      </c>
    </row>
    <row r="1321" spans="2:51" s="13" customFormat="1" ht="11.25">
      <c r="B1321" s="167"/>
      <c r="D1321" s="168" t="s">
        <v>167</v>
      </c>
      <c r="E1321" s="169" t="s">
        <v>3</v>
      </c>
      <c r="F1321" s="170" t="s">
        <v>1631</v>
      </c>
      <c r="H1321" s="169" t="s">
        <v>3</v>
      </c>
      <c r="I1321" s="171"/>
      <c r="L1321" s="167"/>
      <c r="M1321" s="172"/>
      <c r="N1321" s="173"/>
      <c r="O1321" s="173"/>
      <c r="P1321" s="173"/>
      <c r="Q1321" s="173"/>
      <c r="R1321" s="173"/>
      <c r="S1321" s="173"/>
      <c r="T1321" s="174"/>
      <c r="AT1321" s="169" t="s">
        <v>167</v>
      </c>
      <c r="AU1321" s="169" t="s">
        <v>79</v>
      </c>
      <c r="AV1321" s="13" t="s">
        <v>15</v>
      </c>
      <c r="AW1321" s="13" t="s">
        <v>33</v>
      </c>
      <c r="AX1321" s="13" t="s">
        <v>71</v>
      </c>
      <c r="AY1321" s="169" t="s">
        <v>159</v>
      </c>
    </row>
    <row r="1322" spans="2:51" s="14" customFormat="1" ht="11.25">
      <c r="B1322" s="175"/>
      <c r="D1322" s="168" t="s">
        <v>167</v>
      </c>
      <c r="E1322" s="176" t="s">
        <v>3</v>
      </c>
      <c r="F1322" s="177" t="s">
        <v>1632</v>
      </c>
      <c r="H1322" s="178">
        <v>15.611</v>
      </c>
      <c r="I1322" s="179"/>
      <c r="L1322" s="175"/>
      <c r="M1322" s="180"/>
      <c r="N1322" s="181"/>
      <c r="O1322" s="181"/>
      <c r="P1322" s="181"/>
      <c r="Q1322" s="181"/>
      <c r="R1322" s="181"/>
      <c r="S1322" s="181"/>
      <c r="T1322" s="182"/>
      <c r="AT1322" s="176" t="s">
        <v>167</v>
      </c>
      <c r="AU1322" s="176" t="s">
        <v>79</v>
      </c>
      <c r="AV1322" s="14" t="s">
        <v>79</v>
      </c>
      <c r="AW1322" s="14" t="s">
        <v>33</v>
      </c>
      <c r="AX1322" s="14" t="s">
        <v>71</v>
      </c>
      <c r="AY1322" s="176" t="s">
        <v>159</v>
      </c>
    </row>
    <row r="1323" spans="2:51" s="15" customFormat="1" ht="11.25">
      <c r="B1323" s="183"/>
      <c r="D1323" s="168" t="s">
        <v>167</v>
      </c>
      <c r="E1323" s="184" t="s">
        <v>3</v>
      </c>
      <c r="F1323" s="185" t="s">
        <v>186</v>
      </c>
      <c r="H1323" s="186">
        <v>229.431</v>
      </c>
      <c r="I1323" s="187"/>
      <c r="L1323" s="183"/>
      <c r="M1323" s="188"/>
      <c r="N1323" s="189"/>
      <c r="O1323" s="189"/>
      <c r="P1323" s="189"/>
      <c r="Q1323" s="189"/>
      <c r="R1323" s="189"/>
      <c r="S1323" s="189"/>
      <c r="T1323" s="190"/>
      <c r="AT1323" s="184" t="s">
        <v>167</v>
      </c>
      <c r="AU1323" s="184" t="s">
        <v>79</v>
      </c>
      <c r="AV1323" s="15" t="s">
        <v>85</v>
      </c>
      <c r="AW1323" s="15" t="s">
        <v>33</v>
      </c>
      <c r="AX1323" s="15" t="s">
        <v>15</v>
      </c>
      <c r="AY1323" s="184" t="s">
        <v>159</v>
      </c>
    </row>
    <row r="1324" spans="1:65" s="2" customFormat="1" ht="16.5" customHeight="1">
      <c r="A1324" s="34"/>
      <c r="B1324" s="153"/>
      <c r="C1324" s="191" t="s">
        <v>1633</v>
      </c>
      <c r="D1324" s="191" t="s">
        <v>245</v>
      </c>
      <c r="E1324" s="192" t="s">
        <v>1634</v>
      </c>
      <c r="F1324" s="193" t="s">
        <v>1635</v>
      </c>
      <c r="G1324" s="194" t="s">
        <v>214</v>
      </c>
      <c r="H1324" s="195">
        <v>0.069</v>
      </c>
      <c r="I1324" s="196"/>
      <c r="J1324" s="197">
        <f>ROUND(I1324*H1324,2)</f>
        <v>0</v>
      </c>
      <c r="K1324" s="193" t="s">
        <v>535</v>
      </c>
      <c r="L1324" s="198"/>
      <c r="M1324" s="199" t="s">
        <v>3</v>
      </c>
      <c r="N1324" s="200" t="s">
        <v>42</v>
      </c>
      <c r="O1324" s="55"/>
      <c r="P1324" s="163">
        <f>O1324*H1324</f>
        <v>0</v>
      </c>
      <c r="Q1324" s="163">
        <v>0</v>
      </c>
      <c r="R1324" s="163">
        <f>Q1324*H1324</f>
        <v>0</v>
      </c>
      <c r="S1324" s="163">
        <v>0</v>
      </c>
      <c r="T1324" s="164">
        <f>S1324*H1324</f>
        <v>0</v>
      </c>
      <c r="U1324" s="34"/>
      <c r="V1324" s="34"/>
      <c r="W1324" s="34"/>
      <c r="X1324" s="34"/>
      <c r="Y1324" s="34"/>
      <c r="Z1324" s="34"/>
      <c r="AA1324" s="34"/>
      <c r="AB1324" s="34"/>
      <c r="AC1324" s="34"/>
      <c r="AD1324" s="34"/>
      <c r="AE1324" s="34"/>
      <c r="AR1324" s="165" t="s">
        <v>345</v>
      </c>
      <c r="AT1324" s="165" t="s">
        <v>245</v>
      </c>
      <c r="AU1324" s="165" t="s">
        <v>79</v>
      </c>
      <c r="AY1324" s="19" t="s">
        <v>159</v>
      </c>
      <c r="BE1324" s="166">
        <f>IF(N1324="základní",J1324,0)</f>
        <v>0</v>
      </c>
      <c r="BF1324" s="166">
        <f>IF(N1324="snížená",J1324,0)</f>
        <v>0</v>
      </c>
      <c r="BG1324" s="166">
        <f>IF(N1324="zákl. přenesená",J1324,0)</f>
        <v>0</v>
      </c>
      <c r="BH1324" s="166">
        <f>IF(N1324="sníž. přenesená",J1324,0)</f>
        <v>0</v>
      </c>
      <c r="BI1324" s="166">
        <f>IF(N1324="nulová",J1324,0)</f>
        <v>0</v>
      </c>
      <c r="BJ1324" s="19" t="s">
        <v>15</v>
      </c>
      <c r="BK1324" s="166">
        <f>ROUND(I1324*H1324,2)</f>
        <v>0</v>
      </c>
      <c r="BL1324" s="19" t="s">
        <v>251</v>
      </c>
      <c r="BM1324" s="165" t="s">
        <v>1636</v>
      </c>
    </row>
    <row r="1325" spans="2:51" s="14" customFormat="1" ht="11.25">
      <c r="B1325" s="175"/>
      <c r="D1325" s="168" t="s">
        <v>167</v>
      </c>
      <c r="F1325" s="177" t="s">
        <v>1637</v>
      </c>
      <c r="H1325" s="178">
        <v>0.069</v>
      </c>
      <c r="I1325" s="179"/>
      <c r="L1325" s="175"/>
      <c r="M1325" s="180"/>
      <c r="N1325" s="181"/>
      <c r="O1325" s="181"/>
      <c r="P1325" s="181"/>
      <c r="Q1325" s="181"/>
      <c r="R1325" s="181"/>
      <c r="S1325" s="181"/>
      <c r="T1325" s="182"/>
      <c r="AT1325" s="176" t="s">
        <v>167</v>
      </c>
      <c r="AU1325" s="176" t="s">
        <v>79</v>
      </c>
      <c r="AV1325" s="14" t="s">
        <v>79</v>
      </c>
      <c r="AW1325" s="14" t="s">
        <v>4</v>
      </c>
      <c r="AX1325" s="14" t="s">
        <v>15</v>
      </c>
      <c r="AY1325" s="176" t="s">
        <v>159</v>
      </c>
    </row>
    <row r="1326" spans="1:65" s="2" customFormat="1" ht="24" customHeight="1">
      <c r="A1326" s="34"/>
      <c r="B1326" s="153"/>
      <c r="C1326" s="154" t="s">
        <v>1638</v>
      </c>
      <c r="D1326" s="154" t="s">
        <v>161</v>
      </c>
      <c r="E1326" s="155" t="s">
        <v>1639</v>
      </c>
      <c r="F1326" s="156" t="s">
        <v>1640</v>
      </c>
      <c r="G1326" s="157" t="s">
        <v>164</v>
      </c>
      <c r="H1326" s="158">
        <v>14.75</v>
      </c>
      <c r="I1326" s="159"/>
      <c r="J1326" s="160">
        <f>ROUND(I1326*H1326,2)</f>
        <v>0</v>
      </c>
      <c r="K1326" s="156" t="s">
        <v>165</v>
      </c>
      <c r="L1326" s="35"/>
      <c r="M1326" s="161" t="s">
        <v>3</v>
      </c>
      <c r="N1326" s="162" t="s">
        <v>42</v>
      </c>
      <c r="O1326" s="55"/>
      <c r="P1326" s="163">
        <f>O1326*H1326</f>
        <v>0</v>
      </c>
      <c r="Q1326" s="163">
        <v>0</v>
      </c>
      <c r="R1326" s="163">
        <f>Q1326*H1326</f>
        <v>0</v>
      </c>
      <c r="S1326" s="163">
        <v>0</v>
      </c>
      <c r="T1326" s="164">
        <f>S1326*H1326</f>
        <v>0</v>
      </c>
      <c r="U1326" s="34"/>
      <c r="V1326" s="34"/>
      <c r="W1326" s="34"/>
      <c r="X1326" s="34"/>
      <c r="Y1326" s="34"/>
      <c r="Z1326" s="34"/>
      <c r="AA1326" s="34"/>
      <c r="AB1326" s="34"/>
      <c r="AC1326" s="34"/>
      <c r="AD1326" s="34"/>
      <c r="AE1326" s="34"/>
      <c r="AR1326" s="165" t="s">
        <v>251</v>
      </c>
      <c r="AT1326" s="165" t="s">
        <v>161</v>
      </c>
      <c r="AU1326" s="165" t="s">
        <v>79</v>
      </c>
      <c r="AY1326" s="19" t="s">
        <v>159</v>
      </c>
      <c r="BE1326" s="166">
        <f>IF(N1326="základní",J1326,0)</f>
        <v>0</v>
      </c>
      <c r="BF1326" s="166">
        <f>IF(N1326="snížená",J1326,0)</f>
        <v>0</v>
      </c>
      <c r="BG1326" s="166">
        <f>IF(N1326="zákl. přenesená",J1326,0)</f>
        <v>0</v>
      </c>
      <c r="BH1326" s="166">
        <f>IF(N1326="sníž. přenesená",J1326,0)</f>
        <v>0</v>
      </c>
      <c r="BI1326" s="166">
        <f>IF(N1326="nulová",J1326,0)</f>
        <v>0</v>
      </c>
      <c r="BJ1326" s="19" t="s">
        <v>15</v>
      </c>
      <c r="BK1326" s="166">
        <f>ROUND(I1326*H1326,2)</f>
        <v>0</v>
      </c>
      <c r="BL1326" s="19" t="s">
        <v>251</v>
      </c>
      <c r="BM1326" s="165" t="s">
        <v>1641</v>
      </c>
    </row>
    <row r="1327" spans="2:51" s="13" customFormat="1" ht="11.25">
      <c r="B1327" s="167"/>
      <c r="D1327" s="168" t="s">
        <v>167</v>
      </c>
      <c r="E1327" s="169" t="s">
        <v>3</v>
      </c>
      <c r="F1327" s="170" t="s">
        <v>1642</v>
      </c>
      <c r="H1327" s="169" t="s">
        <v>3</v>
      </c>
      <c r="I1327" s="171"/>
      <c r="L1327" s="167"/>
      <c r="M1327" s="172"/>
      <c r="N1327" s="173"/>
      <c r="O1327" s="173"/>
      <c r="P1327" s="173"/>
      <c r="Q1327" s="173"/>
      <c r="R1327" s="173"/>
      <c r="S1327" s="173"/>
      <c r="T1327" s="174"/>
      <c r="AT1327" s="169" t="s">
        <v>167</v>
      </c>
      <c r="AU1327" s="169" t="s">
        <v>79</v>
      </c>
      <c r="AV1327" s="13" t="s">
        <v>15</v>
      </c>
      <c r="AW1327" s="13" t="s">
        <v>33</v>
      </c>
      <c r="AX1327" s="13" t="s">
        <v>71</v>
      </c>
      <c r="AY1327" s="169" t="s">
        <v>159</v>
      </c>
    </row>
    <row r="1328" spans="2:51" s="14" customFormat="1" ht="11.25">
      <c r="B1328" s="175"/>
      <c r="D1328" s="168" t="s">
        <v>167</v>
      </c>
      <c r="E1328" s="176" t="s">
        <v>3</v>
      </c>
      <c r="F1328" s="177" t="s">
        <v>1643</v>
      </c>
      <c r="H1328" s="178">
        <v>14.75</v>
      </c>
      <c r="I1328" s="179"/>
      <c r="L1328" s="175"/>
      <c r="M1328" s="180"/>
      <c r="N1328" s="181"/>
      <c r="O1328" s="181"/>
      <c r="P1328" s="181"/>
      <c r="Q1328" s="181"/>
      <c r="R1328" s="181"/>
      <c r="S1328" s="181"/>
      <c r="T1328" s="182"/>
      <c r="AT1328" s="176" t="s">
        <v>167</v>
      </c>
      <c r="AU1328" s="176" t="s">
        <v>79</v>
      </c>
      <c r="AV1328" s="14" t="s">
        <v>79</v>
      </c>
      <c r="AW1328" s="14" t="s">
        <v>33</v>
      </c>
      <c r="AX1328" s="14" t="s">
        <v>15</v>
      </c>
      <c r="AY1328" s="176" t="s">
        <v>159</v>
      </c>
    </row>
    <row r="1329" spans="1:65" s="2" customFormat="1" ht="16.5" customHeight="1">
      <c r="A1329" s="34"/>
      <c r="B1329" s="153"/>
      <c r="C1329" s="191" t="s">
        <v>1644</v>
      </c>
      <c r="D1329" s="191" t="s">
        <v>245</v>
      </c>
      <c r="E1329" s="192" t="s">
        <v>1634</v>
      </c>
      <c r="F1329" s="193" t="s">
        <v>1635</v>
      </c>
      <c r="G1329" s="194" t="s">
        <v>214</v>
      </c>
      <c r="H1329" s="195">
        <v>0.005</v>
      </c>
      <c r="I1329" s="196"/>
      <c r="J1329" s="197">
        <f>ROUND(I1329*H1329,2)</f>
        <v>0</v>
      </c>
      <c r="K1329" s="193" t="s">
        <v>535</v>
      </c>
      <c r="L1329" s="198"/>
      <c r="M1329" s="199" t="s">
        <v>3</v>
      </c>
      <c r="N1329" s="200" t="s">
        <v>42</v>
      </c>
      <c r="O1329" s="55"/>
      <c r="P1329" s="163">
        <f>O1329*H1329</f>
        <v>0</v>
      </c>
      <c r="Q1329" s="163">
        <v>0</v>
      </c>
      <c r="R1329" s="163">
        <f>Q1329*H1329</f>
        <v>0</v>
      </c>
      <c r="S1329" s="163">
        <v>0</v>
      </c>
      <c r="T1329" s="164">
        <f>S1329*H1329</f>
        <v>0</v>
      </c>
      <c r="U1329" s="34"/>
      <c r="V1329" s="34"/>
      <c r="W1329" s="34"/>
      <c r="X1329" s="34"/>
      <c r="Y1329" s="34"/>
      <c r="Z1329" s="34"/>
      <c r="AA1329" s="34"/>
      <c r="AB1329" s="34"/>
      <c r="AC1329" s="34"/>
      <c r="AD1329" s="34"/>
      <c r="AE1329" s="34"/>
      <c r="AR1329" s="165" t="s">
        <v>345</v>
      </c>
      <c r="AT1329" s="165" t="s">
        <v>245</v>
      </c>
      <c r="AU1329" s="165" t="s">
        <v>79</v>
      </c>
      <c r="AY1329" s="19" t="s">
        <v>159</v>
      </c>
      <c r="BE1329" s="166">
        <f>IF(N1329="základní",J1329,0)</f>
        <v>0</v>
      </c>
      <c r="BF1329" s="166">
        <f>IF(N1329="snížená",J1329,0)</f>
        <v>0</v>
      </c>
      <c r="BG1329" s="166">
        <f>IF(N1329="zákl. přenesená",J1329,0)</f>
        <v>0</v>
      </c>
      <c r="BH1329" s="166">
        <f>IF(N1329="sníž. přenesená",J1329,0)</f>
        <v>0</v>
      </c>
      <c r="BI1329" s="166">
        <f>IF(N1329="nulová",J1329,0)</f>
        <v>0</v>
      </c>
      <c r="BJ1329" s="19" t="s">
        <v>15</v>
      </c>
      <c r="BK1329" s="166">
        <f>ROUND(I1329*H1329,2)</f>
        <v>0</v>
      </c>
      <c r="BL1329" s="19" t="s">
        <v>251</v>
      </c>
      <c r="BM1329" s="165" t="s">
        <v>1645</v>
      </c>
    </row>
    <row r="1330" spans="2:51" s="14" customFormat="1" ht="11.25">
      <c r="B1330" s="175"/>
      <c r="D1330" s="168" t="s">
        <v>167</v>
      </c>
      <c r="F1330" s="177" t="s">
        <v>1646</v>
      </c>
      <c r="H1330" s="178">
        <v>0.005</v>
      </c>
      <c r="I1330" s="179"/>
      <c r="L1330" s="175"/>
      <c r="M1330" s="180"/>
      <c r="N1330" s="181"/>
      <c r="O1330" s="181"/>
      <c r="P1330" s="181"/>
      <c r="Q1330" s="181"/>
      <c r="R1330" s="181"/>
      <c r="S1330" s="181"/>
      <c r="T1330" s="182"/>
      <c r="AT1330" s="176" t="s">
        <v>167</v>
      </c>
      <c r="AU1330" s="176" t="s">
        <v>79</v>
      </c>
      <c r="AV1330" s="14" t="s">
        <v>79</v>
      </c>
      <c r="AW1330" s="14" t="s">
        <v>4</v>
      </c>
      <c r="AX1330" s="14" t="s">
        <v>15</v>
      </c>
      <c r="AY1330" s="176" t="s">
        <v>159</v>
      </c>
    </row>
    <row r="1331" spans="1:65" s="2" customFormat="1" ht="24" customHeight="1">
      <c r="A1331" s="34"/>
      <c r="B1331" s="153"/>
      <c r="C1331" s="154" t="s">
        <v>1647</v>
      </c>
      <c r="D1331" s="154" t="s">
        <v>161</v>
      </c>
      <c r="E1331" s="155" t="s">
        <v>1648</v>
      </c>
      <c r="F1331" s="156" t="s">
        <v>1649</v>
      </c>
      <c r="G1331" s="157" t="s">
        <v>164</v>
      </c>
      <c r="H1331" s="158">
        <v>16</v>
      </c>
      <c r="I1331" s="159"/>
      <c r="J1331" s="160">
        <f>ROUND(I1331*H1331,2)</f>
        <v>0</v>
      </c>
      <c r="K1331" s="156" t="s">
        <v>165</v>
      </c>
      <c r="L1331" s="35"/>
      <c r="M1331" s="161" t="s">
        <v>3</v>
      </c>
      <c r="N1331" s="162" t="s">
        <v>42</v>
      </c>
      <c r="O1331" s="55"/>
      <c r="P1331" s="163">
        <f>O1331*H1331</f>
        <v>0</v>
      </c>
      <c r="Q1331" s="163">
        <v>0</v>
      </c>
      <c r="R1331" s="163">
        <f>Q1331*H1331</f>
        <v>0</v>
      </c>
      <c r="S1331" s="163">
        <v>0.004</v>
      </c>
      <c r="T1331" s="164">
        <f>S1331*H1331</f>
        <v>0.064</v>
      </c>
      <c r="U1331" s="34"/>
      <c r="V1331" s="34"/>
      <c r="W1331" s="34"/>
      <c r="X1331" s="34"/>
      <c r="Y1331" s="34"/>
      <c r="Z1331" s="34"/>
      <c r="AA1331" s="34"/>
      <c r="AB1331" s="34"/>
      <c r="AC1331" s="34"/>
      <c r="AD1331" s="34"/>
      <c r="AE1331" s="34"/>
      <c r="AR1331" s="165" t="s">
        <v>251</v>
      </c>
      <c r="AT1331" s="165" t="s">
        <v>161</v>
      </c>
      <c r="AU1331" s="165" t="s">
        <v>79</v>
      </c>
      <c r="AY1331" s="19" t="s">
        <v>159</v>
      </c>
      <c r="BE1331" s="166">
        <f>IF(N1331="základní",J1331,0)</f>
        <v>0</v>
      </c>
      <c r="BF1331" s="166">
        <f>IF(N1331="snížená",J1331,0)</f>
        <v>0</v>
      </c>
      <c r="BG1331" s="166">
        <f>IF(N1331="zákl. přenesená",J1331,0)</f>
        <v>0</v>
      </c>
      <c r="BH1331" s="166">
        <f>IF(N1331="sníž. přenesená",J1331,0)</f>
        <v>0</v>
      </c>
      <c r="BI1331" s="166">
        <f>IF(N1331="nulová",J1331,0)</f>
        <v>0</v>
      </c>
      <c r="BJ1331" s="19" t="s">
        <v>15</v>
      </c>
      <c r="BK1331" s="166">
        <f>ROUND(I1331*H1331,2)</f>
        <v>0</v>
      </c>
      <c r="BL1331" s="19" t="s">
        <v>251</v>
      </c>
      <c r="BM1331" s="165" t="s">
        <v>1650</v>
      </c>
    </row>
    <row r="1332" spans="2:51" s="13" customFormat="1" ht="11.25">
      <c r="B1332" s="167"/>
      <c r="D1332" s="168" t="s">
        <v>167</v>
      </c>
      <c r="E1332" s="169" t="s">
        <v>3</v>
      </c>
      <c r="F1332" s="170" t="s">
        <v>182</v>
      </c>
      <c r="H1332" s="169" t="s">
        <v>3</v>
      </c>
      <c r="I1332" s="171"/>
      <c r="L1332" s="167"/>
      <c r="M1332" s="172"/>
      <c r="N1332" s="173"/>
      <c r="O1332" s="173"/>
      <c r="P1332" s="173"/>
      <c r="Q1332" s="173"/>
      <c r="R1332" s="173"/>
      <c r="S1332" s="173"/>
      <c r="T1332" s="174"/>
      <c r="AT1332" s="169" t="s">
        <v>167</v>
      </c>
      <c r="AU1332" s="169" t="s">
        <v>79</v>
      </c>
      <c r="AV1332" s="13" t="s">
        <v>15</v>
      </c>
      <c r="AW1332" s="13" t="s">
        <v>33</v>
      </c>
      <c r="AX1332" s="13" t="s">
        <v>71</v>
      </c>
      <c r="AY1332" s="169" t="s">
        <v>159</v>
      </c>
    </row>
    <row r="1333" spans="2:51" s="14" customFormat="1" ht="11.25">
      <c r="B1333" s="175"/>
      <c r="D1333" s="168" t="s">
        <v>167</v>
      </c>
      <c r="E1333" s="176" t="s">
        <v>3</v>
      </c>
      <c r="F1333" s="177" t="s">
        <v>257</v>
      </c>
      <c r="H1333" s="178">
        <v>16</v>
      </c>
      <c r="I1333" s="179"/>
      <c r="L1333" s="175"/>
      <c r="M1333" s="180"/>
      <c r="N1333" s="181"/>
      <c r="O1333" s="181"/>
      <c r="P1333" s="181"/>
      <c r="Q1333" s="181"/>
      <c r="R1333" s="181"/>
      <c r="S1333" s="181"/>
      <c r="T1333" s="182"/>
      <c r="AT1333" s="176" t="s">
        <v>167</v>
      </c>
      <c r="AU1333" s="176" t="s">
        <v>79</v>
      </c>
      <c r="AV1333" s="14" t="s">
        <v>79</v>
      </c>
      <c r="AW1333" s="14" t="s">
        <v>33</v>
      </c>
      <c r="AX1333" s="14" t="s">
        <v>15</v>
      </c>
      <c r="AY1333" s="176" t="s">
        <v>159</v>
      </c>
    </row>
    <row r="1334" spans="1:65" s="2" customFormat="1" ht="24" customHeight="1">
      <c r="A1334" s="34"/>
      <c r="B1334" s="153"/>
      <c r="C1334" s="154" t="s">
        <v>1651</v>
      </c>
      <c r="D1334" s="154" t="s">
        <v>161</v>
      </c>
      <c r="E1334" s="155" t="s">
        <v>1652</v>
      </c>
      <c r="F1334" s="156" t="s">
        <v>1653</v>
      </c>
      <c r="G1334" s="157" t="s">
        <v>164</v>
      </c>
      <c r="H1334" s="158">
        <v>229.431</v>
      </c>
      <c r="I1334" s="159"/>
      <c r="J1334" s="160">
        <f>ROUND(I1334*H1334,2)</f>
        <v>0</v>
      </c>
      <c r="K1334" s="156" t="s">
        <v>165</v>
      </c>
      <c r="L1334" s="35"/>
      <c r="M1334" s="161" t="s">
        <v>3</v>
      </c>
      <c r="N1334" s="162" t="s">
        <v>42</v>
      </c>
      <c r="O1334" s="55"/>
      <c r="P1334" s="163">
        <f>O1334*H1334</f>
        <v>0</v>
      </c>
      <c r="Q1334" s="163">
        <v>0.0004</v>
      </c>
      <c r="R1334" s="163">
        <f>Q1334*H1334</f>
        <v>0.0917724</v>
      </c>
      <c r="S1334" s="163">
        <v>0</v>
      </c>
      <c r="T1334" s="164">
        <f>S1334*H1334</f>
        <v>0</v>
      </c>
      <c r="U1334" s="34"/>
      <c r="V1334" s="34"/>
      <c r="W1334" s="34"/>
      <c r="X1334" s="34"/>
      <c r="Y1334" s="34"/>
      <c r="Z1334" s="34"/>
      <c r="AA1334" s="34"/>
      <c r="AB1334" s="34"/>
      <c r="AC1334" s="34"/>
      <c r="AD1334" s="34"/>
      <c r="AE1334" s="34"/>
      <c r="AR1334" s="165" t="s">
        <v>251</v>
      </c>
      <c r="AT1334" s="165" t="s">
        <v>161</v>
      </c>
      <c r="AU1334" s="165" t="s">
        <v>79</v>
      </c>
      <c r="AY1334" s="19" t="s">
        <v>159</v>
      </c>
      <c r="BE1334" s="166">
        <f>IF(N1334="základní",J1334,0)</f>
        <v>0</v>
      </c>
      <c r="BF1334" s="166">
        <f>IF(N1334="snížená",J1334,0)</f>
        <v>0</v>
      </c>
      <c r="BG1334" s="166">
        <f>IF(N1334="zákl. přenesená",J1334,0)</f>
        <v>0</v>
      </c>
      <c r="BH1334" s="166">
        <f>IF(N1334="sníž. přenesená",J1334,0)</f>
        <v>0</v>
      </c>
      <c r="BI1334" s="166">
        <f>IF(N1334="nulová",J1334,0)</f>
        <v>0</v>
      </c>
      <c r="BJ1334" s="19" t="s">
        <v>15</v>
      </c>
      <c r="BK1334" s="166">
        <f>ROUND(I1334*H1334,2)</f>
        <v>0</v>
      </c>
      <c r="BL1334" s="19" t="s">
        <v>251</v>
      </c>
      <c r="BM1334" s="165" t="s">
        <v>1654</v>
      </c>
    </row>
    <row r="1335" spans="2:51" s="13" customFormat="1" ht="11.25">
      <c r="B1335" s="167"/>
      <c r="D1335" s="168" t="s">
        <v>167</v>
      </c>
      <c r="E1335" s="169" t="s">
        <v>3</v>
      </c>
      <c r="F1335" s="170" t="s">
        <v>1655</v>
      </c>
      <c r="H1335" s="169" t="s">
        <v>3</v>
      </c>
      <c r="I1335" s="171"/>
      <c r="L1335" s="167"/>
      <c r="M1335" s="172"/>
      <c r="N1335" s="173"/>
      <c r="O1335" s="173"/>
      <c r="P1335" s="173"/>
      <c r="Q1335" s="173"/>
      <c r="R1335" s="173"/>
      <c r="S1335" s="173"/>
      <c r="T1335" s="174"/>
      <c r="AT1335" s="169" t="s">
        <v>167</v>
      </c>
      <c r="AU1335" s="169" t="s">
        <v>79</v>
      </c>
      <c r="AV1335" s="13" t="s">
        <v>15</v>
      </c>
      <c r="AW1335" s="13" t="s">
        <v>33</v>
      </c>
      <c r="AX1335" s="13" t="s">
        <v>71</v>
      </c>
      <c r="AY1335" s="169" t="s">
        <v>159</v>
      </c>
    </row>
    <row r="1336" spans="2:51" s="14" customFormat="1" ht="11.25">
      <c r="B1336" s="175"/>
      <c r="D1336" s="168" t="s">
        <v>167</v>
      </c>
      <c r="E1336" s="176" t="s">
        <v>3</v>
      </c>
      <c r="F1336" s="177" t="s">
        <v>1656</v>
      </c>
      <c r="H1336" s="178">
        <v>229.431</v>
      </c>
      <c r="I1336" s="179"/>
      <c r="L1336" s="175"/>
      <c r="M1336" s="180"/>
      <c r="N1336" s="181"/>
      <c r="O1336" s="181"/>
      <c r="P1336" s="181"/>
      <c r="Q1336" s="181"/>
      <c r="R1336" s="181"/>
      <c r="S1336" s="181"/>
      <c r="T1336" s="182"/>
      <c r="AT1336" s="176" t="s">
        <v>167</v>
      </c>
      <c r="AU1336" s="176" t="s">
        <v>79</v>
      </c>
      <c r="AV1336" s="14" t="s">
        <v>79</v>
      </c>
      <c r="AW1336" s="14" t="s">
        <v>33</v>
      </c>
      <c r="AX1336" s="14" t="s">
        <v>15</v>
      </c>
      <c r="AY1336" s="176" t="s">
        <v>159</v>
      </c>
    </row>
    <row r="1337" spans="1:65" s="2" customFormat="1" ht="48" customHeight="1">
      <c r="A1337" s="34"/>
      <c r="B1337" s="153"/>
      <c r="C1337" s="191" t="s">
        <v>1657</v>
      </c>
      <c r="D1337" s="191" t="s">
        <v>245</v>
      </c>
      <c r="E1337" s="192" t="s">
        <v>1658</v>
      </c>
      <c r="F1337" s="193" t="s">
        <v>1659</v>
      </c>
      <c r="G1337" s="194" t="s">
        <v>164</v>
      </c>
      <c r="H1337" s="195">
        <v>263.846</v>
      </c>
      <c r="I1337" s="196"/>
      <c r="J1337" s="197">
        <f>ROUND(I1337*H1337,2)</f>
        <v>0</v>
      </c>
      <c r="K1337" s="193" t="s">
        <v>165</v>
      </c>
      <c r="L1337" s="198"/>
      <c r="M1337" s="199" t="s">
        <v>3</v>
      </c>
      <c r="N1337" s="200" t="s">
        <v>42</v>
      </c>
      <c r="O1337" s="55"/>
      <c r="P1337" s="163">
        <f>O1337*H1337</f>
        <v>0</v>
      </c>
      <c r="Q1337" s="163">
        <v>0.001</v>
      </c>
      <c r="R1337" s="163">
        <f>Q1337*H1337</f>
        <v>0.263846</v>
      </c>
      <c r="S1337" s="163">
        <v>0</v>
      </c>
      <c r="T1337" s="164">
        <f>S1337*H1337</f>
        <v>0</v>
      </c>
      <c r="U1337" s="34"/>
      <c r="V1337" s="34"/>
      <c r="W1337" s="34"/>
      <c r="X1337" s="34"/>
      <c r="Y1337" s="34"/>
      <c r="Z1337" s="34"/>
      <c r="AA1337" s="34"/>
      <c r="AB1337" s="34"/>
      <c r="AC1337" s="34"/>
      <c r="AD1337" s="34"/>
      <c r="AE1337" s="34"/>
      <c r="AR1337" s="165" t="s">
        <v>345</v>
      </c>
      <c r="AT1337" s="165" t="s">
        <v>245</v>
      </c>
      <c r="AU1337" s="165" t="s">
        <v>79</v>
      </c>
      <c r="AY1337" s="19" t="s">
        <v>159</v>
      </c>
      <c r="BE1337" s="166">
        <f>IF(N1337="základní",J1337,0)</f>
        <v>0</v>
      </c>
      <c r="BF1337" s="166">
        <f>IF(N1337="snížená",J1337,0)</f>
        <v>0</v>
      </c>
      <c r="BG1337" s="166">
        <f>IF(N1337="zákl. přenesená",J1337,0)</f>
        <v>0</v>
      </c>
      <c r="BH1337" s="166">
        <f>IF(N1337="sníž. přenesená",J1337,0)</f>
        <v>0</v>
      </c>
      <c r="BI1337" s="166">
        <f>IF(N1337="nulová",J1337,0)</f>
        <v>0</v>
      </c>
      <c r="BJ1337" s="19" t="s">
        <v>15</v>
      </c>
      <c r="BK1337" s="166">
        <f>ROUND(I1337*H1337,2)</f>
        <v>0</v>
      </c>
      <c r="BL1337" s="19" t="s">
        <v>251</v>
      </c>
      <c r="BM1337" s="165" t="s">
        <v>1660</v>
      </c>
    </row>
    <row r="1338" spans="2:51" s="14" customFormat="1" ht="11.25">
      <c r="B1338" s="175"/>
      <c r="D1338" s="168" t="s">
        <v>167</v>
      </c>
      <c r="F1338" s="177" t="s">
        <v>1661</v>
      </c>
      <c r="H1338" s="178">
        <v>263.846</v>
      </c>
      <c r="I1338" s="179"/>
      <c r="L1338" s="175"/>
      <c r="M1338" s="180"/>
      <c r="N1338" s="181"/>
      <c r="O1338" s="181"/>
      <c r="P1338" s="181"/>
      <c r="Q1338" s="181"/>
      <c r="R1338" s="181"/>
      <c r="S1338" s="181"/>
      <c r="T1338" s="182"/>
      <c r="AT1338" s="176" t="s">
        <v>167</v>
      </c>
      <c r="AU1338" s="176" t="s">
        <v>79</v>
      </c>
      <c r="AV1338" s="14" t="s">
        <v>79</v>
      </c>
      <c r="AW1338" s="14" t="s">
        <v>4</v>
      </c>
      <c r="AX1338" s="14" t="s">
        <v>15</v>
      </c>
      <c r="AY1338" s="176" t="s">
        <v>159</v>
      </c>
    </row>
    <row r="1339" spans="1:65" s="2" customFormat="1" ht="24" customHeight="1">
      <c r="A1339" s="34"/>
      <c r="B1339" s="153"/>
      <c r="C1339" s="154" t="s">
        <v>1662</v>
      </c>
      <c r="D1339" s="154" t="s">
        <v>161</v>
      </c>
      <c r="E1339" s="155" t="s">
        <v>1663</v>
      </c>
      <c r="F1339" s="156" t="s">
        <v>1664</v>
      </c>
      <c r="G1339" s="157" t="s">
        <v>164</v>
      </c>
      <c r="H1339" s="158">
        <v>14.75</v>
      </c>
      <c r="I1339" s="159"/>
      <c r="J1339" s="160">
        <f>ROUND(I1339*H1339,2)</f>
        <v>0</v>
      </c>
      <c r="K1339" s="156" t="s">
        <v>165</v>
      </c>
      <c r="L1339" s="35"/>
      <c r="M1339" s="161" t="s">
        <v>3</v>
      </c>
      <c r="N1339" s="162" t="s">
        <v>42</v>
      </c>
      <c r="O1339" s="55"/>
      <c r="P1339" s="163">
        <f>O1339*H1339</f>
        <v>0</v>
      </c>
      <c r="Q1339" s="163">
        <v>0.0004</v>
      </c>
      <c r="R1339" s="163">
        <f>Q1339*H1339</f>
        <v>0.0059</v>
      </c>
      <c r="S1339" s="163">
        <v>0</v>
      </c>
      <c r="T1339" s="164">
        <f>S1339*H1339</f>
        <v>0</v>
      </c>
      <c r="U1339" s="34"/>
      <c r="V1339" s="34"/>
      <c r="W1339" s="34"/>
      <c r="X1339" s="34"/>
      <c r="Y1339" s="34"/>
      <c r="Z1339" s="34"/>
      <c r="AA1339" s="34"/>
      <c r="AB1339" s="34"/>
      <c r="AC1339" s="34"/>
      <c r="AD1339" s="34"/>
      <c r="AE1339" s="34"/>
      <c r="AR1339" s="165" t="s">
        <v>251</v>
      </c>
      <c r="AT1339" s="165" t="s">
        <v>161</v>
      </c>
      <c r="AU1339" s="165" t="s">
        <v>79</v>
      </c>
      <c r="AY1339" s="19" t="s">
        <v>159</v>
      </c>
      <c r="BE1339" s="166">
        <f>IF(N1339="základní",J1339,0)</f>
        <v>0</v>
      </c>
      <c r="BF1339" s="166">
        <f>IF(N1339="snížená",J1339,0)</f>
        <v>0</v>
      </c>
      <c r="BG1339" s="166">
        <f>IF(N1339="zákl. přenesená",J1339,0)</f>
        <v>0</v>
      </c>
      <c r="BH1339" s="166">
        <f>IF(N1339="sníž. přenesená",J1339,0)</f>
        <v>0</v>
      </c>
      <c r="BI1339" s="166">
        <f>IF(N1339="nulová",J1339,0)</f>
        <v>0</v>
      </c>
      <c r="BJ1339" s="19" t="s">
        <v>15</v>
      </c>
      <c r="BK1339" s="166">
        <f>ROUND(I1339*H1339,2)</f>
        <v>0</v>
      </c>
      <c r="BL1339" s="19" t="s">
        <v>251</v>
      </c>
      <c r="BM1339" s="165" t="s">
        <v>1665</v>
      </c>
    </row>
    <row r="1340" spans="2:51" s="13" customFormat="1" ht="11.25">
      <c r="B1340" s="167"/>
      <c r="D1340" s="168" t="s">
        <v>167</v>
      </c>
      <c r="E1340" s="169" t="s">
        <v>3</v>
      </c>
      <c r="F1340" s="170" t="s">
        <v>1642</v>
      </c>
      <c r="H1340" s="169" t="s">
        <v>3</v>
      </c>
      <c r="I1340" s="171"/>
      <c r="L1340" s="167"/>
      <c r="M1340" s="172"/>
      <c r="N1340" s="173"/>
      <c r="O1340" s="173"/>
      <c r="P1340" s="173"/>
      <c r="Q1340" s="173"/>
      <c r="R1340" s="173"/>
      <c r="S1340" s="173"/>
      <c r="T1340" s="174"/>
      <c r="AT1340" s="169" t="s">
        <v>167</v>
      </c>
      <c r="AU1340" s="169" t="s">
        <v>79</v>
      </c>
      <c r="AV1340" s="13" t="s">
        <v>15</v>
      </c>
      <c r="AW1340" s="13" t="s">
        <v>33</v>
      </c>
      <c r="AX1340" s="13" t="s">
        <v>71</v>
      </c>
      <c r="AY1340" s="169" t="s">
        <v>159</v>
      </c>
    </row>
    <row r="1341" spans="2:51" s="14" customFormat="1" ht="11.25">
      <c r="B1341" s="175"/>
      <c r="D1341" s="168" t="s">
        <v>167</v>
      </c>
      <c r="E1341" s="176" t="s">
        <v>3</v>
      </c>
      <c r="F1341" s="177" t="s">
        <v>1643</v>
      </c>
      <c r="H1341" s="178">
        <v>14.75</v>
      </c>
      <c r="I1341" s="179"/>
      <c r="L1341" s="175"/>
      <c r="M1341" s="180"/>
      <c r="N1341" s="181"/>
      <c r="O1341" s="181"/>
      <c r="P1341" s="181"/>
      <c r="Q1341" s="181"/>
      <c r="R1341" s="181"/>
      <c r="S1341" s="181"/>
      <c r="T1341" s="182"/>
      <c r="AT1341" s="176" t="s">
        <v>167</v>
      </c>
      <c r="AU1341" s="176" t="s">
        <v>79</v>
      </c>
      <c r="AV1341" s="14" t="s">
        <v>79</v>
      </c>
      <c r="AW1341" s="14" t="s">
        <v>33</v>
      </c>
      <c r="AX1341" s="14" t="s">
        <v>15</v>
      </c>
      <c r="AY1341" s="176" t="s">
        <v>159</v>
      </c>
    </row>
    <row r="1342" spans="1:65" s="2" customFormat="1" ht="48" customHeight="1">
      <c r="A1342" s="34"/>
      <c r="B1342" s="153"/>
      <c r="C1342" s="191" t="s">
        <v>1666</v>
      </c>
      <c r="D1342" s="191" t="s">
        <v>245</v>
      </c>
      <c r="E1342" s="192" t="s">
        <v>1658</v>
      </c>
      <c r="F1342" s="193" t="s">
        <v>1659</v>
      </c>
      <c r="G1342" s="194" t="s">
        <v>164</v>
      </c>
      <c r="H1342" s="195">
        <v>17.7</v>
      </c>
      <c r="I1342" s="196"/>
      <c r="J1342" s="197">
        <f>ROUND(I1342*H1342,2)</f>
        <v>0</v>
      </c>
      <c r="K1342" s="193" t="s">
        <v>165</v>
      </c>
      <c r="L1342" s="198"/>
      <c r="M1342" s="199" t="s">
        <v>3</v>
      </c>
      <c r="N1342" s="200" t="s">
        <v>42</v>
      </c>
      <c r="O1342" s="55"/>
      <c r="P1342" s="163">
        <f>O1342*H1342</f>
        <v>0</v>
      </c>
      <c r="Q1342" s="163">
        <v>0.001</v>
      </c>
      <c r="R1342" s="163">
        <f>Q1342*H1342</f>
        <v>0.0177</v>
      </c>
      <c r="S1342" s="163">
        <v>0</v>
      </c>
      <c r="T1342" s="164">
        <f>S1342*H1342</f>
        <v>0</v>
      </c>
      <c r="U1342" s="34"/>
      <c r="V1342" s="34"/>
      <c r="W1342" s="34"/>
      <c r="X1342" s="34"/>
      <c r="Y1342" s="34"/>
      <c r="Z1342" s="34"/>
      <c r="AA1342" s="34"/>
      <c r="AB1342" s="34"/>
      <c r="AC1342" s="34"/>
      <c r="AD1342" s="34"/>
      <c r="AE1342" s="34"/>
      <c r="AR1342" s="165" t="s">
        <v>345</v>
      </c>
      <c r="AT1342" s="165" t="s">
        <v>245</v>
      </c>
      <c r="AU1342" s="165" t="s">
        <v>79</v>
      </c>
      <c r="AY1342" s="19" t="s">
        <v>159</v>
      </c>
      <c r="BE1342" s="166">
        <f>IF(N1342="základní",J1342,0)</f>
        <v>0</v>
      </c>
      <c r="BF1342" s="166">
        <f>IF(N1342="snížená",J1342,0)</f>
        <v>0</v>
      </c>
      <c r="BG1342" s="166">
        <f>IF(N1342="zákl. přenesená",J1342,0)</f>
        <v>0</v>
      </c>
      <c r="BH1342" s="166">
        <f>IF(N1342="sníž. přenesená",J1342,0)</f>
        <v>0</v>
      </c>
      <c r="BI1342" s="166">
        <f>IF(N1342="nulová",J1342,0)</f>
        <v>0</v>
      </c>
      <c r="BJ1342" s="19" t="s">
        <v>15</v>
      </c>
      <c r="BK1342" s="166">
        <f>ROUND(I1342*H1342,2)</f>
        <v>0</v>
      </c>
      <c r="BL1342" s="19" t="s">
        <v>251</v>
      </c>
      <c r="BM1342" s="165" t="s">
        <v>1667</v>
      </c>
    </row>
    <row r="1343" spans="2:51" s="14" customFormat="1" ht="11.25">
      <c r="B1343" s="175"/>
      <c r="D1343" s="168" t="s">
        <v>167</v>
      </c>
      <c r="F1343" s="177" t="s">
        <v>1668</v>
      </c>
      <c r="H1343" s="178">
        <v>17.7</v>
      </c>
      <c r="I1343" s="179"/>
      <c r="L1343" s="175"/>
      <c r="M1343" s="180"/>
      <c r="N1343" s="181"/>
      <c r="O1343" s="181"/>
      <c r="P1343" s="181"/>
      <c r="Q1343" s="181"/>
      <c r="R1343" s="181"/>
      <c r="S1343" s="181"/>
      <c r="T1343" s="182"/>
      <c r="AT1343" s="176" t="s">
        <v>167</v>
      </c>
      <c r="AU1343" s="176" t="s">
        <v>79</v>
      </c>
      <c r="AV1343" s="14" t="s">
        <v>79</v>
      </c>
      <c r="AW1343" s="14" t="s">
        <v>4</v>
      </c>
      <c r="AX1343" s="14" t="s">
        <v>15</v>
      </c>
      <c r="AY1343" s="176" t="s">
        <v>159</v>
      </c>
    </row>
    <row r="1344" spans="1:65" s="2" customFormat="1" ht="24" customHeight="1">
      <c r="A1344" s="34"/>
      <c r="B1344" s="153"/>
      <c r="C1344" s="154" t="s">
        <v>1669</v>
      </c>
      <c r="D1344" s="154" t="s">
        <v>161</v>
      </c>
      <c r="E1344" s="155" t="s">
        <v>1670</v>
      </c>
      <c r="F1344" s="156" t="s">
        <v>1671</v>
      </c>
      <c r="G1344" s="157" t="s">
        <v>1313</v>
      </c>
      <c r="H1344" s="158">
        <v>1</v>
      </c>
      <c r="I1344" s="159"/>
      <c r="J1344" s="160">
        <f>ROUND(I1344*H1344,2)</f>
        <v>0</v>
      </c>
      <c r="K1344" s="156" t="s">
        <v>3</v>
      </c>
      <c r="L1344" s="35"/>
      <c r="M1344" s="161" t="s">
        <v>3</v>
      </c>
      <c r="N1344" s="162" t="s">
        <v>42</v>
      </c>
      <c r="O1344" s="55"/>
      <c r="P1344" s="163">
        <f>O1344*H1344</f>
        <v>0</v>
      </c>
      <c r="Q1344" s="163">
        <v>0</v>
      </c>
      <c r="R1344" s="163">
        <f>Q1344*H1344</f>
        <v>0</v>
      </c>
      <c r="S1344" s="163">
        <v>0</v>
      </c>
      <c r="T1344" s="164">
        <f>S1344*H1344</f>
        <v>0</v>
      </c>
      <c r="U1344" s="34"/>
      <c r="V1344" s="34"/>
      <c r="W1344" s="34"/>
      <c r="X1344" s="34"/>
      <c r="Y1344" s="34"/>
      <c r="Z1344" s="34"/>
      <c r="AA1344" s="34"/>
      <c r="AB1344" s="34"/>
      <c r="AC1344" s="34"/>
      <c r="AD1344" s="34"/>
      <c r="AE1344" s="34"/>
      <c r="AR1344" s="165" t="s">
        <v>251</v>
      </c>
      <c r="AT1344" s="165" t="s">
        <v>161</v>
      </c>
      <c r="AU1344" s="165" t="s">
        <v>79</v>
      </c>
      <c r="AY1344" s="19" t="s">
        <v>159</v>
      </c>
      <c r="BE1344" s="166">
        <f>IF(N1344="základní",J1344,0)</f>
        <v>0</v>
      </c>
      <c r="BF1344" s="166">
        <f>IF(N1344="snížená",J1344,0)</f>
        <v>0</v>
      </c>
      <c r="BG1344" s="166">
        <f>IF(N1344="zákl. přenesená",J1344,0)</f>
        <v>0</v>
      </c>
      <c r="BH1344" s="166">
        <f>IF(N1344="sníž. přenesená",J1344,0)</f>
        <v>0</v>
      </c>
      <c r="BI1344" s="166">
        <f>IF(N1344="nulová",J1344,0)</f>
        <v>0</v>
      </c>
      <c r="BJ1344" s="19" t="s">
        <v>15</v>
      </c>
      <c r="BK1344" s="166">
        <f>ROUND(I1344*H1344,2)</f>
        <v>0</v>
      </c>
      <c r="BL1344" s="19" t="s">
        <v>251</v>
      </c>
      <c r="BM1344" s="165" t="s">
        <v>1672</v>
      </c>
    </row>
    <row r="1345" spans="1:65" s="2" customFormat="1" ht="48" customHeight="1">
      <c r="A1345" s="34"/>
      <c r="B1345" s="153"/>
      <c r="C1345" s="154" t="s">
        <v>1673</v>
      </c>
      <c r="D1345" s="154" t="s">
        <v>161</v>
      </c>
      <c r="E1345" s="155" t="s">
        <v>1674</v>
      </c>
      <c r="F1345" s="156" t="s">
        <v>1675</v>
      </c>
      <c r="G1345" s="157" t="s">
        <v>214</v>
      </c>
      <c r="H1345" s="158">
        <v>0.379</v>
      </c>
      <c r="I1345" s="159"/>
      <c r="J1345" s="160">
        <f>ROUND(I1345*H1345,2)</f>
        <v>0</v>
      </c>
      <c r="K1345" s="156" t="s">
        <v>165</v>
      </c>
      <c r="L1345" s="35"/>
      <c r="M1345" s="161" t="s">
        <v>3</v>
      </c>
      <c r="N1345" s="162" t="s">
        <v>42</v>
      </c>
      <c r="O1345" s="55"/>
      <c r="P1345" s="163">
        <f>O1345*H1345</f>
        <v>0</v>
      </c>
      <c r="Q1345" s="163">
        <v>0</v>
      </c>
      <c r="R1345" s="163">
        <f>Q1345*H1345</f>
        <v>0</v>
      </c>
      <c r="S1345" s="163">
        <v>0</v>
      </c>
      <c r="T1345" s="164">
        <f>S1345*H1345</f>
        <v>0</v>
      </c>
      <c r="U1345" s="34"/>
      <c r="V1345" s="34"/>
      <c r="W1345" s="34"/>
      <c r="X1345" s="34"/>
      <c r="Y1345" s="34"/>
      <c r="Z1345" s="34"/>
      <c r="AA1345" s="34"/>
      <c r="AB1345" s="34"/>
      <c r="AC1345" s="34"/>
      <c r="AD1345" s="34"/>
      <c r="AE1345" s="34"/>
      <c r="AR1345" s="165" t="s">
        <v>251</v>
      </c>
      <c r="AT1345" s="165" t="s">
        <v>161</v>
      </c>
      <c r="AU1345" s="165" t="s">
        <v>79</v>
      </c>
      <c r="AY1345" s="19" t="s">
        <v>159</v>
      </c>
      <c r="BE1345" s="166">
        <f>IF(N1345="základní",J1345,0)</f>
        <v>0</v>
      </c>
      <c r="BF1345" s="166">
        <f>IF(N1345="snížená",J1345,0)</f>
        <v>0</v>
      </c>
      <c r="BG1345" s="166">
        <f>IF(N1345="zákl. přenesená",J1345,0)</f>
        <v>0</v>
      </c>
      <c r="BH1345" s="166">
        <f>IF(N1345="sníž. přenesená",J1345,0)</f>
        <v>0</v>
      </c>
      <c r="BI1345" s="166">
        <f>IF(N1345="nulová",J1345,0)</f>
        <v>0</v>
      </c>
      <c r="BJ1345" s="19" t="s">
        <v>15</v>
      </c>
      <c r="BK1345" s="166">
        <f>ROUND(I1345*H1345,2)</f>
        <v>0</v>
      </c>
      <c r="BL1345" s="19" t="s">
        <v>251</v>
      </c>
      <c r="BM1345" s="165" t="s">
        <v>1676</v>
      </c>
    </row>
    <row r="1346" spans="2:63" s="12" customFormat="1" ht="22.9" customHeight="1">
      <c r="B1346" s="140"/>
      <c r="D1346" s="141" t="s">
        <v>70</v>
      </c>
      <c r="E1346" s="151" t="s">
        <v>1677</v>
      </c>
      <c r="F1346" s="151" t="s">
        <v>1678</v>
      </c>
      <c r="I1346" s="143"/>
      <c r="J1346" s="152">
        <f>BK1346</f>
        <v>0</v>
      </c>
      <c r="L1346" s="140"/>
      <c r="M1346" s="145"/>
      <c r="N1346" s="146"/>
      <c r="O1346" s="146"/>
      <c r="P1346" s="147">
        <f>SUM(P1347:P1441)</f>
        <v>0</v>
      </c>
      <c r="Q1346" s="146"/>
      <c r="R1346" s="147">
        <f>SUM(R1347:R1441)</f>
        <v>0.8619779999999999</v>
      </c>
      <c r="S1346" s="146"/>
      <c r="T1346" s="148">
        <f>SUM(T1347:T1441)</f>
        <v>3.345</v>
      </c>
      <c r="AR1346" s="141" t="s">
        <v>79</v>
      </c>
      <c r="AT1346" s="149" t="s">
        <v>70</v>
      </c>
      <c r="AU1346" s="149" t="s">
        <v>15</v>
      </c>
      <c r="AY1346" s="141" t="s">
        <v>159</v>
      </c>
      <c r="BK1346" s="150">
        <f>SUM(BK1347:BK1441)</f>
        <v>0</v>
      </c>
    </row>
    <row r="1347" spans="1:65" s="2" customFormat="1" ht="24" customHeight="1">
      <c r="A1347" s="34"/>
      <c r="B1347" s="153"/>
      <c r="C1347" s="154" t="s">
        <v>1679</v>
      </c>
      <c r="D1347" s="154" t="s">
        <v>161</v>
      </c>
      <c r="E1347" s="155" t="s">
        <v>1680</v>
      </c>
      <c r="F1347" s="156" t="s">
        <v>1681</v>
      </c>
      <c r="G1347" s="157" t="s">
        <v>164</v>
      </c>
      <c r="H1347" s="158">
        <v>334.5</v>
      </c>
      <c r="I1347" s="159"/>
      <c r="J1347" s="160">
        <f>ROUND(I1347*H1347,2)</f>
        <v>0</v>
      </c>
      <c r="K1347" s="156" t="s">
        <v>165</v>
      </c>
      <c r="L1347" s="35"/>
      <c r="M1347" s="161" t="s">
        <v>3</v>
      </c>
      <c r="N1347" s="162" t="s">
        <v>42</v>
      </c>
      <c r="O1347" s="55"/>
      <c r="P1347" s="163">
        <f>O1347*H1347</f>
        <v>0</v>
      </c>
      <c r="Q1347" s="163">
        <v>0</v>
      </c>
      <c r="R1347" s="163">
        <f>Q1347*H1347</f>
        <v>0</v>
      </c>
      <c r="S1347" s="163">
        <v>0.01</v>
      </c>
      <c r="T1347" s="164">
        <f>S1347*H1347</f>
        <v>3.345</v>
      </c>
      <c r="U1347" s="34"/>
      <c r="V1347" s="34"/>
      <c r="W1347" s="34"/>
      <c r="X1347" s="34"/>
      <c r="Y1347" s="34"/>
      <c r="Z1347" s="34"/>
      <c r="AA1347" s="34"/>
      <c r="AB1347" s="34"/>
      <c r="AC1347" s="34"/>
      <c r="AD1347" s="34"/>
      <c r="AE1347" s="34"/>
      <c r="AR1347" s="165" t="s">
        <v>251</v>
      </c>
      <c r="AT1347" s="165" t="s">
        <v>161</v>
      </c>
      <c r="AU1347" s="165" t="s">
        <v>79</v>
      </c>
      <c r="AY1347" s="19" t="s">
        <v>159</v>
      </c>
      <c r="BE1347" s="166">
        <f>IF(N1347="základní",J1347,0)</f>
        <v>0</v>
      </c>
      <c r="BF1347" s="166">
        <f>IF(N1347="snížená",J1347,0)</f>
        <v>0</v>
      </c>
      <c r="BG1347" s="166">
        <f>IF(N1347="zákl. přenesená",J1347,0)</f>
        <v>0</v>
      </c>
      <c r="BH1347" s="166">
        <f>IF(N1347="sníž. přenesená",J1347,0)</f>
        <v>0</v>
      </c>
      <c r="BI1347" s="166">
        <f>IF(N1347="nulová",J1347,0)</f>
        <v>0</v>
      </c>
      <c r="BJ1347" s="19" t="s">
        <v>15</v>
      </c>
      <c r="BK1347" s="166">
        <f>ROUND(I1347*H1347,2)</f>
        <v>0</v>
      </c>
      <c r="BL1347" s="19" t="s">
        <v>251</v>
      </c>
      <c r="BM1347" s="165" t="s">
        <v>1682</v>
      </c>
    </row>
    <row r="1348" spans="2:51" s="13" customFormat="1" ht="11.25">
      <c r="B1348" s="167"/>
      <c r="D1348" s="168" t="s">
        <v>167</v>
      </c>
      <c r="E1348" s="169" t="s">
        <v>3</v>
      </c>
      <c r="F1348" s="170" t="s">
        <v>1683</v>
      </c>
      <c r="H1348" s="169" t="s">
        <v>3</v>
      </c>
      <c r="I1348" s="171"/>
      <c r="L1348" s="167"/>
      <c r="M1348" s="172"/>
      <c r="N1348" s="173"/>
      <c r="O1348" s="173"/>
      <c r="P1348" s="173"/>
      <c r="Q1348" s="173"/>
      <c r="R1348" s="173"/>
      <c r="S1348" s="173"/>
      <c r="T1348" s="174"/>
      <c r="AT1348" s="169" t="s">
        <v>167</v>
      </c>
      <c r="AU1348" s="169" t="s">
        <v>79</v>
      </c>
      <c r="AV1348" s="13" t="s">
        <v>15</v>
      </c>
      <c r="AW1348" s="13" t="s">
        <v>33</v>
      </c>
      <c r="AX1348" s="13" t="s">
        <v>71</v>
      </c>
      <c r="AY1348" s="169" t="s">
        <v>159</v>
      </c>
    </row>
    <row r="1349" spans="2:51" s="14" customFormat="1" ht="11.25">
      <c r="B1349" s="175"/>
      <c r="D1349" s="168" t="s">
        <v>167</v>
      </c>
      <c r="E1349" s="176" t="s">
        <v>3</v>
      </c>
      <c r="F1349" s="177" t="s">
        <v>1684</v>
      </c>
      <c r="H1349" s="178">
        <v>289</v>
      </c>
      <c r="I1349" s="179"/>
      <c r="L1349" s="175"/>
      <c r="M1349" s="180"/>
      <c r="N1349" s="181"/>
      <c r="O1349" s="181"/>
      <c r="P1349" s="181"/>
      <c r="Q1349" s="181"/>
      <c r="R1349" s="181"/>
      <c r="S1349" s="181"/>
      <c r="T1349" s="182"/>
      <c r="AT1349" s="176" t="s">
        <v>167</v>
      </c>
      <c r="AU1349" s="176" t="s">
        <v>79</v>
      </c>
      <c r="AV1349" s="14" t="s">
        <v>79</v>
      </c>
      <c r="AW1349" s="14" t="s">
        <v>33</v>
      </c>
      <c r="AX1349" s="14" t="s">
        <v>71</v>
      </c>
      <c r="AY1349" s="176" t="s">
        <v>159</v>
      </c>
    </row>
    <row r="1350" spans="2:51" s="13" customFormat="1" ht="11.25">
      <c r="B1350" s="167"/>
      <c r="D1350" s="168" t="s">
        <v>167</v>
      </c>
      <c r="E1350" s="169" t="s">
        <v>3</v>
      </c>
      <c r="F1350" s="170" t="s">
        <v>1685</v>
      </c>
      <c r="H1350" s="169" t="s">
        <v>3</v>
      </c>
      <c r="I1350" s="171"/>
      <c r="L1350" s="167"/>
      <c r="M1350" s="172"/>
      <c r="N1350" s="173"/>
      <c r="O1350" s="173"/>
      <c r="P1350" s="173"/>
      <c r="Q1350" s="173"/>
      <c r="R1350" s="173"/>
      <c r="S1350" s="173"/>
      <c r="T1350" s="174"/>
      <c r="AT1350" s="169" t="s">
        <v>167</v>
      </c>
      <c r="AU1350" s="169" t="s">
        <v>79</v>
      </c>
      <c r="AV1350" s="13" t="s">
        <v>15</v>
      </c>
      <c r="AW1350" s="13" t="s">
        <v>33</v>
      </c>
      <c r="AX1350" s="13" t="s">
        <v>71</v>
      </c>
      <c r="AY1350" s="169" t="s">
        <v>159</v>
      </c>
    </row>
    <row r="1351" spans="2:51" s="14" customFormat="1" ht="11.25">
      <c r="B1351" s="175"/>
      <c r="D1351" s="168" t="s">
        <v>167</v>
      </c>
      <c r="E1351" s="176" t="s">
        <v>3</v>
      </c>
      <c r="F1351" s="177" t="s">
        <v>1686</v>
      </c>
      <c r="H1351" s="178">
        <v>45.5</v>
      </c>
      <c r="I1351" s="179"/>
      <c r="L1351" s="175"/>
      <c r="M1351" s="180"/>
      <c r="N1351" s="181"/>
      <c r="O1351" s="181"/>
      <c r="P1351" s="181"/>
      <c r="Q1351" s="181"/>
      <c r="R1351" s="181"/>
      <c r="S1351" s="181"/>
      <c r="T1351" s="182"/>
      <c r="AT1351" s="176" t="s">
        <v>167</v>
      </c>
      <c r="AU1351" s="176" t="s">
        <v>79</v>
      </c>
      <c r="AV1351" s="14" t="s">
        <v>79</v>
      </c>
      <c r="AW1351" s="14" t="s">
        <v>33</v>
      </c>
      <c r="AX1351" s="14" t="s">
        <v>71</v>
      </c>
      <c r="AY1351" s="176" t="s">
        <v>159</v>
      </c>
    </row>
    <row r="1352" spans="2:51" s="15" customFormat="1" ht="11.25">
      <c r="B1352" s="183"/>
      <c r="D1352" s="168" t="s">
        <v>167</v>
      </c>
      <c r="E1352" s="184" t="s">
        <v>3</v>
      </c>
      <c r="F1352" s="185" t="s">
        <v>186</v>
      </c>
      <c r="H1352" s="186">
        <v>334.5</v>
      </c>
      <c r="I1352" s="187"/>
      <c r="L1352" s="183"/>
      <c r="M1352" s="188"/>
      <c r="N1352" s="189"/>
      <c r="O1352" s="189"/>
      <c r="P1352" s="189"/>
      <c r="Q1352" s="189"/>
      <c r="R1352" s="189"/>
      <c r="S1352" s="189"/>
      <c r="T1352" s="190"/>
      <c r="AT1352" s="184" t="s">
        <v>167</v>
      </c>
      <c r="AU1352" s="184" t="s">
        <v>79</v>
      </c>
      <c r="AV1352" s="15" t="s">
        <v>85</v>
      </c>
      <c r="AW1352" s="15" t="s">
        <v>33</v>
      </c>
      <c r="AX1352" s="15" t="s">
        <v>15</v>
      </c>
      <c r="AY1352" s="184" t="s">
        <v>159</v>
      </c>
    </row>
    <row r="1353" spans="1:65" s="2" customFormat="1" ht="24" customHeight="1">
      <c r="A1353" s="34"/>
      <c r="B1353" s="153"/>
      <c r="C1353" s="154" t="s">
        <v>1687</v>
      </c>
      <c r="D1353" s="154" t="s">
        <v>161</v>
      </c>
      <c r="E1353" s="155" t="s">
        <v>1688</v>
      </c>
      <c r="F1353" s="156" t="s">
        <v>1689</v>
      </c>
      <c r="G1353" s="157" t="s">
        <v>164</v>
      </c>
      <c r="H1353" s="158">
        <v>444.912</v>
      </c>
      <c r="I1353" s="159"/>
      <c r="J1353" s="160">
        <f>ROUND(I1353*H1353,2)</f>
        <v>0</v>
      </c>
      <c r="K1353" s="156" t="s">
        <v>535</v>
      </c>
      <c r="L1353" s="35"/>
      <c r="M1353" s="161" t="s">
        <v>3</v>
      </c>
      <c r="N1353" s="162" t="s">
        <v>42</v>
      </c>
      <c r="O1353" s="55"/>
      <c r="P1353" s="163">
        <f>O1353*H1353</f>
        <v>0</v>
      </c>
      <c r="Q1353" s="163">
        <v>0</v>
      </c>
      <c r="R1353" s="163">
        <f>Q1353*H1353</f>
        <v>0</v>
      </c>
      <c r="S1353" s="163">
        <v>0</v>
      </c>
      <c r="T1353" s="164">
        <f>S1353*H1353</f>
        <v>0</v>
      </c>
      <c r="U1353" s="34"/>
      <c r="V1353" s="34"/>
      <c r="W1353" s="34"/>
      <c r="X1353" s="34"/>
      <c r="Y1353" s="34"/>
      <c r="Z1353" s="34"/>
      <c r="AA1353" s="34"/>
      <c r="AB1353" s="34"/>
      <c r="AC1353" s="34"/>
      <c r="AD1353" s="34"/>
      <c r="AE1353" s="34"/>
      <c r="AR1353" s="165" t="s">
        <v>251</v>
      </c>
      <c r="AT1353" s="165" t="s">
        <v>161</v>
      </c>
      <c r="AU1353" s="165" t="s">
        <v>79</v>
      </c>
      <c r="AY1353" s="19" t="s">
        <v>159</v>
      </c>
      <c r="BE1353" s="166">
        <f>IF(N1353="základní",J1353,0)</f>
        <v>0</v>
      </c>
      <c r="BF1353" s="166">
        <f>IF(N1353="snížená",J1353,0)</f>
        <v>0</v>
      </c>
      <c r="BG1353" s="166">
        <f>IF(N1353="zákl. přenesená",J1353,0)</f>
        <v>0</v>
      </c>
      <c r="BH1353" s="166">
        <f>IF(N1353="sníž. přenesená",J1353,0)</f>
        <v>0</v>
      </c>
      <c r="BI1353" s="166">
        <f>IF(N1353="nulová",J1353,0)</f>
        <v>0</v>
      </c>
      <c r="BJ1353" s="19" t="s">
        <v>15</v>
      </c>
      <c r="BK1353" s="166">
        <f>ROUND(I1353*H1353,2)</f>
        <v>0</v>
      </c>
      <c r="BL1353" s="19" t="s">
        <v>251</v>
      </c>
      <c r="BM1353" s="165" t="s">
        <v>1690</v>
      </c>
    </row>
    <row r="1354" spans="2:51" s="14" customFormat="1" ht="11.25">
      <c r="B1354" s="175"/>
      <c r="D1354" s="168" t="s">
        <v>167</v>
      </c>
      <c r="E1354" s="176" t="s">
        <v>3</v>
      </c>
      <c r="F1354" s="177" t="s">
        <v>1691</v>
      </c>
      <c r="H1354" s="178">
        <v>135.44</v>
      </c>
      <c r="I1354" s="179"/>
      <c r="L1354" s="175"/>
      <c r="M1354" s="180"/>
      <c r="N1354" s="181"/>
      <c r="O1354" s="181"/>
      <c r="P1354" s="181"/>
      <c r="Q1354" s="181"/>
      <c r="R1354" s="181"/>
      <c r="S1354" s="181"/>
      <c r="T1354" s="182"/>
      <c r="AT1354" s="176" t="s">
        <v>167</v>
      </c>
      <c r="AU1354" s="176" t="s">
        <v>79</v>
      </c>
      <c r="AV1354" s="14" t="s">
        <v>79</v>
      </c>
      <c r="AW1354" s="14" t="s">
        <v>33</v>
      </c>
      <c r="AX1354" s="14" t="s">
        <v>71</v>
      </c>
      <c r="AY1354" s="176" t="s">
        <v>159</v>
      </c>
    </row>
    <row r="1355" spans="2:51" s="14" customFormat="1" ht="11.25">
      <c r="B1355" s="175"/>
      <c r="D1355" s="168" t="s">
        <v>167</v>
      </c>
      <c r="E1355" s="176" t="s">
        <v>3</v>
      </c>
      <c r="F1355" s="177" t="s">
        <v>1692</v>
      </c>
      <c r="H1355" s="178">
        <v>181.354</v>
      </c>
      <c r="I1355" s="179"/>
      <c r="L1355" s="175"/>
      <c r="M1355" s="180"/>
      <c r="N1355" s="181"/>
      <c r="O1355" s="181"/>
      <c r="P1355" s="181"/>
      <c r="Q1355" s="181"/>
      <c r="R1355" s="181"/>
      <c r="S1355" s="181"/>
      <c r="T1355" s="182"/>
      <c r="AT1355" s="176" t="s">
        <v>167</v>
      </c>
      <c r="AU1355" s="176" t="s">
        <v>79</v>
      </c>
      <c r="AV1355" s="14" t="s">
        <v>79</v>
      </c>
      <c r="AW1355" s="14" t="s">
        <v>33</v>
      </c>
      <c r="AX1355" s="14" t="s">
        <v>71</v>
      </c>
      <c r="AY1355" s="176" t="s">
        <v>159</v>
      </c>
    </row>
    <row r="1356" spans="2:51" s="13" customFormat="1" ht="11.25">
      <c r="B1356" s="167"/>
      <c r="D1356" s="168" t="s">
        <v>167</v>
      </c>
      <c r="E1356" s="169" t="s">
        <v>3</v>
      </c>
      <c r="F1356" s="170" t="s">
        <v>1685</v>
      </c>
      <c r="H1356" s="169" t="s">
        <v>3</v>
      </c>
      <c r="I1356" s="171"/>
      <c r="L1356" s="167"/>
      <c r="M1356" s="172"/>
      <c r="N1356" s="173"/>
      <c r="O1356" s="173"/>
      <c r="P1356" s="173"/>
      <c r="Q1356" s="173"/>
      <c r="R1356" s="173"/>
      <c r="S1356" s="173"/>
      <c r="T1356" s="174"/>
      <c r="AT1356" s="169" t="s">
        <v>167</v>
      </c>
      <c r="AU1356" s="169" t="s">
        <v>79</v>
      </c>
      <c r="AV1356" s="13" t="s">
        <v>15</v>
      </c>
      <c r="AW1356" s="13" t="s">
        <v>33</v>
      </c>
      <c r="AX1356" s="13" t="s">
        <v>71</v>
      </c>
      <c r="AY1356" s="169" t="s">
        <v>159</v>
      </c>
    </row>
    <row r="1357" spans="2:51" s="14" customFormat="1" ht="11.25">
      <c r="B1357" s="175"/>
      <c r="D1357" s="168" t="s">
        <v>167</v>
      </c>
      <c r="E1357" s="176" t="s">
        <v>3</v>
      </c>
      <c r="F1357" s="177" t="s">
        <v>1693</v>
      </c>
      <c r="H1357" s="178">
        <v>4.62</v>
      </c>
      <c r="I1357" s="179"/>
      <c r="L1357" s="175"/>
      <c r="M1357" s="180"/>
      <c r="N1357" s="181"/>
      <c r="O1357" s="181"/>
      <c r="P1357" s="181"/>
      <c r="Q1357" s="181"/>
      <c r="R1357" s="181"/>
      <c r="S1357" s="181"/>
      <c r="T1357" s="182"/>
      <c r="AT1357" s="176" t="s">
        <v>167</v>
      </c>
      <c r="AU1357" s="176" t="s">
        <v>79</v>
      </c>
      <c r="AV1357" s="14" t="s">
        <v>79</v>
      </c>
      <c r="AW1357" s="14" t="s">
        <v>33</v>
      </c>
      <c r="AX1357" s="14" t="s">
        <v>71</v>
      </c>
      <c r="AY1357" s="176" t="s">
        <v>159</v>
      </c>
    </row>
    <row r="1358" spans="2:51" s="14" customFormat="1" ht="11.25">
      <c r="B1358" s="175"/>
      <c r="D1358" s="168" t="s">
        <v>167</v>
      </c>
      <c r="E1358" s="176" t="s">
        <v>3</v>
      </c>
      <c r="F1358" s="177" t="s">
        <v>1694</v>
      </c>
      <c r="H1358" s="178">
        <v>34</v>
      </c>
      <c r="I1358" s="179"/>
      <c r="L1358" s="175"/>
      <c r="M1358" s="180"/>
      <c r="N1358" s="181"/>
      <c r="O1358" s="181"/>
      <c r="P1358" s="181"/>
      <c r="Q1358" s="181"/>
      <c r="R1358" s="181"/>
      <c r="S1358" s="181"/>
      <c r="T1358" s="182"/>
      <c r="AT1358" s="176" t="s">
        <v>167</v>
      </c>
      <c r="AU1358" s="176" t="s">
        <v>79</v>
      </c>
      <c r="AV1358" s="14" t="s">
        <v>79</v>
      </c>
      <c r="AW1358" s="14" t="s">
        <v>33</v>
      </c>
      <c r="AX1358" s="14" t="s">
        <v>71</v>
      </c>
      <c r="AY1358" s="176" t="s">
        <v>159</v>
      </c>
    </row>
    <row r="1359" spans="2:51" s="14" customFormat="1" ht="11.25">
      <c r="B1359" s="175"/>
      <c r="D1359" s="168" t="s">
        <v>167</v>
      </c>
      <c r="E1359" s="176" t="s">
        <v>3</v>
      </c>
      <c r="F1359" s="177" t="s">
        <v>1695</v>
      </c>
      <c r="H1359" s="178">
        <v>8.97</v>
      </c>
      <c r="I1359" s="179"/>
      <c r="L1359" s="175"/>
      <c r="M1359" s="180"/>
      <c r="N1359" s="181"/>
      <c r="O1359" s="181"/>
      <c r="P1359" s="181"/>
      <c r="Q1359" s="181"/>
      <c r="R1359" s="181"/>
      <c r="S1359" s="181"/>
      <c r="T1359" s="182"/>
      <c r="AT1359" s="176" t="s">
        <v>167</v>
      </c>
      <c r="AU1359" s="176" t="s">
        <v>79</v>
      </c>
      <c r="AV1359" s="14" t="s">
        <v>79</v>
      </c>
      <c r="AW1359" s="14" t="s">
        <v>33</v>
      </c>
      <c r="AX1359" s="14" t="s">
        <v>71</v>
      </c>
      <c r="AY1359" s="176" t="s">
        <v>159</v>
      </c>
    </row>
    <row r="1360" spans="2:51" s="14" customFormat="1" ht="11.25">
      <c r="B1360" s="175"/>
      <c r="D1360" s="168" t="s">
        <v>167</v>
      </c>
      <c r="E1360" s="176" t="s">
        <v>3</v>
      </c>
      <c r="F1360" s="177" t="s">
        <v>1696</v>
      </c>
      <c r="H1360" s="178">
        <v>25</v>
      </c>
      <c r="I1360" s="179"/>
      <c r="L1360" s="175"/>
      <c r="M1360" s="180"/>
      <c r="N1360" s="181"/>
      <c r="O1360" s="181"/>
      <c r="P1360" s="181"/>
      <c r="Q1360" s="181"/>
      <c r="R1360" s="181"/>
      <c r="S1360" s="181"/>
      <c r="T1360" s="182"/>
      <c r="AT1360" s="176" t="s">
        <v>167</v>
      </c>
      <c r="AU1360" s="176" t="s">
        <v>79</v>
      </c>
      <c r="AV1360" s="14" t="s">
        <v>79</v>
      </c>
      <c r="AW1360" s="14" t="s">
        <v>33</v>
      </c>
      <c r="AX1360" s="14" t="s">
        <v>71</v>
      </c>
      <c r="AY1360" s="176" t="s">
        <v>159</v>
      </c>
    </row>
    <row r="1361" spans="2:51" s="14" customFormat="1" ht="11.25">
      <c r="B1361" s="175"/>
      <c r="D1361" s="168" t="s">
        <v>167</v>
      </c>
      <c r="E1361" s="176" t="s">
        <v>3</v>
      </c>
      <c r="F1361" s="177" t="s">
        <v>1697</v>
      </c>
      <c r="H1361" s="178">
        <v>9.408</v>
      </c>
      <c r="I1361" s="179"/>
      <c r="L1361" s="175"/>
      <c r="M1361" s="180"/>
      <c r="N1361" s="181"/>
      <c r="O1361" s="181"/>
      <c r="P1361" s="181"/>
      <c r="Q1361" s="181"/>
      <c r="R1361" s="181"/>
      <c r="S1361" s="181"/>
      <c r="T1361" s="182"/>
      <c r="AT1361" s="176" t="s">
        <v>167</v>
      </c>
      <c r="AU1361" s="176" t="s">
        <v>79</v>
      </c>
      <c r="AV1361" s="14" t="s">
        <v>79</v>
      </c>
      <c r="AW1361" s="14" t="s">
        <v>33</v>
      </c>
      <c r="AX1361" s="14" t="s">
        <v>71</v>
      </c>
      <c r="AY1361" s="176" t="s">
        <v>159</v>
      </c>
    </row>
    <row r="1362" spans="2:51" s="14" customFormat="1" ht="11.25">
      <c r="B1362" s="175"/>
      <c r="D1362" s="168" t="s">
        <v>167</v>
      </c>
      <c r="E1362" s="176" t="s">
        <v>3</v>
      </c>
      <c r="F1362" s="177" t="s">
        <v>1698</v>
      </c>
      <c r="H1362" s="178">
        <v>16.12</v>
      </c>
      <c r="I1362" s="179"/>
      <c r="L1362" s="175"/>
      <c r="M1362" s="180"/>
      <c r="N1362" s="181"/>
      <c r="O1362" s="181"/>
      <c r="P1362" s="181"/>
      <c r="Q1362" s="181"/>
      <c r="R1362" s="181"/>
      <c r="S1362" s="181"/>
      <c r="T1362" s="182"/>
      <c r="AT1362" s="176" t="s">
        <v>167</v>
      </c>
      <c r="AU1362" s="176" t="s">
        <v>79</v>
      </c>
      <c r="AV1362" s="14" t="s">
        <v>79</v>
      </c>
      <c r="AW1362" s="14" t="s">
        <v>33</v>
      </c>
      <c r="AX1362" s="14" t="s">
        <v>71</v>
      </c>
      <c r="AY1362" s="176" t="s">
        <v>159</v>
      </c>
    </row>
    <row r="1363" spans="2:51" s="13" customFormat="1" ht="11.25">
      <c r="B1363" s="167"/>
      <c r="D1363" s="168" t="s">
        <v>167</v>
      </c>
      <c r="E1363" s="169" t="s">
        <v>3</v>
      </c>
      <c r="F1363" s="170" t="s">
        <v>1699</v>
      </c>
      <c r="H1363" s="169" t="s">
        <v>3</v>
      </c>
      <c r="I1363" s="171"/>
      <c r="L1363" s="167"/>
      <c r="M1363" s="172"/>
      <c r="N1363" s="173"/>
      <c r="O1363" s="173"/>
      <c r="P1363" s="173"/>
      <c r="Q1363" s="173"/>
      <c r="R1363" s="173"/>
      <c r="S1363" s="173"/>
      <c r="T1363" s="174"/>
      <c r="AT1363" s="169" t="s">
        <v>167</v>
      </c>
      <c r="AU1363" s="169" t="s">
        <v>79</v>
      </c>
      <c r="AV1363" s="13" t="s">
        <v>15</v>
      </c>
      <c r="AW1363" s="13" t="s">
        <v>33</v>
      </c>
      <c r="AX1363" s="13" t="s">
        <v>71</v>
      </c>
      <c r="AY1363" s="169" t="s">
        <v>159</v>
      </c>
    </row>
    <row r="1364" spans="2:51" s="14" customFormat="1" ht="11.25">
      <c r="B1364" s="175"/>
      <c r="D1364" s="168" t="s">
        <v>167</v>
      </c>
      <c r="E1364" s="176" t="s">
        <v>3</v>
      </c>
      <c r="F1364" s="177" t="s">
        <v>1700</v>
      </c>
      <c r="H1364" s="178">
        <v>30</v>
      </c>
      <c r="I1364" s="179"/>
      <c r="L1364" s="175"/>
      <c r="M1364" s="180"/>
      <c r="N1364" s="181"/>
      <c r="O1364" s="181"/>
      <c r="P1364" s="181"/>
      <c r="Q1364" s="181"/>
      <c r="R1364" s="181"/>
      <c r="S1364" s="181"/>
      <c r="T1364" s="182"/>
      <c r="AT1364" s="176" t="s">
        <v>167</v>
      </c>
      <c r="AU1364" s="176" t="s">
        <v>79</v>
      </c>
      <c r="AV1364" s="14" t="s">
        <v>79</v>
      </c>
      <c r="AW1364" s="14" t="s">
        <v>33</v>
      </c>
      <c r="AX1364" s="14" t="s">
        <v>71</v>
      </c>
      <c r="AY1364" s="176" t="s">
        <v>159</v>
      </c>
    </row>
    <row r="1365" spans="2:51" s="15" customFormat="1" ht="11.25">
      <c r="B1365" s="183"/>
      <c r="D1365" s="168" t="s">
        <v>167</v>
      </c>
      <c r="E1365" s="184" t="s">
        <v>3</v>
      </c>
      <c r="F1365" s="185" t="s">
        <v>186</v>
      </c>
      <c r="H1365" s="186">
        <v>444.912</v>
      </c>
      <c r="I1365" s="187"/>
      <c r="L1365" s="183"/>
      <c r="M1365" s="188"/>
      <c r="N1365" s="189"/>
      <c r="O1365" s="189"/>
      <c r="P1365" s="189"/>
      <c r="Q1365" s="189"/>
      <c r="R1365" s="189"/>
      <c r="S1365" s="189"/>
      <c r="T1365" s="190"/>
      <c r="AT1365" s="184" t="s">
        <v>167</v>
      </c>
      <c r="AU1365" s="184" t="s">
        <v>79</v>
      </c>
      <c r="AV1365" s="15" t="s">
        <v>85</v>
      </c>
      <c r="AW1365" s="15" t="s">
        <v>33</v>
      </c>
      <c r="AX1365" s="15" t="s">
        <v>15</v>
      </c>
      <c r="AY1365" s="184" t="s">
        <v>159</v>
      </c>
    </row>
    <row r="1366" spans="1:65" s="2" customFormat="1" ht="16.5" customHeight="1">
      <c r="A1366" s="34"/>
      <c r="B1366" s="153"/>
      <c r="C1366" s="191" t="s">
        <v>1701</v>
      </c>
      <c r="D1366" s="191" t="s">
        <v>245</v>
      </c>
      <c r="E1366" s="192" t="s">
        <v>1634</v>
      </c>
      <c r="F1366" s="193" t="s">
        <v>1635</v>
      </c>
      <c r="G1366" s="194" t="s">
        <v>214</v>
      </c>
      <c r="H1366" s="195">
        <v>0.133</v>
      </c>
      <c r="I1366" s="196"/>
      <c r="J1366" s="197">
        <f>ROUND(I1366*H1366,2)</f>
        <v>0</v>
      </c>
      <c r="K1366" s="193" t="s">
        <v>535</v>
      </c>
      <c r="L1366" s="198"/>
      <c r="M1366" s="199" t="s">
        <v>3</v>
      </c>
      <c r="N1366" s="200" t="s">
        <v>42</v>
      </c>
      <c r="O1366" s="55"/>
      <c r="P1366" s="163">
        <f>O1366*H1366</f>
        <v>0</v>
      </c>
      <c r="Q1366" s="163">
        <v>0</v>
      </c>
      <c r="R1366" s="163">
        <f>Q1366*H1366</f>
        <v>0</v>
      </c>
      <c r="S1366" s="163">
        <v>0</v>
      </c>
      <c r="T1366" s="164">
        <f>S1366*H1366</f>
        <v>0</v>
      </c>
      <c r="U1366" s="34"/>
      <c r="V1366" s="34"/>
      <c r="W1366" s="34"/>
      <c r="X1366" s="34"/>
      <c r="Y1366" s="34"/>
      <c r="Z1366" s="34"/>
      <c r="AA1366" s="34"/>
      <c r="AB1366" s="34"/>
      <c r="AC1366" s="34"/>
      <c r="AD1366" s="34"/>
      <c r="AE1366" s="34"/>
      <c r="AR1366" s="165" t="s">
        <v>345</v>
      </c>
      <c r="AT1366" s="165" t="s">
        <v>245</v>
      </c>
      <c r="AU1366" s="165" t="s">
        <v>79</v>
      </c>
      <c r="AY1366" s="19" t="s">
        <v>159</v>
      </c>
      <c r="BE1366" s="166">
        <f>IF(N1366="základní",J1366,0)</f>
        <v>0</v>
      </c>
      <c r="BF1366" s="166">
        <f>IF(N1366="snížená",J1366,0)</f>
        <v>0</v>
      </c>
      <c r="BG1366" s="166">
        <f>IF(N1366="zákl. přenesená",J1366,0)</f>
        <v>0</v>
      </c>
      <c r="BH1366" s="166">
        <f>IF(N1366="sníž. přenesená",J1366,0)</f>
        <v>0</v>
      </c>
      <c r="BI1366" s="166">
        <f>IF(N1366="nulová",J1366,0)</f>
        <v>0</v>
      </c>
      <c r="BJ1366" s="19" t="s">
        <v>15</v>
      </c>
      <c r="BK1366" s="166">
        <f>ROUND(I1366*H1366,2)</f>
        <v>0</v>
      </c>
      <c r="BL1366" s="19" t="s">
        <v>251</v>
      </c>
      <c r="BM1366" s="165" t="s">
        <v>1702</v>
      </c>
    </row>
    <row r="1367" spans="2:51" s="14" customFormat="1" ht="11.25">
      <c r="B1367" s="175"/>
      <c r="D1367" s="168" t="s">
        <v>167</v>
      </c>
      <c r="F1367" s="177" t="s">
        <v>1703</v>
      </c>
      <c r="H1367" s="178">
        <v>0.133</v>
      </c>
      <c r="I1367" s="179"/>
      <c r="L1367" s="175"/>
      <c r="M1367" s="180"/>
      <c r="N1367" s="181"/>
      <c r="O1367" s="181"/>
      <c r="P1367" s="181"/>
      <c r="Q1367" s="181"/>
      <c r="R1367" s="181"/>
      <c r="S1367" s="181"/>
      <c r="T1367" s="182"/>
      <c r="AT1367" s="176" t="s">
        <v>167</v>
      </c>
      <c r="AU1367" s="176" t="s">
        <v>79</v>
      </c>
      <c r="AV1367" s="14" t="s">
        <v>79</v>
      </c>
      <c r="AW1367" s="14" t="s">
        <v>4</v>
      </c>
      <c r="AX1367" s="14" t="s">
        <v>15</v>
      </c>
      <c r="AY1367" s="176" t="s">
        <v>159</v>
      </c>
    </row>
    <row r="1368" spans="1:65" s="2" customFormat="1" ht="24" customHeight="1">
      <c r="A1368" s="34"/>
      <c r="B1368" s="153"/>
      <c r="C1368" s="154" t="s">
        <v>1704</v>
      </c>
      <c r="D1368" s="154" t="s">
        <v>161</v>
      </c>
      <c r="E1368" s="155" t="s">
        <v>1705</v>
      </c>
      <c r="F1368" s="156" t="s">
        <v>1706</v>
      </c>
      <c r="G1368" s="157" t="s">
        <v>164</v>
      </c>
      <c r="H1368" s="158">
        <v>444.912</v>
      </c>
      <c r="I1368" s="159"/>
      <c r="J1368" s="160">
        <f>ROUND(I1368*H1368,2)</f>
        <v>0</v>
      </c>
      <c r="K1368" s="156" t="s">
        <v>165</v>
      </c>
      <c r="L1368" s="35"/>
      <c r="M1368" s="161" t="s">
        <v>3</v>
      </c>
      <c r="N1368" s="162" t="s">
        <v>42</v>
      </c>
      <c r="O1368" s="55"/>
      <c r="P1368" s="163">
        <f>O1368*H1368</f>
        <v>0</v>
      </c>
      <c r="Q1368" s="163">
        <v>0</v>
      </c>
      <c r="R1368" s="163">
        <f>Q1368*H1368</f>
        <v>0</v>
      </c>
      <c r="S1368" s="163">
        <v>0</v>
      </c>
      <c r="T1368" s="164">
        <f>S1368*H1368</f>
        <v>0</v>
      </c>
      <c r="U1368" s="34"/>
      <c r="V1368" s="34"/>
      <c r="W1368" s="34"/>
      <c r="X1368" s="34"/>
      <c r="Y1368" s="34"/>
      <c r="Z1368" s="34"/>
      <c r="AA1368" s="34"/>
      <c r="AB1368" s="34"/>
      <c r="AC1368" s="34"/>
      <c r="AD1368" s="34"/>
      <c r="AE1368" s="34"/>
      <c r="AR1368" s="165" t="s">
        <v>251</v>
      </c>
      <c r="AT1368" s="165" t="s">
        <v>161</v>
      </c>
      <c r="AU1368" s="165" t="s">
        <v>79</v>
      </c>
      <c r="AY1368" s="19" t="s">
        <v>159</v>
      </c>
      <c r="BE1368" s="166">
        <f>IF(N1368="základní",J1368,0)</f>
        <v>0</v>
      </c>
      <c r="BF1368" s="166">
        <f>IF(N1368="snížená",J1368,0)</f>
        <v>0</v>
      </c>
      <c r="BG1368" s="166">
        <f>IF(N1368="zákl. přenesená",J1368,0)</f>
        <v>0</v>
      </c>
      <c r="BH1368" s="166">
        <f>IF(N1368="sníž. přenesená",J1368,0)</f>
        <v>0</v>
      </c>
      <c r="BI1368" s="166">
        <f>IF(N1368="nulová",J1368,0)</f>
        <v>0</v>
      </c>
      <c r="BJ1368" s="19" t="s">
        <v>15</v>
      </c>
      <c r="BK1368" s="166">
        <f>ROUND(I1368*H1368,2)</f>
        <v>0</v>
      </c>
      <c r="BL1368" s="19" t="s">
        <v>251</v>
      </c>
      <c r="BM1368" s="165" t="s">
        <v>1707</v>
      </c>
    </row>
    <row r="1369" spans="2:51" s="14" customFormat="1" ht="11.25">
      <c r="B1369" s="175"/>
      <c r="D1369" s="168" t="s">
        <v>167</v>
      </c>
      <c r="E1369" s="176" t="s">
        <v>3</v>
      </c>
      <c r="F1369" s="177" t="s">
        <v>1691</v>
      </c>
      <c r="H1369" s="178">
        <v>135.44</v>
      </c>
      <c r="I1369" s="179"/>
      <c r="L1369" s="175"/>
      <c r="M1369" s="180"/>
      <c r="N1369" s="181"/>
      <c r="O1369" s="181"/>
      <c r="P1369" s="181"/>
      <c r="Q1369" s="181"/>
      <c r="R1369" s="181"/>
      <c r="S1369" s="181"/>
      <c r="T1369" s="182"/>
      <c r="AT1369" s="176" t="s">
        <v>167</v>
      </c>
      <c r="AU1369" s="176" t="s">
        <v>79</v>
      </c>
      <c r="AV1369" s="14" t="s">
        <v>79</v>
      </c>
      <c r="AW1369" s="14" t="s">
        <v>33</v>
      </c>
      <c r="AX1369" s="14" t="s">
        <v>71</v>
      </c>
      <c r="AY1369" s="176" t="s">
        <v>159</v>
      </c>
    </row>
    <row r="1370" spans="2:51" s="14" customFormat="1" ht="11.25">
      <c r="B1370" s="175"/>
      <c r="D1370" s="168" t="s">
        <v>167</v>
      </c>
      <c r="E1370" s="176" t="s">
        <v>3</v>
      </c>
      <c r="F1370" s="177" t="s">
        <v>1692</v>
      </c>
      <c r="H1370" s="178">
        <v>181.354</v>
      </c>
      <c r="I1370" s="179"/>
      <c r="L1370" s="175"/>
      <c r="M1370" s="180"/>
      <c r="N1370" s="181"/>
      <c r="O1370" s="181"/>
      <c r="P1370" s="181"/>
      <c r="Q1370" s="181"/>
      <c r="R1370" s="181"/>
      <c r="S1370" s="181"/>
      <c r="T1370" s="182"/>
      <c r="AT1370" s="176" t="s">
        <v>167</v>
      </c>
      <c r="AU1370" s="176" t="s">
        <v>79</v>
      </c>
      <c r="AV1370" s="14" t="s">
        <v>79</v>
      </c>
      <c r="AW1370" s="14" t="s">
        <v>33</v>
      </c>
      <c r="AX1370" s="14" t="s">
        <v>71</v>
      </c>
      <c r="AY1370" s="176" t="s">
        <v>159</v>
      </c>
    </row>
    <row r="1371" spans="2:51" s="13" customFormat="1" ht="11.25">
      <c r="B1371" s="167"/>
      <c r="D1371" s="168" t="s">
        <v>167</v>
      </c>
      <c r="E1371" s="169" t="s">
        <v>3</v>
      </c>
      <c r="F1371" s="170" t="s">
        <v>1685</v>
      </c>
      <c r="H1371" s="169" t="s">
        <v>3</v>
      </c>
      <c r="I1371" s="171"/>
      <c r="L1371" s="167"/>
      <c r="M1371" s="172"/>
      <c r="N1371" s="173"/>
      <c r="O1371" s="173"/>
      <c r="P1371" s="173"/>
      <c r="Q1371" s="173"/>
      <c r="R1371" s="173"/>
      <c r="S1371" s="173"/>
      <c r="T1371" s="174"/>
      <c r="AT1371" s="169" t="s">
        <v>167</v>
      </c>
      <c r="AU1371" s="169" t="s">
        <v>79</v>
      </c>
      <c r="AV1371" s="13" t="s">
        <v>15</v>
      </c>
      <c r="AW1371" s="13" t="s">
        <v>33</v>
      </c>
      <c r="AX1371" s="13" t="s">
        <v>71</v>
      </c>
      <c r="AY1371" s="169" t="s">
        <v>159</v>
      </c>
    </row>
    <row r="1372" spans="2:51" s="14" customFormat="1" ht="11.25">
      <c r="B1372" s="175"/>
      <c r="D1372" s="168" t="s">
        <v>167</v>
      </c>
      <c r="E1372" s="176" t="s">
        <v>3</v>
      </c>
      <c r="F1372" s="177" t="s">
        <v>1693</v>
      </c>
      <c r="H1372" s="178">
        <v>4.62</v>
      </c>
      <c r="I1372" s="179"/>
      <c r="L1372" s="175"/>
      <c r="M1372" s="180"/>
      <c r="N1372" s="181"/>
      <c r="O1372" s="181"/>
      <c r="P1372" s="181"/>
      <c r="Q1372" s="181"/>
      <c r="R1372" s="181"/>
      <c r="S1372" s="181"/>
      <c r="T1372" s="182"/>
      <c r="AT1372" s="176" t="s">
        <v>167</v>
      </c>
      <c r="AU1372" s="176" t="s">
        <v>79</v>
      </c>
      <c r="AV1372" s="14" t="s">
        <v>79</v>
      </c>
      <c r="AW1372" s="14" t="s">
        <v>33</v>
      </c>
      <c r="AX1372" s="14" t="s">
        <v>71</v>
      </c>
      <c r="AY1372" s="176" t="s">
        <v>159</v>
      </c>
    </row>
    <row r="1373" spans="2:51" s="14" customFormat="1" ht="11.25">
      <c r="B1373" s="175"/>
      <c r="D1373" s="168" t="s">
        <v>167</v>
      </c>
      <c r="E1373" s="176" t="s">
        <v>3</v>
      </c>
      <c r="F1373" s="177" t="s">
        <v>1694</v>
      </c>
      <c r="H1373" s="178">
        <v>34</v>
      </c>
      <c r="I1373" s="179"/>
      <c r="L1373" s="175"/>
      <c r="M1373" s="180"/>
      <c r="N1373" s="181"/>
      <c r="O1373" s="181"/>
      <c r="P1373" s="181"/>
      <c r="Q1373" s="181"/>
      <c r="R1373" s="181"/>
      <c r="S1373" s="181"/>
      <c r="T1373" s="182"/>
      <c r="AT1373" s="176" t="s">
        <v>167</v>
      </c>
      <c r="AU1373" s="176" t="s">
        <v>79</v>
      </c>
      <c r="AV1373" s="14" t="s">
        <v>79</v>
      </c>
      <c r="AW1373" s="14" t="s">
        <v>33</v>
      </c>
      <c r="AX1373" s="14" t="s">
        <v>71</v>
      </c>
      <c r="AY1373" s="176" t="s">
        <v>159</v>
      </c>
    </row>
    <row r="1374" spans="2:51" s="14" customFormat="1" ht="11.25">
      <c r="B1374" s="175"/>
      <c r="D1374" s="168" t="s">
        <v>167</v>
      </c>
      <c r="E1374" s="176" t="s">
        <v>3</v>
      </c>
      <c r="F1374" s="177" t="s">
        <v>1695</v>
      </c>
      <c r="H1374" s="178">
        <v>8.97</v>
      </c>
      <c r="I1374" s="179"/>
      <c r="L1374" s="175"/>
      <c r="M1374" s="180"/>
      <c r="N1374" s="181"/>
      <c r="O1374" s="181"/>
      <c r="P1374" s="181"/>
      <c r="Q1374" s="181"/>
      <c r="R1374" s="181"/>
      <c r="S1374" s="181"/>
      <c r="T1374" s="182"/>
      <c r="AT1374" s="176" t="s">
        <v>167</v>
      </c>
      <c r="AU1374" s="176" t="s">
        <v>79</v>
      </c>
      <c r="AV1374" s="14" t="s">
        <v>79</v>
      </c>
      <c r="AW1374" s="14" t="s">
        <v>33</v>
      </c>
      <c r="AX1374" s="14" t="s">
        <v>71</v>
      </c>
      <c r="AY1374" s="176" t="s">
        <v>159</v>
      </c>
    </row>
    <row r="1375" spans="2:51" s="14" customFormat="1" ht="11.25">
      <c r="B1375" s="175"/>
      <c r="D1375" s="168" t="s">
        <v>167</v>
      </c>
      <c r="E1375" s="176" t="s">
        <v>3</v>
      </c>
      <c r="F1375" s="177" t="s">
        <v>1696</v>
      </c>
      <c r="H1375" s="178">
        <v>25</v>
      </c>
      <c r="I1375" s="179"/>
      <c r="L1375" s="175"/>
      <c r="M1375" s="180"/>
      <c r="N1375" s="181"/>
      <c r="O1375" s="181"/>
      <c r="P1375" s="181"/>
      <c r="Q1375" s="181"/>
      <c r="R1375" s="181"/>
      <c r="S1375" s="181"/>
      <c r="T1375" s="182"/>
      <c r="AT1375" s="176" t="s">
        <v>167</v>
      </c>
      <c r="AU1375" s="176" t="s">
        <v>79</v>
      </c>
      <c r="AV1375" s="14" t="s">
        <v>79</v>
      </c>
      <c r="AW1375" s="14" t="s">
        <v>33</v>
      </c>
      <c r="AX1375" s="14" t="s">
        <v>71</v>
      </c>
      <c r="AY1375" s="176" t="s">
        <v>159</v>
      </c>
    </row>
    <row r="1376" spans="2:51" s="14" customFormat="1" ht="11.25">
      <c r="B1376" s="175"/>
      <c r="D1376" s="168" t="s">
        <v>167</v>
      </c>
      <c r="E1376" s="176" t="s">
        <v>3</v>
      </c>
      <c r="F1376" s="177" t="s">
        <v>1697</v>
      </c>
      <c r="H1376" s="178">
        <v>9.408</v>
      </c>
      <c r="I1376" s="179"/>
      <c r="L1376" s="175"/>
      <c r="M1376" s="180"/>
      <c r="N1376" s="181"/>
      <c r="O1376" s="181"/>
      <c r="P1376" s="181"/>
      <c r="Q1376" s="181"/>
      <c r="R1376" s="181"/>
      <c r="S1376" s="181"/>
      <c r="T1376" s="182"/>
      <c r="AT1376" s="176" t="s">
        <v>167</v>
      </c>
      <c r="AU1376" s="176" t="s">
        <v>79</v>
      </c>
      <c r="AV1376" s="14" t="s">
        <v>79</v>
      </c>
      <c r="AW1376" s="14" t="s">
        <v>33</v>
      </c>
      <c r="AX1376" s="14" t="s">
        <v>71</v>
      </c>
      <c r="AY1376" s="176" t="s">
        <v>159</v>
      </c>
    </row>
    <row r="1377" spans="2:51" s="14" customFormat="1" ht="11.25">
      <c r="B1377" s="175"/>
      <c r="D1377" s="168" t="s">
        <v>167</v>
      </c>
      <c r="E1377" s="176" t="s">
        <v>3</v>
      </c>
      <c r="F1377" s="177" t="s">
        <v>1698</v>
      </c>
      <c r="H1377" s="178">
        <v>16.12</v>
      </c>
      <c r="I1377" s="179"/>
      <c r="L1377" s="175"/>
      <c r="M1377" s="180"/>
      <c r="N1377" s="181"/>
      <c r="O1377" s="181"/>
      <c r="P1377" s="181"/>
      <c r="Q1377" s="181"/>
      <c r="R1377" s="181"/>
      <c r="S1377" s="181"/>
      <c r="T1377" s="182"/>
      <c r="AT1377" s="176" t="s">
        <v>167</v>
      </c>
      <c r="AU1377" s="176" t="s">
        <v>79</v>
      </c>
      <c r="AV1377" s="14" t="s">
        <v>79</v>
      </c>
      <c r="AW1377" s="14" t="s">
        <v>33</v>
      </c>
      <c r="AX1377" s="14" t="s">
        <v>71</v>
      </c>
      <c r="AY1377" s="176" t="s">
        <v>159</v>
      </c>
    </row>
    <row r="1378" spans="2:51" s="13" customFormat="1" ht="11.25">
      <c r="B1378" s="167"/>
      <c r="D1378" s="168" t="s">
        <v>167</v>
      </c>
      <c r="E1378" s="169" t="s">
        <v>3</v>
      </c>
      <c r="F1378" s="170" t="s">
        <v>1699</v>
      </c>
      <c r="H1378" s="169" t="s">
        <v>3</v>
      </c>
      <c r="I1378" s="171"/>
      <c r="L1378" s="167"/>
      <c r="M1378" s="172"/>
      <c r="N1378" s="173"/>
      <c r="O1378" s="173"/>
      <c r="P1378" s="173"/>
      <c r="Q1378" s="173"/>
      <c r="R1378" s="173"/>
      <c r="S1378" s="173"/>
      <c r="T1378" s="174"/>
      <c r="AT1378" s="169" t="s">
        <v>167</v>
      </c>
      <c r="AU1378" s="169" t="s">
        <v>79</v>
      </c>
      <c r="AV1378" s="13" t="s">
        <v>15</v>
      </c>
      <c r="AW1378" s="13" t="s">
        <v>33</v>
      </c>
      <c r="AX1378" s="13" t="s">
        <v>71</v>
      </c>
      <c r="AY1378" s="169" t="s">
        <v>159</v>
      </c>
    </row>
    <row r="1379" spans="2:51" s="14" customFormat="1" ht="11.25">
      <c r="B1379" s="175"/>
      <c r="D1379" s="168" t="s">
        <v>167</v>
      </c>
      <c r="E1379" s="176" t="s">
        <v>3</v>
      </c>
      <c r="F1379" s="177" t="s">
        <v>1700</v>
      </c>
      <c r="H1379" s="178">
        <v>30</v>
      </c>
      <c r="I1379" s="179"/>
      <c r="L1379" s="175"/>
      <c r="M1379" s="180"/>
      <c r="N1379" s="181"/>
      <c r="O1379" s="181"/>
      <c r="P1379" s="181"/>
      <c r="Q1379" s="181"/>
      <c r="R1379" s="181"/>
      <c r="S1379" s="181"/>
      <c r="T1379" s="182"/>
      <c r="AT1379" s="176" t="s">
        <v>167</v>
      </c>
      <c r="AU1379" s="176" t="s">
        <v>79</v>
      </c>
      <c r="AV1379" s="14" t="s">
        <v>79</v>
      </c>
      <c r="AW1379" s="14" t="s">
        <v>33</v>
      </c>
      <c r="AX1379" s="14" t="s">
        <v>71</v>
      </c>
      <c r="AY1379" s="176" t="s">
        <v>159</v>
      </c>
    </row>
    <row r="1380" spans="2:51" s="15" customFormat="1" ht="11.25">
      <c r="B1380" s="183"/>
      <c r="D1380" s="168" t="s">
        <v>167</v>
      </c>
      <c r="E1380" s="184" t="s">
        <v>3</v>
      </c>
      <c r="F1380" s="185" t="s">
        <v>186</v>
      </c>
      <c r="H1380" s="186">
        <v>444.912</v>
      </c>
      <c r="I1380" s="187"/>
      <c r="L1380" s="183"/>
      <c r="M1380" s="188"/>
      <c r="N1380" s="189"/>
      <c r="O1380" s="189"/>
      <c r="P1380" s="189"/>
      <c r="Q1380" s="189"/>
      <c r="R1380" s="189"/>
      <c r="S1380" s="189"/>
      <c r="T1380" s="190"/>
      <c r="AT1380" s="184" t="s">
        <v>167</v>
      </c>
      <c r="AU1380" s="184" t="s">
        <v>79</v>
      </c>
      <c r="AV1380" s="15" t="s">
        <v>85</v>
      </c>
      <c r="AW1380" s="15" t="s">
        <v>33</v>
      </c>
      <c r="AX1380" s="15" t="s">
        <v>15</v>
      </c>
      <c r="AY1380" s="184" t="s">
        <v>159</v>
      </c>
    </row>
    <row r="1381" spans="1:65" s="2" customFormat="1" ht="48" customHeight="1">
      <c r="A1381" s="34"/>
      <c r="B1381" s="153"/>
      <c r="C1381" s="191" t="s">
        <v>1708</v>
      </c>
      <c r="D1381" s="191" t="s">
        <v>245</v>
      </c>
      <c r="E1381" s="192" t="s">
        <v>1709</v>
      </c>
      <c r="F1381" s="193" t="s">
        <v>1710</v>
      </c>
      <c r="G1381" s="194" t="s">
        <v>164</v>
      </c>
      <c r="H1381" s="195">
        <v>511.649</v>
      </c>
      <c r="I1381" s="196"/>
      <c r="J1381" s="197">
        <f>ROUND(I1381*H1381,2)</f>
        <v>0</v>
      </c>
      <c r="K1381" s="193" t="s">
        <v>165</v>
      </c>
      <c r="L1381" s="198"/>
      <c r="M1381" s="199" t="s">
        <v>3</v>
      </c>
      <c r="N1381" s="200" t="s">
        <v>42</v>
      </c>
      <c r="O1381" s="55"/>
      <c r="P1381" s="163">
        <f>O1381*H1381</f>
        <v>0</v>
      </c>
      <c r="Q1381" s="163">
        <v>0.001</v>
      </c>
      <c r="R1381" s="163">
        <f>Q1381*H1381</f>
        <v>0.511649</v>
      </c>
      <c r="S1381" s="163">
        <v>0</v>
      </c>
      <c r="T1381" s="164">
        <f>S1381*H1381</f>
        <v>0</v>
      </c>
      <c r="U1381" s="34"/>
      <c r="V1381" s="34"/>
      <c r="W1381" s="34"/>
      <c r="X1381" s="34"/>
      <c r="Y1381" s="34"/>
      <c r="Z1381" s="34"/>
      <c r="AA1381" s="34"/>
      <c r="AB1381" s="34"/>
      <c r="AC1381" s="34"/>
      <c r="AD1381" s="34"/>
      <c r="AE1381" s="34"/>
      <c r="AR1381" s="165" t="s">
        <v>345</v>
      </c>
      <c r="AT1381" s="165" t="s">
        <v>245</v>
      </c>
      <c r="AU1381" s="165" t="s">
        <v>79</v>
      </c>
      <c r="AY1381" s="19" t="s">
        <v>159</v>
      </c>
      <c r="BE1381" s="166">
        <f>IF(N1381="základní",J1381,0)</f>
        <v>0</v>
      </c>
      <c r="BF1381" s="166">
        <f>IF(N1381="snížená",J1381,0)</f>
        <v>0</v>
      </c>
      <c r="BG1381" s="166">
        <f>IF(N1381="zákl. přenesená",J1381,0)</f>
        <v>0</v>
      </c>
      <c r="BH1381" s="166">
        <f>IF(N1381="sníž. přenesená",J1381,0)</f>
        <v>0</v>
      </c>
      <c r="BI1381" s="166">
        <f>IF(N1381="nulová",J1381,0)</f>
        <v>0</v>
      </c>
      <c r="BJ1381" s="19" t="s">
        <v>15</v>
      </c>
      <c r="BK1381" s="166">
        <f>ROUND(I1381*H1381,2)</f>
        <v>0</v>
      </c>
      <c r="BL1381" s="19" t="s">
        <v>251</v>
      </c>
      <c r="BM1381" s="165" t="s">
        <v>1711</v>
      </c>
    </row>
    <row r="1382" spans="2:51" s="14" customFormat="1" ht="11.25">
      <c r="B1382" s="175"/>
      <c r="D1382" s="168" t="s">
        <v>167</v>
      </c>
      <c r="F1382" s="177" t="s">
        <v>1712</v>
      </c>
      <c r="H1382" s="178">
        <v>511.649</v>
      </c>
      <c r="I1382" s="179"/>
      <c r="L1382" s="175"/>
      <c r="M1382" s="180"/>
      <c r="N1382" s="181"/>
      <c r="O1382" s="181"/>
      <c r="P1382" s="181"/>
      <c r="Q1382" s="181"/>
      <c r="R1382" s="181"/>
      <c r="S1382" s="181"/>
      <c r="T1382" s="182"/>
      <c r="AT1382" s="176" t="s">
        <v>167</v>
      </c>
      <c r="AU1382" s="176" t="s">
        <v>79</v>
      </c>
      <c r="AV1382" s="14" t="s">
        <v>79</v>
      </c>
      <c r="AW1382" s="14" t="s">
        <v>4</v>
      </c>
      <c r="AX1382" s="14" t="s">
        <v>15</v>
      </c>
      <c r="AY1382" s="176" t="s">
        <v>159</v>
      </c>
    </row>
    <row r="1383" spans="1:65" s="2" customFormat="1" ht="36" customHeight="1">
      <c r="A1383" s="34"/>
      <c r="B1383" s="153"/>
      <c r="C1383" s="154" t="s">
        <v>1713</v>
      </c>
      <c r="D1383" s="154" t="s">
        <v>161</v>
      </c>
      <c r="E1383" s="155" t="s">
        <v>1714</v>
      </c>
      <c r="F1383" s="156" t="s">
        <v>1715</v>
      </c>
      <c r="G1383" s="157" t="s">
        <v>164</v>
      </c>
      <c r="H1383" s="158">
        <v>425.624</v>
      </c>
      <c r="I1383" s="159"/>
      <c r="J1383" s="160">
        <f>ROUND(I1383*H1383,2)</f>
        <v>0</v>
      </c>
      <c r="K1383" s="156" t="s">
        <v>165</v>
      </c>
      <c r="L1383" s="35"/>
      <c r="M1383" s="161" t="s">
        <v>3</v>
      </c>
      <c r="N1383" s="162" t="s">
        <v>42</v>
      </c>
      <c r="O1383" s="55"/>
      <c r="P1383" s="163">
        <f>O1383*H1383</f>
        <v>0</v>
      </c>
      <c r="Q1383" s="163">
        <v>0</v>
      </c>
      <c r="R1383" s="163">
        <f>Q1383*H1383</f>
        <v>0</v>
      </c>
      <c r="S1383" s="163">
        <v>0</v>
      </c>
      <c r="T1383" s="164">
        <f>S1383*H1383</f>
        <v>0</v>
      </c>
      <c r="U1383" s="34"/>
      <c r="V1383" s="34"/>
      <c r="W1383" s="34"/>
      <c r="X1383" s="34"/>
      <c r="Y1383" s="34"/>
      <c r="Z1383" s="34"/>
      <c r="AA1383" s="34"/>
      <c r="AB1383" s="34"/>
      <c r="AC1383" s="34"/>
      <c r="AD1383" s="34"/>
      <c r="AE1383" s="34"/>
      <c r="AR1383" s="165" t="s">
        <v>251</v>
      </c>
      <c r="AT1383" s="165" t="s">
        <v>161</v>
      </c>
      <c r="AU1383" s="165" t="s">
        <v>79</v>
      </c>
      <c r="AY1383" s="19" t="s">
        <v>159</v>
      </c>
      <c r="BE1383" s="166">
        <f>IF(N1383="základní",J1383,0)</f>
        <v>0</v>
      </c>
      <c r="BF1383" s="166">
        <f>IF(N1383="snížená",J1383,0)</f>
        <v>0</v>
      </c>
      <c r="BG1383" s="166">
        <f>IF(N1383="zákl. přenesená",J1383,0)</f>
        <v>0</v>
      </c>
      <c r="BH1383" s="166">
        <f>IF(N1383="sníž. přenesená",J1383,0)</f>
        <v>0</v>
      </c>
      <c r="BI1383" s="166">
        <f>IF(N1383="nulová",J1383,0)</f>
        <v>0</v>
      </c>
      <c r="BJ1383" s="19" t="s">
        <v>15</v>
      </c>
      <c r="BK1383" s="166">
        <f>ROUND(I1383*H1383,2)</f>
        <v>0</v>
      </c>
      <c r="BL1383" s="19" t="s">
        <v>251</v>
      </c>
      <c r="BM1383" s="165" t="s">
        <v>1716</v>
      </c>
    </row>
    <row r="1384" spans="2:51" s="14" customFormat="1" ht="11.25">
      <c r="B1384" s="175"/>
      <c r="D1384" s="168" t="s">
        <v>167</v>
      </c>
      <c r="E1384" s="176" t="s">
        <v>3</v>
      </c>
      <c r="F1384" s="177" t="s">
        <v>1691</v>
      </c>
      <c r="H1384" s="178">
        <v>135.44</v>
      </c>
      <c r="I1384" s="179"/>
      <c r="L1384" s="175"/>
      <c r="M1384" s="180"/>
      <c r="N1384" s="181"/>
      <c r="O1384" s="181"/>
      <c r="P1384" s="181"/>
      <c r="Q1384" s="181"/>
      <c r="R1384" s="181"/>
      <c r="S1384" s="181"/>
      <c r="T1384" s="182"/>
      <c r="AT1384" s="176" t="s">
        <v>167</v>
      </c>
      <c r="AU1384" s="176" t="s">
        <v>79</v>
      </c>
      <c r="AV1384" s="14" t="s">
        <v>79</v>
      </c>
      <c r="AW1384" s="14" t="s">
        <v>33</v>
      </c>
      <c r="AX1384" s="14" t="s">
        <v>71</v>
      </c>
      <c r="AY1384" s="176" t="s">
        <v>159</v>
      </c>
    </row>
    <row r="1385" spans="2:51" s="14" customFormat="1" ht="11.25">
      <c r="B1385" s="175"/>
      <c r="D1385" s="168" t="s">
        <v>167</v>
      </c>
      <c r="E1385" s="176" t="s">
        <v>3</v>
      </c>
      <c r="F1385" s="177" t="s">
        <v>1692</v>
      </c>
      <c r="H1385" s="178">
        <v>181.354</v>
      </c>
      <c r="I1385" s="179"/>
      <c r="L1385" s="175"/>
      <c r="M1385" s="180"/>
      <c r="N1385" s="181"/>
      <c r="O1385" s="181"/>
      <c r="P1385" s="181"/>
      <c r="Q1385" s="181"/>
      <c r="R1385" s="181"/>
      <c r="S1385" s="181"/>
      <c r="T1385" s="182"/>
      <c r="AT1385" s="176" t="s">
        <v>167</v>
      </c>
      <c r="AU1385" s="176" t="s">
        <v>79</v>
      </c>
      <c r="AV1385" s="14" t="s">
        <v>79</v>
      </c>
      <c r="AW1385" s="14" t="s">
        <v>33</v>
      </c>
      <c r="AX1385" s="14" t="s">
        <v>71</v>
      </c>
      <c r="AY1385" s="176" t="s">
        <v>159</v>
      </c>
    </row>
    <row r="1386" spans="2:51" s="13" customFormat="1" ht="11.25">
      <c r="B1386" s="167"/>
      <c r="D1386" s="168" t="s">
        <v>167</v>
      </c>
      <c r="E1386" s="169" t="s">
        <v>3</v>
      </c>
      <c r="F1386" s="170" t="s">
        <v>1685</v>
      </c>
      <c r="H1386" s="169" t="s">
        <v>3</v>
      </c>
      <c r="I1386" s="171"/>
      <c r="L1386" s="167"/>
      <c r="M1386" s="172"/>
      <c r="N1386" s="173"/>
      <c r="O1386" s="173"/>
      <c r="P1386" s="173"/>
      <c r="Q1386" s="173"/>
      <c r="R1386" s="173"/>
      <c r="S1386" s="173"/>
      <c r="T1386" s="174"/>
      <c r="AT1386" s="169" t="s">
        <v>167</v>
      </c>
      <c r="AU1386" s="169" t="s">
        <v>79</v>
      </c>
      <c r="AV1386" s="13" t="s">
        <v>15</v>
      </c>
      <c r="AW1386" s="13" t="s">
        <v>33</v>
      </c>
      <c r="AX1386" s="13" t="s">
        <v>71</v>
      </c>
      <c r="AY1386" s="169" t="s">
        <v>159</v>
      </c>
    </row>
    <row r="1387" spans="2:51" s="14" customFormat="1" ht="11.25">
      <c r="B1387" s="175"/>
      <c r="D1387" s="168" t="s">
        <v>167</v>
      </c>
      <c r="E1387" s="176" t="s">
        <v>3</v>
      </c>
      <c r="F1387" s="177" t="s">
        <v>1717</v>
      </c>
      <c r="H1387" s="178">
        <v>2.772</v>
      </c>
      <c r="I1387" s="179"/>
      <c r="L1387" s="175"/>
      <c r="M1387" s="180"/>
      <c r="N1387" s="181"/>
      <c r="O1387" s="181"/>
      <c r="P1387" s="181"/>
      <c r="Q1387" s="181"/>
      <c r="R1387" s="181"/>
      <c r="S1387" s="181"/>
      <c r="T1387" s="182"/>
      <c r="AT1387" s="176" t="s">
        <v>167</v>
      </c>
      <c r="AU1387" s="176" t="s">
        <v>79</v>
      </c>
      <c r="AV1387" s="14" t="s">
        <v>79</v>
      </c>
      <c r="AW1387" s="14" t="s">
        <v>33</v>
      </c>
      <c r="AX1387" s="14" t="s">
        <v>71</v>
      </c>
      <c r="AY1387" s="176" t="s">
        <v>159</v>
      </c>
    </row>
    <row r="1388" spans="2:51" s="14" customFormat="1" ht="11.25">
      <c r="B1388" s="175"/>
      <c r="D1388" s="168" t="s">
        <v>167</v>
      </c>
      <c r="E1388" s="176" t="s">
        <v>3</v>
      </c>
      <c r="F1388" s="177" t="s">
        <v>1718</v>
      </c>
      <c r="H1388" s="178">
        <v>27</v>
      </c>
      <c r="I1388" s="179"/>
      <c r="L1388" s="175"/>
      <c r="M1388" s="180"/>
      <c r="N1388" s="181"/>
      <c r="O1388" s="181"/>
      <c r="P1388" s="181"/>
      <c r="Q1388" s="181"/>
      <c r="R1388" s="181"/>
      <c r="S1388" s="181"/>
      <c r="T1388" s="182"/>
      <c r="AT1388" s="176" t="s">
        <v>167</v>
      </c>
      <c r="AU1388" s="176" t="s">
        <v>79</v>
      </c>
      <c r="AV1388" s="14" t="s">
        <v>79</v>
      </c>
      <c r="AW1388" s="14" t="s">
        <v>33</v>
      </c>
      <c r="AX1388" s="14" t="s">
        <v>71</v>
      </c>
      <c r="AY1388" s="176" t="s">
        <v>159</v>
      </c>
    </row>
    <row r="1389" spans="2:51" s="14" customFormat="1" ht="11.25">
      <c r="B1389" s="175"/>
      <c r="D1389" s="168" t="s">
        <v>167</v>
      </c>
      <c r="E1389" s="176" t="s">
        <v>3</v>
      </c>
      <c r="F1389" s="177" t="s">
        <v>1719</v>
      </c>
      <c r="H1389" s="178">
        <v>5.658</v>
      </c>
      <c r="I1389" s="179"/>
      <c r="L1389" s="175"/>
      <c r="M1389" s="180"/>
      <c r="N1389" s="181"/>
      <c r="O1389" s="181"/>
      <c r="P1389" s="181"/>
      <c r="Q1389" s="181"/>
      <c r="R1389" s="181"/>
      <c r="S1389" s="181"/>
      <c r="T1389" s="182"/>
      <c r="AT1389" s="176" t="s">
        <v>167</v>
      </c>
      <c r="AU1389" s="176" t="s">
        <v>79</v>
      </c>
      <c r="AV1389" s="14" t="s">
        <v>79</v>
      </c>
      <c r="AW1389" s="14" t="s">
        <v>33</v>
      </c>
      <c r="AX1389" s="14" t="s">
        <v>71</v>
      </c>
      <c r="AY1389" s="176" t="s">
        <v>159</v>
      </c>
    </row>
    <row r="1390" spans="2:51" s="14" customFormat="1" ht="11.25">
      <c r="B1390" s="175"/>
      <c r="D1390" s="168" t="s">
        <v>167</v>
      </c>
      <c r="E1390" s="176" t="s">
        <v>3</v>
      </c>
      <c r="F1390" s="177" t="s">
        <v>1720</v>
      </c>
      <c r="H1390" s="178">
        <v>22</v>
      </c>
      <c r="I1390" s="179"/>
      <c r="L1390" s="175"/>
      <c r="M1390" s="180"/>
      <c r="N1390" s="181"/>
      <c r="O1390" s="181"/>
      <c r="P1390" s="181"/>
      <c r="Q1390" s="181"/>
      <c r="R1390" s="181"/>
      <c r="S1390" s="181"/>
      <c r="T1390" s="182"/>
      <c r="AT1390" s="176" t="s">
        <v>167</v>
      </c>
      <c r="AU1390" s="176" t="s">
        <v>79</v>
      </c>
      <c r="AV1390" s="14" t="s">
        <v>79</v>
      </c>
      <c r="AW1390" s="14" t="s">
        <v>33</v>
      </c>
      <c r="AX1390" s="14" t="s">
        <v>71</v>
      </c>
      <c r="AY1390" s="176" t="s">
        <v>159</v>
      </c>
    </row>
    <row r="1391" spans="2:51" s="14" customFormat="1" ht="11.25">
      <c r="B1391" s="175"/>
      <c r="D1391" s="168" t="s">
        <v>167</v>
      </c>
      <c r="E1391" s="176" t="s">
        <v>3</v>
      </c>
      <c r="F1391" s="177" t="s">
        <v>1721</v>
      </c>
      <c r="H1391" s="178">
        <v>8.4</v>
      </c>
      <c r="I1391" s="179"/>
      <c r="L1391" s="175"/>
      <c r="M1391" s="180"/>
      <c r="N1391" s="181"/>
      <c r="O1391" s="181"/>
      <c r="P1391" s="181"/>
      <c r="Q1391" s="181"/>
      <c r="R1391" s="181"/>
      <c r="S1391" s="181"/>
      <c r="T1391" s="182"/>
      <c r="AT1391" s="176" t="s">
        <v>167</v>
      </c>
      <c r="AU1391" s="176" t="s">
        <v>79</v>
      </c>
      <c r="AV1391" s="14" t="s">
        <v>79</v>
      </c>
      <c r="AW1391" s="14" t="s">
        <v>33</v>
      </c>
      <c r="AX1391" s="14" t="s">
        <v>71</v>
      </c>
      <c r="AY1391" s="176" t="s">
        <v>159</v>
      </c>
    </row>
    <row r="1392" spans="2:51" s="14" customFormat="1" ht="11.25">
      <c r="B1392" s="175"/>
      <c r="D1392" s="168" t="s">
        <v>167</v>
      </c>
      <c r="E1392" s="176" t="s">
        <v>3</v>
      </c>
      <c r="F1392" s="177" t="s">
        <v>1722</v>
      </c>
      <c r="H1392" s="178">
        <v>13</v>
      </c>
      <c r="I1392" s="179"/>
      <c r="L1392" s="175"/>
      <c r="M1392" s="180"/>
      <c r="N1392" s="181"/>
      <c r="O1392" s="181"/>
      <c r="P1392" s="181"/>
      <c r="Q1392" s="181"/>
      <c r="R1392" s="181"/>
      <c r="S1392" s="181"/>
      <c r="T1392" s="182"/>
      <c r="AT1392" s="176" t="s">
        <v>167</v>
      </c>
      <c r="AU1392" s="176" t="s">
        <v>79</v>
      </c>
      <c r="AV1392" s="14" t="s">
        <v>79</v>
      </c>
      <c r="AW1392" s="14" t="s">
        <v>33</v>
      </c>
      <c r="AX1392" s="14" t="s">
        <v>71</v>
      </c>
      <c r="AY1392" s="176" t="s">
        <v>159</v>
      </c>
    </row>
    <row r="1393" spans="2:51" s="13" customFormat="1" ht="11.25">
      <c r="B1393" s="167"/>
      <c r="D1393" s="168" t="s">
        <v>167</v>
      </c>
      <c r="E1393" s="169" t="s">
        <v>3</v>
      </c>
      <c r="F1393" s="170" t="s">
        <v>1699</v>
      </c>
      <c r="H1393" s="169" t="s">
        <v>3</v>
      </c>
      <c r="I1393" s="171"/>
      <c r="L1393" s="167"/>
      <c r="M1393" s="172"/>
      <c r="N1393" s="173"/>
      <c r="O1393" s="173"/>
      <c r="P1393" s="173"/>
      <c r="Q1393" s="173"/>
      <c r="R1393" s="173"/>
      <c r="S1393" s="173"/>
      <c r="T1393" s="174"/>
      <c r="AT1393" s="169" t="s">
        <v>167</v>
      </c>
      <c r="AU1393" s="169" t="s">
        <v>79</v>
      </c>
      <c r="AV1393" s="13" t="s">
        <v>15</v>
      </c>
      <c r="AW1393" s="13" t="s">
        <v>33</v>
      </c>
      <c r="AX1393" s="13" t="s">
        <v>71</v>
      </c>
      <c r="AY1393" s="169" t="s">
        <v>159</v>
      </c>
    </row>
    <row r="1394" spans="2:51" s="14" customFormat="1" ht="11.25">
      <c r="B1394" s="175"/>
      <c r="D1394" s="168" t="s">
        <v>167</v>
      </c>
      <c r="E1394" s="176" t="s">
        <v>3</v>
      </c>
      <c r="F1394" s="177" t="s">
        <v>1700</v>
      </c>
      <c r="H1394" s="178">
        <v>30</v>
      </c>
      <c r="I1394" s="179"/>
      <c r="L1394" s="175"/>
      <c r="M1394" s="180"/>
      <c r="N1394" s="181"/>
      <c r="O1394" s="181"/>
      <c r="P1394" s="181"/>
      <c r="Q1394" s="181"/>
      <c r="R1394" s="181"/>
      <c r="S1394" s="181"/>
      <c r="T1394" s="182"/>
      <c r="AT1394" s="176" t="s">
        <v>167</v>
      </c>
      <c r="AU1394" s="176" t="s">
        <v>79</v>
      </c>
      <c r="AV1394" s="14" t="s">
        <v>79</v>
      </c>
      <c r="AW1394" s="14" t="s">
        <v>33</v>
      </c>
      <c r="AX1394" s="14" t="s">
        <v>71</v>
      </c>
      <c r="AY1394" s="176" t="s">
        <v>159</v>
      </c>
    </row>
    <row r="1395" spans="2:51" s="15" customFormat="1" ht="11.25">
      <c r="B1395" s="183"/>
      <c r="D1395" s="168" t="s">
        <v>167</v>
      </c>
      <c r="E1395" s="184" t="s">
        <v>3</v>
      </c>
      <c r="F1395" s="185" t="s">
        <v>186</v>
      </c>
      <c r="H1395" s="186">
        <v>425.624</v>
      </c>
      <c r="I1395" s="187"/>
      <c r="L1395" s="183"/>
      <c r="M1395" s="188"/>
      <c r="N1395" s="189"/>
      <c r="O1395" s="189"/>
      <c r="P1395" s="189"/>
      <c r="Q1395" s="189"/>
      <c r="R1395" s="189"/>
      <c r="S1395" s="189"/>
      <c r="T1395" s="190"/>
      <c r="AT1395" s="184" t="s">
        <v>167</v>
      </c>
      <c r="AU1395" s="184" t="s">
        <v>79</v>
      </c>
      <c r="AV1395" s="15" t="s">
        <v>85</v>
      </c>
      <c r="AW1395" s="15" t="s">
        <v>33</v>
      </c>
      <c r="AX1395" s="15" t="s">
        <v>15</v>
      </c>
      <c r="AY1395" s="184" t="s">
        <v>159</v>
      </c>
    </row>
    <row r="1396" spans="1:65" s="2" customFormat="1" ht="48" customHeight="1">
      <c r="A1396" s="34"/>
      <c r="B1396" s="153"/>
      <c r="C1396" s="191" t="s">
        <v>1723</v>
      </c>
      <c r="D1396" s="191" t="s">
        <v>245</v>
      </c>
      <c r="E1396" s="192" t="s">
        <v>1724</v>
      </c>
      <c r="F1396" s="193" t="s">
        <v>1725</v>
      </c>
      <c r="G1396" s="194" t="s">
        <v>164</v>
      </c>
      <c r="H1396" s="195">
        <v>489.468</v>
      </c>
      <c r="I1396" s="196"/>
      <c r="J1396" s="197">
        <f>ROUND(I1396*H1396,2)</f>
        <v>0</v>
      </c>
      <c r="K1396" s="193" t="s">
        <v>3</v>
      </c>
      <c r="L1396" s="198"/>
      <c r="M1396" s="199" t="s">
        <v>3</v>
      </c>
      <c r="N1396" s="200" t="s">
        <v>42</v>
      </c>
      <c r="O1396" s="55"/>
      <c r="P1396" s="163">
        <f>O1396*H1396</f>
        <v>0</v>
      </c>
      <c r="Q1396" s="163">
        <v>0</v>
      </c>
      <c r="R1396" s="163">
        <f>Q1396*H1396</f>
        <v>0</v>
      </c>
      <c r="S1396" s="163">
        <v>0</v>
      </c>
      <c r="T1396" s="164">
        <f>S1396*H1396</f>
        <v>0</v>
      </c>
      <c r="U1396" s="34"/>
      <c r="V1396" s="34"/>
      <c r="W1396" s="34"/>
      <c r="X1396" s="34"/>
      <c r="Y1396" s="34"/>
      <c r="Z1396" s="34"/>
      <c r="AA1396" s="34"/>
      <c r="AB1396" s="34"/>
      <c r="AC1396" s="34"/>
      <c r="AD1396" s="34"/>
      <c r="AE1396" s="34"/>
      <c r="AR1396" s="165" t="s">
        <v>345</v>
      </c>
      <c r="AT1396" s="165" t="s">
        <v>245</v>
      </c>
      <c r="AU1396" s="165" t="s">
        <v>79</v>
      </c>
      <c r="AY1396" s="19" t="s">
        <v>159</v>
      </c>
      <c r="BE1396" s="166">
        <f>IF(N1396="základní",J1396,0)</f>
        <v>0</v>
      </c>
      <c r="BF1396" s="166">
        <f>IF(N1396="snížená",J1396,0)</f>
        <v>0</v>
      </c>
      <c r="BG1396" s="166">
        <f>IF(N1396="zákl. přenesená",J1396,0)</f>
        <v>0</v>
      </c>
      <c r="BH1396" s="166">
        <f>IF(N1396="sníž. přenesená",J1396,0)</f>
        <v>0</v>
      </c>
      <c r="BI1396" s="166">
        <f>IF(N1396="nulová",J1396,0)</f>
        <v>0</v>
      </c>
      <c r="BJ1396" s="19" t="s">
        <v>15</v>
      </c>
      <c r="BK1396" s="166">
        <f>ROUND(I1396*H1396,2)</f>
        <v>0</v>
      </c>
      <c r="BL1396" s="19" t="s">
        <v>251</v>
      </c>
      <c r="BM1396" s="165" t="s">
        <v>1726</v>
      </c>
    </row>
    <row r="1397" spans="2:51" s="14" customFormat="1" ht="11.25">
      <c r="B1397" s="175"/>
      <c r="D1397" s="168" t="s">
        <v>167</v>
      </c>
      <c r="F1397" s="177" t="s">
        <v>1727</v>
      </c>
      <c r="H1397" s="178">
        <v>489.468</v>
      </c>
      <c r="I1397" s="179"/>
      <c r="L1397" s="175"/>
      <c r="M1397" s="180"/>
      <c r="N1397" s="181"/>
      <c r="O1397" s="181"/>
      <c r="P1397" s="181"/>
      <c r="Q1397" s="181"/>
      <c r="R1397" s="181"/>
      <c r="S1397" s="181"/>
      <c r="T1397" s="182"/>
      <c r="AT1397" s="176" t="s">
        <v>167</v>
      </c>
      <c r="AU1397" s="176" t="s">
        <v>79</v>
      </c>
      <c r="AV1397" s="14" t="s">
        <v>79</v>
      </c>
      <c r="AW1397" s="14" t="s">
        <v>4</v>
      </c>
      <c r="AX1397" s="14" t="s">
        <v>15</v>
      </c>
      <c r="AY1397" s="176" t="s">
        <v>159</v>
      </c>
    </row>
    <row r="1398" spans="1:65" s="2" customFormat="1" ht="36" customHeight="1">
      <c r="A1398" s="34"/>
      <c r="B1398" s="153"/>
      <c r="C1398" s="154" t="s">
        <v>1728</v>
      </c>
      <c r="D1398" s="154" t="s">
        <v>161</v>
      </c>
      <c r="E1398" s="155" t="s">
        <v>1729</v>
      </c>
      <c r="F1398" s="156" t="s">
        <v>1730</v>
      </c>
      <c r="G1398" s="157" t="s">
        <v>298</v>
      </c>
      <c r="H1398" s="158">
        <v>425.624</v>
      </c>
      <c r="I1398" s="159"/>
      <c r="J1398" s="160">
        <f>ROUND(I1398*H1398,2)</f>
        <v>0</v>
      </c>
      <c r="K1398" s="156" t="s">
        <v>165</v>
      </c>
      <c r="L1398" s="35"/>
      <c r="M1398" s="161" t="s">
        <v>3</v>
      </c>
      <c r="N1398" s="162" t="s">
        <v>42</v>
      </c>
      <c r="O1398" s="55"/>
      <c r="P1398" s="163">
        <f>O1398*H1398</f>
        <v>0</v>
      </c>
      <c r="Q1398" s="163">
        <v>0</v>
      </c>
      <c r="R1398" s="163">
        <f>Q1398*H1398</f>
        <v>0</v>
      </c>
      <c r="S1398" s="163">
        <v>0</v>
      </c>
      <c r="T1398" s="164">
        <f>S1398*H1398</f>
        <v>0</v>
      </c>
      <c r="U1398" s="34"/>
      <c r="V1398" s="34"/>
      <c r="W1398" s="34"/>
      <c r="X1398" s="34"/>
      <c r="Y1398" s="34"/>
      <c r="Z1398" s="34"/>
      <c r="AA1398" s="34"/>
      <c r="AB1398" s="34"/>
      <c r="AC1398" s="34"/>
      <c r="AD1398" s="34"/>
      <c r="AE1398" s="34"/>
      <c r="AR1398" s="165" t="s">
        <v>251</v>
      </c>
      <c r="AT1398" s="165" t="s">
        <v>161</v>
      </c>
      <c r="AU1398" s="165" t="s">
        <v>79</v>
      </c>
      <c r="AY1398" s="19" t="s">
        <v>159</v>
      </c>
      <c r="BE1398" s="166">
        <f>IF(N1398="základní",J1398,0)</f>
        <v>0</v>
      </c>
      <c r="BF1398" s="166">
        <f>IF(N1398="snížená",J1398,0)</f>
        <v>0</v>
      </c>
      <c r="BG1398" s="166">
        <f>IF(N1398="zákl. přenesená",J1398,0)</f>
        <v>0</v>
      </c>
      <c r="BH1398" s="166">
        <f>IF(N1398="sníž. přenesená",J1398,0)</f>
        <v>0</v>
      </c>
      <c r="BI1398" s="166">
        <f>IF(N1398="nulová",J1398,0)</f>
        <v>0</v>
      </c>
      <c r="BJ1398" s="19" t="s">
        <v>15</v>
      </c>
      <c r="BK1398" s="166">
        <f>ROUND(I1398*H1398,2)</f>
        <v>0</v>
      </c>
      <c r="BL1398" s="19" t="s">
        <v>251</v>
      </c>
      <c r="BM1398" s="165" t="s">
        <v>1731</v>
      </c>
    </row>
    <row r="1399" spans="2:51" s="13" customFormat="1" ht="11.25">
      <c r="B1399" s="167"/>
      <c r="D1399" s="168" t="s">
        <v>167</v>
      </c>
      <c r="E1399" s="169" t="s">
        <v>3</v>
      </c>
      <c r="F1399" s="170" t="s">
        <v>1732</v>
      </c>
      <c r="H1399" s="169" t="s">
        <v>3</v>
      </c>
      <c r="I1399" s="171"/>
      <c r="L1399" s="167"/>
      <c r="M1399" s="172"/>
      <c r="N1399" s="173"/>
      <c r="O1399" s="173"/>
      <c r="P1399" s="173"/>
      <c r="Q1399" s="173"/>
      <c r="R1399" s="173"/>
      <c r="S1399" s="173"/>
      <c r="T1399" s="174"/>
      <c r="AT1399" s="169" t="s">
        <v>167</v>
      </c>
      <c r="AU1399" s="169" t="s">
        <v>79</v>
      </c>
      <c r="AV1399" s="13" t="s">
        <v>15</v>
      </c>
      <c r="AW1399" s="13" t="s">
        <v>33</v>
      </c>
      <c r="AX1399" s="13" t="s">
        <v>71</v>
      </c>
      <c r="AY1399" s="169" t="s">
        <v>159</v>
      </c>
    </row>
    <row r="1400" spans="2:51" s="14" customFormat="1" ht="11.25">
      <c r="B1400" s="175"/>
      <c r="D1400" s="168" t="s">
        <v>167</v>
      </c>
      <c r="E1400" s="176" t="s">
        <v>3</v>
      </c>
      <c r="F1400" s="177" t="s">
        <v>1733</v>
      </c>
      <c r="H1400" s="178">
        <v>425.624</v>
      </c>
      <c r="I1400" s="179"/>
      <c r="L1400" s="175"/>
      <c r="M1400" s="180"/>
      <c r="N1400" s="181"/>
      <c r="O1400" s="181"/>
      <c r="P1400" s="181"/>
      <c r="Q1400" s="181"/>
      <c r="R1400" s="181"/>
      <c r="S1400" s="181"/>
      <c r="T1400" s="182"/>
      <c r="AT1400" s="176" t="s">
        <v>167</v>
      </c>
      <c r="AU1400" s="176" t="s">
        <v>79</v>
      </c>
      <c r="AV1400" s="14" t="s">
        <v>79</v>
      </c>
      <c r="AW1400" s="14" t="s">
        <v>33</v>
      </c>
      <c r="AX1400" s="14" t="s">
        <v>15</v>
      </c>
      <c r="AY1400" s="176" t="s">
        <v>159</v>
      </c>
    </row>
    <row r="1401" spans="1:65" s="2" customFormat="1" ht="48" customHeight="1">
      <c r="A1401" s="34"/>
      <c r="B1401" s="153"/>
      <c r="C1401" s="154" t="s">
        <v>1734</v>
      </c>
      <c r="D1401" s="154" t="s">
        <v>161</v>
      </c>
      <c r="E1401" s="155" t="s">
        <v>1735</v>
      </c>
      <c r="F1401" s="156" t="s">
        <v>1736</v>
      </c>
      <c r="G1401" s="157" t="s">
        <v>164</v>
      </c>
      <c r="H1401" s="158">
        <v>39.678</v>
      </c>
      <c r="I1401" s="159"/>
      <c r="J1401" s="160">
        <f>ROUND(I1401*H1401,2)</f>
        <v>0</v>
      </c>
      <c r="K1401" s="156" t="s">
        <v>165</v>
      </c>
      <c r="L1401" s="35"/>
      <c r="M1401" s="161" t="s">
        <v>3</v>
      </c>
      <c r="N1401" s="162" t="s">
        <v>42</v>
      </c>
      <c r="O1401" s="55"/>
      <c r="P1401" s="163">
        <f>O1401*H1401</f>
        <v>0</v>
      </c>
      <c r="Q1401" s="163">
        <v>0</v>
      </c>
      <c r="R1401" s="163">
        <f>Q1401*H1401</f>
        <v>0</v>
      </c>
      <c r="S1401" s="163">
        <v>0</v>
      </c>
      <c r="T1401" s="164">
        <f>S1401*H1401</f>
        <v>0</v>
      </c>
      <c r="U1401" s="34"/>
      <c r="V1401" s="34"/>
      <c r="W1401" s="34"/>
      <c r="X1401" s="34"/>
      <c r="Y1401" s="34"/>
      <c r="Z1401" s="34"/>
      <c r="AA1401" s="34"/>
      <c r="AB1401" s="34"/>
      <c r="AC1401" s="34"/>
      <c r="AD1401" s="34"/>
      <c r="AE1401" s="34"/>
      <c r="AR1401" s="165" t="s">
        <v>251</v>
      </c>
      <c r="AT1401" s="165" t="s">
        <v>161</v>
      </c>
      <c r="AU1401" s="165" t="s">
        <v>79</v>
      </c>
      <c r="AY1401" s="19" t="s">
        <v>159</v>
      </c>
      <c r="BE1401" s="166">
        <f>IF(N1401="základní",J1401,0)</f>
        <v>0</v>
      </c>
      <c r="BF1401" s="166">
        <f>IF(N1401="snížená",J1401,0)</f>
        <v>0</v>
      </c>
      <c r="BG1401" s="166">
        <f>IF(N1401="zákl. přenesená",J1401,0)</f>
        <v>0</v>
      </c>
      <c r="BH1401" s="166">
        <f>IF(N1401="sníž. přenesená",J1401,0)</f>
        <v>0</v>
      </c>
      <c r="BI1401" s="166">
        <f>IF(N1401="nulová",J1401,0)</f>
        <v>0</v>
      </c>
      <c r="BJ1401" s="19" t="s">
        <v>15</v>
      </c>
      <c r="BK1401" s="166">
        <f>ROUND(I1401*H1401,2)</f>
        <v>0</v>
      </c>
      <c r="BL1401" s="19" t="s">
        <v>251</v>
      </c>
      <c r="BM1401" s="165" t="s">
        <v>1737</v>
      </c>
    </row>
    <row r="1402" spans="2:51" s="14" customFormat="1" ht="11.25">
      <c r="B1402" s="175"/>
      <c r="D1402" s="168" t="s">
        <v>167</v>
      </c>
      <c r="E1402" s="176" t="s">
        <v>3</v>
      </c>
      <c r="F1402" s="177" t="s">
        <v>1738</v>
      </c>
      <c r="H1402" s="178">
        <v>8.9</v>
      </c>
      <c r="I1402" s="179"/>
      <c r="L1402" s="175"/>
      <c r="M1402" s="180"/>
      <c r="N1402" s="181"/>
      <c r="O1402" s="181"/>
      <c r="P1402" s="181"/>
      <c r="Q1402" s="181"/>
      <c r="R1402" s="181"/>
      <c r="S1402" s="181"/>
      <c r="T1402" s="182"/>
      <c r="AT1402" s="176" t="s">
        <v>167</v>
      </c>
      <c r="AU1402" s="176" t="s">
        <v>79</v>
      </c>
      <c r="AV1402" s="14" t="s">
        <v>79</v>
      </c>
      <c r="AW1402" s="14" t="s">
        <v>33</v>
      </c>
      <c r="AX1402" s="14" t="s">
        <v>71</v>
      </c>
      <c r="AY1402" s="176" t="s">
        <v>159</v>
      </c>
    </row>
    <row r="1403" spans="2:51" s="14" customFormat="1" ht="11.25">
      <c r="B1403" s="175"/>
      <c r="D1403" s="168" t="s">
        <v>167</v>
      </c>
      <c r="E1403" s="176" t="s">
        <v>3</v>
      </c>
      <c r="F1403" s="177" t="s">
        <v>1738</v>
      </c>
      <c r="H1403" s="178">
        <v>8.9</v>
      </c>
      <c r="I1403" s="179"/>
      <c r="L1403" s="175"/>
      <c r="M1403" s="180"/>
      <c r="N1403" s="181"/>
      <c r="O1403" s="181"/>
      <c r="P1403" s="181"/>
      <c r="Q1403" s="181"/>
      <c r="R1403" s="181"/>
      <c r="S1403" s="181"/>
      <c r="T1403" s="182"/>
      <c r="AT1403" s="176" t="s">
        <v>167</v>
      </c>
      <c r="AU1403" s="176" t="s">
        <v>79</v>
      </c>
      <c r="AV1403" s="14" t="s">
        <v>79</v>
      </c>
      <c r="AW1403" s="14" t="s">
        <v>33</v>
      </c>
      <c r="AX1403" s="14" t="s">
        <v>71</v>
      </c>
      <c r="AY1403" s="176" t="s">
        <v>159</v>
      </c>
    </row>
    <row r="1404" spans="2:51" s="14" customFormat="1" ht="11.25">
      <c r="B1404" s="175"/>
      <c r="D1404" s="168" t="s">
        <v>167</v>
      </c>
      <c r="E1404" s="176" t="s">
        <v>3</v>
      </c>
      <c r="F1404" s="177" t="s">
        <v>1739</v>
      </c>
      <c r="H1404" s="178">
        <v>5.318</v>
      </c>
      <c r="I1404" s="179"/>
      <c r="L1404" s="175"/>
      <c r="M1404" s="180"/>
      <c r="N1404" s="181"/>
      <c r="O1404" s="181"/>
      <c r="P1404" s="181"/>
      <c r="Q1404" s="181"/>
      <c r="R1404" s="181"/>
      <c r="S1404" s="181"/>
      <c r="T1404" s="182"/>
      <c r="AT1404" s="176" t="s">
        <v>167</v>
      </c>
      <c r="AU1404" s="176" t="s">
        <v>79</v>
      </c>
      <c r="AV1404" s="14" t="s">
        <v>79</v>
      </c>
      <c r="AW1404" s="14" t="s">
        <v>33</v>
      </c>
      <c r="AX1404" s="14" t="s">
        <v>71</v>
      </c>
      <c r="AY1404" s="176" t="s">
        <v>159</v>
      </c>
    </row>
    <row r="1405" spans="2:51" s="14" customFormat="1" ht="11.25">
      <c r="B1405" s="175"/>
      <c r="D1405" s="168" t="s">
        <v>167</v>
      </c>
      <c r="E1405" s="176" t="s">
        <v>3</v>
      </c>
      <c r="F1405" s="177" t="s">
        <v>1740</v>
      </c>
      <c r="H1405" s="178">
        <v>16.56</v>
      </c>
      <c r="I1405" s="179"/>
      <c r="L1405" s="175"/>
      <c r="M1405" s="180"/>
      <c r="N1405" s="181"/>
      <c r="O1405" s="181"/>
      <c r="P1405" s="181"/>
      <c r="Q1405" s="181"/>
      <c r="R1405" s="181"/>
      <c r="S1405" s="181"/>
      <c r="T1405" s="182"/>
      <c r="AT1405" s="176" t="s">
        <v>167</v>
      </c>
      <c r="AU1405" s="176" t="s">
        <v>79</v>
      </c>
      <c r="AV1405" s="14" t="s">
        <v>79</v>
      </c>
      <c r="AW1405" s="14" t="s">
        <v>33</v>
      </c>
      <c r="AX1405" s="14" t="s">
        <v>71</v>
      </c>
      <c r="AY1405" s="176" t="s">
        <v>159</v>
      </c>
    </row>
    <row r="1406" spans="2:51" s="15" customFormat="1" ht="11.25">
      <c r="B1406" s="183"/>
      <c r="D1406" s="168" t="s">
        <v>167</v>
      </c>
      <c r="E1406" s="184" t="s">
        <v>3</v>
      </c>
      <c r="F1406" s="185" t="s">
        <v>186</v>
      </c>
      <c r="H1406" s="186">
        <v>39.678</v>
      </c>
      <c r="I1406" s="187"/>
      <c r="L1406" s="183"/>
      <c r="M1406" s="188"/>
      <c r="N1406" s="189"/>
      <c r="O1406" s="189"/>
      <c r="P1406" s="189"/>
      <c r="Q1406" s="189"/>
      <c r="R1406" s="189"/>
      <c r="S1406" s="189"/>
      <c r="T1406" s="190"/>
      <c r="AT1406" s="184" t="s">
        <v>167</v>
      </c>
      <c r="AU1406" s="184" t="s">
        <v>79</v>
      </c>
      <c r="AV1406" s="15" t="s">
        <v>85</v>
      </c>
      <c r="AW1406" s="15" t="s">
        <v>33</v>
      </c>
      <c r="AX1406" s="15" t="s">
        <v>15</v>
      </c>
      <c r="AY1406" s="184" t="s">
        <v>159</v>
      </c>
    </row>
    <row r="1407" spans="1:65" s="2" customFormat="1" ht="48" customHeight="1">
      <c r="A1407" s="34"/>
      <c r="B1407" s="153"/>
      <c r="C1407" s="154" t="s">
        <v>1741</v>
      </c>
      <c r="D1407" s="154" t="s">
        <v>161</v>
      </c>
      <c r="E1407" s="155" t="s">
        <v>1742</v>
      </c>
      <c r="F1407" s="156" t="s">
        <v>1743</v>
      </c>
      <c r="G1407" s="157" t="s">
        <v>293</v>
      </c>
      <c r="H1407" s="158">
        <v>2980</v>
      </c>
      <c r="I1407" s="159"/>
      <c r="J1407" s="160">
        <f>ROUND(I1407*H1407,2)</f>
        <v>0</v>
      </c>
      <c r="K1407" s="156" t="s">
        <v>165</v>
      </c>
      <c r="L1407" s="35"/>
      <c r="M1407" s="161" t="s">
        <v>3</v>
      </c>
      <c r="N1407" s="162" t="s">
        <v>42</v>
      </c>
      <c r="O1407" s="55"/>
      <c r="P1407" s="163">
        <f>O1407*H1407</f>
        <v>0</v>
      </c>
      <c r="Q1407" s="163">
        <v>0</v>
      </c>
      <c r="R1407" s="163">
        <f>Q1407*H1407</f>
        <v>0</v>
      </c>
      <c r="S1407" s="163">
        <v>0</v>
      </c>
      <c r="T1407" s="164">
        <f>S1407*H1407</f>
        <v>0</v>
      </c>
      <c r="U1407" s="34"/>
      <c r="V1407" s="34"/>
      <c r="W1407" s="34"/>
      <c r="X1407" s="34"/>
      <c r="Y1407" s="34"/>
      <c r="Z1407" s="34"/>
      <c r="AA1407" s="34"/>
      <c r="AB1407" s="34"/>
      <c r="AC1407" s="34"/>
      <c r="AD1407" s="34"/>
      <c r="AE1407" s="34"/>
      <c r="AR1407" s="165" t="s">
        <v>251</v>
      </c>
      <c r="AT1407" s="165" t="s">
        <v>161</v>
      </c>
      <c r="AU1407" s="165" t="s">
        <v>79</v>
      </c>
      <c r="AY1407" s="19" t="s">
        <v>159</v>
      </c>
      <c r="BE1407" s="166">
        <f>IF(N1407="základní",J1407,0)</f>
        <v>0</v>
      </c>
      <c r="BF1407" s="166">
        <f>IF(N1407="snížená",J1407,0)</f>
        <v>0</v>
      </c>
      <c r="BG1407" s="166">
        <f>IF(N1407="zákl. přenesená",J1407,0)</f>
        <v>0</v>
      </c>
      <c r="BH1407" s="166">
        <f>IF(N1407="sníž. přenesená",J1407,0)</f>
        <v>0</v>
      </c>
      <c r="BI1407" s="166">
        <f>IF(N1407="nulová",J1407,0)</f>
        <v>0</v>
      </c>
      <c r="BJ1407" s="19" t="s">
        <v>15</v>
      </c>
      <c r="BK1407" s="166">
        <f>ROUND(I1407*H1407,2)</f>
        <v>0</v>
      </c>
      <c r="BL1407" s="19" t="s">
        <v>251</v>
      </c>
      <c r="BM1407" s="165" t="s">
        <v>1744</v>
      </c>
    </row>
    <row r="1408" spans="2:51" s="13" customFormat="1" ht="11.25">
      <c r="B1408" s="167"/>
      <c r="D1408" s="168" t="s">
        <v>167</v>
      </c>
      <c r="E1408" s="169" t="s">
        <v>3</v>
      </c>
      <c r="F1408" s="170" t="s">
        <v>1745</v>
      </c>
      <c r="H1408" s="169" t="s">
        <v>3</v>
      </c>
      <c r="I1408" s="171"/>
      <c r="L1408" s="167"/>
      <c r="M1408" s="172"/>
      <c r="N1408" s="173"/>
      <c r="O1408" s="173"/>
      <c r="P1408" s="173"/>
      <c r="Q1408" s="173"/>
      <c r="R1408" s="173"/>
      <c r="S1408" s="173"/>
      <c r="T1408" s="174"/>
      <c r="AT1408" s="169" t="s">
        <v>167</v>
      </c>
      <c r="AU1408" s="169" t="s">
        <v>79</v>
      </c>
      <c r="AV1408" s="13" t="s">
        <v>15</v>
      </c>
      <c r="AW1408" s="13" t="s">
        <v>33</v>
      </c>
      <c r="AX1408" s="13" t="s">
        <v>71</v>
      </c>
      <c r="AY1408" s="169" t="s">
        <v>159</v>
      </c>
    </row>
    <row r="1409" spans="2:51" s="14" customFormat="1" ht="11.25">
      <c r="B1409" s="175"/>
      <c r="D1409" s="168" t="s">
        <v>167</v>
      </c>
      <c r="E1409" s="176" t="s">
        <v>3</v>
      </c>
      <c r="F1409" s="177" t="s">
        <v>1746</v>
      </c>
      <c r="H1409" s="178">
        <v>2979.368</v>
      </c>
      <c r="I1409" s="179"/>
      <c r="L1409" s="175"/>
      <c r="M1409" s="180"/>
      <c r="N1409" s="181"/>
      <c r="O1409" s="181"/>
      <c r="P1409" s="181"/>
      <c r="Q1409" s="181"/>
      <c r="R1409" s="181"/>
      <c r="S1409" s="181"/>
      <c r="T1409" s="182"/>
      <c r="AT1409" s="176" t="s">
        <v>167</v>
      </c>
      <c r="AU1409" s="176" t="s">
        <v>79</v>
      </c>
      <c r="AV1409" s="14" t="s">
        <v>79</v>
      </c>
      <c r="AW1409" s="14" t="s">
        <v>33</v>
      </c>
      <c r="AX1409" s="14" t="s">
        <v>71</v>
      </c>
      <c r="AY1409" s="176" t="s">
        <v>159</v>
      </c>
    </row>
    <row r="1410" spans="2:51" s="13" customFormat="1" ht="11.25">
      <c r="B1410" s="167"/>
      <c r="D1410" s="168" t="s">
        <v>167</v>
      </c>
      <c r="E1410" s="169" t="s">
        <v>3</v>
      </c>
      <c r="F1410" s="170" t="s">
        <v>1747</v>
      </c>
      <c r="H1410" s="169" t="s">
        <v>3</v>
      </c>
      <c r="I1410" s="171"/>
      <c r="L1410" s="167"/>
      <c r="M1410" s="172"/>
      <c r="N1410" s="173"/>
      <c r="O1410" s="173"/>
      <c r="P1410" s="173"/>
      <c r="Q1410" s="173"/>
      <c r="R1410" s="173"/>
      <c r="S1410" s="173"/>
      <c r="T1410" s="174"/>
      <c r="AT1410" s="169" t="s">
        <v>167</v>
      </c>
      <c r="AU1410" s="169" t="s">
        <v>79</v>
      </c>
      <c r="AV1410" s="13" t="s">
        <v>15</v>
      </c>
      <c r="AW1410" s="13" t="s">
        <v>33</v>
      </c>
      <c r="AX1410" s="13" t="s">
        <v>71</v>
      </c>
      <c r="AY1410" s="169" t="s">
        <v>159</v>
      </c>
    </row>
    <row r="1411" spans="2:51" s="14" customFormat="1" ht="11.25">
      <c r="B1411" s="175"/>
      <c r="D1411" s="168" t="s">
        <v>167</v>
      </c>
      <c r="E1411" s="176" t="s">
        <v>3</v>
      </c>
      <c r="F1411" s="177" t="s">
        <v>1748</v>
      </c>
      <c r="H1411" s="178">
        <v>2980</v>
      </c>
      <c r="I1411" s="179"/>
      <c r="L1411" s="175"/>
      <c r="M1411" s="180"/>
      <c r="N1411" s="181"/>
      <c r="O1411" s="181"/>
      <c r="P1411" s="181"/>
      <c r="Q1411" s="181"/>
      <c r="R1411" s="181"/>
      <c r="S1411" s="181"/>
      <c r="T1411" s="182"/>
      <c r="AT1411" s="176" t="s">
        <v>167</v>
      </c>
      <c r="AU1411" s="176" t="s">
        <v>79</v>
      </c>
      <c r="AV1411" s="14" t="s">
        <v>79</v>
      </c>
      <c r="AW1411" s="14" t="s">
        <v>33</v>
      </c>
      <c r="AX1411" s="14" t="s">
        <v>15</v>
      </c>
      <c r="AY1411" s="176" t="s">
        <v>159</v>
      </c>
    </row>
    <row r="1412" spans="1:65" s="2" customFormat="1" ht="16.5" customHeight="1">
      <c r="A1412" s="34"/>
      <c r="B1412" s="153"/>
      <c r="C1412" s="191" t="s">
        <v>1749</v>
      </c>
      <c r="D1412" s="191" t="s">
        <v>245</v>
      </c>
      <c r="E1412" s="192" t="s">
        <v>1750</v>
      </c>
      <c r="F1412" s="193" t="s">
        <v>1751</v>
      </c>
      <c r="G1412" s="194" t="s">
        <v>293</v>
      </c>
      <c r="H1412" s="195">
        <v>2980</v>
      </c>
      <c r="I1412" s="196"/>
      <c r="J1412" s="197">
        <f>ROUND(I1412*H1412,2)</f>
        <v>0</v>
      </c>
      <c r="K1412" s="193" t="s">
        <v>3</v>
      </c>
      <c r="L1412" s="198"/>
      <c r="M1412" s="199" t="s">
        <v>3</v>
      </c>
      <c r="N1412" s="200" t="s">
        <v>42</v>
      </c>
      <c r="O1412" s="55"/>
      <c r="P1412" s="163">
        <f>O1412*H1412</f>
        <v>0</v>
      </c>
      <c r="Q1412" s="163">
        <v>4E-05</v>
      </c>
      <c r="R1412" s="163">
        <f>Q1412*H1412</f>
        <v>0.11920000000000001</v>
      </c>
      <c r="S1412" s="163">
        <v>0</v>
      </c>
      <c r="T1412" s="164">
        <f>S1412*H1412</f>
        <v>0</v>
      </c>
      <c r="U1412" s="34"/>
      <c r="V1412" s="34"/>
      <c r="W1412" s="34"/>
      <c r="X1412" s="34"/>
      <c r="Y1412" s="34"/>
      <c r="Z1412" s="34"/>
      <c r="AA1412" s="34"/>
      <c r="AB1412" s="34"/>
      <c r="AC1412" s="34"/>
      <c r="AD1412" s="34"/>
      <c r="AE1412" s="34"/>
      <c r="AR1412" s="165" t="s">
        <v>345</v>
      </c>
      <c r="AT1412" s="165" t="s">
        <v>245</v>
      </c>
      <c r="AU1412" s="165" t="s">
        <v>79</v>
      </c>
      <c r="AY1412" s="19" t="s">
        <v>159</v>
      </c>
      <c r="BE1412" s="166">
        <f>IF(N1412="základní",J1412,0)</f>
        <v>0</v>
      </c>
      <c r="BF1412" s="166">
        <f>IF(N1412="snížená",J1412,0)</f>
        <v>0</v>
      </c>
      <c r="BG1412" s="166">
        <f>IF(N1412="zákl. přenesená",J1412,0)</f>
        <v>0</v>
      </c>
      <c r="BH1412" s="166">
        <f>IF(N1412="sníž. přenesená",J1412,0)</f>
        <v>0</v>
      </c>
      <c r="BI1412" s="166">
        <f>IF(N1412="nulová",J1412,0)</f>
        <v>0</v>
      </c>
      <c r="BJ1412" s="19" t="s">
        <v>15</v>
      </c>
      <c r="BK1412" s="166">
        <f>ROUND(I1412*H1412,2)</f>
        <v>0</v>
      </c>
      <c r="BL1412" s="19" t="s">
        <v>251</v>
      </c>
      <c r="BM1412" s="165" t="s">
        <v>1752</v>
      </c>
    </row>
    <row r="1413" spans="1:65" s="2" customFormat="1" ht="48" customHeight="1">
      <c r="A1413" s="34"/>
      <c r="B1413" s="153"/>
      <c r="C1413" s="154" t="s">
        <v>1753</v>
      </c>
      <c r="D1413" s="154" t="s">
        <v>161</v>
      </c>
      <c r="E1413" s="155" t="s">
        <v>1754</v>
      </c>
      <c r="F1413" s="156" t="s">
        <v>1755</v>
      </c>
      <c r="G1413" s="157" t="s">
        <v>293</v>
      </c>
      <c r="H1413" s="158">
        <v>2980</v>
      </c>
      <c r="I1413" s="159"/>
      <c r="J1413" s="160">
        <f>ROUND(I1413*H1413,2)</f>
        <v>0</v>
      </c>
      <c r="K1413" s="156" t="s">
        <v>165</v>
      </c>
      <c r="L1413" s="35"/>
      <c r="M1413" s="161" t="s">
        <v>3</v>
      </c>
      <c r="N1413" s="162" t="s">
        <v>42</v>
      </c>
      <c r="O1413" s="55"/>
      <c r="P1413" s="163">
        <f>O1413*H1413</f>
        <v>0</v>
      </c>
      <c r="Q1413" s="163">
        <v>0</v>
      </c>
      <c r="R1413" s="163">
        <f>Q1413*H1413</f>
        <v>0</v>
      </c>
      <c r="S1413" s="163">
        <v>0</v>
      </c>
      <c r="T1413" s="164">
        <f>S1413*H1413</f>
        <v>0</v>
      </c>
      <c r="U1413" s="34"/>
      <c r="V1413" s="34"/>
      <c r="W1413" s="34"/>
      <c r="X1413" s="34"/>
      <c r="Y1413" s="34"/>
      <c r="Z1413" s="34"/>
      <c r="AA1413" s="34"/>
      <c r="AB1413" s="34"/>
      <c r="AC1413" s="34"/>
      <c r="AD1413" s="34"/>
      <c r="AE1413" s="34"/>
      <c r="AR1413" s="165" t="s">
        <v>251</v>
      </c>
      <c r="AT1413" s="165" t="s">
        <v>161</v>
      </c>
      <c r="AU1413" s="165" t="s">
        <v>79</v>
      </c>
      <c r="AY1413" s="19" t="s">
        <v>159</v>
      </c>
      <c r="BE1413" s="166">
        <f>IF(N1413="základní",J1413,0)</f>
        <v>0</v>
      </c>
      <c r="BF1413" s="166">
        <f>IF(N1413="snížená",J1413,0)</f>
        <v>0</v>
      </c>
      <c r="BG1413" s="166">
        <f>IF(N1413="zákl. přenesená",J1413,0)</f>
        <v>0</v>
      </c>
      <c r="BH1413" s="166">
        <f>IF(N1413="sníž. přenesená",J1413,0)</f>
        <v>0</v>
      </c>
      <c r="BI1413" s="166">
        <f>IF(N1413="nulová",J1413,0)</f>
        <v>0</v>
      </c>
      <c r="BJ1413" s="19" t="s">
        <v>15</v>
      </c>
      <c r="BK1413" s="166">
        <f>ROUND(I1413*H1413,2)</f>
        <v>0</v>
      </c>
      <c r="BL1413" s="19" t="s">
        <v>251</v>
      </c>
      <c r="BM1413" s="165" t="s">
        <v>1756</v>
      </c>
    </row>
    <row r="1414" spans="1:65" s="2" customFormat="1" ht="60" customHeight="1">
      <c r="A1414" s="34"/>
      <c r="B1414" s="153"/>
      <c r="C1414" s="154" t="s">
        <v>1757</v>
      </c>
      <c r="D1414" s="154" t="s">
        <v>161</v>
      </c>
      <c r="E1414" s="155" t="s">
        <v>1758</v>
      </c>
      <c r="F1414" s="156" t="s">
        <v>1759</v>
      </c>
      <c r="G1414" s="157" t="s">
        <v>293</v>
      </c>
      <c r="H1414" s="158">
        <v>20</v>
      </c>
      <c r="I1414" s="159"/>
      <c r="J1414" s="160">
        <f>ROUND(I1414*H1414,2)</f>
        <v>0</v>
      </c>
      <c r="K1414" s="156" t="s">
        <v>165</v>
      </c>
      <c r="L1414" s="35"/>
      <c r="M1414" s="161" t="s">
        <v>3</v>
      </c>
      <c r="N1414" s="162" t="s">
        <v>42</v>
      </c>
      <c r="O1414" s="55"/>
      <c r="P1414" s="163">
        <f>O1414*H1414</f>
        <v>0</v>
      </c>
      <c r="Q1414" s="163">
        <v>0</v>
      </c>
      <c r="R1414" s="163">
        <f>Q1414*H1414</f>
        <v>0</v>
      </c>
      <c r="S1414" s="163">
        <v>0</v>
      </c>
      <c r="T1414" s="164">
        <f>S1414*H1414</f>
        <v>0</v>
      </c>
      <c r="U1414" s="34"/>
      <c r="V1414" s="34"/>
      <c r="W1414" s="34"/>
      <c r="X1414" s="34"/>
      <c r="Y1414" s="34"/>
      <c r="Z1414" s="34"/>
      <c r="AA1414" s="34"/>
      <c r="AB1414" s="34"/>
      <c r="AC1414" s="34"/>
      <c r="AD1414" s="34"/>
      <c r="AE1414" s="34"/>
      <c r="AR1414" s="165" t="s">
        <v>251</v>
      </c>
      <c r="AT1414" s="165" t="s">
        <v>161</v>
      </c>
      <c r="AU1414" s="165" t="s">
        <v>79</v>
      </c>
      <c r="AY1414" s="19" t="s">
        <v>159</v>
      </c>
      <c r="BE1414" s="166">
        <f>IF(N1414="základní",J1414,0)</f>
        <v>0</v>
      </c>
      <c r="BF1414" s="166">
        <f>IF(N1414="snížená",J1414,0)</f>
        <v>0</v>
      </c>
      <c r="BG1414" s="166">
        <f>IF(N1414="zákl. přenesená",J1414,0)</f>
        <v>0</v>
      </c>
      <c r="BH1414" s="166">
        <f>IF(N1414="sníž. přenesená",J1414,0)</f>
        <v>0</v>
      </c>
      <c r="BI1414" s="166">
        <f>IF(N1414="nulová",J1414,0)</f>
        <v>0</v>
      </c>
      <c r="BJ1414" s="19" t="s">
        <v>15</v>
      </c>
      <c r="BK1414" s="166">
        <f>ROUND(I1414*H1414,2)</f>
        <v>0</v>
      </c>
      <c r="BL1414" s="19" t="s">
        <v>251</v>
      </c>
      <c r="BM1414" s="165" t="s">
        <v>1760</v>
      </c>
    </row>
    <row r="1415" spans="2:51" s="13" customFormat="1" ht="11.25">
      <c r="B1415" s="167"/>
      <c r="D1415" s="168" t="s">
        <v>167</v>
      </c>
      <c r="E1415" s="169" t="s">
        <v>3</v>
      </c>
      <c r="F1415" s="170" t="s">
        <v>1074</v>
      </c>
      <c r="H1415" s="169" t="s">
        <v>3</v>
      </c>
      <c r="I1415" s="171"/>
      <c r="L1415" s="167"/>
      <c r="M1415" s="172"/>
      <c r="N1415" s="173"/>
      <c r="O1415" s="173"/>
      <c r="P1415" s="173"/>
      <c r="Q1415" s="173"/>
      <c r="R1415" s="173"/>
      <c r="S1415" s="173"/>
      <c r="T1415" s="174"/>
      <c r="AT1415" s="169" t="s">
        <v>167</v>
      </c>
      <c r="AU1415" s="169" t="s">
        <v>79</v>
      </c>
      <c r="AV1415" s="13" t="s">
        <v>15</v>
      </c>
      <c r="AW1415" s="13" t="s">
        <v>33</v>
      </c>
      <c r="AX1415" s="13" t="s">
        <v>71</v>
      </c>
      <c r="AY1415" s="169" t="s">
        <v>159</v>
      </c>
    </row>
    <row r="1416" spans="2:51" s="14" customFormat="1" ht="11.25">
      <c r="B1416" s="175"/>
      <c r="D1416" s="168" t="s">
        <v>167</v>
      </c>
      <c r="E1416" s="176" t="s">
        <v>3</v>
      </c>
      <c r="F1416" s="177" t="s">
        <v>1761</v>
      </c>
      <c r="H1416" s="178">
        <v>20</v>
      </c>
      <c r="I1416" s="179"/>
      <c r="L1416" s="175"/>
      <c r="M1416" s="180"/>
      <c r="N1416" s="181"/>
      <c r="O1416" s="181"/>
      <c r="P1416" s="181"/>
      <c r="Q1416" s="181"/>
      <c r="R1416" s="181"/>
      <c r="S1416" s="181"/>
      <c r="T1416" s="182"/>
      <c r="AT1416" s="176" t="s">
        <v>167</v>
      </c>
      <c r="AU1416" s="176" t="s">
        <v>79</v>
      </c>
      <c r="AV1416" s="14" t="s">
        <v>79</v>
      </c>
      <c r="AW1416" s="14" t="s">
        <v>33</v>
      </c>
      <c r="AX1416" s="14" t="s">
        <v>15</v>
      </c>
      <c r="AY1416" s="176" t="s">
        <v>159</v>
      </c>
    </row>
    <row r="1417" spans="1:65" s="2" customFormat="1" ht="16.5" customHeight="1">
      <c r="A1417" s="34"/>
      <c r="B1417" s="153"/>
      <c r="C1417" s="191" t="s">
        <v>1762</v>
      </c>
      <c r="D1417" s="191" t="s">
        <v>245</v>
      </c>
      <c r="E1417" s="192" t="s">
        <v>1763</v>
      </c>
      <c r="F1417" s="193" t="s">
        <v>1764</v>
      </c>
      <c r="G1417" s="194" t="s">
        <v>293</v>
      </c>
      <c r="H1417" s="195">
        <v>20</v>
      </c>
      <c r="I1417" s="196"/>
      <c r="J1417" s="197">
        <f>ROUND(I1417*H1417,2)</f>
        <v>0</v>
      </c>
      <c r="K1417" s="193" t="s">
        <v>3</v>
      </c>
      <c r="L1417" s="198"/>
      <c r="M1417" s="199" t="s">
        <v>3</v>
      </c>
      <c r="N1417" s="200" t="s">
        <v>42</v>
      </c>
      <c r="O1417" s="55"/>
      <c r="P1417" s="163">
        <f>O1417*H1417</f>
        <v>0</v>
      </c>
      <c r="Q1417" s="163">
        <v>0.00015</v>
      </c>
      <c r="R1417" s="163">
        <f>Q1417*H1417</f>
        <v>0.0029999999999999996</v>
      </c>
      <c r="S1417" s="163">
        <v>0</v>
      </c>
      <c r="T1417" s="164">
        <f>S1417*H1417</f>
        <v>0</v>
      </c>
      <c r="U1417" s="34"/>
      <c r="V1417" s="34"/>
      <c r="W1417" s="34"/>
      <c r="X1417" s="34"/>
      <c r="Y1417" s="34"/>
      <c r="Z1417" s="34"/>
      <c r="AA1417" s="34"/>
      <c r="AB1417" s="34"/>
      <c r="AC1417" s="34"/>
      <c r="AD1417" s="34"/>
      <c r="AE1417" s="34"/>
      <c r="AR1417" s="165" t="s">
        <v>345</v>
      </c>
      <c r="AT1417" s="165" t="s">
        <v>245</v>
      </c>
      <c r="AU1417" s="165" t="s">
        <v>79</v>
      </c>
      <c r="AY1417" s="19" t="s">
        <v>159</v>
      </c>
      <c r="BE1417" s="166">
        <f>IF(N1417="základní",J1417,0)</f>
        <v>0</v>
      </c>
      <c r="BF1417" s="166">
        <f>IF(N1417="snížená",J1417,0)</f>
        <v>0</v>
      </c>
      <c r="BG1417" s="166">
        <f>IF(N1417="zákl. přenesená",J1417,0)</f>
        <v>0</v>
      </c>
      <c r="BH1417" s="166">
        <f>IF(N1417="sníž. přenesená",J1417,0)</f>
        <v>0</v>
      </c>
      <c r="BI1417" s="166">
        <f>IF(N1417="nulová",J1417,0)</f>
        <v>0</v>
      </c>
      <c r="BJ1417" s="19" t="s">
        <v>15</v>
      </c>
      <c r="BK1417" s="166">
        <f>ROUND(I1417*H1417,2)</f>
        <v>0</v>
      </c>
      <c r="BL1417" s="19" t="s">
        <v>251</v>
      </c>
      <c r="BM1417" s="165" t="s">
        <v>1765</v>
      </c>
    </row>
    <row r="1418" spans="1:65" s="2" customFormat="1" ht="36" customHeight="1">
      <c r="A1418" s="34"/>
      <c r="B1418" s="153"/>
      <c r="C1418" s="154" t="s">
        <v>1766</v>
      </c>
      <c r="D1418" s="154" t="s">
        <v>161</v>
      </c>
      <c r="E1418" s="155" t="s">
        <v>1767</v>
      </c>
      <c r="F1418" s="156" t="s">
        <v>1768</v>
      </c>
      <c r="G1418" s="157" t="s">
        <v>298</v>
      </c>
      <c r="H1418" s="158">
        <v>89</v>
      </c>
      <c r="I1418" s="159"/>
      <c r="J1418" s="160">
        <f>ROUND(I1418*H1418,2)</f>
        <v>0</v>
      </c>
      <c r="K1418" s="156" t="s">
        <v>165</v>
      </c>
      <c r="L1418" s="35"/>
      <c r="M1418" s="161" t="s">
        <v>3</v>
      </c>
      <c r="N1418" s="162" t="s">
        <v>42</v>
      </c>
      <c r="O1418" s="55"/>
      <c r="P1418" s="163">
        <f>O1418*H1418</f>
        <v>0</v>
      </c>
      <c r="Q1418" s="163">
        <v>0.0006</v>
      </c>
      <c r="R1418" s="163">
        <f>Q1418*H1418</f>
        <v>0.053399999999999996</v>
      </c>
      <c r="S1418" s="163">
        <v>0</v>
      </c>
      <c r="T1418" s="164">
        <f>S1418*H1418</f>
        <v>0</v>
      </c>
      <c r="U1418" s="34"/>
      <c r="V1418" s="34"/>
      <c r="W1418" s="34"/>
      <c r="X1418" s="34"/>
      <c r="Y1418" s="34"/>
      <c r="Z1418" s="34"/>
      <c r="AA1418" s="34"/>
      <c r="AB1418" s="34"/>
      <c r="AC1418" s="34"/>
      <c r="AD1418" s="34"/>
      <c r="AE1418" s="34"/>
      <c r="AR1418" s="165" t="s">
        <v>251</v>
      </c>
      <c r="AT1418" s="165" t="s">
        <v>161</v>
      </c>
      <c r="AU1418" s="165" t="s">
        <v>79</v>
      </c>
      <c r="AY1418" s="19" t="s">
        <v>159</v>
      </c>
      <c r="BE1418" s="166">
        <f>IF(N1418="základní",J1418,0)</f>
        <v>0</v>
      </c>
      <c r="BF1418" s="166">
        <f>IF(N1418="snížená",J1418,0)</f>
        <v>0</v>
      </c>
      <c r="BG1418" s="166">
        <f>IF(N1418="zákl. přenesená",J1418,0)</f>
        <v>0</v>
      </c>
      <c r="BH1418" s="166">
        <f>IF(N1418="sníž. přenesená",J1418,0)</f>
        <v>0</v>
      </c>
      <c r="BI1418" s="166">
        <f>IF(N1418="nulová",J1418,0)</f>
        <v>0</v>
      </c>
      <c r="BJ1418" s="19" t="s">
        <v>15</v>
      </c>
      <c r="BK1418" s="166">
        <f>ROUND(I1418*H1418,2)</f>
        <v>0</v>
      </c>
      <c r="BL1418" s="19" t="s">
        <v>251</v>
      </c>
      <c r="BM1418" s="165" t="s">
        <v>1769</v>
      </c>
    </row>
    <row r="1419" spans="2:51" s="14" customFormat="1" ht="11.25">
      <c r="B1419" s="175"/>
      <c r="D1419" s="168" t="s">
        <v>167</v>
      </c>
      <c r="E1419" s="176" t="s">
        <v>3</v>
      </c>
      <c r="F1419" s="177" t="s">
        <v>1770</v>
      </c>
      <c r="H1419" s="178">
        <v>89</v>
      </c>
      <c r="I1419" s="179"/>
      <c r="L1419" s="175"/>
      <c r="M1419" s="180"/>
      <c r="N1419" s="181"/>
      <c r="O1419" s="181"/>
      <c r="P1419" s="181"/>
      <c r="Q1419" s="181"/>
      <c r="R1419" s="181"/>
      <c r="S1419" s="181"/>
      <c r="T1419" s="182"/>
      <c r="AT1419" s="176" t="s">
        <v>167</v>
      </c>
      <c r="AU1419" s="176" t="s">
        <v>79</v>
      </c>
      <c r="AV1419" s="14" t="s">
        <v>79</v>
      </c>
      <c r="AW1419" s="14" t="s">
        <v>33</v>
      </c>
      <c r="AX1419" s="14" t="s">
        <v>15</v>
      </c>
      <c r="AY1419" s="176" t="s">
        <v>159</v>
      </c>
    </row>
    <row r="1420" spans="1:65" s="2" customFormat="1" ht="36" customHeight="1">
      <c r="A1420" s="34"/>
      <c r="B1420" s="153"/>
      <c r="C1420" s="154" t="s">
        <v>1771</v>
      </c>
      <c r="D1420" s="154" t="s">
        <v>161</v>
      </c>
      <c r="E1420" s="155" t="s">
        <v>1772</v>
      </c>
      <c r="F1420" s="156" t="s">
        <v>1773</v>
      </c>
      <c r="G1420" s="157" t="s">
        <v>298</v>
      </c>
      <c r="H1420" s="158">
        <v>89</v>
      </c>
      <c r="I1420" s="159"/>
      <c r="J1420" s="160">
        <f>ROUND(I1420*H1420,2)</f>
        <v>0</v>
      </c>
      <c r="K1420" s="156" t="s">
        <v>165</v>
      </c>
      <c r="L1420" s="35"/>
      <c r="M1420" s="161" t="s">
        <v>3</v>
      </c>
      <c r="N1420" s="162" t="s">
        <v>42</v>
      </c>
      <c r="O1420" s="55"/>
      <c r="P1420" s="163">
        <f>O1420*H1420</f>
        <v>0</v>
      </c>
      <c r="Q1420" s="163">
        <v>0.0006</v>
      </c>
      <c r="R1420" s="163">
        <f>Q1420*H1420</f>
        <v>0.053399999999999996</v>
      </c>
      <c r="S1420" s="163">
        <v>0</v>
      </c>
      <c r="T1420" s="164">
        <f>S1420*H1420</f>
        <v>0</v>
      </c>
      <c r="U1420" s="34"/>
      <c r="V1420" s="34"/>
      <c r="W1420" s="34"/>
      <c r="X1420" s="34"/>
      <c r="Y1420" s="34"/>
      <c r="Z1420" s="34"/>
      <c r="AA1420" s="34"/>
      <c r="AB1420" s="34"/>
      <c r="AC1420" s="34"/>
      <c r="AD1420" s="34"/>
      <c r="AE1420" s="34"/>
      <c r="AR1420" s="165" t="s">
        <v>251</v>
      </c>
      <c r="AT1420" s="165" t="s">
        <v>161</v>
      </c>
      <c r="AU1420" s="165" t="s">
        <v>79</v>
      </c>
      <c r="AY1420" s="19" t="s">
        <v>159</v>
      </c>
      <c r="BE1420" s="166">
        <f>IF(N1420="základní",J1420,0)</f>
        <v>0</v>
      </c>
      <c r="BF1420" s="166">
        <f>IF(N1420="snížená",J1420,0)</f>
        <v>0</v>
      </c>
      <c r="BG1420" s="166">
        <f>IF(N1420="zákl. přenesená",J1420,0)</f>
        <v>0</v>
      </c>
      <c r="BH1420" s="166">
        <f>IF(N1420="sníž. přenesená",J1420,0)</f>
        <v>0</v>
      </c>
      <c r="BI1420" s="166">
        <f>IF(N1420="nulová",J1420,0)</f>
        <v>0</v>
      </c>
      <c r="BJ1420" s="19" t="s">
        <v>15</v>
      </c>
      <c r="BK1420" s="166">
        <f>ROUND(I1420*H1420,2)</f>
        <v>0</v>
      </c>
      <c r="BL1420" s="19" t="s">
        <v>251</v>
      </c>
      <c r="BM1420" s="165" t="s">
        <v>1774</v>
      </c>
    </row>
    <row r="1421" spans="2:51" s="14" customFormat="1" ht="11.25">
      <c r="B1421" s="175"/>
      <c r="D1421" s="168" t="s">
        <v>167</v>
      </c>
      <c r="E1421" s="176" t="s">
        <v>3</v>
      </c>
      <c r="F1421" s="177" t="s">
        <v>1770</v>
      </c>
      <c r="H1421" s="178">
        <v>89</v>
      </c>
      <c r="I1421" s="179"/>
      <c r="L1421" s="175"/>
      <c r="M1421" s="180"/>
      <c r="N1421" s="181"/>
      <c r="O1421" s="181"/>
      <c r="P1421" s="181"/>
      <c r="Q1421" s="181"/>
      <c r="R1421" s="181"/>
      <c r="S1421" s="181"/>
      <c r="T1421" s="182"/>
      <c r="AT1421" s="176" t="s">
        <v>167</v>
      </c>
      <c r="AU1421" s="176" t="s">
        <v>79</v>
      </c>
      <c r="AV1421" s="14" t="s">
        <v>79</v>
      </c>
      <c r="AW1421" s="14" t="s">
        <v>33</v>
      </c>
      <c r="AX1421" s="14" t="s">
        <v>15</v>
      </c>
      <c r="AY1421" s="176" t="s">
        <v>159</v>
      </c>
    </row>
    <row r="1422" spans="1:65" s="2" customFormat="1" ht="24" customHeight="1">
      <c r="A1422" s="34"/>
      <c r="B1422" s="153"/>
      <c r="C1422" s="154" t="s">
        <v>1775</v>
      </c>
      <c r="D1422" s="154" t="s">
        <v>161</v>
      </c>
      <c r="E1422" s="155" t="s">
        <v>1776</v>
      </c>
      <c r="F1422" s="156" t="s">
        <v>1777</v>
      </c>
      <c r="G1422" s="157" t="s">
        <v>298</v>
      </c>
      <c r="H1422" s="158">
        <v>21.27</v>
      </c>
      <c r="I1422" s="159"/>
      <c r="J1422" s="160">
        <f>ROUND(I1422*H1422,2)</f>
        <v>0</v>
      </c>
      <c r="K1422" s="156" t="s">
        <v>165</v>
      </c>
      <c r="L1422" s="35"/>
      <c r="M1422" s="161" t="s">
        <v>3</v>
      </c>
      <c r="N1422" s="162" t="s">
        <v>42</v>
      </c>
      <c r="O1422" s="55"/>
      <c r="P1422" s="163">
        <f>O1422*H1422</f>
        <v>0</v>
      </c>
      <c r="Q1422" s="163">
        <v>0.0015</v>
      </c>
      <c r="R1422" s="163">
        <f>Q1422*H1422</f>
        <v>0.031905</v>
      </c>
      <c r="S1422" s="163">
        <v>0</v>
      </c>
      <c r="T1422" s="164">
        <f>S1422*H1422</f>
        <v>0</v>
      </c>
      <c r="U1422" s="34"/>
      <c r="V1422" s="34"/>
      <c r="W1422" s="34"/>
      <c r="X1422" s="34"/>
      <c r="Y1422" s="34"/>
      <c r="Z1422" s="34"/>
      <c r="AA1422" s="34"/>
      <c r="AB1422" s="34"/>
      <c r="AC1422" s="34"/>
      <c r="AD1422" s="34"/>
      <c r="AE1422" s="34"/>
      <c r="AR1422" s="165" t="s">
        <v>251</v>
      </c>
      <c r="AT1422" s="165" t="s">
        <v>161</v>
      </c>
      <c r="AU1422" s="165" t="s">
        <v>79</v>
      </c>
      <c r="AY1422" s="19" t="s">
        <v>159</v>
      </c>
      <c r="BE1422" s="166">
        <f>IF(N1422="základní",J1422,0)</f>
        <v>0</v>
      </c>
      <c r="BF1422" s="166">
        <f>IF(N1422="snížená",J1422,0)</f>
        <v>0</v>
      </c>
      <c r="BG1422" s="166">
        <f>IF(N1422="zákl. přenesená",J1422,0)</f>
        <v>0</v>
      </c>
      <c r="BH1422" s="166">
        <f>IF(N1422="sníž. přenesená",J1422,0)</f>
        <v>0</v>
      </c>
      <c r="BI1422" s="166">
        <f>IF(N1422="nulová",J1422,0)</f>
        <v>0</v>
      </c>
      <c r="BJ1422" s="19" t="s">
        <v>15</v>
      </c>
      <c r="BK1422" s="166">
        <f>ROUND(I1422*H1422,2)</f>
        <v>0</v>
      </c>
      <c r="BL1422" s="19" t="s">
        <v>251</v>
      </c>
      <c r="BM1422" s="165" t="s">
        <v>1778</v>
      </c>
    </row>
    <row r="1423" spans="2:51" s="14" customFormat="1" ht="11.25">
      <c r="B1423" s="175"/>
      <c r="D1423" s="168" t="s">
        <v>167</v>
      </c>
      <c r="E1423" s="176" t="s">
        <v>3</v>
      </c>
      <c r="F1423" s="177" t="s">
        <v>1779</v>
      </c>
      <c r="H1423" s="178">
        <v>21.27</v>
      </c>
      <c r="I1423" s="179"/>
      <c r="L1423" s="175"/>
      <c r="M1423" s="180"/>
      <c r="N1423" s="181"/>
      <c r="O1423" s="181"/>
      <c r="P1423" s="181"/>
      <c r="Q1423" s="181"/>
      <c r="R1423" s="181"/>
      <c r="S1423" s="181"/>
      <c r="T1423" s="182"/>
      <c r="AT1423" s="176" t="s">
        <v>167</v>
      </c>
      <c r="AU1423" s="176" t="s">
        <v>79</v>
      </c>
      <c r="AV1423" s="14" t="s">
        <v>79</v>
      </c>
      <c r="AW1423" s="14" t="s">
        <v>33</v>
      </c>
      <c r="AX1423" s="14" t="s">
        <v>15</v>
      </c>
      <c r="AY1423" s="176" t="s">
        <v>159</v>
      </c>
    </row>
    <row r="1424" spans="1:65" s="2" customFormat="1" ht="36" customHeight="1">
      <c r="A1424" s="34"/>
      <c r="B1424" s="153"/>
      <c r="C1424" s="154" t="s">
        <v>1780</v>
      </c>
      <c r="D1424" s="154" t="s">
        <v>161</v>
      </c>
      <c r="E1424" s="155" t="s">
        <v>1781</v>
      </c>
      <c r="F1424" s="156" t="s">
        <v>1782</v>
      </c>
      <c r="G1424" s="157" t="s">
        <v>298</v>
      </c>
      <c r="H1424" s="158">
        <v>55.2</v>
      </c>
      <c r="I1424" s="159"/>
      <c r="J1424" s="160">
        <f>ROUND(I1424*H1424,2)</f>
        <v>0</v>
      </c>
      <c r="K1424" s="156" t="s">
        <v>165</v>
      </c>
      <c r="L1424" s="35"/>
      <c r="M1424" s="161" t="s">
        <v>3</v>
      </c>
      <c r="N1424" s="162" t="s">
        <v>42</v>
      </c>
      <c r="O1424" s="55"/>
      <c r="P1424" s="163">
        <f>O1424*H1424</f>
        <v>0</v>
      </c>
      <c r="Q1424" s="163">
        <v>0.00162</v>
      </c>
      <c r="R1424" s="163">
        <f>Q1424*H1424</f>
        <v>0.089424</v>
      </c>
      <c r="S1424" s="163">
        <v>0</v>
      </c>
      <c r="T1424" s="164">
        <f>S1424*H1424</f>
        <v>0</v>
      </c>
      <c r="U1424" s="34"/>
      <c r="V1424" s="34"/>
      <c r="W1424" s="34"/>
      <c r="X1424" s="34"/>
      <c r="Y1424" s="34"/>
      <c r="Z1424" s="34"/>
      <c r="AA1424" s="34"/>
      <c r="AB1424" s="34"/>
      <c r="AC1424" s="34"/>
      <c r="AD1424" s="34"/>
      <c r="AE1424" s="34"/>
      <c r="AR1424" s="165" t="s">
        <v>251</v>
      </c>
      <c r="AT1424" s="165" t="s">
        <v>161</v>
      </c>
      <c r="AU1424" s="165" t="s">
        <v>79</v>
      </c>
      <c r="AY1424" s="19" t="s">
        <v>159</v>
      </c>
      <c r="BE1424" s="166">
        <f>IF(N1424="základní",J1424,0)</f>
        <v>0</v>
      </c>
      <c r="BF1424" s="166">
        <f>IF(N1424="snížená",J1424,0)</f>
        <v>0</v>
      </c>
      <c r="BG1424" s="166">
        <f>IF(N1424="zákl. přenesená",J1424,0)</f>
        <v>0</v>
      </c>
      <c r="BH1424" s="166">
        <f>IF(N1424="sníž. přenesená",J1424,0)</f>
        <v>0</v>
      </c>
      <c r="BI1424" s="166">
        <f>IF(N1424="nulová",J1424,0)</f>
        <v>0</v>
      </c>
      <c r="BJ1424" s="19" t="s">
        <v>15</v>
      </c>
      <c r="BK1424" s="166">
        <f>ROUND(I1424*H1424,2)</f>
        <v>0</v>
      </c>
      <c r="BL1424" s="19" t="s">
        <v>251</v>
      </c>
      <c r="BM1424" s="165" t="s">
        <v>1783</v>
      </c>
    </row>
    <row r="1425" spans="2:51" s="14" customFormat="1" ht="11.25">
      <c r="B1425" s="175"/>
      <c r="D1425" s="168" t="s">
        <v>167</v>
      </c>
      <c r="E1425" s="176" t="s">
        <v>3</v>
      </c>
      <c r="F1425" s="177" t="s">
        <v>1784</v>
      </c>
      <c r="H1425" s="178">
        <v>55.2</v>
      </c>
      <c r="I1425" s="179"/>
      <c r="L1425" s="175"/>
      <c r="M1425" s="180"/>
      <c r="N1425" s="181"/>
      <c r="O1425" s="181"/>
      <c r="P1425" s="181"/>
      <c r="Q1425" s="181"/>
      <c r="R1425" s="181"/>
      <c r="S1425" s="181"/>
      <c r="T1425" s="182"/>
      <c r="AT1425" s="176" t="s">
        <v>167</v>
      </c>
      <c r="AU1425" s="176" t="s">
        <v>79</v>
      </c>
      <c r="AV1425" s="14" t="s">
        <v>79</v>
      </c>
      <c r="AW1425" s="14" t="s">
        <v>33</v>
      </c>
      <c r="AX1425" s="14" t="s">
        <v>15</v>
      </c>
      <c r="AY1425" s="176" t="s">
        <v>159</v>
      </c>
    </row>
    <row r="1426" spans="1:65" s="2" customFormat="1" ht="24" customHeight="1">
      <c r="A1426" s="34"/>
      <c r="B1426" s="153"/>
      <c r="C1426" s="154" t="s">
        <v>1785</v>
      </c>
      <c r="D1426" s="154" t="s">
        <v>161</v>
      </c>
      <c r="E1426" s="155" t="s">
        <v>1786</v>
      </c>
      <c r="F1426" s="156" t="s">
        <v>1787</v>
      </c>
      <c r="G1426" s="157" t="s">
        <v>164</v>
      </c>
      <c r="H1426" s="158">
        <v>425.624</v>
      </c>
      <c r="I1426" s="159"/>
      <c r="J1426" s="160">
        <f>ROUND(I1426*H1426,2)</f>
        <v>0</v>
      </c>
      <c r="K1426" s="156" t="s">
        <v>535</v>
      </c>
      <c r="L1426" s="35"/>
      <c r="M1426" s="161" t="s">
        <v>3</v>
      </c>
      <c r="N1426" s="162" t="s">
        <v>42</v>
      </c>
      <c r="O1426" s="55"/>
      <c r="P1426" s="163">
        <f>O1426*H1426</f>
        <v>0</v>
      </c>
      <c r="Q1426" s="163">
        <v>0</v>
      </c>
      <c r="R1426" s="163">
        <f>Q1426*H1426</f>
        <v>0</v>
      </c>
      <c r="S1426" s="163">
        <v>0</v>
      </c>
      <c r="T1426" s="164">
        <f>S1426*H1426</f>
        <v>0</v>
      </c>
      <c r="U1426" s="34"/>
      <c r="V1426" s="34"/>
      <c r="W1426" s="34"/>
      <c r="X1426" s="34"/>
      <c r="Y1426" s="34"/>
      <c r="Z1426" s="34"/>
      <c r="AA1426" s="34"/>
      <c r="AB1426" s="34"/>
      <c r="AC1426" s="34"/>
      <c r="AD1426" s="34"/>
      <c r="AE1426" s="34"/>
      <c r="AR1426" s="165" t="s">
        <v>251</v>
      </c>
      <c r="AT1426" s="165" t="s">
        <v>161</v>
      </c>
      <c r="AU1426" s="165" t="s">
        <v>79</v>
      </c>
      <c r="AY1426" s="19" t="s">
        <v>159</v>
      </c>
      <c r="BE1426" s="166">
        <f>IF(N1426="základní",J1426,0)</f>
        <v>0</v>
      </c>
      <c r="BF1426" s="166">
        <f>IF(N1426="snížená",J1426,0)</f>
        <v>0</v>
      </c>
      <c r="BG1426" s="166">
        <f>IF(N1426="zákl. přenesená",J1426,0)</f>
        <v>0</v>
      </c>
      <c r="BH1426" s="166">
        <f>IF(N1426="sníž. přenesená",J1426,0)</f>
        <v>0</v>
      </c>
      <c r="BI1426" s="166">
        <f>IF(N1426="nulová",J1426,0)</f>
        <v>0</v>
      </c>
      <c r="BJ1426" s="19" t="s">
        <v>15</v>
      </c>
      <c r="BK1426" s="166">
        <f>ROUND(I1426*H1426,2)</f>
        <v>0</v>
      </c>
      <c r="BL1426" s="19" t="s">
        <v>251</v>
      </c>
      <c r="BM1426" s="165" t="s">
        <v>1788</v>
      </c>
    </row>
    <row r="1427" spans="2:51" s="14" customFormat="1" ht="11.25">
      <c r="B1427" s="175"/>
      <c r="D1427" s="168" t="s">
        <v>167</v>
      </c>
      <c r="E1427" s="176" t="s">
        <v>3</v>
      </c>
      <c r="F1427" s="177" t="s">
        <v>1691</v>
      </c>
      <c r="H1427" s="178">
        <v>135.44</v>
      </c>
      <c r="I1427" s="179"/>
      <c r="L1427" s="175"/>
      <c r="M1427" s="180"/>
      <c r="N1427" s="181"/>
      <c r="O1427" s="181"/>
      <c r="P1427" s="181"/>
      <c r="Q1427" s="181"/>
      <c r="R1427" s="181"/>
      <c r="S1427" s="181"/>
      <c r="T1427" s="182"/>
      <c r="AT1427" s="176" t="s">
        <v>167</v>
      </c>
      <c r="AU1427" s="176" t="s">
        <v>79</v>
      </c>
      <c r="AV1427" s="14" t="s">
        <v>79</v>
      </c>
      <c r="AW1427" s="14" t="s">
        <v>33</v>
      </c>
      <c r="AX1427" s="14" t="s">
        <v>71</v>
      </c>
      <c r="AY1427" s="176" t="s">
        <v>159</v>
      </c>
    </row>
    <row r="1428" spans="2:51" s="14" customFormat="1" ht="11.25">
      <c r="B1428" s="175"/>
      <c r="D1428" s="168" t="s">
        <v>167</v>
      </c>
      <c r="E1428" s="176" t="s">
        <v>3</v>
      </c>
      <c r="F1428" s="177" t="s">
        <v>1692</v>
      </c>
      <c r="H1428" s="178">
        <v>181.354</v>
      </c>
      <c r="I1428" s="179"/>
      <c r="L1428" s="175"/>
      <c r="M1428" s="180"/>
      <c r="N1428" s="181"/>
      <c r="O1428" s="181"/>
      <c r="P1428" s="181"/>
      <c r="Q1428" s="181"/>
      <c r="R1428" s="181"/>
      <c r="S1428" s="181"/>
      <c r="T1428" s="182"/>
      <c r="AT1428" s="176" t="s">
        <v>167</v>
      </c>
      <c r="AU1428" s="176" t="s">
        <v>79</v>
      </c>
      <c r="AV1428" s="14" t="s">
        <v>79</v>
      </c>
      <c r="AW1428" s="14" t="s">
        <v>33</v>
      </c>
      <c r="AX1428" s="14" t="s">
        <v>71</v>
      </c>
      <c r="AY1428" s="176" t="s">
        <v>159</v>
      </c>
    </row>
    <row r="1429" spans="2:51" s="13" customFormat="1" ht="11.25">
      <c r="B1429" s="167"/>
      <c r="D1429" s="168" t="s">
        <v>167</v>
      </c>
      <c r="E1429" s="169" t="s">
        <v>3</v>
      </c>
      <c r="F1429" s="170" t="s">
        <v>1685</v>
      </c>
      <c r="H1429" s="169" t="s">
        <v>3</v>
      </c>
      <c r="I1429" s="171"/>
      <c r="L1429" s="167"/>
      <c r="M1429" s="172"/>
      <c r="N1429" s="173"/>
      <c r="O1429" s="173"/>
      <c r="P1429" s="173"/>
      <c r="Q1429" s="173"/>
      <c r="R1429" s="173"/>
      <c r="S1429" s="173"/>
      <c r="T1429" s="174"/>
      <c r="AT1429" s="169" t="s">
        <v>167</v>
      </c>
      <c r="AU1429" s="169" t="s">
        <v>79</v>
      </c>
      <c r="AV1429" s="13" t="s">
        <v>15</v>
      </c>
      <c r="AW1429" s="13" t="s">
        <v>33</v>
      </c>
      <c r="AX1429" s="13" t="s">
        <v>71</v>
      </c>
      <c r="AY1429" s="169" t="s">
        <v>159</v>
      </c>
    </row>
    <row r="1430" spans="2:51" s="14" customFormat="1" ht="11.25">
      <c r="B1430" s="175"/>
      <c r="D1430" s="168" t="s">
        <v>167</v>
      </c>
      <c r="E1430" s="176" t="s">
        <v>3</v>
      </c>
      <c r="F1430" s="177" t="s">
        <v>1717</v>
      </c>
      <c r="H1430" s="178">
        <v>2.772</v>
      </c>
      <c r="I1430" s="179"/>
      <c r="L1430" s="175"/>
      <c r="M1430" s="180"/>
      <c r="N1430" s="181"/>
      <c r="O1430" s="181"/>
      <c r="P1430" s="181"/>
      <c r="Q1430" s="181"/>
      <c r="R1430" s="181"/>
      <c r="S1430" s="181"/>
      <c r="T1430" s="182"/>
      <c r="AT1430" s="176" t="s">
        <v>167</v>
      </c>
      <c r="AU1430" s="176" t="s">
        <v>79</v>
      </c>
      <c r="AV1430" s="14" t="s">
        <v>79</v>
      </c>
      <c r="AW1430" s="14" t="s">
        <v>33</v>
      </c>
      <c r="AX1430" s="14" t="s">
        <v>71</v>
      </c>
      <c r="AY1430" s="176" t="s">
        <v>159</v>
      </c>
    </row>
    <row r="1431" spans="2:51" s="14" customFormat="1" ht="11.25">
      <c r="B1431" s="175"/>
      <c r="D1431" s="168" t="s">
        <v>167</v>
      </c>
      <c r="E1431" s="176" t="s">
        <v>3</v>
      </c>
      <c r="F1431" s="177" t="s">
        <v>1718</v>
      </c>
      <c r="H1431" s="178">
        <v>27</v>
      </c>
      <c r="I1431" s="179"/>
      <c r="L1431" s="175"/>
      <c r="M1431" s="180"/>
      <c r="N1431" s="181"/>
      <c r="O1431" s="181"/>
      <c r="P1431" s="181"/>
      <c r="Q1431" s="181"/>
      <c r="R1431" s="181"/>
      <c r="S1431" s="181"/>
      <c r="T1431" s="182"/>
      <c r="AT1431" s="176" t="s">
        <v>167</v>
      </c>
      <c r="AU1431" s="176" t="s">
        <v>79</v>
      </c>
      <c r="AV1431" s="14" t="s">
        <v>79</v>
      </c>
      <c r="AW1431" s="14" t="s">
        <v>33</v>
      </c>
      <c r="AX1431" s="14" t="s">
        <v>71</v>
      </c>
      <c r="AY1431" s="176" t="s">
        <v>159</v>
      </c>
    </row>
    <row r="1432" spans="2:51" s="14" customFormat="1" ht="11.25">
      <c r="B1432" s="175"/>
      <c r="D1432" s="168" t="s">
        <v>167</v>
      </c>
      <c r="E1432" s="176" t="s">
        <v>3</v>
      </c>
      <c r="F1432" s="177" t="s">
        <v>1719</v>
      </c>
      <c r="H1432" s="178">
        <v>5.658</v>
      </c>
      <c r="I1432" s="179"/>
      <c r="L1432" s="175"/>
      <c r="M1432" s="180"/>
      <c r="N1432" s="181"/>
      <c r="O1432" s="181"/>
      <c r="P1432" s="181"/>
      <c r="Q1432" s="181"/>
      <c r="R1432" s="181"/>
      <c r="S1432" s="181"/>
      <c r="T1432" s="182"/>
      <c r="AT1432" s="176" t="s">
        <v>167</v>
      </c>
      <c r="AU1432" s="176" t="s">
        <v>79</v>
      </c>
      <c r="AV1432" s="14" t="s">
        <v>79</v>
      </c>
      <c r="AW1432" s="14" t="s">
        <v>33</v>
      </c>
      <c r="AX1432" s="14" t="s">
        <v>71</v>
      </c>
      <c r="AY1432" s="176" t="s">
        <v>159</v>
      </c>
    </row>
    <row r="1433" spans="2:51" s="14" customFormat="1" ht="11.25">
      <c r="B1433" s="175"/>
      <c r="D1433" s="168" t="s">
        <v>167</v>
      </c>
      <c r="E1433" s="176" t="s">
        <v>3</v>
      </c>
      <c r="F1433" s="177" t="s">
        <v>1720</v>
      </c>
      <c r="H1433" s="178">
        <v>22</v>
      </c>
      <c r="I1433" s="179"/>
      <c r="L1433" s="175"/>
      <c r="M1433" s="180"/>
      <c r="N1433" s="181"/>
      <c r="O1433" s="181"/>
      <c r="P1433" s="181"/>
      <c r="Q1433" s="181"/>
      <c r="R1433" s="181"/>
      <c r="S1433" s="181"/>
      <c r="T1433" s="182"/>
      <c r="AT1433" s="176" t="s">
        <v>167</v>
      </c>
      <c r="AU1433" s="176" t="s">
        <v>79</v>
      </c>
      <c r="AV1433" s="14" t="s">
        <v>79</v>
      </c>
      <c r="AW1433" s="14" t="s">
        <v>33</v>
      </c>
      <c r="AX1433" s="14" t="s">
        <v>71</v>
      </c>
      <c r="AY1433" s="176" t="s">
        <v>159</v>
      </c>
    </row>
    <row r="1434" spans="2:51" s="14" customFormat="1" ht="11.25">
      <c r="B1434" s="175"/>
      <c r="D1434" s="168" t="s">
        <v>167</v>
      </c>
      <c r="E1434" s="176" t="s">
        <v>3</v>
      </c>
      <c r="F1434" s="177" t="s">
        <v>1721</v>
      </c>
      <c r="H1434" s="178">
        <v>8.4</v>
      </c>
      <c r="I1434" s="179"/>
      <c r="L1434" s="175"/>
      <c r="M1434" s="180"/>
      <c r="N1434" s="181"/>
      <c r="O1434" s="181"/>
      <c r="P1434" s="181"/>
      <c r="Q1434" s="181"/>
      <c r="R1434" s="181"/>
      <c r="S1434" s="181"/>
      <c r="T1434" s="182"/>
      <c r="AT1434" s="176" t="s">
        <v>167</v>
      </c>
      <c r="AU1434" s="176" t="s">
        <v>79</v>
      </c>
      <c r="AV1434" s="14" t="s">
        <v>79</v>
      </c>
      <c r="AW1434" s="14" t="s">
        <v>33</v>
      </c>
      <c r="AX1434" s="14" t="s">
        <v>71</v>
      </c>
      <c r="AY1434" s="176" t="s">
        <v>159</v>
      </c>
    </row>
    <row r="1435" spans="2:51" s="14" customFormat="1" ht="11.25">
      <c r="B1435" s="175"/>
      <c r="D1435" s="168" t="s">
        <v>167</v>
      </c>
      <c r="E1435" s="176" t="s">
        <v>3</v>
      </c>
      <c r="F1435" s="177" t="s">
        <v>1722</v>
      </c>
      <c r="H1435" s="178">
        <v>13</v>
      </c>
      <c r="I1435" s="179"/>
      <c r="L1435" s="175"/>
      <c r="M1435" s="180"/>
      <c r="N1435" s="181"/>
      <c r="O1435" s="181"/>
      <c r="P1435" s="181"/>
      <c r="Q1435" s="181"/>
      <c r="R1435" s="181"/>
      <c r="S1435" s="181"/>
      <c r="T1435" s="182"/>
      <c r="AT1435" s="176" t="s">
        <v>167</v>
      </c>
      <c r="AU1435" s="176" t="s">
        <v>79</v>
      </c>
      <c r="AV1435" s="14" t="s">
        <v>79</v>
      </c>
      <c r="AW1435" s="14" t="s">
        <v>33</v>
      </c>
      <c r="AX1435" s="14" t="s">
        <v>71</v>
      </c>
      <c r="AY1435" s="176" t="s">
        <v>159</v>
      </c>
    </row>
    <row r="1436" spans="2:51" s="13" customFormat="1" ht="11.25">
      <c r="B1436" s="167"/>
      <c r="D1436" s="168" t="s">
        <v>167</v>
      </c>
      <c r="E1436" s="169" t="s">
        <v>3</v>
      </c>
      <c r="F1436" s="170" t="s">
        <v>1699</v>
      </c>
      <c r="H1436" s="169" t="s">
        <v>3</v>
      </c>
      <c r="I1436" s="171"/>
      <c r="L1436" s="167"/>
      <c r="M1436" s="172"/>
      <c r="N1436" s="173"/>
      <c r="O1436" s="173"/>
      <c r="P1436" s="173"/>
      <c r="Q1436" s="173"/>
      <c r="R1436" s="173"/>
      <c r="S1436" s="173"/>
      <c r="T1436" s="174"/>
      <c r="AT1436" s="169" t="s">
        <v>167</v>
      </c>
      <c r="AU1436" s="169" t="s">
        <v>79</v>
      </c>
      <c r="AV1436" s="13" t="s">
        <v>15</v>
      </c>
      <c r="AW1436" s="13" t="s">
        <v>33</v>
      </c>
      <c r="AX1436" s="13" t="s">
        <v>71</v>
      </c>
      <c r="AY1436" s="169" t="s">
        <v>159</v>
      </c>
    </row>
    <row r="1437" spans="2:51" s="14" customFormat="1" ht="11.25">
      <c r="B1437" s="175"/>
      <c r="D1437" s="168" t="s">
        <v>167</v>
      </c>
      <c r="E1437" s="176" t="s">
        <v>3</v>
      </c>
      <c r="F1437" s="177" t="s">
        <v>1700</v>
      </c>
      <c r="H1437" s="178">
        <v>30</v>
      </c>
      <c r="I1437" s="179"/>
      <c r="L1437" s="175"/>
      <c r="M1437" s="180"/>
      <c r="N1437" s="181"/>
      <c r="O1437" s="181"/>
      <c r="P1437" s="181"/>
      <c r="Q1437" s="181"/>
      <c r="R1437" s="181"/>
      <c r="S1437" s="181"/>
      <c r="T1437" s="182"/>
      <c r="AT1437" s="176" t="s">
        <v>167</v>
      </c>
      <c r="AU1437" s="176" t="s">
        <v>79</v>
      </c>
      <c r="AV1437" s="14" t="s">
        <v>79</v>
      </c>
      <c r="AW1437" s="14" t="s">
        <v>33</v>
      </c>
      <c r="AX1437" s="14" t="s">
        <v>71</v>
      </c>
      <c r="AY1437" s="176" t="s">
        <v>159</v>
      </c>
    </row>
    <row r="1438" spans="2:51" s="15" customFormat="1" ht="11.25">
      <c r="B1438" s="183"/>
      <c r="D1438" s="168" t="s">
        <v>167</v>
      </c>
      <c r="E1438" s="184" t="s">
        <v>3</v>
      </c>
      <c r="F1438" s="185" t="s">
        <v>186</v>
      </c>
      <c r="H1438" s="186">
        <v>425.624</v>
      </c>
      <c r="I1438" s="187"/>
      <c r="L1438" s="183"/>
      <c r="M1438" s="188"/>
      <c r="N1438" s="189"/>
      <c r="O1438" s="189"/>
      <c r="P1438" s="189"/>
      <c r="Q1438" s="189"/>
      <c r="R1438" s="189"/>
      <c r="S1438" s="189"/>
      <c r="T1438" s="190"/>
      <c r="AT1438" s="184" t="s">
        <v>167</v>
      </c>
      <c r="AU1438" s="184" t="s">
        <v>79</v>
      </c>
      <c r="AV1438" s="15" t="s">
        <v>85</v>
      </c>
      <c r="AW1438" s="15" t="s">
        <v>33</v>
      </c>
      <c r="AX1438" s="15" t="s">
        <v>15</v>
      </c>
      <c r="AY1438" s="184" t="s">
        <v>159</v>
      </c>
    </row>
    <row r="1439" spans="1:65" s="2" customFormat="1" ht="24" customHeight="1">
      <c r="A1439" s="34"/>
      <c r="B1439" s="153"/>
      <c r="C1439" s="191" t="s">
        <v>1789</v>
      </c>
      <c r="D1439" s="191" t="s">
        <v>245</v>
      </c>
      <c r="E1439" s="192" t="s">
        <v>1790</v>
      </c>
      <c r="F1439" s="193" t="s">
        <v>1791</v>
      </c>
      <c r="G1439" s="194" t="s">
        <v>164</v>
      </c>
      <c r="H1439" s="195">
        <v>489.468</v>
      </c>
      <c r="I1439" s="196"/>
      <c r="J1439" s="197">
        <f>ROUND(I1439*H1439,2)</f>
        <v>0</v>
      </c>
      <c r="K1439" s="193" t="s">
        <v>3</v>
      </c>
      <c r="L1439" s="198"/>
      <c r="M1439" s="199" t="s">
        <v>3</v>
      </c>
      <c r="N1439" s="200" t="s">
        <v>42</v>
      </c>
      <c r="O1439" s="55"/>
      <c r="P1439" s="163">
        <f>O1439*H1439</f>
        <v>0</v>
      </c>
      <c r="Q1439" s="163">
        <v>0</v>
      </c>
      <c r="R1439" s="163">
        <f>Q1439*H1439</f>
        <v>0</v>
      </c>
      <c r="S1439" s="163">
        <v>0</v>
      </c>
      <c r="T1439" s="164">
        <f>S1439*H1439</f>
        <v>0</v>
      </c>
      <c r="U1439" s="34"/>
      <c r="V1439" s="34"/>
      <c r="W1439" s="34"/>
      <c r="X1439" s="34"/>
      <c r="Y1439" s="34"/>
      <c r="Z1439" s="34"/>
      <c r="AA1439" s="34"/>
      <c r="AB1439" s="34"/>
      <c r="AC1439" s="34"/>
      <c r="AD1439" s="34"/>
      <c r="AE1439" s="34"/>
      <c r="AR1439" s="165" t="s">
        <v>345</v>
      </c>
      <c r="AT1439" s="165" t="s">
        <v>245</v>
      </c>
      <c r="AU1439" s="165" t="s">
        <v>79</v>
      </c>
      <c r="AY1439" s="19" t="s">
        <v>159</v>
      </c>
      <c r="BE1439" s="166">
        <f>IF(N1439="základní",J1439,0)</f>
        <v>0</v>
      </c>
      <c r="BF1439" s="166">
        <f>IF(N1439="snížená",J1439,0)</f>
        <v>0</v>
      </c>
      <c r="BG1439" s="166">
        <f>IF(N1439="zákl. přenesená",J1439,0)</f>
        <v>0</v>
      </c>
      <c r="BH1439" s="166">
        <f>IF(N1439="sníž. přenesená",J1439,0)</f>
        <v>0</v>
      </c>
      <c r="BI1439" s="166">
        <f>IF(N1439="nulová",J1439,0)</f>
        <v>0</v>
      </c>
      <c r="BJ1439" s="19" t="s">
        <v>15</v>
      </c>
      <c r="BK1439" s="166">
        <f>ROUND(I1439*H1439,2)</f>
        <v>0</v>
      </c>
      <c r="BL1439" s="19" t="s">
        <v>251</v>
      </c>
      <c r="BM1439" s="165" t="s">
        <v>1792</v>
      </c>
    </row>
    <row r="1440" spans="2:51" s="14" customFormat="1" ht="11.25">
      <c r="B1440" s="175"/>
      <c r="D1440" s="168" t="s">
        <v>167</v>
      </c>
      <c r="F1440" s="177" t="s">
        <v>1727</v>
      </c>
      <c r="H1440" s="178">
        <v>489.468</v>
      </c>
      <c r="I1440" s="179"/>
      <c r="L1440" s="175"/>
      <c r="M1440" s="180"/>
      <c r="N1440" s="181"/>
      <c r="O1440" s="181"/>
      <c r="P1440" s="181"/>
      <c r="Q1440" s="181"/>
      <c r="R1440" s="181"/>
      <c r="S1440" s="181"/>
      <c r="T1440" s="182"/>
      <c r="AT1440" s="176" t="s">
        <v>167</v>
      </c>
      <c r="AU1440" s="176" t="s">
        <v>79</v>
      </c>
      <c r="AV1440" s="14" t="s">
        <v>79</v>
      </c>
      <c r="AW1440" s="14" t="s">
        <v>4</v>
      </c>
      <c r="AX1440" s="14" t="s">
        <v>15</v>
      </c>
      <c r="AY1440" s="176" t="s">
        <v>159</v>
      </c>
    </row>
    <row r="1441" spans="1:65" s="2" customFormat="1" ht="48" customHeight="1">
      <c r="A1441" s="34"/>
      <c r="B1441" s="153"/>
      <c r="C1441" s="154" t="s">
        <v>1793</v>
      </c>
      <c r="D1441" s="154" t="s">
        <v>161</v>
      </c>
      <c r="E1441" s="155" t="s">
        <v>1794</v>
      </c>
      <c r="F1441" s="156" t="s">
        <v>1795</v>
      </c>
      <c r="G1441" s="157" t="s">
        <v>214</v>
      </c>
      <c r="H1441" s="158">
        <v>0.862</v>
      </c>
      <c r="I1441" s="159"/>
      <c r="J1441" s="160">
        <f>ROUND(I1441*H1441,2)</f>
        <v>0</v>
      </c>
      <c r="K1441" s="156" t="s">
        <v>165</v>
      </c>
      <c r="L1441" s="35"/>
      <c r="M1441" s="161" t="s">
        <v>3</v>
      </c>
      <c r="N1441" s="162" t="s">
        <v>42</v>
      </c>
      <c r="O1441" s="55"/>
      <c r="P1441" s="163">
        <f>O1441*H1441</f>
        <v>0</v>
      </c>
      <c r="Q1441" s="163">
        <v>0</v>
      </c>
      <c r="R1441" s="163">
        <f>Q1441*H1441</f>
        <v>0</v>
      </c>
      <c r="S1441" s="163">
        <v>0</v>
      </c>
      <c r="T1441" s="164">
        <f>S1441*H1441</f>
        <v>0</v>
      </c>
      <c r="U1441" s="34"/>
      <c r="V1441" s="34"/>
      <c r="W1441" s="34"/>
      <c r="X1441" s="34"/>
      <c r="Y1441" s="34"/>
      <c r="Z1441" s="34"/>
      <c r="AA1441" s="34"/>
      <c r="AB1441" s="34"/>
      <c r="AC1441" s="34"/>
      <c r="AD1441" s="34"/>
      <c r="AE1441" s="34"/>
      <c r="AR1441" s="165" t="s">
        <v>251</v>
      </c>
      <c r="AT1441" s="165" t="s">
        <v>161</v>
      </c>
      <c r="AU1441" s="165" t="s">
        <v>79</v>
      </c>
      <c r="AY1441" s="19" t="s">
        <v>159</v>
      </c>
      <c r="BE1441" s="166">
        <f>IF(N1441="základní",J1441,0)</f>
        <v>0</v>
      </c>
      <c r="BF1441" s="166">
        <f>IF(N1441="snížená",J1441,0)</f>
        <v>0</v>
      </c>
      <c r="BG1441" s="166">
        <f>IF(N1441="zákl. přenesená",J1441,0)</f>
        <v>0</v>
      </c>
      <c r="BH1441" s="166">
        <f>IF(N1441="sníž. přenesená",J1441,0)</f>
        <v>0</v>
      </c>
      <c r="BI1441" s="166">
        <f>IF(N1441="nulová",J1441,0)</f>
        <v>0</v>
      </c>
      <c r="BJ1441" s="19" t="s">
        <v>15</v>
      </c>
      <c r="BK1441" s="166">
        <f>ROUND(I1441*H1441,2)</f>
        <v>0</v>
      </c>
      <c r="BL1441" s="19" t="s">
        <v>251</v>
      </c>
      <c r="BM1441" s="165" t="s">
        <v>1796</v>
      </c>
    </row>
    <row r="1442" spans="2:63" s="12" customFormat="1" ht="22.9" customHeight="1">
      <c r="B1442" s="140"/>
      <c r="D1442" s="141" t="s">
        <v>70</v>
      </c>
      <c r="E1442" s="151" t="s">
        <v>1797</v>
      </c>
      <c r="F1442" s="151" t="s">
        <v>1798</v>
      </c>
      <c r="I1442" s="143"/>
      <c r="J1442" s="152">
        <f>BK1442</f>
        <v>0</v>
      </c>
      <c r="L1442" s="140"/>
      <c r="M1442" s="145"/>
      <c r="N1442" s="146"/>
      <c r="O1442" s="146"/>
      <c r="P1442" s="147">
        <f>SUM(P1443:P1477)</f>
        <v>0</v>
      </c>
      <c r="Q1442" s="146"/>
      <c r="R1442" s="147">
        <f>SUM(R1443:R1477)</f>
        <v>4.40991859</v>
      </c>
      <c r="S1442" s="146"/>
      <c r="T1442" s="148">
        <f>SUM(T1443:T1477)</f>
        <v>0</v>
      </c>
      <c r="AR1442" s="141" t="s">
        <v>79</v>
      </c>
      <c r="AT1442" s="149" t="s">
        <v>70</v>
      </c>
      <c r="AU1442" s="149" t="s">
        <v>15</v>
      </c>
      <c r="AY1442" s="141" t="s">
        <v>159</v>
      </c>
      <c r="BK1442" s="150">
        <f>SUM(BK1443:BK1477)</f>
        <v>0</v>
      </c>
    </row>
    <row r="1443" spans="1:65" s="2" customFormat="1" ht="36" customHeight="1">
      <c r="A1443" s="34"/>
      <c r="B1443" s="153"/>
      <c r="C1443" s="154" t="s">
        <v>1799</v>
      </c>
      <c r="D1443" s="154" t="s">
        <v>161</v>
      </c>
      <c r="E1443" s="155" t="s">
        <v>1800</v>
      </c>
      <c r="F1443" s="156" t="s">
        <v>1801</v>
      </c>
      <c r="G1443" s="157" t="s">
        <v>164</v>
      </c>
      <c r="H1443" s="158">
        <v>213.82</v>
      </c>
      <c r="I1443" s="159"/>
      <c r="J1443" s="160">
        <f>ROUND(I1443*H1443,2)</f>
        <v>0</v>
      </c>
      <c r="K1443" s="156" t="s">
        <v>165</v>
      </c>
      <c r="L1443" s="35"/>
      <c r="M1443" s="161" t="s">
        <v>3</v>
      </c>
      <c r="N1443" s="162" t="s">
        <v>42</v>
      </c>
      <c r="O1443" s="55"/>
      <c r="P1443" s="163">
        <f>O1443*H1443</f>
        <v>0</v>
      </c>
      <c r="Q1443" s="163">
        <v>0</v>
      </c>
      <c r="R1443" s="163">
        <f>Q1443*H1443</f>
        <v>0</v>
      </c>
      <c r="S1443" s="163">
        <v>0</v>
      </c>
      <c r="T1443" s="164">
        <f>S1443*H1443</f>
        <v>0</v>
      </c>
      <c r="U1443" s="34"/>
      <c r="V1443" s="34"/>
      <c r="W1443" s="34"/>
      <c r="X1443" s="34"/>
      <c r="Y1443" s="34"/>
      <c r="Z1443" s="34"/>
      <c r="AA1443" s="34"/>
      <c r="AB1443" s="34"/>
      <c r="AC1443" s="34"/>
      <c r="AD1443" s="34"/>
      <c r="AE1443" s="34"/>
      <c r="AR1443" s="165" t="s">
        <v>251</v>
      </c>
      <c r="AT1443" s="165" t="s">
        <v>161</v>
      </c>
      <c r="AU1443" s="165" t="s">
        <v>79</v>
      </c>
      <c r="AY1443" s="19" t="s">
        <v>159</v>
      </c>
      <c r="BE1443" s="166">
        <f>IF(N1443="základní",J1443,0)</f>
        <v>0</v>
      </c>
      <c r="BF1443" s="166">
        <f>IF(N1443="snížená",J1443,0)</f>
        <v>0</v>
      </c>
      <c r="BG1443" s="166">
        <f>IF(N1443="zákl. přenesená",J1443,0)</f>
        <v>0</v>
      </c>
      <c r="BH1443" s="166">
        <f>IF(N1443="sníž. přenesená",J1443,0)</f>
        <v>0</v>
      </c>
      <c r="BI1443" s="166">
        <f>IF(N1443="nulová",J1443,0)</f>
        <v>0</v>
      </c>
      <c r="BJ1443" s="19" t="s">
        <v>15</v>
      </c>
      <c r="BK1443" s="166">
        <f>ROUND(I1443*H1443,2)</f>
        <v>0</v>
      </c>
      <c r="BL1443" s="19" t="s">
        <v>251</v>
      </c>
      <c r="BM1443" s="165" t="s">
        <v>1802</v>
      </c>
    </row>
    <row r="1444" spans="2:51" s="13" customFormat="1" ht="11.25">
      <c r="B1444" s="167"/>
      <c r="D1444" s="168" t="s">
        <v>167</v>
      </c>
      <c r="E1444" s="169" t="s">
        <v>3</v>
      </c>
      <c r="F1444" s="170" t="s">
        <v>339</v>
      </c>
      <c r="H1444" s="169" t="s">
        <v>3</v>
      </c>
      <c r="I1444" s="171"/>
      <c r="L1444" s="167"/>
      <c r="M1444" s="172"/>
      <c r="N1444" s="173"/>
      <c r="O1444" s="173"/>
      <c r="P1444" s="173"/>
      <c r="Q1444" s="173"/>
      <c r="R1444" s="173"/>
      <c r="S1444" s="173"/>
      <c r="T1444" s="174"/>
      <c r="AT1444" s="169" t="s">
        <v>167</v>
      </c>
      <c r="AU1444" s="169" t="s">
        <v>79</v>
      </c>
      <c r="AV1444" s="13" t="s">
        <v>15</v>
      </c>
      <c r="AW1444" s="13" t="s">
        <v>33</v>
      </c>
      <c r="AX1444" s="13" t="s">
        <v>71</v>
      </c>
      <c r="AY1444" s="169" t="s">
        <v>159</v>
      </c>
    </row>
    <row r="1445" spans="2:51" s="14" customFormat="1" ht="22.5">
      <c r="B1445" s="175"/>
      <c r="D1445" s="168" t="s">
        <v>167</v>
      </c>
      <c r="E1445" s="176" t="s">
        <v>3</v>
      </c>
      <c r="F1445" s="177" t="s">
        <v>891</v>
      </c>
      <c r="H1445" s="178">
        <v>213.82</v>
      </c>
      <c r="I1445" s="179"/>
      <c r="L1445" s="175"/>
      <c r="M1445" s="180"/>
      <c r="N1445" s="181"/>
      <c r="O1445" s="181"/>
      <c r="P1445" s="181"/>
      <c r="Q1445" s="181"/>
      <c r="R1445" s="181"/>
      <c r="S1445" s="181"/>
      <c r="T1445" s="182"/>
      <c r="AT1445" s="176" t="s">
        <v>167</v>
      </c>
      <c r="AU1445" s="176" t="s">
        <v>79</v>
      </c>
      <c r="AV1445" s="14" t="s">
        <v>79</v>
      </c>
      <c r="AW1445" s="14" t="s">
        <v>33</v>
      </c>
      <c r="AX1445" s="14" t="s">
        <v>15</v>
      </c>
      <c r="AY1445" s="176" t="s">
        <v>159</v>
      </c>
    </row>
    <row r="1446" spans="1:65" s="2" customFormat="1" ht="24" customHeight="1">
      <c r="A1446" s="34"/>
      <c r="B1446" s="153"/>
      <c r="C1446" s="191" t="s">
        <v>1803</v>
      </c>
      <c r="D1446" s="191" t="s">
        <v>245</v>
      </c>
      <c r="E1446" s="192" t="s">
        <v>1804</v>
      </c>
      <c r="F1446" s="193" t="s">
        <v>1805</v>
      </c>
      <c r="G1446" s="194" t="s">
        <v>164</v>
      </c>
      <c r="H1446" s="195">
        <v>218.096</v>
      </c>
      <c r="I1446" s="196"/>
      <c r="J1446" s="197">
        <f>ROUND(I1446*H1446,2)</f>
        <v>0</v>
      </c>
      <c r="K1446" s="193" t="s">
        <v>165</v>
      </c>
      <c r="L1446" s="198"/>
      <c r="M1446" s="199" t="s">
        <v>3</v>
      </c>
      <c r="N1446" s="200" t="s">
        <v>42</v>
      </c>
      <c r="O1446" s="55"/>
      <c r="P1446" s="163">
        <f>O1446*H1446</f>
        <v>0</v>
      </c>
      <c r="Q1446" s="163">
        <v>0.002</v>
      </c>
      <c r="R1446" s="163">
        <f>Q1446*H1446</f>
        <v>0.436192</v>
      </c>
      <c r="S1446" s="163">
        <v>0</v>
      </c>
      <c r="T1446" s="164">
        <f>S1446*H1446</f>
        <v>0</v>
      </c>
      <c r="U1446" s="34"/>
      <c r="V1446" s="34"/>
      <c r="W1446" s="34"/>
      <c r="X1446" s="34"/>
      <c r="Y1446" s="34"/>
      <c r="Z1446" s="34"/>
      <c r="AA1446" s="34"/>
      <c r="AB1446" s="34"/>
      <c r="AC1446" s="34"/>
      <c r="AD1446" s="34"/>
      <c r="AE1446" s="34"/>
      <c r="AR1446" s="165" t="s">
        <v>345</v>
      </c>
      <c r="AT1446" s="165" t="s">
        <v>245</v>
      </c>
      <c r="AU1446" s="165" t="s">
        <v>79</v>
      </c>
      <c r="AY1446" s="19" t="s">
        <v>159</v>
      </c>
      <c r="BE1446" s="166">
        <f>IF(N1446="základní",J1446,0)</f>
        <v>0</v>
      </c>
      <c r="BF1446" s="166">
        <f>IF(N1446="snížená",J1446,0)</f>
        <v>0</v>
      </c>
      <c r="BG1446" s="166">
        <f>IF(N1446="zákl. přenesená",J1446,0)</f>
        <v>0</v>
      </c>
      <c r="BH1446" s="166">
        <f>IF(N1446="sníž. přenesená",J1446,0)</f>
        <v>0</v>
      </c>
      <c r="BI1446" s="166">
        <f>IF(N1446="nulová",J1446,0)</f>
        <v>0</v>
      </c>
      <c r="BJ1446" s="19" t="s">
        <v>15</v>
      </c>
      <c r="BK1446" s="166">
        <f>ROUND(I1446*H1446,2)</f>
        <v>0</v>
      </c>
      <c r="BL1446" s="19" t="s">
        <v>251</v>
      </c>
      <c r="BM1446" s="165" t="s">
        <v>1806</v>
      </c>
    </row>
    <row r="1447" spans="2:51" s="14" customFormat="1" ht="11.25">
      <c r="B1447" s="175"/>
      <c r="D1447" s="168" t="s">
        <v>167</v>
      </c>
      <c r="F1447" s="177" t="s">
        <v>1807</v>
      </c>
      <c r="H1447" s="178">
        <v>218.096</v>
      </c>
      <c r="I1447" s="179"/>
      <c r="L1447" s="175"/>
      <c r="M1447" s="180"/>
      <c r="N1447" s="181"/>
      <c r="O1447" s="181"/>
      <c r="P1447" s="181"/>
      <c r="Q1447" s="181"/>
      <c r="R1447" s="181"/>
      <c r="S1447" s="181"/>
      <c r="T1447" s="182"/>
      <c r="AT1447" s="176" t="s">
        <v>167</v>
      </c>
      <c r="AU1447" s="176" t="s">
        <v>79</v>
      </c>
      <c r="AV1447" s="14" t="s">
        <v>79</v>
      </c>
      <c r="AW1447" s="14" t="s">
        <v>4</v>
      </c>
      <c r="AX1447" s="14" t="s">
        <v>15</v>
      </c>
      <c r="AY1447" s="176" t="s">
        <v>159</v>
      </c>
    </row>
    <row r="1448" spans="1:65" s="2" customFormat="1" ht="36" customHeight="1">
      <c r="A1448" s="34"/>
      <c r="B1448" s="153"/>
      <c r="C1448" s="154" t="s">
        <v>1808</v>
      </c>
      <c r="D1448" s="154" t="s">
        <v>161</v>
      </c>
      <c r="E1448" s="155" t="s">
        <v>1800</v>
      </c>
      <c r="F1448" s="156" t="s">
        <v>1801</v>
      </c>
      <c r="G1448" s="157" t="s">
        <v>164</v>
      </c>
      <c r="H1448" s="158">
        <v>260.25</v>
      </c>
      <c r="I1448" s="159"/>
      <c r="J1448" s="160">
        <f>ROUND(I1448*H1448,2)</f>
        <v>0</v>
      </c>
      <c r="K1448" s="156" t="s">
        <v>165</v>
      </c>
      <c r="L1448" s="35"/>
      <c r="M1448" s="161" t="s">
        <v>3</v>
      </c>
      <c r="N1448" s="162" t="s">
        <v>42</v>
      </c>
      <c r="O1448" s="55"/>
      <c r="P1448" s="163">
        <f>O1448*H1448</f>
        <v>0</v>
      </c>
      <c r="Q1448" s="163">
        <v>0</v>
      </c>
      <c r="R1448" s="163">
        <f>Q1448*H1448</f>
        <v>0</v>
      </c>
      <c r="S1448" s="163">
        <v>0</v>
      </c>
      <c r="T1448" s="164">
        <f>S1448*H1448</f>
        <v>0</v>
      </c>
      <c r="U1448" s="34"/>
      <c r="V1448" s="34"/>
      <c r="W1448" s="34"/>
      <c r="X1448" s="34"/>
      <c r="Y1448" s="34"/>
      <c r="Z1448" s="34"/>
      <c r="AA1448" s="34"/>
      <c r="AB1448" s="34"/>
      <c r="AC1448" s="34"/>
      <c r="AD1448" s="34"/>
      <c r="AE1448" s="34"/>
      <c r="AR1448" s="165" t="s">
        <v>251</v>
      </c>
      <c r="AT1448" s="165" t="s">
        <v>161</v>
      </c>
      <c r="AU1448" s="165" t="s">
        <v>79</v>
      </c>
      <c r="AY1448" s="19" t="s">
        <v>159</v>
      </c>
      <c r="BE1448" s="166">
        <f>IF(N1448="základní",J1448,0)</f>
        <v>0</v>
      </c>
      <c r="BF1448" s="166">
        <f>IF(N1448="snížená",J1448,0)</f>
        <v>0</v>
      </c>
      <c r="BG1448" s="166">
        <f>IF(N1448="zákl. přenesená",J1448,0)</f>
        <v>0</v>
      </c>
      <c r="BH1448" s="166">
        <f>IF(N1448="sníž. přenesená",J1448,0)</f>
        <v>0</v>
      </c>
      <c r="BI1448" s="166">
        <f>IF(N1448="nulová",J1448,0)</f>
        <v>0</v>
      </c>
      <c r="BJ1448" s="19" t="s">
        <v>15</v>
      </c>
      <c r="BK1448" s="166">
        <f>ROUND(I1448*H1448,2)</f>
        <v>0</v>
      </c>
      <c r="BL1448" s="19" t="s">
        <v>251</v>
      </c>
      <c r="BM1448" s="165" t="s">
        <v>1809</v>
      </c>
    </row>
    <row r="1449" spans="2:51" s="13" customFormat="1" ht="11.25">
      <c r="B1449" s="167"/>
      <c r="D1449" s="168" t="s">
        <v>167</v>
      </c>
      <c r="E1449" s="169" t="s">
        <v>3</v>
      </c>
      <c r="F1449" s="170" t="s">
        <v>342</v>
      </c>
      <c r="H1449" s="169" t="s">
        <v>3</v>
      </c>
      <c r="I1449" s="171"/>
      <c r="L1449" s="167"/>
      <c r="M1449" s="172"/>
      <c r="N1449" s="173"/>
      <c r="O1449" s="173"/>
      <c r="P1449" s="173"/>
      <c r="Q1449" s="173"/>
      <c r="R1449" s="173"/>
      <c r="S1449" s="173"/>
      <c r="T1449" s="174"/>
      <c r="AT1449" s="169" t="s">
        <v>167</v>
      </c>
      <c r="AU1449" s="169" t="s">
        <v>79</v>
      </c>
      <c r="AV1449" s="13" t="s">
        <v>15</v>
      </c>
      <c r="AW1449" s="13" t="s">
        <v>33</v>
      </c>
      <c r="AX1449" s="13" t="s">
        <v>71</v>
      </c>
      <c r="AY1449" s="169" t="s">
        <v>159</v>
      </c>
    </row>
    <row r="1450" spans="2:51" s="14" customFormat="1" ht="33.75">
      <c r="B1450" s="175"/>
      <c r="D1450" s="168" t="s">
        <v>167</v>
      </c>
      <c r="E1450" s="176" t="s">
        <v>3</v>
      </c>
      <c r="F1450" s="177" t="s">
        <v>1153</v>
      </c>
      <c r="H1450" s="178">
        <v>260.25</v>
      </c>
      <c r="I1450" s="179"/>
      <c r="L1450" s="175"/>
      <c r="M1450" s="180"/>
      <c r="N1450" s="181"/>
      <c r="O1450" s="181"/>
      <c r="P1450" s="181"/>
      <c r="Q1450" s="181"/>
      <c r="R1450" s="181"/>
      <c r="S1450" s="181"/>
      <c r="T1450" s="182"/>
      <c r="AT1450" s="176" t="s">
        <v>167</v>
      </c>
      <c r="AU1450" s="176" t="s">
        <v>79</v>
      </c>
      <c r="AV1450" s="14" t="s">
        <v>79</v>
      </c>
      <c r="AW1450" s="14" t="s">
        <v>33</v>
      </c>
      <c r="AX1450" s="14" t="s">
        <v>71</v>
      </c>
      <c r="AY1450" s="176" t="s">
        <v>159</v>
      </c>
    </row>
    <row r="1451" spans="2:51" s="15" customFormat="1" ht="11.25">
      <c r="B1451" s="183"/>
      <c r="D1451" s="168" t="s">
        <v>167</v>
      </c>
      <c r="E1451" s="184" t="s">
        <v>3</v>
      </c>
      <c r="F1451" s="185" t="s">
        <v>186</v>
      </c>
      <c r="H1451" s="186">
        <v>260.25</v>
      </c>
      <c r="I1451" s="187"/>
      <c r="L1451" s="183"/>
      <c r="M1451" s="188"/>
      <c r="N1451" s="189"/>
      <c r="O1451" s="189"/>
      <c r="P1451" s="189"/>
      <c r="Q1451" s="189"/>
      <c r="R1451" s="189"/>
      <c r="S1451" s="189"/>
      <c r="T1451" s="190"/>
      <c r="AT1451" s="184" t="s">
        <v>167</v>
      </c>
      <c r="AU1451" s="184" t="s">
        <v>79</v>
      </c>
      <c r="AV1451" s="15" t="s">
        <v>85</v>
      </c>
      <c r="AW1451" s="15" t="s">
        <v>33</v>
      </c>
      <c r="AX1451" s="15" t="s">
        <v>15</v>
      </c>
      <c r="AY1451" s="184" t="s">
        <v>159</v>
      </c>
    </row>
    <row r="1452" spans="1:65" s="2" customFormat="1" ht="16.5" customHeight="1">
      <c r="A1452" s="34"/>
      <c r="B1452" s="153"/>
      <c r="C1452" s="191" t="s">
        <v>1810</v>
      </c>
      <c r="D1452" s="191" t="s">
        <v>245</v>
      </c>
      <c r="E1452" s="192" t="s">
        <v>1811</v>
      </c>
      <c r="F1452" s="193" t="s">
        <v>1812</v>
      </c>
      <c r="G1452" s="194" t="s">
        <v>164</v>
      </c>
      <c r="H1452" s="195">
        <v>265.455</v>
      </c>
      <c r="I1452" s="196"/>
      <c r="J1452" s="197">
        <f>ROUND(I1452*H1452,2)</f>
        <v>0</v>
      </c>
      <c r="K1452" s="193" t="s">
        <v>165</v>
      </c>
      <c r="L1452" s="198"/>
      <c r="M1452" s="199" t="s">
        <v>3</v>
      </c>
      <c r="N1452" s="200" t="s">
        <v>42</v>
      </c>
      <c r="O1452" s="55"/>
      <c r="P1452" s="163">
        <f>O1452*H1452</f>
        <v>0</v>
      </c>
      <c r="Q1452" s="163">
        <v>0.00061</v>
      </c>
      <c r="R1452" s="163">
        <f>Q1452*H1452</f>
        <v>0.16192754999999998</v>
      </c>
      <c r="S1452" s="163">
        <v>0</v>
      </c>
      <c r="T1452" s="164">
        <f>S1452*H1452</f>
        <v>0</v>
      </c>
      <c r="U1452" s="34"/>
      <c r="V1452" s="34"/>
      <c r="W1452" s="34"/>
      <c r="X1452" s="34"/>
      <c r="Y1452" s="34"/>
      <c r="Z1452" s="34"/>
      <c r="AA1452" s="34"/>
      <c r="AB1452" s="34"/>
      <c r="AC1452" s="34"/>
      <c r="AD1452" s="34"/>
      <c r="AE1452" s="34"/>
      <c r="AR1452" s="165" t="s">
        <v>345</v>
      </c>
      <c r="AT1452" s="165" t="s">
        <v>245</v>
      </c>
      <c r="AU1452" s="165" t="s">
        <v>79</v>
      </c>
      <c r="AY1452" s="19" t="s">
        <v>159</v>
      </c>
      <c r="BE1452" s="166">
        <f>IF(N1452="základní",J1452,0)</f>
        <v>0</v>
      </c>
      <c r="BF1452" s="166">
        <f>IF(N1452="snížená",J1452,0)</f>
        <v>0</v>
      </c>
      <c r="BG1452" s="166">
        <f>IF(N1452="zákl. přenesená",J1452,0)</f>
        <v>0</v>
      </c>
      <c r="BH1452" s="166">
        <f>IF(N1452="sníž. přenesená",J1452,0)</f>
        <v>0</v>
      </c>
      <c r="BI1452" s="166">
        <f>IF(N1452="nulová",J1452,0)</f>
        <v>0</v>
      </c>
      <c r="BJ1452" s="19" t="s">
        <v>15</v>
      </c>
      <c r="BK1452" s="166">
        <f>ROUND(I1452*H1452,2)</f>
        <v>0</v>
      </c>
      <c r="BL1452" s="19" t="s">
        <v>251</v>
      </c>
      <c r="BM1452" s="165" t="s">
        <v>1813</v>
      </c>
    </row>
    <row r="1453" spans="2:51" s="14" customFormat="1" ht="11.25">
      <c r="B1453" s="175"/>
      <c r="D1453" s="168" t="s">
        <v>167</v>
      </c>
      <c r="F1453" s="177" t="s">
        <v>1814</v>
      </c>
      <c r="H1453" s="178">
        <v>265.455</v>
      </c>
      <c r="I1453" s="179"/>
      <c r="L1453" s="175"/>
      <c r="M1453" s="180"/>
      <c r="N1453" s="181"/>
      <c r="O1453" s="181"/>
      <c r="P1453" s="181"/>
      <c r="Q1453" s="181"/>
      <c r="R1453" s="181"/>
      <c r="S1453" s="181"/>
      <c r="T1453" s="182"/>
      <c r="AT1453" s="176" t="s">
        <v>167</v>
      </c>
      <c r="AU1453" s="176" t="s">
        <v>79</v>
      </c>
      <c r="AV1453" s="14" t="s">
        <v>79</v>
      </c>
      <c r="AW1453" s="14" t="s">
        <v>4</v>
      </c>
      <c r="AX1453" s="14" t="s">
        <v>15</v>
      </c>
      <c r="AY1453" s="176" t="s">
        <v>159</v>
      </c>
    </row>
    <row r="1454" spans="1:65" s="2" customFormat="1" ht="36" customHeight="1">
      <c r="A1454" s="34"/>
      <c r="B1454" s="153"/>
      <c r="C1454" s="154" t="s">
        <v>1815</v>
      </c>
      <c r="D1454" s="154" t="s">
        <v>161</v>
      </c>
      <c r="E1454" s="155" t="s">
        <v>1816</v>
      </c>
      <c r="F1454" s="156" t="s">
        <v>1817</v>
      </c>
      <c r="G1454" s="157" t="s">
        <v>164</v>
      </c>
      <c r="H1454" s="158">
        <v>98.118</v>
      </c>
      <c r="I1454" s="159"/>
      <c r="J1454" s="160">
        <f>ROUND(I1454*H1454,2)</f>
        <v>0</v>
      </c>
      <c r="K1454" s="156" t="s">
        <v>165</v>
      </c>
      <c r="L1454" s="35"/>
      <c r="M1454" s="161" t="s">
        <v>3</v>
      </c>
      <c r="N1454" s="162" t="s">
        <v>42</v>
      </c>
      <c r="O1454" s="55"/>
      <c r="P1454" s="163">
        <f>O1454*H1454</f>
        <v>0</v>
      </c>
      <c r="Q1454" s="163">
        <v>0.003</v>
      </c>
      <c r="R1454" s="163">
        <f>Q1454*H1454</f>
        <v>0.294354</v>
      </c>
      <c r="S1454" s="163">
        <v>0</v>
      </c>
      <c r="T1454" s="164">
        <f>S1454*H1454</f>
        <v>0</v>
      </c>
      <c r="U1454" s="34"/>
      <c r="V1454" s="34"/>
      <c r="W1454" s="34"/>
      <c r="X1454" s="34"/>
      <c r="Y1454" s="34"/>
      <c r="Z1454" s="34"/>
      <c r="AA1454" s="34"/>
      <c r="AB1454" s="34"/>
      <c r="AC1454" s="34"/>
      <c r="AD1454" s="34"/>
      <c r="AE1454" s="34"/>
      <c r="AR1454" s="165" t="s">
        <v>251</v>
      </c>
      <c r="AT1454" s="165" t="s">
        <v>161</v>
      </c>
      <c r="AU1454" s="165" t="s">
        <v>79</v>
      </c>
      <c r="AY1454" s="19" t="s">
        <v>159</v>
      </c>
      <c r="BE1454" s="166">
        <f>IF(N1454="základní",J1454,0)</f>
        <v>0</v>
      </c>
      <c r="BF1454" s="166">
        <f>IF(N1454="snížená",J1454,0)</f>
        <v>0</v>
      </c>
      <c r="BG1454" s="166">
        <f>IF(N1454="zákl. přenesená",J1454,0)</f>
        <v>0</v>
      </c>
      <c r="BH1454" s="166">
        <f>IF(N1454="sníž. přenesená",J1454,0)</f>
        <v>0</v>
      </c>
      <c r="BI1454" s="166">
        <f>IF(N1454="nulová",J1454,0)</f>
        <v>0</v>
      </c>
      <c r="BJ1454" s="19" t="s">
        <v>15</v>
      </c>
      <c r="BK1454" s="166">
        <f>ROUND(I1454*H1454,2)</f>
        <v>0</v>
      </c>
      <c r="BL1454" s="19" t="s">
        <v>251</v>
      </c>
      <c r="BM1454" s="165" t="s">
        <v>1818</v>
      </c>
    </row>
    <row r="1455" spans="2:51" s="13" customFormat="1" ht="11.25">
      <c r="B1455" s="167"/>
      <c r="D1455" s="168" t="s">
        <v>167</v>
      </c>
      <c r="E1455" s="169" t="s">
        <v>3</v>
      </c>
      <c r="F1455" s="170" t="s">
        <v>1819</v>
      </c>
      <c r="H1455" s="169" t="s">
        <v>3</v>
      </c>
      <c r="I1455" s="171"/>
      <c r="L1455" s="167"/>
      <c r="M1455" s="172"/>
      <c r="N1455" s="173"/>
      <c r="O1455" s="173"/>
      <c r="P1455" s="173"/>
      <c r="Q1455" s="173"/>
      <c r="R1455" s="173"/>
      <c r="S1455" s="173"/>
      <c r="T1455" s="174"/>
      <c r="AT1455" s="169" t="s">
        <v>167</v>
      </c>
      <c r="AU1455" s="169" t="s">
        <v>79</v>
      </c>
      <c r="AV1455" s="13" t="s">
        <v>15</v>
      </c>
      <c r="AW1455" s="13" t="s">
        <v>33</v>
      </c>
      <c r="AX1455" s="13" t="s">
        <v>71</v>
      </c>
      <c r="AY1455" s="169" t="s">
        <v>159</v>
      </c>
    </row>
    <row r="1456" spans="2:51" s="14" customFormat="1" ht="11.25">
      <c r="B1456" s="175"/>
      <c r="D1456" s="168" t="s">
        <v>167</v>
      </c>
      <c r="E1456" s="176" t="s">
        <v>3</v>
      </c>
      <c r="F1456" s="177" t="s">
        <v>1693</v>
      </c>
      <c r="H1456" s="178">
        <v>4.62</v>
      </c>
      <c r="I1456" s="179"/>
      <c r="L1456" s="175"/>
      <c r="M1456" s="180"/>
      <c r="N1456" s="181"/>
      <c r="O1456" s="181"/>
      <c r="P1456" s="181"/>
      <c r="Q1456" s="181"/>
      <c r="R1456" s="181"/>
      <c r="S1456" s="181"/>
      <c r="T1456" s="182"/>
      <c r="AT1456" s="176" t="s">
        <v>167</v>
      </c>
      <c r="AU1456" s="176" t="s">
        <v>79</v>
      </c>
      <c r="AV1456" s="14" t="s">
        <v>79</v>
      </c>
      <c r="AW1456" s="14" t="s">
        <v>33</v>
      </c>
      <c r="AX1456" s="14" t="s">
        <v>71</v>
      </c>
      <c r="AY1456" s="176" t="s">
        <v>159</v>
      </c>
    </row>
    <row r="1457" spans="2:51" s="14" customFormat="1" ht="11.25">
      <c r="B1457" s="175"/>
      <c r="D1457" s="168" t="s">
        <v>167</v>
      </c>
      <c r="E1457" s="176" t="s">
        <v>3</v>
      </c>
      <c r="F1457" s="177" t="s">
        <v>1694</v>
      </c>
      <c r="H1457" s="178">
        <v>34</v>
      </c>
      <c r="I1457" s="179"/>
      <c r="L1457" s="175"/>
      <c r="M1457" s="180"/>
      <c r="N1457" s="181"/>
      <c r="O1457" s="181"/>
      <c r="P1457" s="181"/>
      <c r="Q1457" s="181"/>
      <c r="R1457" s="181"/>
      <c r="S1457" s="181"/>
      <c r="T1457" s="182"/>
      <c r="AT1457" s="176" t="s">
        <v>167</v>
      </c>
      <c r="AU1457" s="176" t="s">
        <v>79</v>
      </c>
      <c r="AV1457" s="14" t="s">
        <v>79</v>
      </c>
      <c r="AW1457" s="14" t="s">
        <v>33</v>
      </c>
      <c r="AX1457" s="14" t="s">
        <v>71</v>
      </c>
      <c r="AY1457" s="176" t="s">
        <v>159</v>
      </c>
    </row>
    <row r="1458" spans="2:51" s="14" customFormat="1" ht="11.25">
      <c r="B1458" s="175"/>
      <c r="D1458" s="168" t="s">
        <v>167</v>
      </c>
      <c r="E1458" s="176" t="s">
        <v>3</v>
      </c>
      <c r="F1458" s="177" t="s">
        <v>1695</v>
      </c>
      <c r="H1458" s="178">
        <v>8.97</v>
      </c>
      <c r="I1458" s="179"/>
      <c r="L1458" s="175"/>
      <c r="M1458" s="180"/>
      <c r="N1458" s="181"/>
      <c r="O1458" s="181"/>
      <c r="P1458" s="181"/>
      <c r="Q1458" s="181"/>
      <c r="R1458" s="181"/>
      <c r="S1458" s="181"/>
      <c r="T1458" s="182"/>
      <c r="AT1458" s="176" t="s">
        <v>167</v>
      </c>
      <c r="AU1458" s="176" t="s">
        <v>79</v>
      </c>
      <c r="AV1458" s="14" t="s">
        <v>79</v>
      </c>
      <c r="AW1458" s="14" t="s">
        <v>33</v>
      </c>
      <c r="AX1458" s="14" t="s">
        <v>71</v>
      </c>
      <c r="AY1458" s="176" t="s">
        <v>159</v>
      </c>
    </row>
    <row r="1459" spans="2:51" s="14" customFormat="1" ht="11.25">
      <c r="B1459" s="175"/>
      <c r="D1459" s="168" t="s">
        <v>167</v>
      </c>
      <c r="E1459" s="176" t="s">
        <v>3</v>
      </c>
      <c r="F1459" s="177" t="s">
        <v>1696</v>
      </c>
      <c r="H1459" s="178">
        <v>25</v>
      </c>
      <c r="I1459" s="179"/>
      <c r="L1459" s="175"/>
      <c r="M1459" s="180"/>
      <c r="N1459" s="181"/>
      <c r="O1459" s="181"/>
      <c r="P1459" s="181"/>
      <c r="Q1459" s="181"/>
      <c r="R1459" s="181"/>
      <c r="S1459" s="181"/>
      <c r="T1459" s="182"/>
      <c r="AT1459" s="176" t="s">
        <v>167</v>
      </c>
      <c r="AU1459" s="176" t="s">
        <v>79</v>
      </c>
      <c r="AV1459" s="14" t="s">
        <v>79</v>
      </c>
      <c r="AW1459" s="14" t="s">
        <v>33</v>
      </c>
      <c r="AX1459" s="14" t="s">
        <v>71</v>
      </c>
      <c r="AY1459" s="176" t="s">
        <v>159</v>
      </c>
    </row>
    <row r="1460" spans="2:51" s="14" customFormat="1" ht="11.25">
      <c r="B1460" s="175"/>
      <c r="D1460" s="168" t="s">
        <v>167</v>
      </c>
      <c r="E1460" s="176" t="s">
        <v>3</v>
      </c>
      <c r="F1460" s="177" t="s">
        <v>1697</v>
      </c>
      <c r="H1460" s="178">
        <v>9.408</v>
      </c>
      <c r="I1460" s="179"/>
      <c r="L1460" s="175"/>
      <c r="M1460" s="180"/>
      <c r="N1460" s="181"/>
      <c r="O1460" s="181"/>
      <c r="P1460" s="181"/>
      <c r="Q1460" s="181"/>
      <c r="R1460" s="181"/>
      <c r="S1460" s="181"/>
      <c r="T1460" s="182"/>
      <c r="AT1460" s="176" t="s">
        <v>167</v>
      </c>
      <c r="AU1460" s="176" t="s">
        <v>79</v>
      </c>
      <c r="AV1460" s="14" t="s">
        <v>79</v>
      </c>
      <c r="AW1460" s="14" t="s">
        <v>33</v>
      </c>
      <c r="AX1460" s="14" t="s">
        <v>71</v>
      </c>
      <c r="AY1460" s="176" t="s">
        <v>159</v>
      </c>
    </row>
    <row r="1461" spans="2:51" s="14" customFormat="1" ht="11.25">
      <c r="B1461" s="175"/>
      <c r="D1461" s="168" t="s">
        <v>167</v>
      </c>
      <c r="E1461" s="176" t="s">
        <v>3</v>
      </c>
      <c r="F1461" s="177" t="s">
        <v>1698</v>
      </c>
      <c r="H1461" s="178">
        <v>16.12</v>
      </c>
      <c r="I1461" s="179"/>
      <c r="L1461" s="175"/>
      <c r="M1461" s="180"/>
      <c r="N1461" s="181"/>
      <c r="O1461" s="181"/>
      <c r="P1461" s="181"/>
      <c r="Q1461" s="181"/>
      <c r="R1461" s="181"/>
      <c r="S1461" s="181"/>
      <c r="T1461" s="182"/>
      <c r="AT1461" s="176" t="s">
        <v>167</v>
      </c>
      <c r="AU1461" s="176" t="s">
        <v>79</v>
      </c>
      <c r="AV1461" s="14" t="s">
        <v>79</v>
      </c>
      <c r="AW1461" s="14" t="s">
        <v>33</v>
      </c>
      <c r="AX1461" s="14" t="s">
        <v>71</v>
      </c>
      <c r="AY1461" s="176" t="s">
        <v>159</v>
      </c>
    </row>
    <row r="1462" spans="2:51" s="15" customFormat="1" ht="11.25">
      <c r="B1462" s="183"/>
      <c r="D1462" s="168" t="s">
        <v>167</v>
      </c>
      <c r="E1462" s="184" t="s">
        <v>3</v>
      </c>
      <c r="F1462" s="185" t="s">
        <v>186</v>
      </c>
      <c r="H1462" s="186">
        <v>98.118</v>
      </c>
      <c r="I1462" s="187"/>
      <c r="L1462" s="183"/>
      <c r="M1462" s="188"/>
      <c r="N1462" s="189"/>
      <c r="O1462" s="189"/>
      <c r="P1462" s="189"/>
      <c r="Q1462" s="189"/>
      <c r="R1462" s="189"/>
      <c r="S1462" s="189"/>
      <c r="T1462" s="190"/>
      <c r="AT1462" s="184" t="s">
        <v>167</v>
      </c>
      <c r="AU1462" s="184" t="s">
        <v>79</v>
      </c>
      <c r="AV1462" s="15" t="s">
        <v>85</v>
      </c>
      <c r="AW1462" s="15" t="s">
        <v>33</v>
      </c>
      <c r="AX1462" s="15" t="s">
        <v>15</v>
      </c>
      <c r="AY1462" s="184" t="s">
        <v>159</v>
      </c>
    </row>
    <row r="1463" spans="1:65" s="2" customFormat="1" ht="16.5" customHeight="1">
      <c r="A1463" s="34"/>
      <c r="B1463" s="153"/>
      <c r="C1463" s="191" t="s">
        <v>1820</v>
      </c>
      <c r="D1463" s="191" t="s">
        <v>245</v>
      </c>
      <c r="E1463" s="192" t="s">
        <v>1821</v>
      </c>
      <c r="F1463" s="193" t="s">
        <v>1822</v>
      </c>
      <c r="G1463" s="194" t="s">
        <v>164</v>
      </c>
      <c r="H1463" s="195">
        <v>103.024</v>
      </c>
      <c r="I1463" s="196"/>
      <c r="J1463" s="197">
        <f>ROUND(I1463*H1463,2)</f>
        <v>0</v>
      </c>
      <c r="K1463" s="193" t="s">
        <v>165</v>
      </c>
      <c r="L1463" s="198"/>
      <c r="M1463" s="199" t="s">
        <v>3</v>
      </c>
      <c r="N1463" s="200" t="s">
        <v>42</v>
      </c>
      <c r="O1463" s="55"/>
      <c r="P1463" s="163">
        <f>O1463*H1463</f>
        <v>0</v>
      </c>
      <c r="Q1463" s="163">
        <v>0.003</v>
      </c>
      <c r="R1463" s="163">
        <f>Q1463*H1463</f>
        <v>0.309072</v>
      </c>
      <c r="S1463" s="163">
        <v>0</v>
      </c>
      <c r="T1463" s="164">
        <f>S1463*H1463</f>
        <v>0</v>
      </c>
      <c r="U1463" s="34"/>
      <c r="V1463" s="34"/>
      <c r="W1463" s="34"/>
      <c r="X1463" s="34"/>
      <c r="Y1463" s="34"/>
      <c r="Z1463" s="34"/>
      <c r="AA1463" s="34"/>
      <c r="AB1463" s="34"/>
      <c r="AC1463" s="34"/>
      <c r="AD1463" s="34"/>
      <c r="AE1463" s="34"/>
      <c r="AR1463" s="165" t="s">
        <v>345</v>
      </c>
      <c r="AT1463" s="165" t="s">
        <v>245</v>
      </c>
      <c r="AU1463" s="165" t="s">
        <v>79</v>
      </c>
      <c r="AY1463" s="19" t="s">
        <v>159</v>
      </c>
      <c r="BE1463" s="166">
        <f>IF(N1463="základní",J1463,0)</f>
        <v>0</v>
      </c>
      <c r="BF1463" s="166">
        <f>IF(N1463="snížená",J1463,0)</f>
        <v>0</v>
      </c>
      <c r="BG1463" s="166">
        <f>IF(N1463="zákl. přenesená",J1463,0)</f>
        <v>0</v>
      </c>
      <c r="BH1463" s="166">
        <f>IF(N1463="sníž. přenesená",J1463,0)</f>
        <v>0</v>
      </c>
      <c r="BI1463" s="166">
        <f>IF(N1463="nulová",J1463,0)</f>
        <v>0</v>
      </c>
      <c r="BJ1463" s="19" t="s">
        <v>15</v>
      </c>
      <c r="BK1463" s="166">
        <f>ROUND(I1463*H1463,2)</f>
        <v>0</v>
      </c>
      <c r="BL1463" s="19" t="s">
        <v>251</v>
      </c>
      <c r="BM1463" s="165" t="s">
        <v>1823</v>
      </c>
    </row>
    <row r="1464" spans="2:51" s="14" customFormat="1" ht="11.25">
      <c r="B1464" s="175"/>
      <c r="D1464" s="168" t="s">
        <v>167</v>
      </c>
      <c r="F1464" s="177" t="s">
        <v>1824</v>
      </c>
      <c r="H1464" s="178">
        <v>103.024</v>
      </c>
      <c r="I1464" s="179"/>
      <c r="L1464" s="175"/>
      <c r="M1464" s="180"/>
      <c r="N1464" s="181"/>
      <c r="O1464" s="181"/>
      <c r="P1464" s="181"/>
      <c r="Q1464" s="181"/>
      <c r="R1464" s="181"/>
      <c r="S1464" s="181"/>
      <c r="T1464" s="182"/>
      <c r="AT1464" s="176" t="s">
        <v>167</v>
      </c>
      <c r="AU1464" s="176" t="s">
        <v>79</v>
      </c>
      <c r="AV1464" s="14" t="s">
        <v>79</v>
      </c>
      <c r="AW1464" s="14" t="s">
        <v>4</v>
      </c>
      <c r="AX1464" s="14" t="s">
        <v>15</v>
      </c>
      <c r="AY1464" s="176" t="s">
        <v>159</v>
      </c>
    </row>
    <row r="1465" spans="1:65" s="2" customFormat="1" ht="36" customHeight="1">
      <c r="A1465" s="34"/>
      <c r="B1465" s="153"/>
      <c r="C1465" s="154" t="s">
        <v>1825</v>
      </c>
      <c r="D1465" s="154" t="s">
        <v>161</v>
      </c>
      <c r="E1465" s="155" t="s">
        <v>1826</v>
      </c>
      <c r="F1465" s="156" t="s">
        <v>1827</v>
      </c>
      <c r="G1465" s="157" t="s">
        <v>164</v>
      </c>
      <c r="H1465" s="158">
        <v>30</v>
      </c>
      <c r="I1465" s="159"/>
      <c r="J1465" s="160">
        <f>ROUND(I1465*H1465,2)</f>
        <v>0</v>
      </c>
      <c r="K1465" s="156" t="s">
        <v>165</v>
      </c>
      <c r="L1465" s="35"/>
      <c r="M1465" s="161" t="s">
        <v>3</v>
      </c>
      <c r="N1465" s="162" t="s">
        <v>42</v>
      </c>
      <c r="O1465" s="55"/>
      <c r="P1465" s="163">
        <f>O1465*H1465</f>
        <v>0</v>
      </c>
      <c r="Q1465" s="163">
        <v>0.00116</v>
      </c>
      <c r="R1465" s="163">
        <f>Q1465*H1465</f>
        <v>0.0348</v>
      </c>
      <c r="S1465" s="163">
        <v>0</v>
      </c>
      <c r="T1465" s="164">
        <f>S1465*H1465</f>
        <v>0</v>
      </c>
      <c r="U1465" s="34"/>
      <c r="V1465" s="34"/>
      <c r="W1465" s="34"/>
      <c r="X1465" s="34"/>
      <c r="Y1465" s="34"/>
      <c r="Z1465" s="34"/>
      <c r="AA1465" s="34"/>
      <c r="AB1465" s="34"/>
      <c r="AC1465" s="34"/>
      <c r="AD1465" s="34"/>
      <c r="AE1465" s="34"/>
      <c r="AR1465" s="165" t="s">
        <v>251</v>
      </c>
      <c r="AT1465" s="165" t="s">
        <v>161</v>
      </c>
      <c r="AU1465" s="165" t="s">
        <v>79</v>
      </c>
      <c r="AY1465" s="19" t="s">
        <v>159</v>
      </c>
      <c r="BE1465" s="166">
        <f>IF(N1465="základní",J1465,0)</f>
        <v>0</v>
      </c>
      <c r="BF1465" s="166">
        <f>IF(N1465="snížená",J1465,0)</f>
        <v>0</v>
      </c>
      <c r="BG1465" s="166">
        <f>IF(N1465="zákl. přenesená",J1465,0)</f>
        <v>0</v>
      </c>
      <c r="BH1465" s="166">
        <f>IF(N1465="sníž. přenesená",J1465,0)</f>
        <v>0</v>
      </c>
      <c r="BI1465" s="166">
        <f>IF(N1465="nulová",J1465,0)</f>
        <v>0</v>
      </c>
      <c r="BJ1465" s="19" t="s">
        <v>15</v>
      </c>
      <c r="BK1465" s="166">
        <f>ROUND(I1465*H1465,2)</f>
        <v>0</v>
      </c>
      <c r="BL1465" s="19" t="s">
        <v>251</v>
      </c>
      <c r="BM1465" s="165" t="s">
        <v>1828</v>
      </c>
    </row>
    <row r="1466" spans="2:51" s="13" customFormat="1" ht="11.25">
      <c r="B1466" s="167"/>
      <c r="D1466" s="168" t="s">
        <v>167</v>
      </c>
      <c r="E1466" s="169" t="s">
        <v>3</v>
      </c>
      <c r="F1466" s="170" t="s">
        <v>1829</v>
      </c>
      <c r="H1466" s="169" t="s">
        <v>3</v>
      </c>
      <c r="I1466" s="171"/>
      <c r="L1466" s="167"/>
      <c r="M1466" s="172"/>
      <c r="N1466" s="173"/>
      <c r="O1466" s="173"/>
      <c r="P1466" s="173"/>
      <c r="Q1466" s="173"/>
      <c r="R1466" s="173"/>
      <c r="S1466" s="173"/>
      <c r="T1466" s="174"/>
      <c r="AT1466" s="169" t="s">
        <v>167</v>
      </c>
      <c r="AU1466" s="169" t="s">
        <v>79</v>
      </c>
      <c r="AV1466" s="13" t="s">
        <v>15</v>
      </c>
      <c r="AW1466" s="13" t="s">
        <v>33</v>
      </c>
      <c r="AX1466" s="13" t="s">
        <v>71</v>
      </c>
      <c r="AY1466" s="169" t="s">
        <v>159</v>
      </c>
    </row>
    <row r="1467" spans="2:51" s="14" customFormat="1" ht="11.25">
      <c r="B1467" s="175"/>
      <c r="D1467" s="168" t="s">
        <v>167</v>
      </c>
      <c r="E1467" s="176" t="s">
        <v>3</v>
      </c>
      <c r="F1467" s="177" t="s">
        <v>1700</v>
      </c>
      <c r="H1467" s="178">
        <v>30</v>
      </c>
      <c r="I1467" s="179"/>
      <c r="L1467" s="175"/>
      <c r="M1467" s="180"/>
      <c r="N1467" s="181"/>
      <c r="O1467" s="181"/>
      <c r="P1467" s="181"/>
      <c r="Q1467" s="181"/>
      <c r="R1467" s="181"/>
      <c r="S1467" s="181"/>
      <c r="T1467" s="182"/>
      <c r="AT1467" s="176" t="s">
        <v>167</v>
      </c>
      <c r="AU1467" s="176" t="s">
        <v>79</v>
      </c>
      <c r="AV1467" s="14" t="s">
        <v>79</v>
      </c>
      <c r="AW1467" s="14" t="s">
        <v>33</v>
      </c>
      <c r="AX1467" s="14" t="s">
        <v>15</v>
      </c>
      <c r="AY1467" s="176" t="s">
        <v>159</v>
      </c>
    </row>
    <row r="1468" spans="1:65" s="2" customFormat="1" ht="24" customHeight="1">
      <c r="A1468" s="34"/>
      <c r="B1468" s="153"/>
      <c r="C1468" s="191" t="s">
        <v>1830</v>
      </c>
      <c r="D1468" s="191" t="s">
        <v>245</v>
      </c>
      <c r="E1468" s="192" t="s">
        <v>1002</v>
      </c>
      <c r="F1468" s="193" t="s">
        <v>1003</v>
      </c>
      <c r="G1468" s="194" t="s">
        <v>164</v>
      </c>
      <c r="H1468" s="195">
        <v>30.6</v>
      </c>
      <c r="I1468" s="196"/>
      <c r="J1468" s="197">
        <f>ROUND(I1468*H1468,2)</f>
        <v>0</v>
      </c>
      <c r="K1468" s="193" t="s">
        <v>165</v>
      </c>
      <c r="L1468" s="198"/>
      <c r="M1468" s="199" t="s">
        <v>3</v>
      </c>
      <c r="N1468" s="200" t="s">
        <v>42</v>
      </c>
      <c r="O1468" s="55"/>
      <c r="P1468" s="163">
        <f>O1468*H1468</f>
        <v>0</v>
      </c>
      <c r="Q1468" s="163">
        <v>0.003</v>
      </c>
      <c r="R1468" s="163">
        <f>Q1468*H1468</f>
        <v>0.0918</v>
      </c>
      <c r="S1468" s="163">
        <v>0</v>
      </c>
      <c r="T1468" s="164">
        <f>S1468*H1468</f>
        <v>0</v>
      </c>
      <c r="U1468" s="34"/>
      <c r="V1468" s="34"/>
      <c r="W1468" s="34"/>
      <c r="X1468" s="34"/>
      <c r="Y1468" s="34"/>
      <c r="Z1468" s="34"/>
      <c r="AA1468" s="34"/>
      <c r="AB1468" s="34"/>
      <c r="AC1468" s="34"/>
      <c r="AD1468" s="34"/>
      <c r="AE1468" s="34"/>
      <c r="AR1468" s="165" t="s">
        <v>345</v>
      </c>
      <c r="AT1468" s="165" t="s">
        <v>245</v>
      </c>
      <c r="AU1468" s="165" t="s">
        <v>79</v>
      </c>
      <c r="AY1468" s="19" t="s">
        <v>159</v>
      </c>
      <c r="BE1468" s="166">
        <f>IF(N1468="základní",J1468,0)</f>
        <v>0</v>
      </c>
      <c r="BF1468" s="166">
        <f>IF(N1468="snížená",J1468,0)</f>
        <v>0</v>
      </c>
      <c r="BG1468" s="166">
        <f>IF(N1468="zákl. přenesená",J1468,0)</f>
        <v>0</v>
      </c>
      <c r="BH1468" s="166">
        <f>IF(N1468="sníž. přenesená",J1468,0)</f>
        <v>0</v>
      </c>
      <c r="BI1468" s="166">
        <f>IF(N1468="nulová",J1468,0)</f>
        <v>0</v>
      </c>
      <c r="BJ1468" s="19" t="s">
        <v>15</v>
      </c>
      <c r="BK1468" s="166">
        <f>ROUND(I1468*H1468,2)</f>
        <v>0</v>
      </c>
      <c r="BL1468" s="19" t="s">
        <v>251</v>
      </c>
      <c r="BM1468" s="165" t="s">
        <v>1831</v>
      </c>
    </row>
    <row r="1469" spans="2:51" s="14" customFormat="1" ht="11.25">
      <c r="B1469" s="175"/>
      <c r="D1469" s="168" t="s">
        <v>167</v>
      </c>
      <c r="F1469" s="177" t="s">
        <v>1832</v>
      </c>
      <c r="H1469" s="178">
        <v>30.6</v>
      </c>
      <c r="I1469" s="179"/>
      <c r="L1469" s="175"/>
      <c r="M1469" s="180"/>
      <c r="N1469" s="181"/>
      <c r="O1469" s="181"/>
      <c r="P1469" s="181"/>
      <c r="Q1469" s="181"/>
      <c r="R1469" s="181"/>
      <c r="S1469" s="181"/>
      <c r="T1469" s="182"/>
      <c r="AT1469" s="176" t="s">
        <v>167</v>
      </c>
      <c r="AU1469" s="176" t="s">
        <v>79</v>
      </c>
      <c r="AV1469" s="14" t="s">
        <v>79</v>
      </c>
      <c r="AW1469" s="14" t="s">
        <v>4</v>
      </c>
      <c r="AX1469" s="14" t="s">
        <v>15</v>
      </c>
      <c r="AY1469" s="176" t="s">
        <v>159</v>
      </c>
    </row>
    <row r="1470" spans="1:65" s="2" customFormat="1" ht="48" customHeight="1">
      <c r="A1470" s="34"/>
      <c r="B1470" s="153"/>
      <c r="C1470" s="154" t="s">
        <v>1833</v>
      </c>
      <c r="D1470" s="154" t="s">
        <v>161</v>
      </c>
      <c r="E1470" s="155" t="s">
        <v>1834</v>
      </c>
      <c r="F1470" s="156" t="s">
        <v>1835</v>
      </c>
      <c r="G1470" s="157" t="s">
        <v>164</v>
      </c>
      <c r="H1470" s="158">
        <v>633.588</v>
      </c>
      <c r="I1470" s="159"/>
      <c r="J1470" s="160">
        <f>ROUND(I1470*H1470,2)</f>
        <v>0</v>
      </c>
      <c r="K1470" s="156" t="s">
        <v>165</v>
      </c>
      <c r="L1470" s="35"/>
      <c r="M1470" s="161" t="s">
        <v>3</v>
      </c>
      <c r="N1470" s="162" t="s">
        <v>42</v>
      </c>
      <c r="O1470" s="55"/>
      <c r="P1470" s="163">
        <f>O1470*H1470</f>
        <v>0</v>
      </c>
      <c r="Q1470" s="163">
        <v>0.00058</v>
      </c>
      <c r="R1470" s="163">
        <f>Q1470*H1470</f>
        <v>0.36748104</v>
      </c>
      <c r="S1470" s="163">
        <v>0</v>
      </c>
      <c r="T1470" s="164">
        <f>S1470*H1470</f>
        <v>0</v>
      </c>
      <c r="U1470" s="34"/>
      <c r="V1470" s="34"/>
      <c r="W1470" s="34"/>
      <c r="X1470" s="34"/>
      <c r="Y1470" s="34"/>
      <c r="Z1470" s="34"/>
      <c r="AA1470" s="34"/>
      <c r="AB1470" s="34"/>
      <c r="AC1470" s="34"/>
      <c r="AD1470" s="34"/>
      <c r="AE1470" s="34"/>
      <c r="AR1470" s="165" t="s">
        <v>251</v>
      </c>
      <c r="AT1470" s="165" t="s">
        <v>161</v>
      </c>
      <c r="AU1470" s="165" t="s">
        <v>79</v>
      </c>
      <c r="AY1470" s="19" t="s">
        <v>159</v>
      </c>
      <c r="BE1470" s="166">
        <f>IF(N1470="základní",J1470,0)</f>
        <v>0</v>
      </c>
      <c r="BF1470" s="166">
        <f>IF(N1470="snížená",J1470,0)</f>
        <v>0</v>
      </c>
      <c r="BG1470" s="166">
        <f>IF(N1470="zákl. přenesená",J1470,0)</f>
        <v>0</v>
      </c>
      <c r="BH1470" s="166">
        <f>IF(N1470="sníž. přenesená",J1470,0)</f>
        <v>0</v>
      </c>
      <c r="BI1470" s="166">
        <f>IF(N1470="nulová",J1470,0)</f>
        <v>0</v>
      </c>
      <c r="BJ1470" s="19" t="s">
        <v>15</v>
      </c>
      <c r="BK1470" s="166">
        <f>ROUND(I1470*H1470,2)</f>
        <v>0</v>
      </c>
      <c r="BL1470" s="19" t="s">
        <v>251</v>
      </c>
      <c r="BM1470" s="165" t="s">
        <v>1836</v>
      </c>
    </row>
    <row r="1471" spans="2:51" s="13" customFormat="1" ht="11.25">
      <c r="B1471" s="167"/>
      <c r="D1471" s="168" t="s">
        <v>167</v>
      </c>
      <c r="E1471" s="169" t="s">
        <v>3</v>
      </c>
      <c r="F1471" s="170" t="s">
        <v>1837</v>
      </c>
      <c r="H1471" s="169" t="s">
        <v>3</v>
      </c>
      <c r="I1471" s="171"/>
      <c r="L1471" s="167"/>
      <c r="M1471" s="172"/>
      <c r="N1471" s="173"/>
      <c r="O1471" s="173"/>
      <c r="P1471" s="173"/>
      <c r="Q1471" s="173"/>
      <c r="R1471" s="173"/>
      <c r="S1471" s="173"/>
      <c r="T1471" s="174"/>
      <c r="AT1471" s="169" t="s">
        <v>167</v>
      </c>
      <c r="AU1471" s="169" t="s">
        <v>79</v>
      </c>
      <c r="AV1471" s="13" t="s">
        <v>15</v>
      </c>
      <c r="AW1471" s="13" t="s">
        <v>33</v>
      </c>
      <c r="AX1471" s="13" t="s">
        <v>71</v>
      </c>
      <c r="AY1471" s="169" t="s">
        <v>159</v>
      </c>
    </row>
    <row r="1472" spans="2:51" s="14" customFormat="1" ht="11.25">
      <c r="B1472" s="175"/>
      <c r="D1472" s="168" t="s">
        <v>167</v>
      </c>
      <c r="E1472" s="176" t="s">
        <v>3</v>
      </c>
      <c r="F1472" s="177" t="s">
        <v>1838</v>
      </c>
      <c r="H1472" s="178">
        <v>270.88</v>
      </c>
      <c r="I1472" s="179"/>
      <c r="L1472" s="175"/>
      <c r="M1472" s="180"/>
      <c r="N1472" s="181"/>
      <c r="O1472" s="181"/>
      <c r="P1472" s="181"/>
      <c r="Q1472" s="181"/>
      <c r="R1472" s="181"/>
      <c r="S1472" s="181"/>
      <c r="T1472" s="182"/>
      <c r="AT1472" s="176" t="s">
        <v>167</v>
      </c>
      <c r="AU1472" s="176" t="s">
        <v>79</v>
      </c>
      <c r="AV1472" s="14" t="s">
        <v>79</v>
      </c>
      <c r="AW1472" s="14" t="s">
        <v>33</v>
      </c>
      <c r="AX1472" s="14" t="s">
        <v>71</v>
      </c>
      <c r="AY1472" s="176" t="s">
        <v>159</v>
      </c>
    </row>
    <row r="1473" spans="2:51" s="14" customFormat="1" ht="11.25">
      <c r="B1473" s="175"/>
      <c r="D1473" s="168" t="s">
        <v>167</v>
      </c>
      <c r="E1473" s="176" t="s">
        <v>3</v>
      </c>
      <c r="F1473" s="177" t="s">
        <v>1839</v>
      </c>
      <c r="H1473" s="178">
        <v>362.708</v>
      </c>
      <c r="I1473" s="179"/>
      <c r="L1473" s="175"/>
      <c r="M1473" s="180"/>
      <c r="N1473" s="181"/>
      <c r="O1473" s="181"/>
      <c r="P1473" s="181"/>
      <c r="Q1473" s="181"/>
      <c r="R1473" s="181"/>
      <c r="S1473" s="181"/>
      <c r="T1473" s="182"/>
      <c r="AT1473" s="176" t="s">
        <v>167</v>
      </c>
      <c r="AU1473" s="176" t="s">
        <v>79</v>
      </c>
      <c r="AV1473" s="14" t="s">
        <v>79</v>
      </c>
      <c r="AW1473" s="14" t="s">
        <v>33</v>
      </c>
      <c r="AX1473" s="14" t="s">
        <v>71</v>
      </c>
      <c r="AY1473" s="176" t="s">
        <v>159</v>
      </c>
    </row>
    <row r="1474" spans="2:51" s="15" customFormat="1" ht="11.25">
      <c r="B1474" s="183"/>
      <c r="D1474" s="168" t="s">
        <v>167</v>
      </c>
      <c r="E1474" s="184" t="s">
        <v>3</v>
      </c>
      <c r="F1474" s="185" t="s">
        <v>186</v>
      </c>
      <c r="H1474" s="186">
        <v>633.588</v>
      </c>
      <c r="I1474" s="187"/>
      <c r="L1474" s="183"/>
      <c r="M1474" s="188"/>
      <c r="N1474" s="189"/>
      <c r="O1474" s="189"/>
      <c r="P1474" s="189"/>
      <c r="Q1474" s="189"/>
      <c r="R1474" s="189"/>
      <c r="S1474" s="189"/>
      <c r="T1474" s="190"/>
      <c r="AT1474" s="184" t="s">
        <v>167</v>
      </c>
      <c r="AU1474" s="184" t="s">
        <v>79</v>
      </c>
      <c r="AV1474" s="15" t="s">
        <v>85</v>
      </c>
      <c r="AW1474" s="15" t="s">
        <v>33</v>
      </c>
      <c r="AX1474" s="15" t="s">
        <v>15</v>
      </c>
      <c r="AY1474" s="184" t="s">
        <v>159</v>
      </c>
    </row>
    <row r="1475" spans="1:65" s="2" customFormat="1" ht="16.5" customHeight="1">
      <c r="A1475" s="34"/>
      <c r="B1475" s="153"/>
      <c r="C1475" s="191" t="s">
        <v>1840</v>
      </c>
      <c r="D1475" s="191" t="s">
        <v>245</v>
      </c>
      <c r="E1475" s="192" t="s">
        <v>1841</v>
      </c>
      <c r="F1475" s="193" t="s">
        <v>1842</v>
      </c>
      <c r="G1475" s="194" t="s">
        <v>164</v>
      </c>
      <c r="H1475" s="195">
        <v>646.26</v>
      </c>
      <c r="I1475" s="196"/>
      <c r="J1475" s="197">
        <f>ROUND(I1475*H1475,2)</f>
        <v>0</v>
      </c>
      <c r="K1475" s="193" t="s">
        <v>165</v>
      </c>
      <c r="L1475" s="198"/>
      <c r="M1475" s="199" t="s">
        <v>3</v>
      </c>
      <c r="N1475" s="200" t="s">
        <v>42</v>
      </c>
      <c r="O1475" s="55"/>
      <c r="P1475" s="163">
        <f>O1475*H1475</f>
        <v>0</v>
      </c>
      <c r="Q1475" s="163">
        <v>0.0042</v>
      </c>
      <c r="R1475" s="163">
        <f>Q1475*H1475</f>
        <v>2.714292</v>
      </c>
      <c r="S1475" s="163">
        <v>0</v>
      </c>
      <c r="T1475" s="164">
        <f>S1475*H1475</f>
        <v>0</v>
      </c>
      <c r="U1475" s="34"/>
      <c r="V1475" s="34"/>
      <c r="W1475" s="34"/>
      <c r="X1475" s="34"/>
      <c r="Y1475" s="34"/>
      <c r="Z1475" s="34"/>
      <c r="AA1475" s="34"/>
      <c r="AB1475" s="34"/>
      <c r="AC1475" s="34"/>
      <c r="AD1475" s="34"/>
      <c r="AE1475" s="34"/>
      <c r="AR1475" s="165" t="s">
        <v>345</v>
      </c>
      <c r="AT1475" s="165" t="s">
        <v>245</v>
      </c>
      <c r="AU1475" s="165" t="s">
        <v>79</v>
      </c>
      <c r="AY1475" s="19" t="s">
        <v>159</v>
      </c>
      <c r="BE1475" s="166">
        <f>IF(N1475="základní",J1475,0)</f>
        <v>0</v>
      </c>
      <c r="BF1475" s="166">
        <f>IF(N1475="snížená",J1475,0)</f>
        <v>0</v>
      </c>
      <c r="BG1475" s="166">
        <f>IF(N1475="zákl. přenesená",J1475,0)</f>
        <v>0</v>
      </c>
      <c r="BH1475" s="166">
        <f>IF(N1475="sníž. přenesená",J1475,0)</f>
        <v>0</v>
      </c>
      <c r="BI1475" s="166">
        <f>IF(N1475="nulová",J1475,0)</f>
        <v>0</v>
      </c>
      <c r="BJ1475" s="19" t="s">
        <v>15</v>
      </c>
      <c r="BK1475" s="166">
        <f>ROUND(I1475*H1475,2)</f>
        <v>0</v>
      </c>
      <c r="BL1475" s="19" t="s">
        <v>251</v>
      </c>
      <c r="BM1475" s="165" t="s">
        <v>1843</v>
      </c>
    </row>
    <row r="1476" spans="2:51" s="14" customFormat="1" ht="11.25">
      <c r="B1476" s="175"/>
      <c r="D1476" s="168" t="s">
        <v>167</v>
      </c>
      <c r="F1476" s="177" t="s">
        <v>1844</v>
      </c>
      <c r="H1476" s="178">
        <v>646.26</v>
      </c>
      <c r="I1476" s="179"/>
      <c r="L1476" s="175"/>
      <c r="M1476" s="180"/>
      <c r="N1476" s="181"/>
      <c r="O1476" s="181"/>
      <c r="P1476" s="181"/>
      <c r="Q1476" s="181"/>
      <c r="R1476" s="181"/>
      <c r="S1476" s="181"/>
      <c r="T1476" s="182"/>
      <c r="AT1476" s="176" t="s">
        <v>167</v>
      </c>
      <c r="AU1476" s="176" t="s">
        <v>79</v>
      </c>
      <c r="AV1476" s="14" t="s">
        <v>79</v>
      </c>
      <c r="AW1476" s="14" t="s">
        <v>4</v>
      </c>
      <c r="AX1476" s="14" t="s">
        <v>15</v>
      </c>
      <c r="AY1476" s="176" t="s">
        <v>159</v>
      </c>
    </row>
    <row r="1477" spans="1:65" s="2" customFormat="1" ht="48" customHeight="1">
      <c r="A1477" s="34"/>
      <c r="B1477" s="153"/>
      <c r="C1477" s="154" t="s">
        <v>1845</v>
      </c>
      <c r="D1477" s="154" t="s">
        <v>161</v>
      </c>
      <c r="E1477" s="155" t="s">
        <v>1846</v>
      </c>
      <c r="F1477" s="156" t="s">
        <v>1847</v>
      </c>
      <c r="G1477" s="157" t="s">
        <v>214</v>
      </c>
      <c r="H1477" s="158">
        <v>4.41</v>
      </c>
      <c r="I1477" s="159"/>
      <c r="J1477" s="160">
        <f>ROUND(I1477*H1477,2)</f>
        <v>0</v>
      </c>
      <c r="K1477" s="156" t="s">
        <v>165</v>
      </c>
      <c r="L1477" s="35"/>
      <c r="M1477" s="161" t="s">
        <v>3</v>
      </c>
      <c r="N1477" s="162" t="s">
        <v>42</v>
      </c>
      <c r="O1477" s="55"/>
      <c r="P1477" s="163">
        <f>O1477*H1477</f>
        <v>0</v>
      </c>
      <c r="Q1477" s="163">
        <v>0</v>
      </c>
      <c r="R1477" s="163">
        <f>Q1477*H1477</f>
        <v>0</v>
      </c>
      <c r="S1477" s="163">
        <v>0</v>
      </c>
      <c r="T1477" s="164">
        <f>S1477*H1477</f>
        <v>0</v>
      </c>
      <c r="U1477" s="34"/>
      <c r="V1477" s="34"/>
      <c r="W1477" s="34"/>
      <c r="X1477" s="34"/>
      <c r="Y1477" s="34"/>
      <c r="Z1477" s="34"/>
      <c r="AA1477" s="34"/>
      <c r="AB1477" s="34"/>
      <c r="AC1477" s="34"/>
      <c r="AD1477" s="34"/>
      <c r="AE1477" s="34"/>
      <c r="AR1477" s="165" t="s">
        <v>251</v>
      </c>
      <c r="AT1477" s="165" t="s">
        <v>161</v>
      </c>
      <c r="AU1477" s="165" t="s">
        <v>79</v>
      </c>
      <c r="AY1477" s="19" t="s">
        <v>159</v>
      </c>
      <c r="BE1477" s="166">
        <f>IF(N1477="základní",J1477,0)</f>
        <v>0</v>
      </c>
      <c r="BF1477" s="166">
        <f>IF(N1477="snížená",J1477,0)</f>
        <v>0</v>
      </c>
      <c r="BG1477" s="166">
        <f>IF(N1477="zákl. přenesená",J1477,0)</f>
        <v>0</v>
      </c>
      <c r="BH1477" s="166">
        <f>IF(N1477="sníž. přenesená",J1477,0)</f>
        <v>0</v>
      </c>
      <c r="BI1477" s="166">
        <f>IF(N1477="nulová",J1477,0)</f>
        <v>0</v>
      </c>
      <c r="BJ1477" s="19" t="s">
        <v>15</v>
      </c>
      <c r="BK1477" s="166">
        <f>ROUND(I1477*H1477,2)</f>
        <v>0</v>
      </c>
      <c r="BL1477" s="19" t="s">
        <v>251</v>
      </c>
      <c r="BM1477" s="165" t="s">
        <v>1848</v>
      </c>
    </row>
    <row r="1478" spans="2:63" s="12" customFormat="1" ht="22.9" customHeight="1">
      <c r="B1478" s="140"/>
      <c r="D1478" s="141" t="s">
        <v>70</v>
      </c>
      <c r="E1478" s="151" t="s">
        <v>1849</v>
      </c>
      <c r="F1478" s="151" t="s">
        <v>1850</v>
      </c>
      <c r="I1478" s="143"/>
      <c r="J1478" s="152">
        <f>BK1478</f>
        <v>0</v>
      </c>
      <c r="L1478" s="140"/>
      <c r="M1478" s="145"/>
      <c r="N1478" s="146"/>
      <c r="O1478" s="146"/>
      <c r="P1478" s="147">
        <f>SUM(P1479:P1563)</f>
        <v>0</v>
      </c>
      <c r="Q1478" s="146"/>
      <c r="R1478" s="147">
        <f>SUM(R1479:R1563)</f>
        <v>12.659199719999998</v>
      </c>
      <c r="S1478" s="146"/>
      <c r="T1478" s="148">
        <f>SUM(T1479:T1563)</f>
        <v>10.969845</v>
      </c>
      <c r="AR1478" s="141" t="s">
        <v>79</v>
      </c>
      <c r="AT1478" s="149" t="s">
        <v>70</v>
      </c>
      <c r="AU1478" s="149" t="s">
        <v>15</v>
      </c>
      <c r="AY1478" s="141" t="s">
        <v>159</v>
      </c>
      <c r="BK1478" s="150">
        <f>SUM(BK1479:BK1563)</f>
        <v>0</v>
      </c>
    </row>
    <row r="1479" spans="1:65" s="2" customFormat="1" ht="36" customHeight="1">
      <c r="A1479" s="34"/>
      <c r="B1479" s="153"/>
      <c r="C1479" s="154" t="s">
        <v>1851</v>
      </c>
      <c r="D1479" s="154" t="s">
        <v>161</v>
      </c>
      <c r="E1479" s="155" t="s">
        <v>1852</v>
      </c>
      <c r="F1479" s="156" t="s">
        <v>1853</v>
      </c>
      <c r="G1479" s="157" t="s">
        <v>172</v>
      </c>
      <c r="H1479" s="158">
        <v>13.29</v>
      </c>
      <c r="I1479" s="159"/>
      <c r="J1479" s="160">
        <f>ROUND(I1479*H1479,2)</f>
        <v>0</v>
      </c>
      <c r="K1479" s="156" t="s">
        <v>165</v>
      </c>
      <c r="L1479" s="35"/>
      <c r="M1479" s="161" t="s">
        <v>3</v>
      </c>
      <c r="N1479" s="162" t="s">
        <v>42</v>
      </c>
      <c r="O1479" s="55"/>
      <c r="P1479" s="163">
        <f>O1479*H1479</f>
        <v>0</v>
      </c>
      <c r="Q1479" s="163">
        <v>0.00122</v>
      </c>
      <c r="R1479" s="163">
        <f>Q1479*H1479</f>
        <v>0.016213799999999997</v>
      </c>
      <c r="S1479" s="163">
        <v>0</v>
      </c>
      <c r="T1479" s="164">
        <f>S1479*H1479</f>
        <v>0</v>
      </c>
      <c r="U1479" s="34"/>
      <c r="V1479" s="34"/>
      <c r="W1479" s="34"/>
      <c r="X1479" s="34"/>
      <c r="Y1479" s="34"/>
      <c r="Z1479" s="34"/>
      <c r="AA1479" s="34"/>
      <c r="AB1479" s="34"/>
      <c r="AC1479" s="34"/>
      <c r="AD1479" s="34"/>
      <c r="AE1479" s="34"/>
      <c r="AR1479" s="165" t="s">
        <v>251</v>
      </c>
      <c r="AT1479" s="165" t="s">
        <v>161</v>
      </c>
      <c r="AU1479" s="165" t="s">
        <v>79</v>
      </c>
      <c r="AY1479" s="19" t="s">
        <v>159</v>
      </c>
      <c r="BE1479" s="166">
        <f>IF(N1479="základní",J1479,0)</f>
        <v>0</v>
      </c>
      <c r="BF1479" s="166">
        <f>IF(N1479="snížená",J1479,0)</f>
        <v>0</v>
      </c>
      <c r="BG1479" s="166">
        <f>IF(N1479="zákl. přenesená",J1479,0)</f>
        <v>0</v>
      </c>
      <c r="BH1479" s="166">
        <f>IF(N1479="sníž. přenesená",J1479,0)</f>
        <v>0</v>
      </c>
      <c r="BI1479" s="166">
        <f>IF(N1479="nulová",J1479,0)</f>
        <v>0</v>
      </c>
      <c r="BJ1479" s="19" t="s">
        <v>15</v>
      </c>
      <c r="BK1479" s="166">
        <f>ROUND(I1479*H1479,2)</f>
        <v>0</v>
      </c>
      <c r="BL1479" s="19" t="s">
        <v>251</v>
      </c>
      <c r="BM1479" s="165" t="s">
        <v>1854</v>
      </c>
    </row>
    <row r="1480" spans="2:51" s="13" customFormat="1" ht="11.25">
      <c r="B1480" s="167"/>
      <c r="D1480" s="168" t="s">
        <v>167</v>
      </c>
      <c r="E1480" s="169" t="s">
        <v>3</v>
      </c>
      <c r="F1480" s="170" t="s">
        <v>1855</v>
      </c>
      <c r="H1480" s="169" t="s">
        <v>3</v>
      </c>
      <c r="I1480" s="171"/>
      <c r="L1480" s="167"/>
      <c r="M1480" s="172"/>
      <c r="N1480" s="173"/>
      <c r="O1480" s="173"/>
      <c r="P1480" s="173"/>
      <c r="Q1480" s="173"/>
      <c r="R1480" s="173"/>
      <c r="S1480" s="173"/>
      <c r="T1480" s="174"/>
      <c r="AT1480" s="169" t="s">
        <v>167</v>
      </c>
      <c r="AU1480" s="169" t="s">
        <v>79</v>
      </c>
      <c r="AV1480" s="13" t="s">
        <v>15</v>
      </c>
      <c r="AW1480" s="13" t="s">
        <v>33</v>
      </c>
      <c r="AX1480" s="13" t="s">
        <v>71</v>
      </c>
      <c r="AY1480" s="169" t="s">
        <v>159</v>
      </c>
    </row>
    <row r="1481" spans="2:51" s="14" customFormat="1" ht="11.25">
      <c r="B1481" s="175"/>
      <c r="D1481" s="168" t="s">
        <v>167</v>
      </c>
      <c r="E1481" s="176" t="s">
        <v>3</v>
      </c>
      <c r="F1481" s="177" t="s">
        <v>1856</v>
      </c>
      <c r="H1481" s="178">
        <v>13.29</v>
      </c>
      <c r="I1481" s="179"/>
      <c r="L1481" s="175"/>
      <c r="M1481" s="180"/>
      <c r="N1481" s="181"/>
      <c r="O1481" s="181"/>
      <c r="P1481" s="181"/>
      <c r="Q1481" s="181"/>
      <c r="R1481" s="181"/>
      <c r="S1481" s="181"/>
      <c r="T1481" s="182"/>
      <c r="AT1481" s="176" t="s">
        <v>167</v>
      </c>
      <c r="AU1481" s="176" t="s">
        <v>79</v>
      </c>
      <c r="AV1481" s="14" t="s">
        <v>79</v>
      </c>
      <c r="AW1481" s="14" t="s">
        <v>33</v>
      </c>
      <c r="AX1481" s="14" t="s">
        <v>15</v>
      </c>
      <c r="AY1481" s="176" t="s">
        <v>159</v>
      </c>
    </row>
    <row r="1482" spans="1:65" s="2" customFormat="1" ht="36" customHeight="1">
      <c r="A1482" s="34"/>
      <c r="B1482" s="153"/>
      <c r="C1482" s="154" t="s">
        <v>1857</v>
      </c>
      <c r="D1482" s="154" t="s">
        <v>161</v>
      </c>
      <c r="E1482" s="155" t="s">
        <v>1858</v>
      </c>
      <c r="F1482" s="156" t="s">
        <v>1859</v>
      </c>
      <c r="G1482" s="157" t="s">
        <v>293</v>
      </c>
      <c r="H1482" s="158">
        <v>36</v>
      </c>
      <c r="I1482" s="159"/>
      <c r="J1482" s="160">
        <f>ROUND(I1482*H1482,2)</f>
        <v>0</v>
      </c>
      <c r="K1482" s="156" t="s">
        <v>165</v>
      </c>
      <c r="L1482" s="35"/>
      <c r="M1482" s="161" t="s">
        <v>3</v>
      </c>
      <c r="N1482" s="162" t="s">
        <v>42</v>
      </c>
      <c r="O1482" s="55"/>
      <c r="P1482" s="163">
        <f>O1482*H1482</f>
        <v>0</v>
      </c>
      <c r="Q1482" s="163">
        <v>0.00267</v>
      </c>
      <c r="R1482" s="163">
        <f>Q1482*H1482</f>
        <v>0.09612</v>
      </c>
      <c r="S1482" s="163">
        <v>0</v>
      </c>
      <c r="T1482" s="164">
        <f>S1482*H1482</f>
        <v>0</v>
      </c>
      <c r="U1482" s="34"/>
      <c r="V1482" s="34"/>
      <c r="W1482" s="34"/>
      <c r="X1482" s="34"/>
      <c r="Y1482" s="34"/>
      <c r="Z1482" s="34"/>
      <c r="AA1482" s="34"/>
      <c r="AB1482" s="34"/>
      <c r="AC1482" s="34"/>
      <c r="AD1482" s="34"/>
      <c r="AE1482" s="34"/>
      <c r="AR1482" s="165" t="s">
        <v>251</v>
      </c>
      <c r="AT1482" s="165" t="s">
        <v>161</v>
      </c>
      <c r="AU1482" s="165" t="s">
        <v>79</v>
      </c>
      <c r="AY1482" s="19" t="s">
        <v>159</v>
      </c>
      <c r="BE1482" s="166">
        <f>IF(N1482="základní",J1482,0)</f>
        <v>0</v>
      </c>
      <c r="BF1482" s="166">
        <f>IF(N1482="snížená",J1482,0)</f>
        <v>0</v>
      </c>
      <c r="BG1482" s="166">
        <f>IF(N1482="zákl. přenesená",J1482,0)</f>
        <v>0</v>
      </c>
      <c r="BH1482" s="166">
        <f>IF(N1482="sníž. přenesená",J1482,0)</f>
        <v>0</v>
      </c>
      <c r="BI1482" s="166">
        <f>IF(N1482="nulová",J1482,0)</f>
        <v>0</v>
      </c>
      <c r="BJ1482" s="19" t="s">
        <v>15</v>
      </c>
      <c r="BK1482" s="166">
        <f>ROUND(I1482*H1482,2)</f>
        <v>0</v>
      </c>
      <c r="BL1482" s="19" t="s">
        <v>251</v>
      </c>
      <c r="BM1482" s="165" t="s">
        <v>1860</v>
      </c>
    </row>
    <row r="1483" spans="2:51" s="14" customFormat="1" ht="11.25">
      <c r="B1483" s="175"/>
      <c r="D1483" s="168" t="s">
        <v>167</v>
      </c>
      <c r="E1483" s="176" t="s">
        <v>3</v>
      </c>
      <c r="F1483" s="177" t="s">
        <v>370</v>
      </c>
      <c r="H1483" s="178">
        <v>36</v>
      </c>
      <c r="I1483" s="179"/>
      <c r="L1483" s="175"/>
      <c r="M1483" s="180"/>
      <c r="N1483" s="181"/>
      <c r="O1483" s="181"/>
      <c r="P1483" s="181"/>
      <c r="Q1483" s="181"/>
      <c r="R1483" s="181"/>
      <c r="S1483" s="181"/>
      <c r="T1483" s="182"/>
      <c r="AT1483" s="176" t="s">
        <v>167</v>
      </c>
      <c r="AU1483" s="176" t="s">
        <v>79</v>
      </c>
      <c r="AV1483" s="14" t="s">
        <v>79</v>
      </c>
      <c r="AW1483" s="14" t="s">
        <v>33</v>
      </c>
      <c r="AX1483" s="14" t="s">
        <v>15</v>
      </c>
      <c r="AY1483" s="176" t="s">
        <v>159</v>
      </c>
    </row>
    <row r="1484" spans="1:65" s="2" customFormat="1" ht="24" customHeight="1">
      <c r="A1484" s="34"/>
      <c r="B1484" s="153"/>
      <c r="C1484" s="191" t="s">
        <v>1861</v>
      </c>
      <c r="D1484" s="191" t="s">
        <v>245</v>
      </c>
      <c r="E1484" s="192" t="s">
        <v>1862</v>
      </c>
      <c r="F1484" s="193" t="s">
        <v>1863</v>
      </c>
      <c r="G1484" s="194" t="s">
        <v>293</v>
      </c>
      <c r="H1484" s="195">
        <v>36</v>
      </c>
      <c r="I1484" s="196"/>
      <c r="J1484" s="197">
        <f>ROUND(I1484*H1484,2)</f>
        <v>0</v>
      </c>
      <c r="K1484" s="193" t="s">
        <v>3</v>
      </c>
      <c r="L1484" s="198"/>
      <c r="M1484" s="199" t="s">
        <v>3</v>
      </c>
      <c r="N1484" s="200" t="s">
        <v>42</v>
      </c>
      <c r="O1484" s="55"/>
      <c r="P1484" s="163">
        <f>O1484*H1484</f>
        <v>0</v>
      </c>
      <c r="Q1484" s="163">
        <v>0</v>
      </c>
      <c r="R1484" s="163">
        <f>Q1484*H1484</f>
        <v>0</v>
      </c>
      <c r="S1484" s="163">
        <v>0</v>
      </c>
      <c r="T1484" s="164">
        <f>S1484*H1484</f>
        <v>0</v>
      </c>
      <c r="U1484" s="34"/>
      <c r="V1484" s="34"/>
      <c r="W1484" s="34"/>
      <c r="X1484" s="34"/>
      <c r="Y1484" s="34"/>
      <c r="Z1484" s="34"/>
      <c r="AA1484" s="34"/>
      <c r="AB1484" s="34"/>
      <c r="AC1484" s="34"/>
      <c r="AD1484" s="34"/>
      <c r="AE1484" s="34"/>
      <c r="AR1484" s="165" t="s">
        <v>345</v>
      </c>
      <c r="AT1484" s="165" t="s">
        <v>245</v>
      </c>
      <c r="AU1484" s="165" t="s">
        <v>79</v>
      </c>
      <c r="AY1484" s="19" t="s">
        <v>159</v>
      </c>
      <c r="BE1484" s="166">
        <f>IF(N1484="základní",J1484,0)</f>
        <v>0</v>
      </c>
      <c r="BF1484" s="166">
        <f>IF(N1484="snížená",J1484,0)</f>
        <v>0</v>
      </c>
      <c r="BG1484" s="166">
        <f>IF(N1484="zákl. přenesená",J1484,0)</f>
        <v>0</v>
      </c>
      <c r="BH1484" s="166">
        <f>IF(N1484="sníž. přenesená",J1484,0)</f>
        <v>0</v>
      </c>
      <c r="BI1484" s="166">
        <f>IF(N1484="nulová",J1484,0)</f>
        <v>0</v>
      </c>
      <c r="BJ1484" s="19" t="s">
        <v>15</v>
      </c>
      <c r="BK1484" s="166">
        <f>ROUND(I1484*H1484,2)</f>
        <v>0</v>
      </c>
      <c r="BL1484" s="19" t="s">
        <v>251</v>
      </c>
      <c r="BM1484" s="165" t="s">
        <v>1864</v>
      </c>
    </row>
    <row r="1485" spans="1:65" s="2" customFormat="1" ht="24" customHeight="1">
      <c r="A1485" s="34"/>
      <c r="B1485" s="153"/>
      <c r="C1485" s="154" t="s">
        <v>1865</v>
      </c>
      <c r="D1485" s="154" t="s">
        <v>161</v>
      </c>
      <c r="E1485" s="155" t="s">
        <v>1866</v>
      </c>
      <c r="F1485" s="156" t="s">
        <v>1867</v>
      </c>
      <c r="G1485" s="157" t="s">
        <v>298</v>
      </c>
      <c r="H1485" s="158">
        <v>62.2</v>
      </c>
      <c r="I1485" s="159"/>
      <c r="J1485" s="160">
        <f>ROUND(I1485*H1485,2)</f>
        <v>0</v>
      </c>
      <c r="K1485" s="156" t="s">
        <v>165</v>
      </c>
      <c r="L1485" s="35"/>
      <c r="M1485" s="161" t="s">
        <v>3</v>
      </c>
      <c r="N1485" s="162" t="s">
        <v>42</v>
      </c>
      <c r="O1485" s="55"/>
      <c r="P1485" s="163">
        <f>O1485*H1485</f>
        <v>0</v>
      </c>
      <c r="Q1485" s="163">
        <v>0</v>
      </c>
      <c r="R1485" s="163">
        <f>Q1485*H1485</f>
        <v>0</v>
      </c>
      <c r="S1485" s="163">
        <v>0.008</v>
      </c>
      <c r="T1485" s="164">
        <f>S1485*H1485</f>
        <v>0.49760000000000004</v>
      </c>
      <c r="U1485" s="34"/>
      <c r="V1485" s="34"/>
      <c r="W1485" s="34"/>
      <c r="X1485" s="34"/>
      <c r="Y1485" s="34"/>
      <c r="Z1485" s="34"/>
      <c r="AA1485" s="34"/>
      <c r="AB1485" s="34"/>
      <c r="AC1485" s="34"/>
      <c r="AD1485" s="34"/>
      <c r="AE1485" s="34"/>
      <c r="AR1485" s="165" t="s">
        <v>251</v>
      </c>
      <c r="AT1485" s="165" t="s">
        <v>161</v>
      </c>
      <c r="AU1485" s="165" t="s">
        <v>79</v>
      </c>
      <c r="AY1485" s="19" t="s">
        <v>159</v>
      </c>
      <c r="BE1485" s="166">
        <f>IF(N1485="základní",J1485,0)</f>
        <v>0</v>
      </c>
      <c r="BF1485" s="166">
        <f>IF(N1485="snížená",J1485,0)</f>
        <v>0</v>
      </c>
      <c r="BG1485" s="166">
        <f>IF(N1485="zákl. přenesená",J1485,0)</f>
        <v>0</v>
      </c>
      <c r="BH1485" s="166">
        <f>IF(N1485="sníž. přenesená",J1485,0)</f>
        <v>0</v>
      </c>
      <c r="BI1485" s="166">
        <f>IF(N1485="nulová",J1485,0)</f>
        <v>0</v>
      </c>
      <c r="BJ1485" s="19" t="s">
        <v>15</v>
      </c>
      <c r="BK1485" s="166">
        <f>ROUND(I1485*H1485,2)</f>
        <v>0</v>
      </c>
      <c r="BL1485" s="19" t="s">
        <v>251</v>
      </c>
      <c r="BM1485" s="165" t="s">
        <v>1868</v>
      </c>
    </row>
    <row r="1486" spans="2:51" s="13" customFormat="1" ht="11.25">
      <c r="B1486" s="167"/>
      <c r="D1486" s="168" t="s">
        <v>167</v>
      </c>
      <c r="E1486" s="169" t="s">
        <v>3</v>
      </c>
      <c r="F1486" s="170" t="s">
        <v>1869</v>
      </c>
      <c r="H1486" s="169" t="s">
        <v>3</v>
      </c>
      <c r="I1486" s="171"/>
      <c r="L1486" s="167"/>
      <c r="M1486" s="172"/>
      <c r="N1486" s="173"/>
      <c r="O1486" s="173"/>
      <c r="P1486" s="173"/>
      <c r="Q1486" s="173"/>
      <c r="R1486" s="173"/>
      <c r="S1486" s="173"/>
      <c r="T1486" s="174"/>
      <c r="AT1486" s="169" t="s">
        <v>167</v>
      </c>
      <c r="AU1486" s="169" t="s">
        <v>79</v>
      </c>
      <c r="AV1486" s="13" t="s">
        <v>15</v>
      </c>
      <c r="AW1486" s="13" t="s">
        <v>33</v>
      </c>
      <c r="AX1486" s="13" t="s">
        <v>71</v>
      </c>
      <c r="AY1486" s="169" t="s">
        <v>159</v>
      </c>
    </row>
    <row r="1487" spans="2:51" s="14" customFormat="1" ht="11.25">
      <c r="B1487" s="175"/>
      <c r="D1487" s="168" t="s">
        <v>167</v>
      </c>
      <c r="E1487" s="176" t="s">
        <v>3</v>
      </c>
      <c r="F1487" s="177" t="s">
        <v>1870</v>
      </c>
      <c r="H1487" s="178">
        <v>62.2</v>
      </c>
      <c r="I1487" s="179"/>
      <c r="L1487" s="175"/>
      <c r="M1487" s="180"/>
      <c r="N1487" s="181"/>
      <c r="O1487" s="181"/>
      <c r="P1487" s="181"/>
      <c r="Q1487" s="181"/>
      <c r="R1487" s="181"/>
      <c r="S1487" s="181"/>
      <c r="T1487" s="182"/>
      <c r="AT1487" s="176" t="s">
        <v>167</v>
      </c>
      <c r="AU1487" s="176" t="s">
        <v>79</v>
      </c>
      <c r="AV1487" s="14" t="s">
        <v>79</v>
      </c>
      <c r="AW1487" s="14" t="s">
        <v>33</v>
      </c>
      <c r="AX1487" s="14" t="s">
        <v>15</v>
      </c>
      <c r="AY1487" s="176" t="s">
        <v>159</v>
      </c>
    </row>
    <row r="1488" spans="1:65" s="2" customFormat="1" ht="36" customHeight="1">
      <c r="A1488" s="34"/>
      <c r="B1488" s="153"/>
      <c r="C1488" s="154" t="s">
        <v>1871</v>
      </c>
      <c r="D1488" s="154" t="s">
        <v>161</v>
      </c>
      <c r="E1488" s="155" t="s">
        <v>1872</v>
      </c>
      <c r="F1488" s="156" t="s">
        <v>1873</v>
      </c>
      <c r="G1488" s="157" t="s">
        <v>298</v>
      </c>
      <c r="H1488" s="158">
        <v>396.3</v>
      </c>
      <c r="I1488" s="159"/>
      <c r="J1488" s="160">
        <f>ROUND(I1488*H1488,2)</f>
        <v>0</v>
      </c>
      <c r="K1488" s="156" t="s">
        <v>165</v>
      </c>
      <c r="L1488" s="35"/>
      <c r="M1488" s="161" t="s">
        <v>3</v>
      </c>
      <c r="N1488" s="162" t="s">
        <v>42</v>
      </c>
      <c r="O1488" s="55"/>
      <c r="P1488" s="163">
        <f>O1488*H1488</f>
        <v>0</v>
      </c>
      <c r="Q1488" s="163">
        <v>0</v>
      </c>
      <c r="R1488" s="163">
        <f>Q1488*H1488</f>
        <v>0</v>
      </c>
      <c r="S1488" s="163">
        <v>0.014</v>
      </c>
      <c r="T1488" s="164">
        <f>S1488*H1488</f>
        <v>5.5482000000000005</v>
      </c>
      <c r="U1488" s="34"/>
      <c r="V1488" s="34"/>
      <c r="W1488" s="34"/>
      <c r="X1488" s="34"/>
      <c r="Y1488" s="34"/>
      <c r="Z1488" s="34"/>
      <c r="AA1488" s="34"/>
      <c r="AB1488" s="34"/>
      <c r="AC1488" s="34"/>
      <c r="AD1488" s="34"/>
      <c r="AE1488" s="34"/>
      <c r="AR1488" s="165" t="s">
        <v>251</v>
      </c>
      <c r="AT1488" s="165" t="s">
        <v>161</v>
      </c>
      <c r="AU1488" s="165" t="s">
        <v>79</v>
      </c>
      <c r="AY1488" s="19" t="s">
        <v>159</v>
      </c>
      <c r="BE1488" s="166">
        <f>IF(N1488="základní",J1488,0)</f>
        <v>0</v>
      </c>
      <c r="BF1488" s="166">
        <f>IF(N1488="snížená",J1488,0)</f>
        <v>0</v>
      </c>
      <c r="BG1488" s="166">
        <f>IF(N1488="zákl. přenesená",J1488,0)</f>
        <v>0</v>
      </c>
      <c r="BH1488" s="166">
        <f>IF(N1488="sníž. přenesená",J1488,0)</f>
        <v>0</v>
      </c>
      <c r="BI1488" s="166">
        <f>IF(N1488="nulová",J1488,0)</f>
        <v>0</v>
      </c>
      <c r="BJ1488" s="19" t="s">
        <v>15</v>
      </c>
      <c r="BK1488" s="166">
        <f>ROUND(I1488*H1488,2)</f>
        <v>0</v>
      </c>
      <c r="BL1488" s="19" t="s">
        <v>251</v>
      </c>
      <c r="BM1488" s="165" t="s">
        <v>1874</v>
      </c>
    </row>
    <row r="1489" spans="2:51" s="13" customFormat="1" ht="11.25">
      <c r="B1489" s="167"/>
      <c r="D1489" s="168" t="s">
        <v>167</v>
      </c>
      <c r="E1489" s="169" t="s">
        <v>3</v>
      </c>
      <c r="F1489" s="170" t="s">
        <v>1869</v>
      </c>
      <c r="H1489" s="169" t="s">
        <v>3</v>
      </c>
      <c r="I1489" s="171"/>
      <c r="L1489" s="167"/>
      <c r="M1489" s="172"/>
      <c r="N1489" s="173"/>
      <c r="O1489" s="173"/>
      <c r="P1489" s="173"/>
      <c r="Q1489" s="173"/>
      <c r="R1489" s="173"/>
      <c r="S1489" s="173"/>
      <c r="T1489" s="174"/>
      <c r="AT1489" s="169" t="s">
        <v>167</v>
      </c>
      <c r="AU1489" s="169" t="s">
        <v>79</v>
      </c>
      <c r="AV1489" s="13" t="s">
        <v>15</v>
      </c>
      <c r="AW1489" s="13" t="s">
        <v>33</v>
      </c>
      <c r="AX1489" s="13" t="s">
        <v>71</v>
      </c>
      <c r="AY1489" s="169" t="s">
        <v>159</v>
      </c>
    </row>
    <row r="1490" spans="2:51" s="14" customFormat="1" ht="11.25">
      <c r="B1490" s="175"/>
      <c r="D1490" s="168" t="s">
        <v>167</v>
      </c>
      <c r="E1490" s="176" t="s">
        <v>3</v>
      </c>
      <c r="F1490" s="177" t="s">
        <v>1875</v>
      </c>
      <c r="H1490" s="178">
        <v>396.3</v>
      </c>
      <c r="I1490" s="179"/>
      <c r="L1490" s="175"/>
      <c r="M1490" s="180"/>
      <c r="N1490" s="181"/>
      <c r="O1490" s="181"/>
      <c r="P1490" s="181"/>
      <c r="Q1490" s="181"/>
      <c r="R1490" s="181"/>
      <c r="S1490" s="181"/>
      <c r="T1490" s="182"/>
      <c r="AT1490" s="176" t="s">
        <v>167</v>
      </c>
      <c r="AU1490" s="176" t="s">
        <v>79</v>
      </c>
      <c r="AV1490" s="14" t="s">
        <v>79</v>
      </c>
      <c r="AW1490" s="14" t="s">
        <v>33</v>
      </c>
      <c r="AX1490" s="14" t="s">
        <v>15</v>
      </c>
      <c r="AY1490" s="176" t="s">
        <v>159</v>
      </c>
    </row>
    <row r="1491" spans="1:65" s="2" customFormat="1" ht="36" customHeight="1">
      <c r="A1491" s="34"/>
      <c r="B1491" s="153"/>
      <c r="C1491" s="154" t="s">
        <v>1876</v>
      </c>
      <c r="D1491" s="154" t="s">
        <v>161</v>
      </c>
      <c r="E1491" s="155" t="s">
        <v>1877</v>
      </c>
      <c r="F1491" s="156" t="s">
        <v>1878</v>
      </c>
      <c r="G1491" s="157" t="s">
        <v>298</v>
      </c>
      <c r="H1491" s="158">
        <v>8</v>
      </c>
      <c r="I1491" s="159"/>
      <c r="J1491" s="160">
        <f>ROUND(I1491*H1491,2)</f>
        <v>0</v>
      </c>
      <c r="K1491" s="156" t="s">
        <v>165</v>
      </c>
      <c r="L1491" s="35"/>
      <c r="M1491" s="161" t="s">
        <v>3</v>
      </c>
      <c r="N1491" s="162" t="s">
        <v>42</v>
      </c>
      <c r="O1491" s="55"/>
      <c r="P1491" s="163">
        <f>O1491*H1491</f>
        <v>0</v>
      </c>
      <c r="Q1491" s="163">
        <v>0</v>
      </c>
      <c r="R1491" s="163">
        <f>Q1491*H1491</f>
        <v>0</v>
      </c>
      <c r="S1491" s="163">
        <v>0.032</v>
      </c>
      <c r="T1491" s="164">
        <f>S1491*H1491</f>
        <v>0.256</v>
      </c>
      <c r="U1491" s="34"/>
      <c r="V1491" s="34"/>
      <c r="W1491" s="34"/>
      <c r="X1491" s="34"/>
      <c r="Y1491" s="34"/>
      <c r="Z1491" s="34"/>
      <c r="AA1491" s="34"/>
      <c r="AB1491" s="34"/>
      <c r="AC1491" s="34"/>
      <c r="AD1491" s="34"/>
      <c r="AE1491" s="34"/>
      <c r="AR1491" s="165" t="s">
        <v>251</v>
      </c>
      <c r="AT1491" s="165" t="s">
        <v>161</v>
      </c>
      <c r="AU1491" s="165" t="s">
        <v>79</v>
      </c>
      <c r="AY1491" s="19" t="s">
        <v>159</v>
      </c>
      <c r="BE1491" s="166">
        <f>IF(N1491="základní",J1491,0)</f>
        <v>0</v>
      </c>
      <c r="BF1491" s="166">
        <f>IF(N1491="snížená",J1491,0)</f>
        <v>0</v>
      </c>
      <c r="BG1491" s="166">
        <f>IF(N1491="zákl. přenesená",J1491,0)</f>
        <v>0</v>
      </c>
      <c r="BH1491" s="166">
        <f>IF(N1491="sníž. přenesená",J1491,0)</f>
        <v>0</v>
      </c>
      <c r="BI1491" s="166">
        <f>IF(N1491="nulová",J1491,0)</f>
        <v>0</v>
      </c>
      <c r="BJ1491" s="19" t="s">
        <v>15</v>
      </c>
      <c r="BK1491" s="166">
        <f>ROUND(I1491*H1491,2)</f>
        <v>0</v>
      </c>
      <c r="BL1491" s="19" t="s">
        <v>251</v>
      </c>
      <c r="BM1491" s="165" t="s">
        <v>1879</v>
      </c>
    </row>
    <row r="1492" spans="2:51" s="13" customFormat="1" ht="11.25">
      <c r="B1492" s="167"/>
      <c r="D1492" s="168" t="s">
        <v>167</v>
      </c>
      <c r="E1492" s="169" t="s">
        <v>3</v>
      </c>
      <c r="F1492" s="170" t="s">
        <v>1869</v>
      </c>
      <c r="H1492" s="169" t="s">
        <v>3</v>
      </c>
      <c r="I1492" s="171"/>
      <c r="L1492" s="167"/>
      <c r="M1492" s="172"/>
      <c r="N1492" s="173"/>
      <c r="O1492" s="173"/>
      <c r="P1492" s="173"/>
      <c r="Q1492" s="173"/>
      <c r="R1492" s="173"/>
      <c r="S1492" s="173"/>
      <c r="T1492" s="174"/>
      <c r="AT1492" s="169" t="s">
        <v>167</v>
      </c>
      <c r="AU1492" s="169" t="s">
        <v>79</v>
      </c>
      <c r="AV1492" s="13" t="s">
        <v>15</v>
      </c>
      <c r="AW1492" s="13" t="s">
        <v>33</v>
      </c>
      <c r="AX1492" s="13" t="s">
        <v>71</v>
      </c>
      <c r="AY1492" s="169" t="s">
        <v>159</v>
      </c>
    </row>
    <row r="1493" spans="2:51" s="14" customFormat="1" ht="11.25">
      <c r="B1493" s="175"/>
      <c r="D1493" s="168" t="s">
        <v>167</v>
      </c>
      <c r="E1493" s="176" t="s">
        <v>3</v>
      </c>
      <c r="F1493" s="177" t="s">
        <v>1880</v>
      </c>
      <c r="H1493" s="178">
        <v>8</v>
      </c>
      <c r="I1493" s="179"/>
      <c r="L1493" s="175"/>
      <c r="M1493" s="180"/>
      <c r="N1493" s="181"/>
      <c r="O1493" s="181"/>
      <c r="P1493" s="181"/>
      <c r="Q1493" s="181"/>
      <c r="R1493" s="181"/>
      <c r="S1493" s="181"/>
      <c r="T1493" s="182"/>
      <c r="AT1493" s="176" t="s">
        <v>167</v>
      </c>
      <c r="AU1493" s="176" t="s">
        <v>79</v>
      </c>
      <c r="AV1493" s="14" t="s">
        <v>79</v>
      </c>
      <c r="AW1493" s="14" t="s">
        <v>33</v>
      </c>
      <c r="AX1493" s="14" t="s">
        <v>15</v>
      </c>
      <c r="AY1493" s="176" t="s">
        <v>159</v>
      </c>
    </row>
    <row r="1494" spans="1:65" s="2" customFormat="1" ht="36" customHeight="1">
      <c r="A1494" s="34"/>
      <c r="B1494" s="153"/>
      <c r="C1494" s="154" t="s">
        <v>1881</v>
      </c>
      <c r="D1494" s="154" t="s">
        <v>161</v>
      </c>
      <c r="E1494" s="155" t="s">
        <v>1882</v>
      </c>
      <c r="F1494" s="156" t="s">
        <v>1883</v>
      </c>
      <c r="G1494" s="157" t="s">
        <v>298</v>
      </c>
      <c r="H1494" s="158">
        <v>80.85</v>
      </c>
      <c r="I1494" s="159"/>
      <c r="J1494" s="160">
        <f>ROUND(I1494*H1494,2)</f>
        <v>0</v>
      </c>
      <c r="K1494" s="156" t="s">
        <v>165</v>
      </c>
      <c r="L1494" s="35"/>
      <c r="M1494" s="161" t="s">
        <v>3</v>
      </c>
      <c r="N1494" s="162" t="s">
        <v>42</v>
      </c>
      <c r="O1494" s="55"/>
      <c r="P1494" s="163">
        <f>O1494*H1494</f>
        <v>0</v>
      </c>
      <c r="Q1494" s="163">
        <v>0</v>
      </c>
      <c r="R1494" s="163">
        <f>Q1494*H1494</f>
        <v>0</v>
      </c>
      <c r="S1494" s="163">
        <v>0.004</v>
      </c>
      <c r="T1494" s="164">
        <f>S1494*H1494</f>
        <v>0.32339999999999997</v>
      </c>
      <c r="U1494" s="34"/>
      <c r="V1494" s="34"/>
      <c r="W1494" s="34"/>
      <c r="X1494" s="34"/>
      <c r="Y1494" s="34"/>
      <c r="Z1494" s="34"/>
      <c r="AA1494" s="34"/>
      <c r="AB1494" s="34"/>
      <c r="AC1494" s="34"/>
      <c r="AD1494" s="34"/>
      <c r="AE1494" s="34"/>
      <c r="AR1494" s="165" t="s">
        <v>251</v>
      </c>
      <c r="AT1494" s="165" t="s">
        <v>161</v>
      </c>
      <c r="AU1494" s="165" t="s">
        <v>79</v>
      </c>
      <c r="AY1494" s="19" t="s">
        <v>159</v>
      </c>
      <c r="BE1494" s="166">
        <f>IF(N1494="základní",J1494,0)</f>
        <v>0</v>
      </c>
      <c r="BF1494" s="166">
        <f>IF(N1494="snížená",J1494,0)</f>
        <v>0</v>
      </c>
      <c r="BG1494" s="166">
        <f>IF(N1494="zákl. přenesená",J1494,0)</f>
        <v>0</v>
      </c>
      <c r="BH1494" s="166">
        <f>IF(N1494="sníž. přenesená",J1494,0)</f>
        <v>0</v>
      </c>
      <c r="BI1494" s="166">
        <f>IF(N1494="nulová",J1494,0)</f>
        <v>0</v>
      </c>
      <c r="BJ1494" s="19" t="s">
        <v>15</v>
      </c>
      <c r="BK1494" s="166">
        <f>ROUND(I1494*H1494,2)</f>
        <v>0</v>
      </c>
      <c r="BL1494" s="19" t="s">
        <v>251</v>
      </c>
      <c r="BM1494" s="165" t="s">
        <v>1884</v>
      </c>
    </row>
    <row r="1495" spans="2:51" s="13" customFormat="1" ht="11.25">
      <c r="B1495" s="167"/>
      <c r="D1495" s="168" t="s">
        <v>167</v>
      </c>
      <c r="E1495" s="169" t="s">
        <v>3</v>
      </c>
      <c r="F1495" s="170" t="s">
        <v>1869</v>
      </c>
      <c r="H1495" s="169" t="s">
        <v>3</v>
      </c>
      <c r="I1495" s="171"/>
      <c r="L1495" s="167"/>
      <c r="M1495" s="172"/>
      <c r="N1495" s="173"/>
      <c r="O1495" s="173"/>
      <c r="P1495" s="173"/>
      <c r="Q1495" s="173"/>
      <c r="R1495" s="173"/>
      <c r="S1495" s="173"/>
      <c r="T1495" s="174"/>
      <c r="AT1495" s="169" t="s">
        <v>167</v>
      </c>
      <c r="AU1495" s="169" t="s">
        <v>79</v>
      </c>
      <c r="AV1495" s="13" t="s">
        <v>15</v>
      </c>
      <c r="AW1495" s="13" t="s">
        <v>33</v>
      </c>
      <c r="AX1495" s="13" t="s">
        <v>71</v>
      </c>
      <c r="AY1495" s="169" t="s">
        <v>159</v>
      </c>
    </row>
    <row r="1496" spans="2:51" s="14" customFormat="1" ht="11.25">
      <c r="B1496" s="175"/>
      <c r="D1496" s="168" t="s">
        <v>167</v>
      </c>
      <c r="E1496" s="176" t="s">
        <v>3</v>
      </c>
      <c r="F1496" s="177" t="s">
        <v>1885</v>
      </c>
      <c r="H1496" s="178">
        <v>80.85</v>
      </c>
      <c r="I1496" s="179"/>
      <c r="L1496" s="175"/>
      <c r="M1496" s="180"/>
      <c r="N1496" s="181"/>
      <c r="O1496" s="181"/>
      <c r="P1496" s="181"/>
      <c r="Q1496" s="181"/>
      <c r="R1496" s="181"/>
      <c r="S1496" s="181"/>
      <c r="T1496" s="182"/>
      <c r="AT1496" s="176" t="s">
        <v>167</v>
      </c>
      <c r="AU1496" s="176" t="s">
        <v>79</v>
      </c>
      <c r="AV1496" s="14" t="s">
        <v>79</v>
      </c>
      <c r="AW1496" s="14" t="s">
        <v>33</v>
      </c>
      <c r="AX1496" s="14" t="s">
        <v>15</v>
      </c>
      <c r="AY1496" s="176" t="s">
        <v>159</v>
      </c>
    </row>
    <row r="1497" spans="1:65" s="2" customFormat="1" ht="48" customHeight="1">
      <c r="A1497" s="34"/>
      <c r="B1497" s="153"/>
      <c r="C1497" s="154" t="s">
        <v>1886</v>
      </c>
      <c r="D1497" s="154" t="s">
        <v>161</v>
      </c>
      <c r="E1497" s="155" t="s">
        <v>1887</v>
      </c>
      <c r="F1497" s="156" t="s">
        <v>1888</v>
      </c>
      <c r="G1497" s="157" t="s">
        <v>298</v>
      </c>
      <c r="H1497" s="158">
        <v>62.2</v>
      </c>
      <c r="I1497" s="159"/>
      <c r="J1497" s="160">
        <f>ROUND(I1497*H1497,2)</f>
        <v>0</v>
      </c>
      <c r="K1497" s="156" t="s">
        <v>165</v>
      </c>
      <c r="L1497" s="35"/>
      <c r="M1497" s="161" t="s">
        <v>3</v>
      </c>
      <c r="N1497" s="162" t="s">
        <v>42</v>
      </c>
      <c r="O1497" s="55"/>
      <c r="P1497" s="163">
        <f>O1497*H1497</f>
        <v>0</v>
      </c>
      <c r="Q1497" s="163">
        <v>0</v>
      </c>
      <c r="R1497" s="163">
        <f>Q1497*H1497</f>
        <v>0</v>
      </c>
      <c r="S1497" s="163">
        <v>0</v>
      </c>
      <c r="T1497" s="164">
        <f>S1497*H1497</f>
        <v>0</v>
      </c>
      <c r="U1497" s="34"/>
      <c r="V1497" s="34"/>
      <c r="W1497" s="34"/>
      <c r="X1497" s="34"/>
      <c r="Y1497" s="34"/>
      <c r="Z1497" s="34"/>
      <c r="AA1497" s="34"/>
      <c r="AB1497" s="34"/>
      <c r="AC1497" s="34"/>
      <c r="AD1497" s="34"/>
      <c r="AE1497" s="34"/>
      <c r="AR1497" s="165" t="s">
        <v>251</v>
      </c>
      <c r="AT1497" s="165" t="s">
        <v>161</v>
      </c>
      <c r="AU1497" s="165" t="s">
        <v>79</v>
      </c>
      <c r="AY1497" s="19" t="s">
        <v>159</v>
      </c>
      <c r="BE1497" s="166">
        <f>IF(N1497="základní",J1497,0)</f>
        <v>0</v>
      </c>
      <c r="BF1497" s="166">
        <f>IF(N1497="snížená",J1497,0)</f>
        <v>0</v>
      </c>
      <c r="BG1497" s="166">
        <f>IF(N1497="zákl. přenesená",J1497,0)</f>
        <v>0</v>
      </c>
      <c r="BH1497" s="166">
        <f>IF(N1497="sníž. přenesená",J1497,0)</f>
        <v>0</v>
      </c>
      <c r="BI1497" s="166">
        <f>IF(N1497="nulová",J1497,0)</f>
        <v>0</v>
      </c>
      <c r="BJ1497" s="19" t="s">
        <v>15</v>
      </c>
      <c r="BK1497" s="166">
        <f>ROUND(I1497*H1497,2)</f>
        <v>0</v>
      </c>
      <c r="BL1497" s="19" t="s">
        <v>251</v>
      </c>
      <c r="BM1497" s="165" t="s">
        <v>1889</v>
      </c>
    </row>
    <row r="1498" spans="2:51" s="13" customFormat="1" ht="11.25">
      <c r="B1498" s="167"/>
      <c r="D1498" s="168" t="s">
        <v>167</v>
      </c>
      <c r="E1498" s="169" t="s">
        <v>3</v>
      </c>
      <c r="F1498" s="170" t="s">
        <v>1890</v>
      </c>
      <c r="H1498" s="169" t="s">
        <v>3</v>
      </c>
      <c r="I1498" s="171"/>
      <c r="L1498" s="167"/>
      <c r="M1498" s="172"/>
      <c r="N1498" s="173"/>
      <c r="O1498" s="173"/>
      <c r="P1498" s="173"/>
      <c r="Q1498" s="173"/>
      <c r="R1498" s="173"/>
      <c r="S1498" s="173"/>
      <c r="T1498" s="174"/>
      <c r="AT1498" s="169" t="s">
        <v>167</v>
      </c>
      <c r="AU1498" s="169" t="s">
        <v>79</v>
      </c>
      <c r="AV1498" s="13" t="s">
        <v>15</v>
      </c>
      <c r="AW1498" s="13" t="s">
        <v>33</v>
      </c>
      <c r="AX1498" s="13" t="s">
        <v>71</v>
      </c>
      <c r="AY1498" s="169" t="s">
        <v>159</v>
      </c>
    </row>
    <row r="1499" spans="2:51" s="14" customFormat="1" ht="11.25">
      <c r="B1499" s="175"/>
      <c r="D1499" s="168" t="s">
        <v>167</v>
      </c>
      <c r="E1499" s="176" t="s">
        <v>3</v>
      </c>
      <c r="F1499" s="177" t="s">
        <v>1891</v>
      </c>
      <c r="H1499" s="178">
        <v>54.6</v>
      </c>
      <c r="I1499" s="179"/>
      <c r="L1499" s="175"/>
      <c r="M1499" s="180"/>
      <c r="N1499" s="181"/>
      <c r="O1499" s="181"/>
      <c r="P1499" s="181"/>
      <c r="Q1499" s="181"/>
      <c r="R1499" s="181"/>
      <c r="S1499" s="181"/>
      <c r="T1499" s="182"/>
      <c r="AT1499" s="176" t="s">
        <v>167</v>
      </c>
      <c r="AU1499" s="176" t="s">
        <v>79</v>
      </c>
      <c r="AV1499" s="14" t="s">
        <v>79</v>
      </c>
      <c r="AW1499" s="14" t="s">
        <v>33</v>
      </c>
      <c r="AX1499" s="14" t="s">
        <v>71</v>
      </c>
      <c r="AY1499" s="176" t="s">
        <v>159</v>
      </c>
    </row>
    <row r="1500" spans="2:51" s="13" customFormat="1" ht="11.25">
      <c r="B1500" s="167"/>
      <c r="D1500" s="168" t="s">
        <v>167</v>
      </c>
      <c r="E1500" s="169" t="s">
        <v>3</v>
      </c>
      <c r="F1500" s="170" t="s">
        <v>1892</v>
      </c>
      <c r="H1500" s="169" t="s">
        <v>3</v>
      </c>
      <c r="I1500" s="171"/>
      <c r="L1500" s="167"/>
      <c r="M1500" s="172"/>
      <c r="N1500" s="173"/>
      <c r="O1500" s="173"/>
      <c r="P1500" s="173"/>
      <c r="Q1500" s="173"/>
      <c r="R1500" s="173"/>
      <c r="S1500" s="173"/>
      <c r="T1500" s="174"/>
      <c r="AT1500" s="169" t="s">
        <v>167</v>
      </c>
      <c r="AU1500" s="169" t="s">
        <v>79</v>
      </c>
      <c r="AV1500" s="13" t="s">
        <v>15</v>
      </c>
      <c r="AW1500" s="13" t="s">
        <v>33</v>
      </c>
      <c r="AX1500" s="13" t="s">
        <v>71</v>
      </c>
      <c r="AY1500" s="169" t="s">
        <v>159</v>
      </c>
    </row>
    <row r="1501" spans="2:51" s="14" customFormat="1" ht="11.25">
      <c r="B1501" s="175"/>
      <c r="D1501" s="168" t="s">
        <v>167</v>
      </c>
      <c r="E1501" s="176" t="s">
        <v>3</v>
      </c>
      <c r="F1501" s="177" t="s">
        <v>1893</v>
      </c>
      <c r="H1501" s="178">
        <v>7.6</v>
      </c>
      <c r="I1501" s="179"/>
      <c r="L1501" s="175"/>
      <c r="M1501" s="180"/>
      <c r="N1501" s="181"/>
      <c r="O1501" s="181"/>
      <c r="P1501" s="181"/>
      <c r="Q1501" s="181"/>
      <c r="R1501" s="181"/>
      <c r="S1501" s="181"/>
      <c r="T1501" s="182"/>
      <c r="AT1501" s="176" t="s">
        <v>167</v>
      </c>
      <c r="AU1501" s="176" t="s">
        <v>79</v>
      </c>
      <c r="AV1501" s="14" t="s">
        <v>79</v>
      </c>
      <c r="AW1501" s="14" t="s">
        <v>33</v>
      </c>
      <c r="AX1501" s="14" t="s">
        <v>71</v>
      </c>
      <c r="AY1501" s="176" t="s">
        <v>159</v>
      </c>
    </row>
    <row r="1502" spans="2:51" s="15" customFormat="1" ht="11.25">
      <c r="B1502" s="183"/>
      <c r="D1502" s="168" t="s">
        <v>167</v>
      </c>
      <c r="E1502" s="184" t="s">
        <v>3</v>
      </c>
      <c r="F1502" s="185" t="s">
        <v>186</v>
      </c>
      <c r="H1502" s="186">
        <v>62.2</v>
      </c>
      <c r="I1502" s="187"/>
      <c r="L1502" s="183"/>
      <c r="M1502" s="188"/>
      <c r="N1502" s="189"/>
      <c r="O1502" s="189"/>
      <c r="P1502" s="189"/>
      <c r="Q1502" s="189"/>
      <c r="R1502" s="189"/>
      <c r="S1502" s="189"/>
      <c r="T1502" s="190"/>
      <c r="AT1502" s="184" t="s">
        <v>167</v>
      </c>
      <c r="AU1502" s="184" t="s">
        <v>79</v>
      </c>
      <c r="AV1502" s="15" t="s">
        <v>85</v>
      </c>
      <c r="AW1502" s="15" t="s">
        <v>33</v>
      </c>
      <c r="AX1502" s="15" t="s">
        <v>15</v>
      </c>
      <c r="AY1502" s="184" t="s">
        <v>159</v>
      </c>
    </row>
    <row r="1503" spans="1:65" s="2" customFormat="1" ht="16.5" customHeight="1">
      <c r="A1503" s="34"/>
      <c r="B1503" s="153"/>
      <c r="C1503" s="191" t="s">
        <v>1894</v>
      </c>
      <c r="D1503" s="191" t="s">
        <v>245</v>
      </c>
      <c r="E1503" s="192" t="s">
        <v>1895</v>
      </c>
      <c r="F1503" s="193" t="s">
        <v>1896</v>
      </c>
      <c r="G1503" s="194" t="s">
        <v>172</v>
      </c>
      <c r="H1503" s="195">
        <v>0.821</v>
      </c>
      <c r="I1503" s="196"/>
      <c r="J1503" s="197">
        <f>ROUND(I1503*H1503,2)</f>
        <v>0</v>
      </c>
      <c r="K1503" s="193" t="s">
        <v>165</v>
      </c>
      <c r="L1503" s="198"/>
      <c r="M1503" s="199" t="s">
        <v>3</v>
      </c>
      <c r="N1503" s="200" t="s">
        <v>42</v>
      </c>
      <c r="O1503" s="55"/>
      <c r="P1503" s="163">
        <f>O1503*H1503</f>
        <v>0</v>
      </c>
      <c r="Q1503" s="163">
        <v>0.55</v>
      </c>
      <c r="R1503" s="163">
        <f>Q1503*H1503</f>
        <v>0.45155</v>
      </c>
      <c r="S1503" s="163">
        <v>0</v>
      </c>
      <c r="T1503" s="164">
        <f>S1503*H1503</f>
        <v>0</v>
      </c>
      <c r="U1503" s="34"/>
      <c r="V1503" s="34"/>
      <c r="W1503" s="34"/>
      <c r="X1503" s="34"/>
      <c r="Y1503" s="34"/>
      <c r="Z1503" s="34"/>
      <c r="AA1503" s="34"/>
      <c r="AB1503" s="34"/>
      <c r="AC1503" s="34"/>
      <c r="AD1503" s="34"/>
      <c r="AE1503" s="34"/>
      <c r="AR1503" s="165" t="s">
        <v>345</v>
      </c>
      <c r="AT1503" s="165" t="s">
        <v>245</v>
      </c>
      <c r="AU1503" s="165" t="s">
        <v>79</v>
      </c>
      <c r="AY1503" s="19" t="s">
        <v>159</v>
      </c>
      <c r="BE1503" s="166">
        <f>IF(N1503="základní",J1503,0)</f>
        <v>0</v>
      </c>
      <c r="BF1503" s="166">
        <f>IF(N1503="snížená",J1503,0)</f>
        <v>0</v>
      </c>
      <c r="BG1503" s="166">
        <f>IF(N1503="zákl. přenesená",J1503,0)</f>
        <v>0</v>
      </c>
      <c r="BH1503" s="166">
        <f>IF(N1503="sníž. přenesená",J1503,0)</f>
        <v>0</v>
      </c>
      <c r="BI1503" s="166">
        <f>IF(N1503="nulová",J1503,0)</f>
        <v>0</v>
      </c>
      <c r="BJ1503" s="19" t="s">
        <v>15</v>
      </c>
      <c r="BK1503" s="166">
        <f>ROUND(I1503*H1503,2)</f>
        <v>0</v>
      </c>
      <c r="BL1503" s="19" t="s">
        <v>251</v>
      </c>
      <c r="BM1503" s="165" t="s">
        <v>1897</v>
      </c>
    </row>
    <row r="1504" spans="2:51" s="13" customFormat="1" ht="11.25">
      <c r="B1504" s="167"/>
      <c r="D1504" s="168" t="s">
        <v>167</v>
      </c>
      <c r="E1504" s="169" t="s">
        <v>3</v>
      </c>
      <c r="F1504" s="170" t="s">
        <v>1890</v>
      </c>
      <c r="H1504" s="169" t="s">
        <v>3</v>
      </c>
      <c r="I1504" s="171"/>
      <c r="L1504" s="167"/>
      <c r="M1504" s="172"/>
      <c r="N1504" s="173"/>
      <c r="O1504" s="173"/>
      <c r="P1504" s="173"/>
      <c r="Q1504" s="173"/>
      <c r="R1504" s="173"/>
      <c r="S1504" s="173"/>
      <c r="T1504" s="174"/>
      <c r="AT1504" s="169" t="s">
        <v>167</v>
      </c>
      <c r="AU1504" s="169" t="s">
        <v>79</v>
      </c>
      <c r="AV1504" s="13" t="s">
        <v>15</v>
      </c>
      <c r="AW1504" s="13" t="s">
        <v>33</v>
      </c>
      <c r="AX1504" s="13" t="s">
        <v>71</v>
      </c>
      <c r="AY1504" s="169" t="s">
        <v>159</v>
      </c>
    </row>
    <row r="1505" spans="2:51" s="14" customFormat="1" ht="11.25">
      <c r="B1505" s="175"/>
      <c r="D1505" s="168" t="s">
        <v>167</v>
      </c>
      <c r="E1505" s="176" t="s">
        <v>3</v>
      </c>
      <c r="F1505" s="177" t="s">
        <v>1898</v>
      </c>
      <c r="H1505" s="178">
        <v>0.655</v>
      </c>
      <c r="I1505" s="179"/>
      <c r="L1505" s="175"/>
      <c r="M1505" s="180"/>
      <c r="N1505" s="181"/>
      <c r="O1505" s="181"/>
      <c r="P1505" s="181"/>
      <c r="Q1505" s="181"/>
      <c r="R1505" s="181"/>
      <c r="S1505" s="181"/>
      <c r="T1505" s="182"/>
      <c r="AT1505" s="176" t="s">
        <v>167</v>
      </c>
      <c r="AU1505" s="176" t="s">
        <v>79</v>
      </c>
      <c r="AV1505" s="14" t="s">
        <v>79</v>
      </c>
      <c r="AW1505" s="14" t="s">
        <v>33</v>
      </c>
      <c r="AX1505" s="14" t="s">
        <v>71</v>
      </c>
      <c r="AY1505" s="176" t="s">
        <v>159</v>
      </c>
    </row>
    <row r="1506" spans="2:51" s="13" customFormat="1" ht="11.25">
      <c r="B1506" s="167"/>
      <c r="D1506" s="168" t="s">
        <v>167</v>
      </c>
      <c r="E1506" s="169" t="s">
        <v>3</v>
      </c>
      <c r="F1506" s="170" t="s">
        <v>1892</v>
      </c>
      <c r="H1506" s="169" t="s">
        <v>3</v>
      </c>
      <c r="I1506" s="171"/>
      <c r="L1506" s="167"/>
      <c r="M1506" s="172"/>
      <c r="N1506" s="173"/>
      <c r="O1506" s="173"/>
      <c r="P1506" s="173"/>
      <c r="Q1506" s="173"/>
      <c r="R1506" s="173"/>
      <c r="S1506" s="173"/>
      <c r="T1506" s="174"/>
      <c r="AT1506" s="169" t="s">
        <v>167</v>
      </c>
      <c r="AU1506" s="169" t="s">
        <v>79</v>
      </c>
      <c r="AV1506" s="13" t="s">
        <v>15</v>
      </c>
      <c r="AW1506" s="13" t="s">
        <v>33</v>
      </c>
      <c r="AX1506" s="13" t="s">
        <v>71</v>
      </c>
      <c r="AY1506" s="169" t="s">
        <v>159</v>
      </c>
    </row>
    <row r="1507" spans="2:51" s="14" customFormat="1" ht="11.25">
      <c r="B1507" s="175"/>
      <c r="D1507" s="168" t="s">
        <v>167</v>
      </c>
      <c r="E1507" s="176" t="s">
        <v>3</v>
      </c>
      <c r="F1507" s="177" t="s">
        <v>1899</v>
      </c>
      <c r="H1507" s="178">
        <v>0.091</v>
      </c>
      <c r="I1507" s="179"/>
      <c r="L1507" s="175"/>
      <c r="M1507" s="180"/>
      <c r="N1507" s="181"/>
      <c r="O1507" s="181"/>
      <c r="P1507" s="181"/>
      <c r="Q1507" s="181"/>
      <c r="R1507" s="181"/>
      <c r="S1507" s="181"/>
      <c r="T1507" s="182"/>
      <c r="AT1507" s="176" t="s">
        <v>167</v>
      </c>
      <c r="AU1507" s="176" t="s">
        <v>79</v>
      </c>
      <c r="AV1507" s="14" t="s">
        <v>79</v>
      </c>
      <c r="AW1507" s="14" t="s">
        <v>33</v>
      </c>
      <c r="AX1507" s="14" t="s">
        <v>71</v>
      </c>
      <c r="AY1507" s="176" t="s">
        <v>159</v>
      </c>
    </row>
    <row r="1508" spans="2:51" s="15" customFormat="1" ht="11.25">
      <c r="B1508" s="183"/>
      <c r="D1508" s="168" t="s">
        <v>167</v>
      </c>
      <c r="E1508" s="184" t="s">
        <v>3</v>
      </c>
      <c r="F1508" s="185" t="s">
        <v>186</v>
      </c>
      <c r="H1508" s="186">
        <v>0.746</v>
      </c>
      <c r="I1508" s="187"/>
      <c r="L1508" s="183"/>
      <c r="M1508" s="188"/>
      <c r="N1508" s="189"/>
      <c r="O1508" s="189"/>
      <c r="P1508" s="189"/>
      <c r="Q1508" s="189"/>
      <c r="R1508" s="189"/>
      <c r="S1508" s="189"/>
      <c r="T1508" s="190"/>
      <c r="AT1508" s="184" t="s">
        <v>167</v>
      </c>
      <c r="AU1508" s="184" t="s">
        <v>79</v>
      </c>
      <c r="AV1508" s="15" t="s">
        <v>85</v>
      </c>
      <c r="AW1508" s="15" t="s">
        <v>33</v>
      </c>
      <c r="AX1508" s="15" t="s">
        <v>15</v>
      </c>
      <c r="AY1508" s="184" t="s">
        <v>159</v>
      </c>
    </row>
    <row r="1509" spans="2:51" s="14" customFormat="1" ht="11.25">
      <c r="B1509" s="175"/>
      <c r="D1509" s="168" t="s">
        <v>167</v>
      </c>
      <c r="F1509" s="177" t="s">
        <v>1900</v>
      </c>
      <c r="H1509" s="178">
        <v>0.821</v>
      </c>
      <c r="I1509" s="179"/>
      <c r="L1509" s="175"/>
      <c r="M1509" s="180"/>
      <c r="N1509" s="181"/>
      <c r="O1509" s="181"/>
      <c r="P1509" s="181"/>
      <c r="Q1509" s="181"/>
      <c r="R1509" s="181"/>
      <c r="S1509" s="181"/>
      <c r="T1509" s="182"/>
      <c r="AT1509" s="176" t="s">
        <v>167</v>
      </c>
      <c r="AU1509" s="176" t="s">
        <v>79</v>
      </c>
      <c r="AV1509" s="14" t="s">
        <v>79</v>
      </c>
      <c r="AW1509" s="14" t="s">
        <v>4</v>
      </c>
      <c r="AX1509" s="14" t="s">
        <v>15</v>
      </c>
      <c r="AY1509" s="176" t="s">
        <v>159</v>
      </c>
    </row>
    <row r="1510" spans="1:65" s="2" customFormat="1" ht="48" customHeight="1">
      <c r="A1510" s="34"/>
      <c r="B1510" s="153"/>
      <c r="C1510" s="154" t="s">
        <v>1901</v>
      </c>
      <c r="D1510" s="154" t="s">
        <v>161</v>
      </c>
      <c r="E1510" s="155" t="s">
        <v>1902</v>
      </c>
      <c r="F1510" s="156" t="s">
        <v>1903</v>
      </c>
      <c r="G1510" s="157" t="s">
        <v>298</v>
      </c>
      <c r="H1510" s="158">
        <v>396.3</v>
      </c>
      <c r="I1510" s="159"/>
      <c r="J1510" s="160">
        <f>ROUND(I1510*H1510,2)</f>
        <v>0</v>
      </c>
      <c r="K1510" s="156" t="s">
        <v>165</v>
      </c>
      <c r="L1510" s="35"/>
      <c r="M1510" s="161" t="s">
        <v>3</v>
      </c>
      <c r="N1510" s="162" t="s">
        <v>42</v>
      </c>
      <c r="O1510" s="55"/>
      <c r="P1510" s="163">
        <f>O1510*H1510</f>
        <v>0</v>
      </c>
      <c r="Q1510" s="163">
        <v>0</v>
      </c>
      <c r="R1510" s="163">
        <f>Q1510*H1510</f>
        <v>0</v>
      </c>
      <c r="S1510" s="163">
        <v>0</v>
      </c>
      <c r="T1510" s="164">
        <f>S1510*H1510</f>
        <v>0</v>
      </c>
      <c r="U1510" s="34"/>
      <c r="V1510" s="34"/>
      <c r="W1510" s="34"/>
      <c r="X1510" s="34"/>
      <c r="Y1510" s="34"/>
      <c r="Z1510" s="34"/>
      <c r="AA1510" s="34"/>
      <c r="AB1510" s="34"/>
      <c r="AC1510" s="34"/>
      <c r="AD1510" s="34"/>
      <c r="AE1510" s="34"/>
      <c r="AR1510" s="165" t="s">
        <v>251</v>
      </c>
      <c r="AT1510" s="165" t="s">
        <v>161</v>
      </c>
      <c r="AU1510" s="165" t="s">
        <v>79</v>
      </c>
      <c r="AY1510" s="19" t="s">
        <v>159</v>
      </c>
      <c r="BE1510" s="166">
        <f>IF(N1510="základní",J1510,0)</f>
        <v>0</v>
      </c>
      <c r="BF1510" s="166">
        <f>IF(N1510="snížená",J1510,0)</f>
        <v>0</v>
      </c>
      <c r="BG1510" s="166">
        <f>IF(N1510="zákl. přenesená",J1510,0)</f>
        <v>0</v>
      </c>
      <c r="BH1510" s="166">
        <f>IF(N1510="sníž. přenesená",J1510,0)</f>
        <v>0</v>
      </c>
      <c r="BI1510" s="166">
        <f>IF(N1510="nulová",J1510,0)</f>
        <v>0</v>
      </c>
      <c r="BJ1510" s="19" t="s">
        <v>15</v>
      </c>
      <c r="BK1510" s="166">
        <f>ROUND(I1510*H1510,2)</f>
        <v>0</v>
      </c>
      <c r="BL1510" s="19" t="s">
        <v>251</v>
      </c>
      <c r="BM1510" s="165" t="s">
        <v>1904</v>
      </c>
    </row>
    <row r="1511" spans="2:51" s="13" customFormat="1" ht="11.25">
      <c r="B1511" s="167"/>
      <c r="D1511" s="168" t="s">
        <v>167</v>
      </c>
      <c r="E1511" s="169" t="s">
        <v>3</v>
      </c>
      <c r="F1511" s="170" t="s">
        <v>1905</v>
      </c>
      <c r="H1511" s="169" t="s">
        <v>3</v>
      </c>
      <c r="I1511" s="171"/>
      <c r="L1511" s="167"/>
      <c r="M1511" s="172"/>
      <c r="N1511" s="173"/>
      <c r="O1511" s="173"/>
      <c r="P1511" s="173"/>
      <c r="Q1511" s="173"/>
      <c r="R1511" s="173"/>
      <c r="S1511" s="173"/>
      <c r="T1511" s="174"/>
      <c r="AT1511" s="169" t="s">
        <v>167</v>
      </c>
      <c r="AU1511" s="169" t="s">
        <v>79</v>
      </c>
      <c r="AV1511" s="13" t="s">
        <v>15</v>
      </c>
      <c r="AW1511" s="13" t="s">
        <v>33</v>
      </c>
      <c r="AX1511" s="13" t="s">
        <v>71</v>
      </c>
      <c r="AY1511" s="169" t="s">
        <v>159</v>
      </c>
    </row>
    <row r="1512" spans="2:51" s="14" customFormat="1" ht="11.25">
      <c r="B1512" s="175"/>
      <c r="D1512" s="168" t="s">
        <v>167</v>
      </c>
      <c r="E1512" s="176" t="s">
        <v>3</v>
      </c>
      <c r="F1512" s="177" t="s">
        <v>1906</v>
      </c>
      <c r="H1512" s="178">
        <v>136.8</v>
      </c>
      <c r="I1512" s="179"/>
      <c r="L1512" s="175"/>
      <c r="M1512" s="180"/>
      <c r="N1512" s="181"/>
      <c r="O1512" s="181"/>
      <c r="P1512" s="181"/>
      <c r="Q1512" s="181"/>
      <c r="R1512" s="181"/>
      <c r="S1512" s="181"/>
      <c r="T1512" s="182"/>
      <c r="AT1512" s="176" t="s">
        <v>167</v>
      </c>
      <c r="AU1512" s="176" t="s">
        <v>79</v>
      </c>
      <c r="AV1512" s="14" t="s">
        <v>79</v>
      </c>
      <c r="AW1512" s="14" t="s">
        <v>33</v>
      </c>
      <c r="AX1512" s="14" t="s">
        <v>71</v>
      </c>
      <c r="AY1512" s="176" t="s">
        <v>159</v>
      </c>
    </row>
    <row r="1513" spans="2:51" s="13" customFormat="1" ht="11.25">
      <c r="B1513" s="167"/>
      <c r="D1513" s="168" t="s">
        <v>167</v>
      </c>
      <c r="E1513" s="169" t="s">
        <v>3</v>
      </c>
      <c r="F1513" s="170" t="s">
        <v>1907</v>
      </c>
      <c r="H1513" s="169" t="s">
        <v>3</v>
      </c>
      <c r="I1513" s="171"/>
      <c r="L1513" s="167"/>
      <c r="M1513" s="172"/>
      <c r="N1513" s="173"/>
      <c r="O1513" s="173"/>
      <c r="P1513" s="173"/>
      <c r="Q1513" s="173"/>
      <c r="R1513" s="173"/>
      <c r="S1513" s="173"/>
      <c r="T1513" s="174"/>
      <c r="AT1513" s="169" t="s">
        <v>167</v>
      </c>
      <c r="AU1513" s="169" t="s">
        <v>79</v>
      </c>
      <c r="AV1513" s="13" t="s">
        <v>15</v>
      </c>
      <c r="AW1513" s="13" t="s">
        <v>33</v>
      </c>
      <c r="AX1513" s="13" t="s">
        <v>71</v>
      </c>
      <c r="AY1513" s="169" t="s">
        <v>159</v>
      </c>
    </row>
    <row r="1514" spans="2:51" s="14" customFormat="1" ht="11.25">
      <c r="B1514" s="175"/>
      <c r="D1514" s="168" t="s">
        <v>167</v>
      </c>
      <c r="E1514" s="176" t="s">
        <v>3</v>
      </c>
      <c r="F1514" s="177" t="s">
        <v>1908</v>
      </c>
      <c r="H1514" s="178">
        <v>259.5</v>
      </c>
      <c r="I1514" s="179"/>
      <c r="L1514" s="175"/>
      <c r="M1514" s="180"/>
      <c r="N1514" s="181"/>
      <c r="O1514" s="181"/>
      <c r="P1514" s="181"/>
      <c r="Q1514" s="181"/>
      <c r="R1514" s="181"/>
      <c r="S1514" s="181"/>
      <c r="T1514" s="182"/>
      <c r="AT1514" s="176" t="s">
        <v>167</v>
      </c>
      <c r="AU1514" s="176" t="s">
        <v>79</v>
      </c>
      <c r="AV1514" s="14" t="s">
        <v>79</v>
      </c>
      <c r="AW1514" s="14" t="s">
        <v>33</v>
      </c>
      <c r="AX1514" s="14" t="s">
        <v>71</v>
      </c>
      <c r="AY1514" s="176" t="s">
        <v>159</v>
      </c>
    </row>
    <row r="1515" spans="2:51" s="15" customFormat="1" ht="11.25">
      <c r="B1515" s="183"/>
      <c r="D1515" s="168" t="s">
        <v>167</v>
      </c>
      <c r="E1515" s="184" t="s">
        <v>3</v>
      </c>
      <c r="F1515" s="185" t="s">
        <v>186</v>
      </c>
      <c r="H1515" s="186">
        <v>396.3</v>
      </c>
      <c r="I1515" s="187"/>
      <c r="L1515" s="183"/>
      <c r="M1515" s="188"/>
      <c r="N1515" s="189"/>
      <c r="O1515" s="189"/>
      <c r="P1515" s="189"/>
      <c r="Q1515" s="189"/>
      <c r="R1515" s="189"/>
      <c r="S1515" s="189"/>
      <c r="T1515" s="190"/>
      <c r="AT1515" s="184" t="s">
        <v>167</v>
      </c>
      <c r="AU1515" s="184" t="s">
        <v>79</v>
      </c>
      <c r="AV1515" s="15" t="s">
        <v>85</v>
      </c>
      <c r="AW1515" s="15" t="s">
        <v>33</v>
      </c>
      <c r="AX1515" s="15" t="s">
        <v>15</v>
      </c>
      <c r="AY1515" s="184" t="s">
        <v>159</v>
      </c>
    </row>
    <row r="1516" spans="1:65" s="2" customFormat="1" ht="16.5" customHeight="1">
      <c r="A1516" s="34"/>
      <c r="B1516" s="153"/>
      <c r="C1516" s="191" t="s">
        <v>1909</v>
      </c>
      <c r="D1516" s="191" t="s">
        <v>245</v>
      </c>
      <c r="E1516" s="192" t="s">
        <v>1910</v>
      </c>
      <c r="F1516" s="193" t="s">
        <v>1911</v>
      </c>
      <c r="G1516" s="194" t="s">
        <v>172</v>
      </c>
      <c r="H1516" s="195">
        <v>6.404</v>
      </c>
      <c r="I1516" s="196"/>
      <c r="J1516" s="197">
        <f>ROUND(I1516*H1516,2)</f>
        <v>0</v>
      </c>
      <c r="K1516" s="193" t="s">
        <v>165</v>
      </c>
      <c r="L1516" s="198"/>
      <c r="M1516" s="199" t="s">
        <v>3</v>
      </c>
      <c r="N1516" s="200" t="s">
        <v>42</v>
      </c>
      <c r="O1516" s="55"/>
      <c r="P1516" s="163">
        <f>O1516*H1516</f>
        <v>0</v>
      </c>
      <c r="Q1516" s="163">
        <v>0.55</v>
      </c>
      <c r="R1516" s="163">
        <f>Q1516*H1516</f>
        <v>3.5222</v>
      </c>
      <c r="S1516" s="163">
        <v>0</v>
      </c>
      <c r="T1516" s="164">
        <f>S1516*H1516</f>
        <v>0</v>
      </c>
      <c r="U1516" s="34"/>
      <c r="V1516" s="34"/>
      <c r="W1516" s="34"/>
      <c r="X1516" s="34"/>
      <c r="Y1516" s="34"/>
      <c r="Z1516" s="34"/>
      <c r="AA1516" s="34"/>
      <c r="AB1516" s="34"/>
      <c r="AC1516" s="34"/>
      <c r="AD1516" s="34"/>
      <c r="AE1516" s="34"/>
      <c r="AR1516" s="165" t="s">
        <v>345</v>
      </c>
      <c r="AT1516" s="165" t="s">
        <v>245</v>
      </c>
      <c r="AU1516" s="165" t="s">
        <v>79</v>
      </c>
      <c r="AY1516" s="19" t="s">
        <v>159</v>
      </c>
      <c r="BE1516" s="166">
        <f>IF(N1516="základní",J1516,0)</f>
        <v>0</v>
      </c>
      <c r="BF1516" s="166">
        <f>IF(N1516="snížená",J1516,0)</f>
        <v>0</v>
      </c>
      <c r="BG1516" s="166">
        <f>IF(N1516="zákl. přenesená",J1516,0)</f>
        <v>0</v>
      </c>
      <c r="BH1516" s="166">
        <f>IF(N1516="sníž. přenesená",J1516,0)</f>
        <v>0</v>
      </c>
      <c r="BI1516" s="166">
        <f>IF(N1516="nulová",J1516,0)</f>
        <v>0</v>
      </c>
      <c r="BJ1516" s="19" t="s">
        <v>15</v>
      </c>
      <c r="BK1516" s="166">
        <f>ROUND(I1516*H1516,2)</f>
        <v>0</v>
      </c>
      <c r="BL1516" s="19" t="s">
        <v>251</v>
      </c>
      <c r="BM1516" s="165" t="s">
        <v>1912</v>
      </c>
    </row>
    <row r="1517" spans="2:51" s="13" customFormat="1" ht="11.25">
      <c r="B1517" s="167"/>
      <c r="D1517" s="168" t="s">
        <v>167</v>
      </c>
      <c r="E1517" s="169" t="s">
        <v>3</v>
      </c>
      <c r="F1517" s="170" t="s">
        <v>1905</v>
      </c>
      <c r="H1517" s="169" t="s">
        <v>3</v>
      </c>
      <c r="I1517" s="171"/>
      <c r="L1517" s="167"/>
      <c r="M1517" s="172"/>
      <c r="N1517" s="173"/>
      <c r="O1517" s="173"/>
      <c r="P1517" s="173"/>
      <c r="Q1517" s="173"/>
      <c r="R1517" s="173"/>
      <c r="S1517" s="173"/>
      <c r="T1517" s="174"/>
      <c r="AT1517" s="169" t="s">
        <v>167</v>
      </c>
      <c r="AU1517" s="169" t="s">
        <v>79</v>
      </c>
      <c r="AV1517" s="13" t="s">
        <v>15</v>
      </c>
      <c r="AW1517" s="13" t="s">
        <v>33</v>
      </c>
      <c r="AX1517" s="13" t="s">
        <v>71</v>
      </c>
      <c r="AY1517" s="169" t="s">
        <v>159</v>
      </c>
    </row>
    <row r="1518" spans="2:51" s="14" customFormat="1" ht="11.25">
      <c r="B1518" s="175"/>
      <c r="D1518" s="168" t="s">
        <v>167</v>
      </c>
      <c r="E1518" s="176" t="s">
        <v>3</v>
      </c>
      <c r="F1518" s="177" t="s">
        <v>1913</v>
      </c>
      <c r="H1518" s="178">
        <v>2.189</v>
      </c>
      <c r="I1518" s="179"/>
      <c r="L1518" s="175"/>
      <c r="M1518" s="180"/>
      <c r="N1518" s="181"/>
      <c r="O1518" s="181"/>
      <c r="P1518" s="181"/>
      <c r="Q1518" s="181"/>
      <c r="R1518" s="181"/>
      <c r="S1518" s="181"/>
      <c r="T1518" s="182"/>
      <c r="AT1518" s="176" t="s">
        <v>167</v>
      </c>
      <c r="AU1518" s="176" t="s">
        <v>79</v>
      </c>
      <c r="AV1518" s="14" t="s">
        <v>79</v>
      </c>
      <c r="AW1518" s="14" t="s">
        <v>33</v>
      </c>
      <c r="AX1518" s="14" t="s">
        <v>71</v>
      </c>
      <c r="AY1518" s="176" t="s">
        <v>159</v>
      </c>
    </row>
    <row r="1519" spans="2:51" s="13" customFormat="1" ht="11.25">
      <c r="B1519" s="167"/>
      <c r="D1519" s="168" t="s">
        <v>167</v>
      </c>
      <c r="E1519" s="169" t="s">
        <v>3</v>
      </c>
      <c r="F1519" s="170" t="s">
        <v>1907</v>
      </c>
      <c r="H1519" s="169" t="s">
        <v>3</v>
      </c>
      <c r="I1519" s="171"/>
      <c r="L1519" s="167"/>
      <c r="M1519" s="172"/>
      <c r="N1519" s="173"/>
      <c r="O1519" s="173"/>
      <c r="P1519" s="173"/>
      <c r="Q1519" s="173"/>
      <c r="R1519" s="173"/>
      <c r="S1519" s="173"/>
      <c r="T1519" s="174"/>
      <c r="AT1519" s="169" t="s">
        <v>167</v>
      </c>
      <c r="AU1519" s="169" t="s">
        <v>79</v>
      </c>
      <c r="AV1519" s="13" t="s">
        <v>15</v>
      </c>
      <c r="AW1519" s="13" t="s">
        <v>33</v>
      </c>
      <c r="AX1519" s="13" t="s">
        <v>71</v>
      </c>
      <c r="AY1519" s="169" t="s">
        <v>159</v>
      </c>
    </row>
    <row r="1520" spans="2:51" s="14" customFormat="1" ht="11.25">
      <c r="B1520" s="175"/>
      <c r="D1520" s="168" t="s">
        <v>167</v>
      </c>
      <c r="E1520" s="176" t="s">
        <v>3</v>
      </c>
      <c r="F1520" s="177" t="s">
        <v>1914</v>
      </c>
      <c r="H1520" s="178">
        <v>3.633</v>
      </c>
      <c r="I1520" s="179"/>
      <c r="L1520" s="175"/>
      <c r="M1520" s="180"/>
      <c r="N1520" s="181"/>
      <c r="O1520" s="181"/>
      <c r="P1520" s="181"/>
      <c r="Q1520" s="181"/>
      <c r="R1520" s="181"/>
      <c r="S1520" s="181"/>
      <c r="T1520" s="182"/>
      <c r="AT1520" s="176" t="s">
        <v>167</v>
      </c>
      <c r="AU1520" s="176" t="s">
        <v>79</v>
      </c>
      <c r="AV1520" s="14" t="s">
        <v>79</v>
      </c>
      <c r="AW1520" s="14" t="s">
        <v>33</v>
      </c>
      <c r="AX1520" s="14" t="s">
        <v>71</v>
      </c>
      <c r="AY1520" s="176" t="s">
        <v>159</v>
      </c>
    </row>
    <row r="1521" spans="2:51" s="15" customFormat="1" ht="11.25">
      <c r="B1521" s="183"/>
      <c r="D1521" s="168" t="s">
        <v>167</v>
      </c>
      <c r="E1521" s="184" t="s">
        <v>3</v>
      </c>
      <c r="F1521" s="185" t="s">
        <v>186</v>
      </c>
      <c r="H1521" s="186">
        <v>5.822</v>
      </c>
      <c r="I1521" s="187"/>
      <c r="L1521" s="183"/>
      <c r="M1521" s="188"/>
      <c r="N1521" s="189"/>
      <c r="O1521" s="189"/>
      <c r="P1521" s="189"/>
      <c r="Q1521" s="189"/>
      <c r="R1521" s="189"/>
      <c r="S1521" s="189"/>
      <c r="T1521" s="190"/>
      <c r="AT1521" s="184" t="s">
        <v>167</v>
      </c>
      <c r="AU1521" s="184" t="s">
        <v>79</v>
      </c>
      <c r="AV1521" s="15" t="s">
        <v>85</v>
      </c>
      <c r="AW1521" s="15" t="s">
        <v>33</v>
      </c>
      <c r="AX1521" s="15" t="s">
        <v>15</v>
      </c>
      <c r="AY1521" s="184" t="s">
        <v>159</v>
      </c>
    </row>
    <row r="1522" spans="2:51" s="14" customFormat="1" ht="11.25">
      <c r="B1522" s="175"/>
      <c r="D1522" s="168" t="s">
        <v>167</v>
      </c>
      <c r="F1522" s="177" t="s">
        <v>1915</v>
      </c>
      <c r="H1522" s="178">
        <v>6.404</v>
      </c>
      <c r="I1522" s="179"/>
      <c r="L1522" s="175"/>
      <c r="M1522" s="180"/>
      <c r="N1522" s="181"/>
      <c r="O1522" s="181"/>
      <c r="P1522" s="181"/>
      <c r="Q1522" s="181"/>
      <c r="R1522" s="181"/>
      <c r="S1522" s="181"/>
      <c r="T1522" s="182"/>
      <c r="AT1522" s="176" t="s">
        <v>167</v>
      </c>
      <c r="AU1522" s="176" t="s">
        <v>79</v>
      </c>
      <c r="AV1522" s="14" t="s">
        <v>79</v>
      </c>
      <c r="AW1522" s="14" t="s">
        <v>4</v>
      </c>
      <c r="AX1522" s="14" t="s">
        <v>15</v>
      </c>
      <c r="AY1522" s="176" t="s">
        <v>159</v>
      </c>
    </row>
    <row r="1523" spans="1:65" s="2" customFormat="1" ht="48" customHeight="1">
      <c r="A1523" s="34"/>
      <c r="B1523" s="153"/>
      <c r="C1523" s="154" t="s">
        <v>1916</v>
      </c>
      <c r="D1523" s="154" t="s">
        <v>161</v>
      </c>
      <c r="E1523" s="155" t="s">
        <v>1917</v>
      </c>
      <c r="F1523" s="156" t="s">
        <v>1918</v>
      </c>
      <c r="G1523" s="157" t="s">
        <v>298</v>
      </c>
      <c r="H1523" s="158">
        <v>8</v>
      </c>
      <c r="I1523" s="159"/>
      <c r="J1523" s="160">
        <f>ROUND(I1523*H1523,2)</f>
        <v>0</v>
      </c>
      <c r="K1523" s="156" t="s">
        <v>165</v>
      </c>
      <c r="L1523" s="35"/>
      <c r="M1523" s="161" t="s">
        <v>3</v>
      </c>
      <c r="N1523" s="162" t="s">
        <v>42</v>
      </c>
      <c r="O1523" s="55"/>
      <c r="P1523" s="163">
        <f>O1523*H1523</f>
        <v>0</v>
      </c>
      <c r="Q1523" s="163">
        <v>0</v>
      </c>
      <c r="R1523" s="163">
        <f>Q1523*H1523</f>
        <v>0</v>
      </c>
      <c r="S1523" s="163">
        <v>0</v>
      </c>
      <c r="T1523" s="164">
        <f>S1523*H1523</f>
        <v>0</v>
      </c>
      <c r="U1523" s="34"/>
      <c r="V1523" s="34"/>
      <c r="W1523" s="34"/>
      <c r="X1523" s="34"/>
      <c r="Y1523" s="34"/>
      <c r="Z1523" s="34"/>
      <c r="AA1523" s="34"/>
      <c r="AB1523" s="34"/>
      <c r="AC1523" s="34"/>
      <c r="AD1523" s="34"/>
      <c r="AE1523" s="34"/>
      <c r="AR1523" s="165" t="s">
        <v>251</v>
      </c>
      <c r="AT1523" s="165" t="s">
        <v>161</v>
      </c>
      <c r="AU1523" s="165" t="s">
        <v>79</v>
      </c>
      <c r="AY1523" s="19" t="s">
        <v>159</v>
      </c>
      <c r="BE1523" s="166">
        <f>IF(N1523="základní",J1523,0)</f>
        <v>0</v>
      </c>
      <c r="BF1523" s="166">
        <f>IF(N1523="snížená",J1523,0)</f>
        <v>0</v>
      </c>
      <c r="BG1523" s="166">
        <f>IF(N1523="zákl. přenesená",J1523,0)</f>
        <v>0</v>
      </c>
      <c r="BH1523" s="166">
        <f>IF(N1523="sníž. přenesená",J1523,0)</f>
        <v>0</v>
      </c>
      <c r="BI1523" s="166">
        <f>IF(N1523="nulová",J1523,0)</f>
        <v>0</v>
      </c>
      <c r="BJ1523" s="19" t="s">
        <v>15</v>
      </c>
      <c r="BK1523" s="166">
        <f>ROUND(I1523*H1523,2)</f>
        <v>0</v>
      </c>
      <c r="BL1523" s="19" t="s">
        <v>251</v>
      </c>
      <c r="BM1523" s="165" t="s">
        <v>1919</v>
      </c>
    </row>
    <row r="1524" spans="2:51" s="13" customFormat="1" ht="11.25">
      <c r="B1524" s="167"/>
      <c r="D1524" s="168" t="s">
        <v>167</v>
      </c>
      <c r="E1524" s="169" t="s">
        <v>3</v>
      </c>
      <c r="F1524" s="170" t="s">
        <v>1920</v>
      </c>
      <c r="H1524" s="169" t="s">
        <v>3</v>
      </c>
      <c r="I1524" s="171"/>
      <c r="L1524" s="167"/>
      <c r="M1524" s="172"/>
      <c r="N1524" s="173"/>
      <c r="O1524" s="173"/>
      <c r="P1524" s="173"/>
      <c r="Q1524" s="173"/>
      <c r="R1524" s="173"/>
      <c r="S1524" s="173"/>
      <c r="T1524" s="174"/>
      <c r="AT1524" s="169" t="s">
        <v>167</v>
      </c>
      <c r="AU1524" s="169" t="s">
        <v>79</v>
      </c>
      <c r="AV1524" s="13" t="s">
        <v>15</v>
      </c>
      <c r="AW1524" s="13" t="s">
        <v>33</v>
      </c>
      <c r="AX1524" s="13" t="s">
        <v>71</v>
      </c>
      <c r="AY1524" s="169" t="s">
        <v>159</v>
      </c>
    </row>
    <row r="1525" spans="2:51" s="14" customFormat="1" ht="11.25">
      <c r="B1525" s="175"/>
      <c r="D1525" s="168" t="s">
        <v>167</v>
      </c>
      <c r="E1525" s="176" t="s">
        <v>3</v>
      </c>
      <c r="F1525" s="177" t="s">
        <v>1921</v>
      </c>
      <c r="H1525" s="178">
        <v>8</v>
      </c>
      <c r="I1525" s="179"/>
      <c r="L1525" s="175"/>
      <c r="M1525" s="180"/>
      <c r="N1525" s="181"/>
      <c r="O1525" s="181"/>
      <c r="P1525" s="181"/>
      <c r="Q1525" s="181"/>
      <c r="R1525" s="181"/>
      <c r="S1525" s="181"/>
      <c r="T1525" s="182"/>
      <c r="AT1525" s="176" t="s">
        <v>167</v>
      </c>
      <c r="AU1525" s="176" t="s">
        <v>79</v>
      </c>
      <c r="AV1525" s="14" t="s">
        <v>79</v>
      </c>
      <c r="AW1525" s="14" t="s">
        <v>33</v>
      </c>
      <c r="AX1525" s="14" t="s">
        <v>15</v>
      </c>
      <c r="AY1525" s="176" t="s">
        <v>159</v>
      </c>
    </row>
    <row r="1526" spans="1:65" s="2" customFormat="1" ht="16.5" customHeight="1">
      <c r="A1526" s="34"/>
      <c r="B1526" s="153"/>
      <c r="C1526" s="191" t="s">
        <v>1922</v>
      </c>
      <c r="D1526" s="191" t="s">
        <v>245</v>
      </c>
      <c r="E1526" s="192" t="s">
        <v>1923</v>
      </c>
      <c r="F1526" s="193" t="s">
        <v>1924</v>
      </c>
      <c r="G1526" s="194" t="s">
        <v>172</v>
      </c>
      <c r="H1526" s="195">
        <v>0.282</v>
      </c>
      <c r="I1526" s="196"/>
      <c r="J1526" s="197">
        <f>ROUND(I1526*H1526,2)</f>
        <v>0</v>
      </c>
      <c r="K1526" s="193" t="s">
        <v>165</v>
      </c>
      <c r="L1526" s="198"/>
      <c r="M1526" s="199" t="s">
        <v>3</v>
      </c>
      <c r="N1526" s="200" t="s">
        <v>42</v>
      </c>
      <c r="O1526" s="55"/>
      <c r="P1526" s="163">
        <f>O1526*H1526</f>
        <v>0</v>
      </c>
      <c r="Q1526" s="163">
        <v>0.55</v>
      </c>
      <c r="R1526" s="163">
        <f>Q1526*H1526</f>
        <v>0.1551</v>
      </c>
      <c r="S1526" s="163">
        <v>0</v>
      </c>
      <c r="T1526" s="164">
        <f>S1526*H1526</f>
        <v>0</v>
      </c>
      <c r="U1526" s="34"/>
      <c r="V1526" s="34"/>
      <c r="W1526" s="34"/>
      <c r="X1526" s="34"/>
      <c r="Y1526" s="34"/>
      <c r="Z1526" s="34"/>
      <c r="AA1526" s="34"/>
      <c r="AB1526" s="34"/>
      <c r="AC1526" s="34"/>
      <c r="AD1526" s="34"/>
      <c r="AE1526" s="34"/>
      <c r="AR1526" s="165" t="s">
        <v>345</v>
      </c>
      <c r="AT1526" s="165" t="s">
        <v>245</v>
      </c>
      <c r="AU1526" s="165" t="s">
        <v>79</v>
      </c>
      <c r="AY1526" s="19" t="s">
        <v>159</v>
      </c>
      <c r="BE1526" s="166">
        <f>IF(N1526="základní",J1526,0)</f>
        <v>0</v>
      </c>
      <c r="BF1526" s="166">
        <f>IF(N1526="snížená",J1526,0)</f>
        <v>0</v>
      </c>
      <c r="BG1526" s="166">
        <f>IF(N1526="zákl. přenesená",J1526,0)</f>
        <v>0</v>
      </c>
      <c r="BH1526" s="166">
        <f>IF(N1526="sníž. přenesená",J1526,0)</f>
        <v>0</v>
      </c>
      <c r="BI1526" s="166">
        <f>IF(N1526="nulová",J1526,0)</f>
        <v>0</v>
      </c>
      <c r="BJ1526" s="19" t="s">
        <v>15</v>
      </c>
      <c r="BK1526" s="166">
        <f>ROUND(I1526*H1526,2)</f>
        <v>0</v>
      </c>
      <c r="BL1526" s="19" t="s">
        <v>251</v>
      </c>
      <c r="BM1526" s="165" t="s">
        <v>1925</v>
      </c>
    </row>
    <row r="1527" spans="2:51" s="13" customFormat="1" ht="11.25">
      <c r="B1527" s="167"/>
      <c r="D1527" s="168" t="s">
        <v>167</v>
      </c>
      <c r="E1527" s="169" t="s">
        <v>3</v>
      </c>
      <c r="F1527" s="170" t="s">
        <v>1920</v>
      </c>
      <c r="H1527" s="169" t="s">
        <v>3</v>
      </c>
      <c r="I1527" s="171"/>
      <c r="L1527" s="167"/>
      <c r="M1527" s="172"/>
      <c r="N1527" s="173"/>
      <c r="O1527" s="173"/>
      <c r="P1527" s="173"/>
      <c r="Q1527" s="173"/>
      <c r="R1527" s="173"/>
      <c r="S1527" s="173"/>
      <c r="T1527" s="174"/>
      <c r="AT1527" s="169" t="s">
        <v>167</v>
      </c>
      <c r="AU1527" s="169" t="s">
        <v>79</v>
      </c>
      <c r="AV1527" s="13" t="s">
        <v>15</v>
      </c>
      <c r="AW1527" s="13" t="s">
        <v>33</v>
      </c>
      <c r="AX1527" s="13" t="s">
        <v>71</v>
      </c>
      <c r="AY1527" s="169" t="s">
        <v>159</v>
      </c>
    </row>
    <row r="1528" spans="2:51" s="14" customFormat="1" ht="11.25">
      <c r="B1528" s="175"/>
      <c r="D1528" s="168" t="s">
        <v>167</v>
      </c>
      <c r="E1528" s="176" t="s">
        <v>3</v>
      </c>
      <c r="F1528" s="177" t="s">
        <v>1926</v>
      </c>
      <c r="H1528" s="178">
        <v>0.256</v>
      </c>
      <c r="I1528" s="179"/>
      <c r="L1528" s="175"/>
      <c r="M1528" s="180"/>
      <c r="N1528" s="181"/>
      <c r="O1528" s="181"/>
      <c r="P1528" s="181"/>
      <c r="Q1528" s="181"/>
      <c r="R1528" s="181"/>
      <c r="S1528" s="181"/>
      <c r="T1528" s="182"/>
      <c r="AT1528" s="176" t="s">
        <v>167</v>
      </c>
      <c r="AU1528" s="176" t="s">
        <v>79</v>
      </c>
      <c r="AV1528" s="14" t="s">
        <v>79</v>
      </c>
      <c r="AW1528" s="14" t="s">
        <v>33</v>
      </c>
      <c r="AX1528" s="14" t="s">
        <v>15</v>
      </c>
      <c r="AY1528" s="176" t="s">
        <v>159</v>
      </c>
    </row>
    <row r="1529" spans="2:51" s="14" customFormat="1" ht="11.25">
      <c r="B1529" s="175"/>
      <c r="D1529" s="168" t="s">
        <v>167</v>
      </c>
      <c r="F1529" s="177" t="s">
        <v>1927</v>
      </c>
      <c r="H1529" s="178">
        <v>0.282</v>
      </c>
      <c r="I1529" s="179"/>
      <c r="L1529" s="175"/>
      <c r="M1529" s="180"/>
      <c r="N1529" s="181"/>
      <c r="O1529" s="181"/>
      <c r="P1529" s="181"/>
      <c r="Q1529" s="181"/>
      <c r="R1529" s="181"/>
      <c r="S1529" s="181"/>
      <c r="T1529" s="182"/>
      <c r="AT1529" s="176" t="s">
        <v>167</v>
      </c>
      <c r="AU1529" s="176" t="s">
        <v>79</v>
      </c>
      <c r="AV1529" s="14" t="s">
        <v>79</v>
      </c>
      <c r="AW1529" s="14" t="s">
        <v>4</v>
      </c>
      <c r="AX1529" s="14" t="s">
        <v>15</v>
      </c>
      <c r="AY1529" s="176" t="s">
        <v>159</v>
      </c>
    </row>
    <row r="1530" spans="1:65" s="2" customFormat="1" ht="48" customHeight="1">
      <c r="A1530" s="34"/>
      <c r="B1530" s="153"/>
      <c r="C1530" s="154" t="s">
        <v>1928</v>
      </c>
      <c r="D1530" s="154" t="s">
        <v>161</v>
      </c>
      <c r="E1530" s="155" t="s">
        <v>1929</v>
      </c>
      <c r="F1530" s="156" t="s">
        <v>1930</v>
      </c>
      <c r="G1530" s="157" t="s">
        <v>298</v>
      </c>
      <c r="H1530" s="158">
        <v>80.85</v>
      </c>
      <c r="I1530" s="159"/>
      <c r="J1530" s="160">
        <f>ROUND(I1530*H1530,2)</f>
        <v>0</v>
      </c>
      <c r="K1530" s="156" t="s">
        <v>165</v>
      </c>
      <c r="L1530" s="35"/>
      <c r="M1530" s="161" t="s">
        <v>3</v>
      </c>
      <c r="N1530" s="162" t="s">
        <v>42</v>
      </c>
      <c r="O1530" s="55"/>
      <c r="P1530" s="163">
        <f>O1530*H1530</f>
        <v>0</v>
      </c>
      <c r="Q1530" s="163">
        <v>0</v>
      </c>
      <c r="R1530" s="163">
        <f>Q1530*H1530</f>
        <v>0</v>
      </c>
      <c r="S1530" s="163">
        <v>0</v>
      </c>
      <c r="T1530" s="164">
        <f>S1530*H1530</f>
        <v>0</v>
      </c>
      <c r="U1530" s="34"/>
      <c r="V1530" s="34"/>
      <c r="W1530" s="34"/>
      <c r="X1530" s="34"/>
      <c r="Y1530" s="34"/>
      <c r="Z1530" s="34"/>
      <c r="AA1530" s="34"/>
      <c r="AB1530" s="34"/>
      <c r="AC1530" s="34"/>
      <c r="AD1530" s="34"/>
      <c r="AE1530" s="34"/>
      <c r="AR1530" s="165" t="s">
        <v>251</v>
      </c>
      <c r="AT1530" s="165" t="s">
        <v>161</v>
      </c>
      <c r="AU1530" s="165" t="s">
        <v>79</v>
      </c>
      <c r="AY1530" s="19" t="s">
        <v>159</v>
      </c>
      <c r="BE1530" s="166">
        <f>IF(N1530="základní",J1530,0)</f>
        <v>0</v>
      </c>
      <c r="BF1530" s="166">
        <f>IF(N1530="snížená",J1530,0)</f>
        <v>0</v>
      </c>
      <c r="BG1530" s="166">
        <f>IF(N1530="zákl. přenesená",J1530,0)</f>
        <v>0</v>
      </c>
      <c r="BH1530" s="166">
        <f>IF(N1530="sníž. přenesená",J1530,0)</f>
        <v>0</v>
      </c>
      <c r="BI1530" s="166">
        <f>IF(N1530="nulová",J1530,0)</f>
        <v>0</v>
      </c>
      <c r="BJ1530" s="19" t="s">
        <v>15</v>
      </c>
      <c r="BK1530" s="166">
        <f>ROUND(I1530*H1530,2)</f>
        <v>0</v>
      </c>
      <c r="BL1530" s="19" t="s">
        <v>251</v>
      </c>
      <c r="BM1530" s="165" t="s">
        <v>1931</v>
      </c>
    </row>
    <row r="1531" spans="2:51" s="13" customFormat="1" ht="11.25">
      <c r="B1531" s="167"/>
      <c r="D1531" s="168" t="s">
        <v>167</v>
      </c>
      <c r="E1531" s="169" t="s">
        <v>3</v>
      </c>
      <c r="F1531" s="170" t="s">
        <v>1932</v>
      </c>
      <c r="H1531" s="169" t="s">
        <v>3</v>
      </c>
      <c r="I1531" s="171"/>
      <c r="L1531" s="167"/>
      <c r="M1531" s="172"/>
      <c r="N1531" s="173"/>
      <c r="O1531" s="173"/>
      <c r="P1531" s="173"/>
      <c r="Q1531" s="173"/>
      <c r="R1531" s="173"/>
      <c r="S1531" s="173"/>
      <c r="T1531" s="174"/>
      <c r="AT1531" s="169" t="s">
        <v>167</v>
      </c>
      <c r="AU1531" s="169" t="s">
        <v>79</v>
      </c>
      <c r="AV1531" s="13" t="s">
        <v>15</v>
      </c>
      <c r="AW1531" s="13" t="s">
        <v>33</v>
      </c>
      <c r="AX1531" s="13" t="s">
        <v>71</v>
      </c>
      <c r="AY1531" s="169" t="s">
        <v>159</v>
      </c>
    </row>
    <row r="1532" spans="2:51" s="14" customFormat="1" ht="11.25">
      <c r="B1532" s="175"/>
      <c r="D1532" s="168" t="s">
        <v>167</v>
      </c>
      <c r="E1532" s="176" t="s">
        <v>3</v>
      </c>
      <c r="F1532" s="177" t="s">
        <v>1933</v>
      </c>
      <c r="H1532" s="178">
        <v>24.6</v>
      </c>
      <c r="I1532" s="179"/>
      <c r="L1532" s="175"/>
      <c r="M1532" s="180"/>
      <c r="N1532" s="181"/>
      <c r="O1532" s="181"/>
      <c r="P1532" s="181"/>
      <c r="Q1532" s="181"/>
      <c r="R1532" s="181"/>
      <c r="S1532" s="181"/>
      <c r="T1532" s="182"/>
      <c r="AT1532" s="176" t="s">
        <v>167</v>
      </c>
      <c r="AU1532" s="176" t="s">
        <v>79</v>
      </c>
      <c r="AV1532" s="14" t="s">
        <v>79</v>
      </c>
      <c r="AW1532" s="14" t="s">
        <v>33</v>
      </c>
      <c r="AX1532" s="14" t="s">
        <v>71</v>
      </c>
      <c r="AY1532" s="176" t="s">
        <v>159</v>
      </c>
    </row>
    <row r="1533" spans="2:51" s="13" customFormat="1" ht="11.25">
      <c r="B1533" s="167"/>
      <c r="D1533" s="168" t="s">
        <v>167</v>
      </c>
      <c r="E1533" s="169" t="s">
        <v>3</v>
      </c>
      <c r="F1533" s="170" t="s">
        <v>1934</v>
      </c>
      <c r="H1533" s="169" t="s">
        <v>3</v>
      </c>
      <c r="I1533" s="171"/>
      <c r="L1533" s="167"/>
      <c r="M1533" s="172"/>
      <c r="N1533" s="173"/>
      <c r="O1533" s="173"/>
      <c r="P1533" s="173"/>
      <c r="Q1533" s="173"/>
      <c r="R1533" s="173"/>
      <c r="S1533" s="173"/>
      <c r="T1533" s="174"/>
      <c r="AT1533" s="169" t="s">
        <v>167</v>
      </c>
      <c r="AU1533" s="169" t="s">
        <v>79</v>
      </c>
      <c r="AV1533" s="13" t="s">
        <v>15</v>
      </c>
      <c r="AW1533" s="13" t="s">
        <v>33</v>
      </c>
      <c r="AX1533" s="13" t="s">
        <v>71</v>
      </c>
      <c r="AY1533" s="169" t="s">
        <v>159</v>
      </c>
    </row>
    <row r="1534" spans="2:51" s="14" customFormat="1" ht="11.25">
      <c r="B1534" s="175"/>
      <c r="D1534" s="168" t="s">
        <v>167</v>
      </c>
      <c r="E1534" s="176" t="s">
        <v>3</v>
      </c>
      <c r="F1534" s="177" t="s">
        <v>1935</v>
      </c>
      <c r="H1534" s="178">
        <v>20.4</v>
      </c>
      <c r="I1534" s="179"/>
      <c r="L1534" s="175"/>
      <c r="M1534" s="180"/>
      <c r="N1534" s="181"/>
      <c r="O1534" s="181"/>
      <c r="P1534" s="181"/>
      <c r="Q1534" s="181"/>
      <c r="R1534" s="181"/>
      <c r="S1534" s="181"/>
      <c r="T1534" s="182"/>
      <c r="AT1534" s="176" t="s">
        <v>167</v>
      </c>
      <c r="AU1534" s="176" t="s">
        <v>79</v>
      </c>
      <c r="AV1534" s="14" t="s">
        <v>79</v>
      </c>
      <c r="AW1534" s="14" t="s">
        <v>33</v>
      </c>
      <c r="AX1534" s="14" t="s">
        <v>71</v>
      </c>
      <c r="AY1534" s="176" t="s">
        <v>159</v>
      </c>
    </row>
    <row r="1535" spans="2:51" s="13" customFormat="1" ht="11.25">
      <c r="B1535" s="167"/>
      <c r="D1535" s="168" t="s">
        <v>167</v>
      </c>
      <c r="E1535" s="169" t="s">
        <v>3</v>
      </c>
      <c r="F1535" s="170" t="s">
        <v>1936</v>
      </c>
      <c r="H1535" s="169" t="s">
        <v>3</v>
      </c>
      <c r="I1535" s="171"/>
      <c r="L1535" s="167"/>
      <c r="M1535" s="172"/>
      <c r="N1535" s="173"/>
      <c r="O1535" s="173"/>
      <c r="P1535" s="173"/>
      <c r="Q1535" s="173"/>
      <c r="R1535" s="173"/>
      <c r="S1535" s="173"/>
      <c r="T1535" s="174"/>
      <c r="AT1535" s="169" t="s">
        <v>167</v>
      </c>
      <c r="AU1535" s="169" t="s">
        <v>79</v>
      </c>
      <c r="AV1535" s="13" t="s">
        <v>15</v>
      </c>
      <c r="AW1535" s="13" t="s">
        <v>33</v>
      </c>
      <c r="AX1535" s="13" t="s">
        <v>71</v>
      </c>
      <c r="AY1535" s="169" t="s">
        <v>159</v>
      </c>
    </row>
    <row r="1536" spans="2:51" s="14" customFormat="1" ht="11.25">
      <c r="B1536" s="175"/>
      <c r="D1536" s="168" t="s">
        <v>167</v>
      </c>
      <c r="E1536" s="176" t="s">
        <v>3</v>
      </c>
      <c r="F1536" s="177" t="s">
        <v>1937</v>
      </c>
      <c r="H1536" s="178">
        <v>35.85</v>
      </c>
      <c r="I1536" s="179"/>
      <c r="L1536" s="175"/>
      <c r="M1536" s="180"/>
      <c r="N1536" s="181"/>
      <c r="O1536" s="181"/>
      <c r="P1536" s="181"/>
      <c r="Q1536" s="181"/>
      <c r="R1536" s="181"/>
      <c r="S1536" s="181"/>
      <c r="T1536" s="182"/>
      <c r="AT1536" s="176" t="s">
        <v>167</v>
      </c>
      <c r="AU1536" s="176" t="s">
        <v>79</v>
      </c>
      <c r="AV1536" s="14" t="s">
        <v>79</v>
      </c>
      <c r="AW1536" s="14" t="s">
        <v>33</v>
      </c>
      <c r="AX1536" s="14" t="s">
        <v>71</v>
      </c>
      <c r="AY1536" s="176" t="s">
        <v>159</v>
      </c>
    </row>
    <row r="1537" spans="2:51" s="15" customFormat="1" ht="11.25">
      <c r="B1537" s="183"/>
      <c r="D1537" s="168" t="s">
        <v>167</v>
      </c>
      <c r="E1537" s="184" t="s">
        <v>3</v>
      </c>
      <c r="F1537" s="185" t="s">
        <v>186</v>
      </c>
      <c r="H1537" s="186">
        <v>80.85</v>
      </c>
      <c r="I1537" s="187"/>
      <c r="L1537" s="183"/>
      <c r="M1537" s="188"/>
      <c r="N1537" s="189"/>
      <c r="O1537" s="189"/>
      <c r="P1537" s="189"/>
      <c r="Q1537" s="189"/>
      <c r="R1537" s="189"/>
      <c r="S1537" s="189"/>
      <c r="T1537" s="190"/>
      <c r="AT1537" s="184" t="s">
        <v>167</v>
      </c>
      <c r="AU1537" s="184" t="s">
        <v>79</v>
      </c>
      <c r="AV1537" s="15" t="s">
        <v>85</v>
      </c>
      <c r="AW1537" s="15" t="s">
        <v>33</v>
      </c>
      <c r="AX1537" s="15" t="s">
        <v>15</v>
      </c>
      <c r="AY1537" s="184" t="s">
        <v>159</v>
      </c>
    </row>
    <row r="1538" spans="1:65" s="2" customFormat="1" ht="16.5" customHeight="1">
      <c r="A1538" s="34"/>
      <c r="B1538" s="153"/>
      <c r="C1538" s="191" t="s">
        <v>1938</v>
      </c>
      <c r="D1538" s="191" t="s">
        <v>245</v>
      </c>
      <c r="E1538" s="192" t="s">
        <v>1939</v>
      </c>
      <c r="F1538" s="193" t="s">
        <v>1940</v>
      </c>
      <c r="G1538" s="194" t="s">
        <v>172</v>
      </c>
      <c r="H1538" s="195">
        <v>5.783</v>
      </c>
      <c r="I1538" s="196"/>
      <c r="J1538" s="197">
        <f>ROUND(I1538*H1538,2)</f>
        <v>0</v>
      </c>
      <c r="K1538" s="193" t="s">
        <v>165</v>
      </c>
      <c r="L1538" s="198"/>
      <c r="M1538" s="199" t="s">
        <v>3</v>
      </c>
      <c r="N1538" s="200" t="s">
        <v>42</v>
      </c>
      <c r="O1538" s="55"/>
      <c r="P1538" s="163">
        <f>O1538*H1538</f>
        <v>0</v>
      </c>
      <c r="Q1538" s="163">
        <v>0.55</v>
      </c>
      <c r="R1538" s="163">
        <f>Q1538*H1538</f>
        <v>3.1806500000000004</v>
      </c>
      <c r="S1538" s="163">
        <v>0</v>
      </c>
      <c r="T1538" s="164">
        <f>S1538*H1538</f>
        <v>0</v>
      </c>
      <c r="U1538" s="34"/>
      <c r="V1538" s="34"/>
      <c r="W1538" s="34"/>
      <c r="X1538" s="34"/>
      <c r="Y1538" s="34"/>
      <c r="Z1538" s="34"/>
      <c r="AA1538" s="34"/>
      <c r="AB1538" s="34"/>
      <c r="AC1538" s="34"/>
      <c r="AD1538" s="34"/>
      <c r="AE1538" s="34"/>
      <c r="AR1538" s="165" t="s">
        <v>345</v>
      </c>
      <c r="AT1538" s="165" t="s">
        <v>245</v>
      </c>
      <c r="AU1538" s="165" t="s">
        <v>79</v>
      </c>
      <c r="AY1538" s="19" t="s">
        <v>159</v>
      </c>
      <c r="BE1538" s="166">
        <f>IF(N1538="základní",J1538,0)</f>
        <v>0</v>
      </c>
      <c r="BF1538" s="166">
        <f>IF(N1538="snížená",J1538,0)</f>
        <v>0</v>
      </c>
      <c r="BG1538" s="166">
        <f>IF(N1538="zákl. přenesená",J1538,0)</f>
        <v>0</v>
      </c>
      <c r="BH1538" s="166">
        <f>IF(N1538="sníž. přenesená",J1538,0)</f>
        <v>0</v>
      </c>
      <c r="BI1538" s="166">
        <f>IF(N1538="nulová",J1538,0)</f>
        <v>0</v>
      </c>
      <c r="BJ1538" s="19" t="s">
        <v>15</v>
      </c>
      <c r="BK1538" s="166">
        <f>ROUND(I1538*H1538,2)</f>
        <v>0</v>
      </c>
      <c r="BL1538" s="19" t="s">
        <v>251</v>
      </c>
      <c r="BM1538" s="165" t="s">
        <v>1941</v>
      </c>
    </row>
    <row r="1539" spans="2:51" s="13" customFormat="1" ht="11.25">
      <c r="B1539" s="167"/>
      <c r="D1539" s="168" t="s">
        <v>167</v>
      </c>
      <c r="E1539" s="169" t="s">
        <v>3</v>
      </c>
      <c r="F1539" s="170" t="s">
        <v>1932</v>
      </c>
      <c r="H1539" s="169" t="s">
        <v>3</v>
      </c>
      <c r="I1539" s="171"/>
      <c r="L1539" s="167"/>
      <c r="M1539" s="172"/>
      <c r="N1539" s="173"/>
      <c r="O1539" s="173"/>
      <c r="P1539" s="173"/>
      <c r="Q1539" s="173"/>
      <c r="R1539" s="173"/>
      <c r="S1539" s="173"/>
      <c r="T1539" s="174"/>
      <c r="AT1539" s="169" t="s">
        <v>167</v>
      </c>
      <c r="AU1539" s="169" t="s">
        <v>79</v>
      </c>
      <c r="AV1539" s="13" t="s">
        <v>15</v>
      </c>
      <c r="AW1539" s="13" t="s">
        <v>33</v>
      </c>
      <c r="AX1539" s="13" t="s">
        <v>71</v>
      </c>
      <c r="AY1539" s="169" t="s">
        <v>159</v>
      </c>
    </row>
    <row r="1540" spans="2:51" s="14" customFormat="1" ht="11.25">
      <c r="B1540" s="175"/>
      <c r="D1540" s="168" t="s">
        <v>167</v>
      </c>
      <c r="E1540" s="176" t="s">
        <v>3</v>
      </c>
      <c r="F1540" s="177" t="s">
        <v>1942</v>
      </c>
      <c r="H1540" s="178">
        <v>1.181</v>
      </c>
      <c r="I1540" s="179"/>
      <c r="L1540" s="175"/>
      <c r="M1540" s="180"/>
      <c r="N1540" s="181"/>
      <c r="O1540" s="181"/>
      <c r="P1540" s="181"/>
      <c r="Q1540" s="181"/>
      <c r="R1540" s="181"/>
      <c r="S1540" s="181"/>
      <c r="T1540" s="182"/>
      <c r="AT1540" s="176" t="s">
        <v>167</v>
      </c>
      <c r="AU1540" s="176" t="s">
        <v>79</v>
      </c>
      <c r="AV1540" s="14" t="s">
        <v>79</v>
      </c>
      <c r="AW1540" s="14" t="s">
        <v>33</v>
      </c>
      <c r="AX1540" s="14" t="s">
        <v>71</v>
      </c>
      <c r="AY1540" s="176" t="s">
        <v>159</v>
      </c>
    </row>
    <row r="1541" spans="2:51" s="13" customFormat="1" ht="11.25">
      <c r="B1541" s="167"/>
      <c r="D1541" s="168" t="s">
        <v>167</v>
      </c>
      <c r="E1541" s="169" t="s">
        <v>3</v>
      </c>
      <c r="F1541" s="170" t="s">
        <v>1934</v>
      </c>
      <c r="H1541" s="169" t="s">
        <v>3</v>
      </c>
      <c r="I1541" s="171"/>
      <c r="L1541" s="167"/>
      <c r="M1541" s="172"/>
      <c r="N1541" s="173"/>
      <c r="O1541" s="173"/>
      <c r="P1541" s="173"/>
      <c r="Q1541" s="173"/>
      <c r="R1541" s="173"/>
      <c r="S1541" s="173"/>
      <c r="T1541" s="174"/>
      <c r="AT1541" s="169" t="s">
        <v>167</v>
      </c>
      <c r="AU1541" s="169" t="s">
        <v>79</v>
      </c>
      <c r="AV1541" s="13" t="s">
        <v>15</v>
      </c>
      <c r="AW1541" s="13" t="s">
        <v>33</v>
      </c>
      <c r="AX1541" s="13" t="s">
        <v>71</v>
      </c>
      <c r="AY1541" s="169" t="s">
        <v>159</v>
      </c>
    </row>
    <row r="1542" spans="2:51" s="14" customFormat="1" ht="11.25">
      <c r="B1542" s="175"/>
      <c r="D1542" s="168" t="s">
        <v>167</v>
      </c>
      <c r="E1542" s="176" t="s">
        <v>3</v>
      </c>
      <c r="F1542" s="177" t="s">
        <v>1943</v>
      </c>
      <c r="H1542" s="178">
        <v>0.979</v>
      </c>
      <c r="I1542" s="179"/>
      <c r="L1542" s="175"/>
      <c r="M1542" s="180"/>
      <c r="N1542" s="181"/>
      <c r="O1542" s="181"/>
      <c r="P1542" s="181"/>
      <c r="Q1542" s="181"/>
      <c r="R1542" s="181"/>
      <c r="S1542" s="181"/>
      <c r="T1542" s="182"/>
      <c r="AT1542" s="176" t="s">
        <v>167</v>
      </c>
      <c r="AU1542" s="176" t="s">
        <v>79</v>
      </c>
      <c r="AV1542" s="14" t="s">
        <v>79</v>
      </c>
      <c r="AW1542" s="14" t="s">
        <v>33</v>
      </c>
      <c r="AX1542" s="14" t="s">
        <v>71</v>
      </c>
      <c r="AY1542" s="176" t="s">
        <v>159</v>
      </c>
    </row>
    <row r="1543" spans="2:51" s="13" customFormat="1" ht="11.25">
      <c r="B1543" s="167"/>
      <c r="D1543" s="168" t="s">
        <v>167</v>
      </c>
      <c r="E1543" s="169" t="s">
        <v>3</v>
      </c>
      <c r="F1543" s="170" t="s">
        <v>1936</v>
      </c>
      <c r="H1543" s="169" t="s">
        <v>3</v>
      </c>
      <c r="I1543" s="171"/>
      <c r="L1543" s="167"/>
      <c r="M1543" s="172"/>
      <c r="N1543" s="173"/>
      <c r="O1543" s="173"/>
      <c r="P1543" s="173"/>
      <c r="Q1543" s="173"/>
      <c r="R1543" s="173"/>
      <c r="S1543" s="173"/>
      <c r="T1543" s="174"/>
      <c r="AT1543" s="169" t="s">
        <v>167</v>
      </c>
      <c r="AU1543" s="169" t="s">
        <v>79</v>
      </c>
      <c r="AV1543" s="13" t="s">
        <v>15</v>
      </c>
      <c r="AW1543" s="13" t="s">
        <v>33</v>
      </c>
      <c r="AX1543" s="13" t="s">
        <v>71</v>
      </c>
      <c r="AY1543" s="169" t="s">
        <v>159</v>
      </c>
    </row>
    <row r="1544" spans="2:51" s="14" customFormat="1" ht="11.25">
      <c r="B1544" s="175"/>
      <c r="D1544" s="168" t="s">
        <v>167</v>
      </c>
      <c r="E1544" s="176" t="s">
        <v>3</v>
      </c>
      <c r="F1544" s="177" t="s">
        <v>1944</v>
      </c>
      <c r="H1544" s="178">
        <v>3.097</v>
      </c>
      <c r="I1544" s="179"/>
      <c r="L1544" s="175"/>
      <c r="M1544" s="180"/>
      <c r="N1544" s="181"/>
      <c r="O1544" s="181"/>
      <c r="P1544" s="181"/>
      <c r="Q1544" s="181"/>
      <c r="R1544" s="181"/>
      <c r="S1544" s="181"/>
      <c r="T1544" s="182"/>
      <c r="AT1544" s="176" t="s">
        <v>167</v>
      </c>
      <c r="AU1544" s="176" t="s">
        <v>79</v>
      </c>
      <c r="AV1544" s="14" t="s">
        <v>79</v>
      </c>
      <c r="AW1544" s="14" t="s">
        <v>33</v>
      </c>
      <c r="AX1544" s="14" t="s">
        <v>71</v>
      </c>
      <c r="AY1544" s="176" t="s">
        <v>159</v>
      </c>
    </row>
    <row r="1545" spans="2:51" s="15" customFormat="1" ht="11.25">
      <c r="B1545" s="183"/>
      <c r="D1545" s="168" t="s">
        <v>167</v>
      </c>
      <c r="E1545" s="184" t="s">
        <v>3</v>
      </c>
      <c r="F1545" s="185" t="s">
        <v>186</v>
      </c>
      <c r="H1545" s="186">
        <v>5.257</v>
      </c>
      <c r="I1545" s="187"/>
      <c r="L1545" s="183"/>
      <c r="M1545" s="188"/>
      <c r="N1545" s="189"/>
      <c r="O1545" s="189"/>
      <c r="P1545" s="189"/>
      <c r="Q1545" s="189"/>
      <c r="R1545" s="189"/>
      <c r="S1545" s="189"/>
      <c r="T1545" s="190"/>
      <c r="AT1545" s="184" t="s">
        <v>167</v>
      </c>
      <c r="AU1545" s="184" t="s">
        <v>79</v>
      </c>
      <c r="AV1545" s="15" t="s">
        <v>85</v>
      </c>
      <c r="AW1545" s="15" t="s">
        <v>33</v>
      </c>
      <c r="AX1545" s="15" t="s">
        <v>15</v>
      </c>
      <c r="AY1545" s="184" t="s">
        <v>159</v>
      </c>
    </row>
    <row r="1546" spans="2:51" s="14" customFormat="1" ht="11.25">
      <c r="B1546" s="175"/>
      <c r="D1546" s="168" t="s">
        <v>167</v>
      </c>
      <c r="F1546" s="177" t="s">
        <v>1945</v>
      </c>
      <c r="H1546" s="178">
        <v>5.783</v>
      </c>
      <c r="I1546" s="179"/>
      <c r="L1546" s="175"/>
      <c r="M1546" s="180"/>
      <c r="N1546" s="181"/>
      <c r="O1546" s="181"/>
      <c r="P1546" s="181"/>
      <c r="Q1546" s="181"/>
      <c r="R1546" s="181"/>
      <c r="S1546" s="181"/>
      <c r="T1546" s="182"/>
      <c r="AT1546" s="176" t="s">
        <v>167</v>
      </c>
      <c r="AU1546" s="176" t="s">
        <v>79</v>
      </c>
      <c r="AV1546" s="14" t="s">
        <v>79</v>
      </c>
      <c r="AW1546" s="14" t="s">
        <v>4</v>
      </c>
      <c r="AX1546" s="14" t="s">
        <v>15</v>
      </c>
      <c r="AY1546" s="176" t="s">
        <v>159</v>
      </c>
    </row>
    <row r="1547" spans="1:65" s="2" customFormat="1" ht="48" customHeight="1">
      <c r="A1547" s="34"/>
      <c r="B1547" s="153"/>
      <c r="C1547" s="154" t="s">
        <v>1946</v>
      </c>
      <c r="D1547" s="154" t="s">
        <v>161</v>
      </c>
      <c r="E1547" s="155" t="s">
        <v>1947</v>
      </c>
      <c r="F1547" s="156" t="s">
        <v>1948</v>
      </c>
      <c r="G1547" s="157" t="s">
        <v>164</v>
      </c>
      <c r="H1547" s="158">
        <v>316.794</v>
      </c>
      <c r="I1547" s="159"/>
      <c r="J1547" s="160">
        <f>ROUND(I1547*H1547,2)</f>
        <v>0</v>
      </c>
      <c r="K1547" s="156" t="s">
        <v>165</v>
      </c>
      <c r="L1547" s="35"/>
      <c r="M1547" s="161" t="s">
        <v>3</v>
      </c>
      <c r="N1547" s="162" t="s">
        <v>42</v>
      </c>
      <c r="O1547" s="55"/>
      <c r="P1547" s="163">
        <f>O1547*H1547</f>
        <v>0</v>
      </c>
      <c r="Q1547" s="163">
        <v>0.01423</v>
      </c>
      <c r="R1547" s="163">
        <f>Q1547*H1547</f>
        <v>4.507978619999999</v>
      </c>
      <c r="S1547" s="163">
        <v>0</v>
      </c>
      <c r="T1547" s="164">
        <f>S1547*H1547</f>
        <v>0</v>
      </c>
      <c r="U1547" s="34"/>
      <c r="V1547" s="34"/>
      <c r="W1547" s="34"/>
      <c r="X1547" s="34"/>
      <c r="Y1547" s="34"/>
      <c r="Z1547" s="34"/>
      <c r="AA1547" s="34"/>
      <c r="AB1547" s="34"/>
      <c r="AC1547" s="34"/>
      <c r="AD1547" s="34"/>
      <c r="AE1547" s="34"/>
      <c r="AR1547" s="165" t="s">
        <v>251</v>
      </c>
      <c r="AT1547" s="165" t="s">
        <v>161</v>
      </c>
      <c r="AU1547" s="165" t="s">
        <v>79</v>
      </c>
      <c r="AY1547" s="19" t="s">
        <v>159</v>
      </c>
      <c r="BE1547" s="166">
        <f>IF(N1547="základní",J1547,0)</f>
        <v>0</v>
      </c>
      <c r="BF1547" s="166">
        <f>IF(N1547="snížená",J1547,0)</f>
        <v>0</v>
      </c>
      <c r="BG1547" s="166">
        <f>IF(N1547="zákl. přenesená",J1547,0)</f>
        <v>0</v>
      </c>
      <c r="BH1547" s="166">
        <f>IF(N1547="sníž. přenesená",J1547,0)</f>
        <v>0</v>
      </c>
      <c r="BI1547" s="166">
        <f>IF(N1547="nulová",J1547,0)</f>
        <v>0</v>
      </c>
      <c r="BJ1547" s="19" t="s">
        <v>15</v>
      </c>
      <c r="BK1547" s="166">
        <f>ROUND(I1547*H1547,2)</f>
        <v>0</v>
      </c>
      <c r="BL1547" s="19" t="s">
        <v>251</v>
      </c>
      <c r="BM1547" s="165" t="s">
        <v>1949</v>
      </c>
    </row>
    <row r="1548" spans="2:51" s="14" customFormat="1" ht="11.25">
      <c r="B1548" s="175"/>
      <c r="D1548" s="168" t="s">
        <v>167</v>
      </c>
      <c r="E1548" s="176" t="s">
        <v>3</v>
      </c>
      <c r="F1548" s="177" t="s">
        <v>1691</v>
      </c>
      <c r="H1548" s="178">
        <v>135.44</v>
      </c>
      <c r="I1548" s="179"/>
      <c r="L1548" s="175"/>
      <c r="M1548" s="180"/>
      <c r="N1548" s="181"/>
      <c r="O1548" s="181"/>
      <c r="P1548" s="181"/>
      <c r="Q1548" s="181"/>
      <c r="R1548" s="181"/>
      <c r="S1548" s="181"/>
      <c r="T1548" s="182"/>
      <c r="AT1548" s="176" t="s">
        <v>167</v>
      </c>
      <c r="AU1548" s="176" t="s">
        <v>79</v>
      </c>
      <c r="AV1548" s="14" t="s">
        <v>79</v>
      </c>
      <c r="AW1548" s="14" t="s">
        <v>33</v>
      </c>
      <c r="AX1548" s="14" t="s">
        <v>71</v>
      </c>
      <c r="AY1548" s="176" t="s">
        <v>159</v>
      </c>
    </row>
    <row r="1549" spans="2:51" s="14" customFormat="1" ht="11.25">
      <c r="B1549" s="175"/>
      <c r="D1549" s="168" t="s">
        <v>167</v>
      </c>
      <c r="E1549" s="176" t="s">
        <v>3</v>
      </c>
      <c r="F1549" s="177" t="s">
        <v>1692</v>
      </c>
      <c r="H1549" s="178">
        <v>181.354</v>
      </c>
      <c r="I1549" s="179"/>
      <c r="L1549" s="175"/>
      <c r="M1549" s="180"/>
      <c r="N1549" s="181"/>
      <c r="O1549" s="181"/>
      <c r="P1549" s="181"/>
      <c r="Q1549" s="181"/>
      <c r="R1549" s="181"/>
      <c r="S1549" s="181"/>
      <c r="T1549" s="182"/>
      <c r="AT1549" s="176" t="s">
        <v>167</v>
      </c>
      <c r="AU1549" s="176" t="s">
        <v>79</v>
      </c>
      <c r="AV1549" s="14" t="s">
        <v>79</v>
      </c>
      <c r="AW1549" s="14" t="s">
        <v>33</v>
      </c>
      <c r="AX1549" s="14" t="s">
        <v>71</v>
      </c>
      <c r="AY1549" s="176" t="s">
        <v>159</v>
      </c>
    </row>
    <row r="1550" spans="2:51" s="15" customFormat="1" ht="11.25">
      <c r="B1550" s="183"/>
      <c r="D1550" s="168" t="s">
        <v>167</v>
      </c>
      <c r="E1550" s="184" t="s">
        <v>3</v>
      </c>
      <c r="F1550" s="185" t="s">
        <v>186</v>
      </c>
      <c r="H1550" s="186">
        <v>316.794</v>
      </c>
      <c r="I1550" s="187"/>
      <c r="L1550" s="183"/>
      <c r="M1550" s="188"/>
      <c r="N1550" s="189"/>
      <c r="O1550" s="189"/>
      <c r="P1550" s="189"/>
      <c r="Q1550" s="189"/>
      <c r="R1550" s="189"/>
      <c r="S1550" s="189"/>
      <c r="T1550" s="190"/>
      <c r="AT1550" s="184" t="s">
        <v>167</v>
      </c>
      <c r="AU1550" s="184" t="s">
        <v>79</v>
      </c>
      <c r="AV1550" s="15" t="s">
        <v>85</v>
      </c>
      <c r="AW1550" s="15" t="s">
        <v>33</v>
      </c>
      <c r="AX1550" s="15" t="s">
        <v>15</v>
      </c>
      <c r="AY1550" s="184" t="s">
        <v>159</v>
      </c>
    </row>
    <row r="1551" spans="1:65" s="2" customFormat="1" ht="48" customHeight="1">
      <c r="A1551" s="34"/>
      <c r="B1551" s="153"/>
      <c r="C1551" s="154" t="s">
        <v>1950</v>
      </c>
      <c r="D1551" s="154" t="s">
        <v>161</v>
      </c>
      <c r="E1551" s="155" t="s">
        <v>1951</v>
      </c>
      <c r="F1551" s="156" t="s">
        <v>1952</v>
      </c>
      <c r="G1551" s="157" t="s">
        <v>164</v>
      </c>
      <c r="H1551" s="158">
        <v>289.643</v>
      </c>
      <c r="I1551" s="159"/>
      <c r="J1551" s="160">
        <f>ROUND(I1551*H1551,2)</f>
        <v>0</v>
      </c>
      <c r="K1551" s="156" t="s">
        <v>165</v>
      </c>
      <c r="L1551" s="35"/>
      <c r="M1551" s="161" t="s">
        <v>3</v>
      </c>
      <c r="N1551" s="162" t="s">
        <v>42</v>
      </c>
      <c r="O1551" s="55"/>
      <c r="P1551" s="163">
        <f>O1551*H1551</f>
        <v>0</v>
      </c>
      <c r="Q1551" s="163">
        <v>0</v>
      </c>
      <c r="R1551" s="163">
        <f>Q1551*H1551</f>
        <v>0</v>
      </c>
      <c r="S1551" s="163">
        <v>0.015</v>
      </c>
      <c r="T1551" s="164">
        <f>S1551*H1551</f>
        <v>4.344644999999999</v>
      </c>
      <c r="U1551" s="34"/>
      <c r="V1551" s="34"/>
      <c r="W1551" s="34"/>
      <c r="X1551" s="34"/>
      <c r="Y1551" s="34"/>
      <c r="Z1551" s="34"/>
      <c r="AA1551" s="34"/>
      <c r="AB1551" s="34"/>
      <c r="AC1551" s="34"/>
      <c r="AD1551" s="34"/>
      <c r="AE1551" s="34"/>
      <c r="AR1551" s="165" t="s">
        <v>251</v>
      </c>
      <c r="AT1551" s="165" t="s">
        <v>161</v>
      </c>
      <c r="AU1551" s="165" t="s">
        <v>79</v>
      </c>
      <c r="AY1551" s="19" t="s">
        <v>159</v>
      </c>
      <c r="BE1551" s="166">
        <f>IF(N1551="základní",J1551,0)</f>
        <v>0</v>
      </c>
      <c r="BF1551" s="166">
        <f>IF(N1551="snížená",J1551,0)</f>
        <v>0</v>
      </c>
      <c r="BG1551" s="166">
        <f>IF(N1551="zákl. přenesená",J1551,0)</f>
        <v>0</v>
      </c>
      <c r="BH1551" s="166">
        <f>IF(N1551="sníž. přenesená",J1551,0)</f>
        <v>0</v>
      </c>
      <c r="BI1551" s="166">
        <f>IF(N1551="nulová",J1551,0)</f>
        <v>0</v>
      </c>
      <c r="BJ1551" s="19" t="s">
        <v>15</v>
      </c>
      <c r="BK1551" s="166">
        <f>ROUND(I1551*H1551,2)</f>
        <v>0</v>
      </c>
      <c r="BL1551" s="19" t="s">
        <v>251</v>
      </c>
      <c r="BM1551" s="165" t="s">
        <v>1953</v>
      </c>
    </row>
    <row r="1552" spans="2:51" s="13" customFormat="1" ht="11.25">
      <c r="B1552" s="167"/>
      <c r="D1552" s="168" t="s">
        <v>167</v>
      </c>
      <c r="E1552" s="169" t="s">
        <v>3</v>
      </c>
      <c r="F1552" s="170" t="s">
        <v>1683</v>
      </c>
      <c r="H1552" s="169" t="s">
        <v>3</v>
      </c>
      <c r="I1552" s="171"/>
      <c r="L1552" s="167"/>
      <c r="M1552" s="172"/>
      <c r="N1552" s="173"/>
      <c r="O1552" s="173"/>
      <c r="P1552" s="173"/>
      <c r="Q1552" s="173"/>
      <c r="R1552" s="173"/>
      <c r="S1552" s="173"/>
      <c r="T1552" s="174"/>
      <c r="AT1552" s="169" t="s">
        <v>167</v>
      </c>
      <c r="AU1552" s="169" t="s">
        <v>79</v>
      </c>
      <c r="AV1552" s="13" t="s">
        <v>15</v>
      </c>
      <c r="AW1552" s="13" t="s">
        <v>33</v>
      </c>
      <c r="AX1552" s="13" t="s">
        <v>71</v>
      </c>
      <c r="AY1552" s="169" t="s">
        <v>159</v>
      </c>
    </row>
    <row r="1553" spans="2:51" s="14" customFormat="1" ht="11.25">
      <c r="B1553" s="175"/>
      <c r="D1553" s="168" t="s">
        <v>167</v>
      </c>
      <c r="E1553" s="176" t="s">
        <v>3</v>
      </c>
      <c r="F1553" s="177" t="s">
        <v>1954</v>
      </c>
      <c r="H1553" s="178">
        <v>85.277</v>
      </c>
      <c r="I1553" s="179"/>
      <c r="L1553" s="175"/>
      <c r="M1553" s="180"/>
      <c r="N1553" s="181"/>
      <c r="O1553" s="181"/>
      <c r="P1553" s="181"/>
      <c r="Q1553" s="181"/>
      <c r="R1553" s="181"/>
      <c r="S1553" s="181"/>
      <c r="T1553" s="182"/>
      <c r="AT1553" s="176" t="s">
        <v>167</v>
      </c>
      <c r="AU1553" s="176" t="s">
        <v>79</v>
      </c>
      <c r="AV1553" s="14" t="s">
        <v>79</v>
      </c>
      <c r="AW1553" s="14" t="s">
        <v>33</v>
      </c>
      <c r="AX1553" s="14" t="s">
        <v>71</v>
      </c>
      <c r="AY1553" s="176" t="s">
        <v>159</v>
      </c>
    </row>
    <row r="1554" spans="2:51" s="14" customFormat="1" ht="11.25">
      <c r="B1554" s="175"/>
      <c r="D1554" s="168" t="s">
        <v>167</v>
      </c>
      <c r="E1554" s="176" t="s">
        <v>3</v>
      </c>
      <c r="F1554" s="177" t="s">
        <v>1955</v>
      </c>
      <c r="H1554" s="178">
        <v>187.366</v>
      </c>
      <c r="I1554" s="179"/>
      <c r="L1554" s="175"/>
      <c r="M1554" s="180"/>
      <c r="N1554" s="181"/>
      <c r="O1554" s="181"/>
      <c r="P1554" s="181"/>
      <c r="Q1554" s="181"/>
      <c r="R1554" s="181"/>
      <c r="S1554" s="181"/>
      <c r="T1554" s="182"/>
      <c r="AT1554" s="176" t="s">
        <v>167</v>
      </c>
      <c r="AU1554" s="176" t="s">
        <v>79</v>
      </c>
      <c r="AV1554" s="14" t="s">
        <v>79</v>
      </c>
      <c r="AW1554" s="14" t="s">
        <v>33</v>
      </c>
      <c r="AX1554" s="14" t="s">
        <v>71</v>
      </c>
      <c r="AY1554" s="176" t="s">
        <v>159</v>
      </c>
    </row>
    <row r="1555" spans="2:51" s="14" customFormat="1" ht="11.25">
      <c r="B1555" s="175"/>
      <c r="D1555" s="168" t="s">
        <v>167</v>
      </c>
      <c r="E1555" s="176" t="s">
        <v>3</v>
      </c>
      <c r="F1555" s="177" t="s">
        <v>1956</v>
      </c>
      <c r="H1555" s="178">
        <v>17</v>
      </c>
      <c r="I1555" s="179"/>
      <c r="L1555" s="175"/>
      <c r="M1555" s="180"/>
      <c r="N1555" s="181"/>
      <c r="O1555" s="181"/>
      <c r="P1555" s="181"/>
      <c r="Q1555" s="181"/>
      <c r="R1555" s="181"/>
      <c r="S1555" s="181"/>
      <c r="T1555" s="182"/>
      <c r="AT1555" s="176" t="s">
        <v>167</v>
      </c>
      <c r="AU1555" s="176" t="s">
        <v>79</v>
      </c>
      <c r="AV1555" s="14" t="s">
        <v>79</v>
      </c>
      <c r="AW1555" s="14" t="s">
        <v>33</v>
      </c>
      <c r="AX1555" s="14" t="s">
        <v>71</v>
      </c>
      <c r="AY1555" s="176" t="s">
        <v>159</v>
      </c>
    </row>
    <row r="1556" spans="2:51" s="15" customFormat="1" ht="11.25">
      <c r="B1556" s="183"/>
      <c r="D1556" s="168" t="s">
        <v>167</v>
      </c>
      <c r="E1556" s="184" t="s">
        <v>3</v>
      </c>
      <c r="F1556" s="185" t="s">
        <v>186</v>
      </c>
      <c r="H1556" s="186">
        <v>289.643</v>
      </c>
      <c r="I1556" s="187"/>
      <c r="L1556" s="183"/>
      <c r="M1556" s="188"/>
      <c r="N1556" s="189"/>
      <c r="O1556" s="189"/>
      <c r="P1556" s="189"/>
      <c r="Q1556" s="189"/>
      <c r="R1556" s="189"/>
      <c r="S1556" s="189"/>
      <c r="T1556" s="190"/>
      <c r="AT1556" s="184" t="s">
        <v>167</v>
      </c>
      <c r="AU1556" s="184" t="s">
        <v>79</v>
      </c>
      <c r="AV1556" s="15" t="s">
        <v>85</v>
      </c>
      <c r="AW1556" s="15" t="s">
        <v>33</v>
      </c>
      <c r="AX1556" s="15" t="s">
        <v>15</v>
      </c>
      <c r="AY1556" s="184" t="s">
        <v>159</v>
      </c>
    </row>
    <row r="1557" spans="1:65" s="2" customFormat="1" ht="48" customHeight="1">
      <c r="A1557" s="34"/>
      <c r="B1557" s="153"/>
      <c r="C1557" s="154" t="s">
        <v>1957</v>
      </c>
      <c r="D1557" s="154" t="s">
        <v>161</v>
      </c>
      <c r="E1557" s="155" t="s">
        <v>1958</v>
      </c>
      <c r="F1557" s="156" t="s">
        <v>1959</v>
      </c>
      <c r="G1557" s="157" t="s">
        <v>164</v>
      </c>
      <c r="H1557" s="158">
        <v>30</v>
      </c>
      <c r="I1557" s="159"/>
      <c r="J1557" s="160">
        <f>ROUND(I1557*H1557,2)</f>
        <v>0</v>
      </c>
      <c r="K1557" s="156" t="s">
        <v>165</v>
      </c>
      <c r="L1557" s="35"/>
      <c r="M1557" s="161" t="s">
        <v>3</v>
      </c>
      <c r="N1557" s="162" t="s">
        <v>42</v>
      </c>
      <c r="O1557" s="55"/>
      <c r="P1557" s="163">
        <f>O1557*H1557</f>
        <v>0</v>
      </c>
      <c r="Q1557" s="163">
        <v>0.01396</v>
      </c>
      <c r="R1557" s="163">
        <f>Q1557*H1557</f>
        <v>0.4188</v>
      </c>
      <c r="S1557" s="163">
        <v>0</v>
      </c>
      <c r="T1557" s="164">
        <f>S1557*H1557</f>
        <v>0</v>
      </c>
      <c r="U1557" s="34"/>
      <c r="V1557" s="34"/>
      <c r="W1557" s="34"/>
      <c r="X1557" s="34"/>
      <c r="Y1557" s="34"/>
      <c r="Z1557" s="34"/>
      <c r="AA1557" s="34"/>
      <c r="AB1557" s="34"/>
      <c r="AC1557" s="34"/>
      <c r="AD1557" s="34"/>
      <c r="AE1557" s="34"/>
      <c r="AR1557" s="165" t="s">
        <v>251</v>
      </c>
      <c r="AT1557" s="165" t="s">
        <v>161</v>
      </c>
      <c r="AU1557" s="165" t="s">
        <v>79</v>
      </c>
      <c r="AY1557" s="19" t="s">
        <v>159</v>
      </c>
      <c r="BE1557" s="166">
        <f>IF(N1557="základní",J1557,0)</f>
        <v>0</v>
      </c>
      <c r="BF1557" s="166">
        <f>IF(N1557="snížená",J1557,0)</f>
        <v>0</v>
      </c>
      <c r="BG1557" s="166">
        <f>IF(N1557="zákl. přenesená",J1557,0)</f>
        <v>0</v>
      </c>
      <c r="BH1557" s="166">
        <f>IF(N1557="sníž. přenesená",J1557,0)</f>
        <v>0</v>
      </c>
      <c r="BI1557" s="166">
        <f>IF(N1557="nulová",J1557,0)</f>
        <v>0</v>
      </c>
      <c r="BJ1557" s="19" t="s">
        <v>15</v>
      </c>
      <c r="BK1557" s="166">
        <f>ROUND(I1557*H1557,2)</f>
        <v>0</v>
      </c>
      <c r="BL1557" s="19" t="s">
        <v>251</v>
      </c>
      <c r="BM1557" s="165" t="s">
        <v>1960</v>
      </c>
    </row>
    <row r="1558" spans="2:51" s="13" customFormat="1" ht="11.25">
      <c r="B1558" s="167"/>
      <c r="D1558" s="168" t="s">
        <v>167</v>
      </c>
      <c r="E1558" s="169" t="s">
        <v>3</v>
      </c>
      <c r="F1558" s="170" t="s">
        <v>1699</v>
      </c>
      <c r="H1558" s="169" t="s">
        <v>3</v>
      </c>
      <c r="I1558" s="171"/>
      <c r="L1558" s="167"/>
      <c r="M1558" s="172"/>
      <c r="N1558" s="173"/>
      <c r="O1558" s="173"/>
      <c r="P1558" s="173"/>
      <c r="Q1558" s="173"/>
      <c r="R1558" s="173"/>
      <c r="S1558" s="173"/>
      <c r="T1558" s="174"/>
      <c r="AT1558" s="169" t="s">
        <v>167</v>
      </c>
      <c r="AU1558" s="169" t="s">
        <v>79</v>
      </c>
      <c r="AV1558" s="13" t="s">
        <v>15</v>
      </c>
      <c r="AW1558" s="13" t="s">
        <v>33</v>
      </c>
      <c r="AX1558" s="13" t="s">
        <v>71</v>
      </c>
      <c r="AY1558" s="169" t="s">
        <v>159</v>
      </c>
    </row>
    <row r="1559" spans="2:51" s="14" customFormat="1" ht="11.25">
      <c r="B1559" s="175"/>
      <c r="D1559" s="168" t="s">
        <v>167</v>
      </c>
      <c r="E1559" s="176" t="s">
        <v>3</v>
      </c>
      <c r="F1559" s="177" t="s">
        <v>1700</v>
      </c>
      <c r="H1559" s="178">
        <v>30</v>
      </c>
      <c r="I1559" s="179"/>
      <c r="L1559" s="175"/>
      <c r="M1559" s="180"/>
      <c r="N1559" s="181"/>
      <c r="O1559" s="181"/>
      <c r="P1559" s="181"/>
      <c r="Q1559" s="181"/>
      <c r="R1559" s="181"/>
      <c r="S1559" s="181"/>
      <c r="T1559" s="182"/>
      <c r="AT1559" s="176" t="s">
        <v>167</v>
      </c>
      <c r="AU1559" s="176" t="s">
        <v>79</v>
      </c>
      <c r="AV1559" s="14" t="s">
        <v>79</v>
      </c>
      <c r="AW1559" s="14" t="s">
        <v>33</v>
      </c>
      <c r="AX1559" s="14" t="s">
        <v>15</v>
      </c>
      <c r="AY1559" s="176" t="s">
        <v>159</v>
      </c>
    </row>
    <row r="1560" spans="1:65" s="2" customFormat="1" ht="36" customHeight="1">
      <c r="A1560" s="34"/>
      <c r="B1560" s="153"/>
      <c r="C1560" s="154" t="s">
        <v>1961</v>
      </c>
      <c r="D1560" s="154" t="s">
        <v>161</v>
      </c>
      <c r="E1560" s="155" t="s">
        <v>1962</v>
      </c>
      <c r="F1560" s="156" t="s">
        <v>1963</v>
      </c>
      <c r="G1560" s="157" t="s">
        <v>172</v>
      </c>
      <c r="H1560" s="158">
        <v>13.29</v>
      </c>
      <c r="I1560" s="159"/>
      <c r="J1560" s="160">
        <f>ROUND(I1560*H1560,2)</f>
        <v>0</v>
      </c>
      <c r="K1560" s="156" t="s">
        <v>165</v>
      </c>
      <c r="L1560" s="35"/>
      <c r="M1560" s="161" t="s">
        <v>3</v>
      </c>
      <c r="N1560" s="162" t="s">
        <v>42</v>
      </c>
      <c r="O1560" s="55"/>
      <c r="P1560" s="163">
        <f>O1560*H1560</f>
        <v>0</v>
      </c>
      <c r="Q1560" s="163">
        <v>0.02337</v>
      </c>
      <c r="R1560" s="163">
        <f>Q1560*H1560</f>
        <v>0.31058729999999996</v>
      </c>
      <c r="S1560" s="163">
        <v>0</v>
      </c>
      <c r="T1560" s="164">
        <f>S1560*H1560</f>
        <v>0</v>
      </c>
      <c r="U1560" s="34"/>
      <c r="V1560" s="34"/>
      <c r="W1560" s="34"/>
      <c r="X1560" s="34"/>
      <c r="Y1560" s="34"/>
      <c r="Z1560" s="34"/>
      <c r="AA1560" s="34"/>
      <c r="AB1560" s="34"/>
      <c r="AC1560" s="34"/>
      <c r="AD1560" s="34"/>
      <c r="AE1560" s="34"/>
      <c r="AR1560" s="165" t="s">
        <v>251</v>
      </c>
      <c r="AT1560" s="165" t="s">
        <v>161</v>
      </c>
      <c r="AU1560" s="165" t="s">
        <v>79</v>
      </c>
      <c r="AY1560" s="19" t="s">
        <v>159</v>
      </c>
      <c r="BE1560" s="166">
        <f>IF(N1560="základní",J1560,0)</f>
        <v>0</v>
      </c>
      <c r="BF1560" s="166">
        <f>IF(N1560="snížená",J1560,0)</f>
        <v>0</v>
      </c>
      <c r="BG1560" s="166">
        <f>IF(N1560="zákl. přenesená",J1560,0)</f>
        <v>0</v>
      </c>
      <c r="BH1560" s="166">
        <f>IF(N1560="sníž. přenesená",J1560,0)</f>
        <v>0</v>
      </c>
      <c r="BI1560" s="166">
        <f>IF(N1560="nulová",J1560,0)</f>
        <v>0</v>
      </c>
      <c r="BJ1560" s="19" t="s">
        <v>15</v>
      </c>
      <c r="BK1560" s="166">
        <f>ROUND(I1560*H1560,2)</f>
        <v>0</v>
      </c>
      <c r="BL1560" s="19" t="s">
        <v>251</v>
      </c>
      <c r="BM1560" s="165" t="s">
        <v>1964</v>
      </c>
    </row>
    <row r="1561" spans="2:51" s="13" customFormat="1" ht="11.25">
      <c r="B1561" s="167"/>
      <c r="D1561" s="168" t="s">
        <v>167</v>
      </c>
      <c r="E1561" s="169" t="s">
        <v>3</v>
      </c>
      <c r="F1561" s="170" t="s">
        <v>1855</v>
      </c>
      <c r="H1561" s="169" t="s">
        <v>3</v>
      </c>
      <c r="I1561" s="171"/>
      <c r="L1561" s="167"/>
      <c r="M1561" s="172"/>
      <c r="N1561" s="173"/>
      <c r="O1561" s="173"/>
      <c r="P1561" s="173"/>
      <c r="Q1561" s="173"/>
      <c r="R1561" s="173"/>
      <c r="S1561" s="173"/>
      <c r="T1561" s="174"/>
      <c r="AT1561" s="169" t="s">
        <v>167</v>
      </c>
      <c r="AU1561" s="169" t="s">
        <v>79</v>
      </c>
      <c r="AV1561" s="13" t="s">
        <v>15</v>
      </c>
      <c r="AW1561" s="13" t="s">
        <v>33</v>
      </c>
      <c r="AX1561" s="13" t="s">
        <v>71</v>
      </c>
      <c r="AY1561" s="169" t="s">
        <v>159</v>
      </c>
    </row>
    <row r="1562" spans="2:51" s="14" customFormat="1" ht="11.25">
      <c r="B1562" s="175"/>
      <c r="D1562" s="168" t="s">
        <v>167</v>
      </c>
      <c r="E1562" s="176" t="s">
        <v>3</v>
      </c>
      <c r="F1562" s="177" t="s">
        <v>1856</v>
      </c>
      <c r="H1562" s="178">
        <v>13.29</v>
      </c>
      <c r="I1562" s="179"/>
      <c r="L1562" s="175"/>
      <c r="M1562" s="180"/>
      <c r="N1562" s="181"/>
      <c r="O1562" s="181"/>
      <c r="P1562" s="181"/>
      <c r="Q1562" s="181"/>
      <c r="R1562" s="181"/>
      <c r="S1562" s="181"/>
      <c r="T1562" s="182"/>
      <c r="AT1562" s="176" t="s">
        <v>167</v>
      </c>
      <c r="AU1562" s="176" t="s">
        <v>79</v>
      </c>
      <c r="AV1562" s="14" t="s">
        <v>79</v>
      </c>
      <c r="AW1562" s="14" t="s">
        <v>33</v>
      </c>
      <c r="AX1562" s="14" t="s">
        <v>15</v>
      </c>
      <c r="AY1562" s="176" t="s">
        <v>159</v>
      </c>
    </row>
    <row r="1563" spans="1:65" s="2" customFormat="1" ht="48" customHeight="1">
      <c r="A1563" s="34"/>
      <c r="B1563" s="153"/>
      <c r="C1563" s="154" t="s">
        <v>1965</v>
      </c>
      <c r="D1563" s="154" t="s">
        <v>161</v>
      </c>
      <c r="E1563" s="155" t="s">
        <v>1966</v>
      </c>
      <c r="F1563" s="156" t="s">
        <v>1967</v>
      </c>
      <c r="G1563" s="157" t="s">
        <v>214</v>
      </c>
      <c r="H1563" s="158">
        <v>12.659</v>
      </c>
      <c r="I1563" s="159"/>
      <c r="J1563" s="160">
        <f>ROUND(I1563*H1563,2)</f>
        <v>0</v>
      </c>
      <c r="K1563" s="156" t="s">
        <v>165</v>
      </c>
      <c r="L1563" s="35"/>
      <c r="M1563" s="161" t="s">
        <v>3</v>
      </c>
      <c r="N1563" s="162" t="s">
        <v>42</v>
      </c>
      <c r="O1563" s="55"/>
      <c r="P1563" s="163">
        <f>O1563*H1563</f>
        <v>0</v>
      </c>
      <c r="Q1563" s="163">
        <v>0</v>
      </c>
      <c r="R1563" s="163">
        <f>Q1563*H1563</f>
        <v>0</v>
      </c>
      <c r="S1563" s="163">
        <v>0</v>
      </c>
      <c r="T1563" s="164">
        <f>S1563*H1563</f>
        <v>0</v>
      </c>
      <c r="U1563" s="34"/>
      <c r="V1563" s="34"/>
      <c r="W1563" s="34"/>
      <c r="X1563" s="34"/>
      <c r="Y1563" s="34"/>
      <c r="Z1563" s="34"/>
      <c r="AA1563" s="34"/>
      <c r="AB1563" s="34"/>
      <c r="AC1563" s="34"/>
      <c r="AD1563" s="34"/>
      <c r="AE1563" s="34"/>
      <c r="AR1563" s="165" t="s">
        <v>251</v>
      </c>
      <c r="AT1563" s="165" t="s">
        <v>161</v>
      </c>
      <c r="AU1563" s="165" t="s">
        <v>79</v>
      </c>
      <c r="AY1563" s="19" t="s">
        <v>159</v>
      </c>
      <c r="BE1563" s="166">
        <f>IF(N1563="základní",J1563,0)</f>
        <v>0</v>
      </c>
      <c r="BF1563" s="166">
        <f>IF(N1563="snížená",J1563,0)</f>
        <v>0</v>
      </c>
      <c r="BG1563" s="166">
        <f>IF(N1563="zákl. přenesená",J1563,0)</f>
        <v>0</v>
      </c>
      <c r="BH1563" s="166">
        <f>IF(N1563="sníž. přenesená",J1563,0)</f>
        <v>0</v>
      </c>
      <c r="BI1563" s="166">
        <f>IF(N1563="nulová",J1563,0)</f>
        <v>0</v>
      </c>
      <c r="BJ1563" s="19" t="s">
        <v>15</v>
      </c>
      <c r="BK1563" s="166">
        <f>ROUND(I1563*H1563,2)</f>
        <v>0</v>
      </c>
      <c r="BL1563" s="19" t="s">
        <v>251</v>
      </c>
      <c r="BM1563" s="165" t="s">
        <v>1968</v>
      </c>
    </row>
    <row r="1564" spans="2:63" s="12" customFormat="1" ht="22.9" customHeight="1">
      <c r="B1564" s="140"/>
      <c r="D1564" s="141" t="s">
        <v>70</v>
      </c>
      <c r="E1564" s="151" t="s">
        <v>1969</v>
      </c>
      <c r="F1564" s="151" t="s">
        <v>1970</v>
      </c>
      <c r="I1564" s="143"/>
      <c r="J1564" s="152">
        <f>BK1564</f>
        <v>0</v>
      </c>
      <c r="L1564" s="140"/>
      <c r="M1564" s="145"/>
      <c r="N1564" s="146"/>
      <c r="O1564" s="146"/>
      <c r="P1564" s="147">
        <f>SUM(P1565:P1621)</f>
        <v>0</v>
      </c>
      <c r="Q1564" s="146"/>
      <c r="R1564" s="147">
        <f>SUM(R1565:R1621)</f>
        <v>2.1930624635999996</v>
      </c>
      <c r="S1564" s="146"/>
      <c r="T1564" s="148">
        <f>SUM(T1565:T1621)</f>
        <v>5.1008248</v>
      </c>
      <c r="AR1564" s="141" t="s">
        <v>79</v>
      </c>
      <c r="AT1564" s="149" t="s">
        <v>70</v>
      </c>
      <c r="AU1564" s="149" t="s">
        <v>15</v>
      </c>
      <c r="AY1564" s="141" t="s">
        <v>159</v>
      </c>
      <c r="BK1564" s="150">
        <f>SUM(BK1565:BK1621)</f>
        <v>0</v>
      </c>
    </row>
    <row r="1565" spans="1:65" s="2" customFormat="1" ht="60" customHeight="1">
      <c r="A1565" s="34"/>
      <c r="B1565" s="153"/>
      <c r="C1565" s="154" t="s">
        <v>1971</v>
      </c>
      <c r="D1565" s="154" t="s">
        <v>161</v>
      </c>
      <c r="E1565" s="155" t="s">
        <v>1972</v>
      </c>
      <c r="F1565" s="156" t="s">
        <v>1973</v>
      </c>
      <c r="G1565" s="157" t="s">
        <v>164</v>
      </c>
      <c r="H1565" s="158">
        <v>15.37</v>
      </c>
      <c r="I1565" s="159"/>
      <c r="J1565" s="160">
        <f>ROUND(I1565*H1565,2)</f>
        <v>0</v>
      </c>
      <c r="K1565" s="156" t="s">
        <v>165</v>
      </c>
      <c r="L1565" s="35"/>
      <c r="M1565" s="161" t="s">
        <v>3</v>
      </c>
      <c r="N1565" s="162" t="s">
        <v>42</v>
      </c>
      <c r="O1565" s="55"/>
      <c r="P1565" s="163">
        <f>O1565*H1565</f>
        <v>0</v>
      </c>
      <c r="Q1565" s="163">
        <v>0.02503</v>
      </c>
      <c r="R1565" s="163">
        <f>Q1565*H1565</f>
        <v>0.3847111</v>
      </c>
      <c r="S1565" s="163">
        <v>0</v>
      </c>
      <c r="T1565" s="164">
        <f>S1565*H1565</f>
        <v>0</v>
      </c>
      <c r="U1565" s="34"/>
      <c r="V1565" s="34"/>
      <c r="W1565" s="34"/>
      <c r="X1565" s="34"/>
      <c r="Y1565" s="34"/>
      <c r="Z1565" s="34"/>
      <c r="AA1565" s="34"/>
      <c r="AB1565" s="34"/>
      <c r="AC1565" s="34"/>
      <c r="AD1565" s="34"/>
      <c r="AE1565" s="34"/>
      <c r="AR1565" s="165" t="s">
        <v>251</v>
      </c>
      <c r="AT1565" s="165" t="s">
        <v>161</v>
      </c>
      <c r="AU1565" s="165" t="s">
        <v>79</v>
      </c>
      <c r="AY1565" s="19" t="s">
        <v>159</v>
      </c>
      <c r="BE1565" s="166">
        <f>IF(N1565="základní",J1565,0)</f>
        <v>0</v>
      </c>
      <c r="BF1565" s="166">
        <f>IF(N1565="snížená",J1565,0)</f>
        <v>0</v>
      </c>
      <c r="BG1565" s="166">
        <f>IF(N1565="zákl. přenesená",J1565,0)</f>
        <v>0</v>
      </c>
      <c r="BH1565" s="166">
        <f>IF(N1565="sníž. přenesená",J1565,0)</f>
        <v>0</v>
      </c>
      <c r="BI1565" s="166">
        <f>IF(N1565="nulová",J1565,0)</f>
        <v>0</v>
      </c>
      <c r="BJ1565" s="19" t="s">
        <v>15</v>
      </c>
      <c r="BK1565" s="166">
        <f>ROUND(I1565*H1565,2)</f>
        <v>0</v>
      </c>
      <c r="BL1565" s="19" t="s">
        <v>251</v>
      </c>
      <c r="BM1565" s="165" t="s">
        <v>1974</v>
      </c>
    </row>
    <row r="1566" spans="2:51" s="13" customFormat="1" ht="11.25">
      <c r="B1566" s="167"/>
      <c r="D1566" s="168" t="s">
        <v>167</v>
      </c>
      <c r="E1566" s="169" t="s">
        <v>3</v>
      </c>
      <c r="F1566" s="170" t="s">
        <v>339</v>
      </c>
      <c r="H1566" s="169" t="s">
        <v>3</v>
      </c>
      <c r="I1566" s="171"/>
      <c r="L1566" s="167"/>
      <c r="M1566" s="172"/>
      <c r="N1566" s="173"/>
      <c r="O1566" s="173"/>
      <c r="P1566" s="173"/>
      <c r="Q1566" s="173"/>
      <c r="R1566" s="173"/>
      <c r="S1566" s="173"/>
      <c r="T1566" s="174"/>
      <c r="AT1566" s="169" t="s">
        <v>167</v>
      </c>
      <c r="AU1566" s="169" t="s">
        <v>79</v>
      </c>
      <c r="AV1566" s="13" t="s">
        <v>15</v>
      </c>
      <c r="AW1566" s="13" t="s">
        <v>33</v>
      </c>
      <c r="AX1566" s="13" t="s">
        <v>71</v>
      </c>
      <c r="AY1566" s="169" t="s">
        <v>159</v>
      </c>
    </row>
    <row r="1567" spans="2:51" s="14" customFormat="1" ht="11.25">
      <c r="B1567" s="175"/>
      <c r="D1567" s="168" t="s">
        <v>167</v>
      </c>
      <c r="E1567" s="176" t="s">
        <v>3</v>
      </c>
      <c r="F1567" s="177" t="s">
        <v>1975</v>
      </c>
      <c r="H1567" s="178">
        <v>15.37</v>
      </c>
      <c r="I1567" s="179"/>
      <c r="L1567" s="175"/>
      <c r="M1567" s="180"/>
      <c r="N1567" s="181"/>
      <c r="O1567" s="181"/>
      <c r="P1567" s="181"/>
      <c r="Q1567" s="181"/>
      <c r="R1567" s="181"/>
      <c r="S1567" s="181"/>
      <c r="T1567" s="182"/>
      <c r="AT1567" s="176" t="s">
        <v>167</v>
      </c>
      <c r="AU1567" s="176" t="s">
        <v>79</v>
      </c>
      <c r="AV1567" s="14" t="s">
        <v>79</v>
      </c>
      <c r="AW1567" s="14" t="s">
        <v>33</v>
      </c>
      <c r="AX1567" s="14" t="s">
        <v>15</v>
      </c>
      <c r="AY1567" s="176" t="s">
        <v>159</v>
      </c>
    </row>
    <row r="1568" spans="1:65" s="2" customFormat="1" ht="60" customHeight="1">
      <c r="A1568" s="34"/>
      <c r="B1568" s="153"/>
      <c r="C1568" s="154" t="s">
        <v>1976</v>
      </c>
      <c r="D1568" s="154" t="s">
        <v>161</v>
      </c>
      <c r="E1568" s="155" t="s">
        <v>1977</v>
      </c>
      <c r="F1568" s="156" t="s">
        <v>1978</v>
      </c>
      <c r="G1568" s="157" t="s">
        <v>164</v>
      </c>
      <c r="H1568" s="158">
        <v>6</v>
      </c>
      <c r="I1568" s="159"/>
      <c r="J1568" s="160">
        <f>ROUND(I1568*H1568,2)</f>
        <v>0</v>
      </c>
      <c r="K1568" s="156" t="s">
        <v>3</v>
      </c>
      <c r="L1568" s="35"/>
      <c r="M1568" s="161" t="s">
        <v>3</v>
      </c>
      <c r="N1568" s="162" t="s">
        <v>42</v>
      </c>
      <c r="O1568" s="55"/>
      <c r="P1568" s="163">
        <f>O1568*H1568</f>
        <v>0</v>
      </c>
      <c r="Q1568" s="163">
        <v>0.0506556606</v>
      </c>
      <c r="R1568" s="163">
        <f>Q1568*H1568</f>
        <v>0.3039339636</v>
      </c>
      <c r="S1568" s="163">
        <v>0</v>
      </c>
      <c r="T1568" s="164">
        <f>S1568*H1568</f>
        <v>0</v>
      </c>
      <c r="U1568" s="34"/>
      <c r="V1568" s="34"/>
      <c r="W1568" s="34"/>
      <c r="X1568" s="34"/>
      <c r="Y1568" s="34"/>
      <c r="Z1568" s="34"/>
      <c r="AA1568" s="34"/>
      <c r="AB1568" s="34"/>
      <c r="AC1568" s="34"/>
      <c r="AD1568" s="34"/>
      <c r="AE1568" s="34"/>
      <c r="AR1568" s="165" t="s">
        <v>251</v>
      </c>
      <c r="AT1568" s="165" t="s">
        <v>161</v>
      </c>
      <c r="AU1568" s="165" t="s">
        <v>79</v>
      </c>
      <c r="AY1568" s="19" t="s">
        <v>159</v>
      </c>
      <c r="BE1568" s="166">
        <f>IF(N1568="základní",J1568,0)</f>
        <v>0</v>
      </c>
      <c r="BF1568" s="166">
        <f>IF(N1568="snížená",J1568,0)</f>
        <v>0</v>
      </c>
      <c r="BG1568" s="166">
        <f>IF(N1568="zákl. přenesená",J1568,0)</f>
        <v>0</v>
      </c>
      <c r="BH1568" s="166">
        <f>IF(N1568="sníž. přenesená",J1568,0)</f>
        <v>0</v>
      </c>
      <c r="BI1568" s="166">
        <f>IF(N1568="nulová",J1568,0)</f>
        <v>0</v>
      </c>
      <c r="BJ1568" s="19" t="s">
        <v>15</v>
      </c>
      <c r="BK1568" s="166">
        <f>ROUND(I1568*H1568,2)</f>
        <v>0</v>
      </c>
      <c r="BL1568" s="19" t="s">
        <v>251</v>
      </c>
      <c r="BM1568" s="165" t="s">
        <v>1979</v>
      </c>
    </row>
    <row r="1569" spans="2:51" s="13" customFormat="1" ht="11.25">
      <c r="B1569" s="167"/>
      <c r="D1569" s="168" t="s">
        <v>167</v>
      </c>
      <c r="E1569" s="169" t="s">
        <v>3</v>
      </c>
      <c r="F1569" s="170" t="s">
        <v>339</v>
      </c>
      <c r="H1569" s="169" t="s">
        <v>3</v>
      </c>
      <c r="I1569" s="171"/>
      <c r="L1569" s="167"/>
      <c r="M1569" s="172"/>
      <c r="N1569" s="173"/>
      <c r="O1569" s="173"/>
      <c r="P1569" s="173"/>
      <c r="Q1569" s="173"/>
      <c r="R1569" s="173"/>
      <c r="S1569" s="173"/>
      <c r="T1569" s="174"/>
      <c r="AT1569" s="169" t="s">
        <v>167</v>
      </c>
      <c r="AU1569" s="169" t="s">
        <v>79</v>
      </c>
      <c r="AV1569" s="13" t="s">
        <v>15</v>
      </c>
      <c r="AW1569" s="13" t="s">
        <v>33</v>
      </c>
      <c r="AX1569" s="13" t="s">
        <v>71</v>
      </c>
      <c r="AY1569" s="169" t="s">
        <v>159</v>
      </c>
    </row>
    <row r="1570" spans="2:51" s="14" customFormat="1" ht="11.25">
      <c r="B1570" s="175"/>
      <c r="D1570" s="168" t="s">
        <v>167</v>
      </c>
      <c r="E1570" s="176" t="s">
        <v>3</v>
      </c>
      <c r="F1570" s="177" t="s">
        <v>1980</v>
      </c>
      <c r="H1570" s="178">
        <v>6</v>
      </c>
      <c r="I1570" s="179"/>
      <c r="L1570" s="175"/>
      <c r="M1570" s="180"/>
      <c r="N1570" s="181"/>
      <c r="O1570" s="181"/>
      <c r="P1570" s="181"/>
      <c r="Q1570" s="181"/>
      <c r="R1570" s="181"/>
      <c r="S1570" s="181"/>
      <c r="T1570" s="182"/>
      <c r="AT1570" s="176" t="s">
        <v>167</v>
      </c>
      <c r="AU1570" s="176" t="s">
        <v>79</v>
      </c>
      <c r="AV1570" s="14" t="s">
        <v>79</v>
      </c>
      <c r="AW1570" s="14" t="s">
        <v>33</v>
      </c>
      <c r="AX1570" s="14" t="s">
        <v>15</v>
      </c>
      <c r="AY1570" s="176" t="s">
        <v>159</v>
      </c>
    </row>
    <row r="1571" spans="1:65" s="2" customFormat="1" ht="36" customHeight="1">
      <c r="A1571" s="34"/>
      <c r="B1571" s="153"/>
      <c r="C1571" s="154" t="s">
        <v>1981</v>
      </c>
      <c r="D1571" s="154" t="s">
        <v>161</v>
      </c>
      <c r="E1571" s="155" t="s">
        <v>1982</v>
      </c>
      <c r="F1571" s="156" t="s">
        <v>1983</v>
      </c>
      <c r="G1571" s="157" t="s">
        <v>298</v>
      </c>
      <c r="H1571" s="158">
        <v>5.8</v>
      </c>
      <c r="I1571" s="159"/>
      <c r="J1571" s="160">
        <f>ROUND(I1571*H1571,2)</f>
        <v>0</v>
      </c>
      <c r="K1571" s="156" t="s">
        <v>165</v>
      </c>
      <c r="L1571" s="35"/>
      <c r="M1571" s="161" t="s">
        <v>3</v>
      </c>
      <c r="N1571" s="162" t="s">
        <v>42</v>
      </c>
      <c r="O1571" s="55"/>
      <c r="P1571" s="163">
        <f>O1571*H1571</f>
        <v>0</v>
      </c>
      <c r="Q1571" s="163">
        <v>0.00036</v>
      </c>
      <c r="R1571" s="163">
        <f>Q1571*H1571</f>
        <v>0.002088</v>
      </c>
      <c r="S1571" s="163">
        <v>0</v>
      </c>
      <c r="T1571" s="164">
        <f>S1571*H1571</f>
        <v>0</v>
      </c>
      <c r="U1571" s="34"/>
      <c r="V1571" s="34"/>
      <c r="W1571" s="34"/>
      <c r="X1571" s="34"/>
      <c r="Y1571" s="34"/>
      <c r="Z1571" s="34"/>
      <c r="AA1571" s="34"/>
      <c r="AB1571" s="34"/>
      <c r="AC1571" s="34"/>
      <c r="AD1571" s="34"/>
      <c r="AE1571" s="34"/>
      <c r="AR1571" s="165" t="s">
        <v>251</v>
      </c>
      <c r="AT1571" s="165" t="s">
        <v>161</v>
      </c>
      <c r="AU1571" s="165" t="s">
        <v>79</v>
      </c>
      <c r="AY1571" s="19" t="s">
        <v>159</v>
      </c>
      <c r="BE1571" s="166">
        <f>IF(N1571="základní",J1571,0)</f>
        <v>0</v>
      </c>
      <c r="BF1571" s="166">
        <f>IF(N1571="snížená",J1571,0)</f>
        <v>0</v>
      </c>
      <c r="BG1571" s="166">
        <f>IF(N1571="zákl. přenesená",J1571,0)</f>
        <v>0</v>
      </c>
      <c r="BH1571" s="166">
        <f>IF(N1571="sníž. přenesená",J1571,0)</f>
        <v>0</v>
      </c>
      <c r="BI1571" s="166">
        <f>IF(N1571="nulová",J1571,0)</f>
        <v>0</v>
      </c>
      <c r="BJ1571" s="19" t="s">
        <v>15</v>
      </c>
      <c r="BK1571" s="166">
        <f>ROUND(I1571*H1571,2)</f>
        <v>0</v>
      </c>
      <c r="BL1571" s="19" t="s">
        <v>251</v>
      </c>
      <c r="BM1571" s="165" t="s">
        <v>1984</v>
      </c>
    </row>
    <row r="1572" spans="2:51" s="13" customFormat="1" ht="11.25">
      <c r="B1572" s="167"/>
      <c r="D1572" s="168" t="s">
        <v>167</v>
      </c>
      <c r="E1572" s="169" t="s">
        <v>3</v>
      </c>
      <c r="F1572" s="170" t="s">
        <v>339</v>
      </c>
      <c r="H1572" s="169" t="s">
        <v>3</v>
      </c>
      <c r="I1572" s="171"/>
      <c r="L1572" s="167"/>
      <c r="M1572" s="172"/>
      <c r="N1572" s="173"/>
      <c r="O1572" s="173"/>
      <c r="P1572" s="173"/>
      <c r="Q1572" s="173"/>
      <c r="R1572" s="173"/>
      <c r="S1572" s="173"/>
      <c r="T1572" s="174"/>
      <c r="AT1572" s="169" t="s">
        <v>167</v>
      </c>
      <c r="AU1572" s="169" t="s">
        <v>79</v>
      </c>
      <c r="AV1572" s="13" t="s">
        <v>15</v>
      </c>
      <c r="AW1572" s="13" t="s">
        <v>33</v>
      </c>
      <c r="AX1572" s="13" t="s">
        <v>71</v>
      </c>
      <c r="AY1572" s="169" t="s">
        <v>159</v>
      </c>
    </row>
    <row r="1573" spans="2:51" s="14" customFormat="1" ht="11.25">
      <c r="B1573" s="175"/>
      <c r="D1573" s="168" t="s">
        <v>167</v>
      </c>
      <c r="E1573" s="176" t="s">
        <v>3</v>
      </c>
      <c r="F1573" s="177" t="s">
        <v>1985</v>
      </c>
      <c r="H1573" s="178">
        <v>5.8</v>
      </c>
      <c r="I1573" s="179"/>
      <c r="L1573" s="175"/>
      <c r="M1573" s="180"/>
      <c r="N1573" s="181"/>
      <c r="O1573" s="181"/>
      <c r="P1573" s="181"/>
      <c r="Q1573" s="181"/>
      <c r="R1573" s="181"/>
      <c r="S1573" s="181"/>
      <c r="T1573" s="182"/>
      <c r="AT1573" s="176" t="s">
        <v>167</v>
      </c>
      <c r="AU1573" s="176" t="s">
        <v>79</v>
      </c>
      <c r="AV1573" s="14" t="s">
        <v>79</v>
      </c>
      <c r="AW1573" s="14" t="s">
        <v>33</v>
      </c>
      <c r="AX1573" s="14" t="s">
        <v>15</v>
      </c>
      <c r="AY1573" s="176" t="s">
        <v>159</v>
      </c>
    </row>
    <row r="1574" spans="1:65" s="2" customFormat="1" ht="48" customHeight="1">
      <c r="A1574" s="34"/>
      <c r="B1574" s="153"/>
      <c r="C1574" s="154" t="s">
        <v>1986</v>
      </c>
      <c r="D1574" s="154" t="s">
        <v>161</v>
      </c>
      <c r="E1574" s="155" t="s">
        <v>1987</v>
      </c>
      <c r="F1574" s="156" t="s">
        <v>1988</v>
      </c>
      <c r="G1574" s="157" t="s">
        <v>164</v>
      </c>
      <c r="H1574" s="158">
        <v>38.58</v>
      </c>
      <c r="I1574" s="159"/>
      <c r="J1574" s="160">
        <f>ROUND(I1574*H1574,2)</f>
        <v>0</v>
      </c>
      <c r="K1574" s="156" t="s">
        <v>165</v>
      </c>
      <c r="L1574" s="35"/>
      <c r="M1574" s="161" t="s">
        <v>3</v>
      </c>
      <c r="N1574" s="162" t="s">
        <v>42</v>
      </c>
      <c r="O1574" s="55"/>
      <c r="P1574" s="163">
        <f>O1574*H1574</f>
        <v>0</v>
      </c>
      <c r="Q1574" s="163">
        <v>0.02263</v>
      </c>
      <c r="R1574" s="163">
        <f>Q1574*H1574</f>
        <v>0.8730654</v>
      </c>
      <c r="S1574" s="163">
        <v>0</v>
      </c>
      <c r="T1574" s="164">
        <f>S1574*H1574</f>
        <v>0</v>
      </c>
      <c r="U1574" s="34"/>
      <c r="V1574" s="34"/>
      <c r="W1574" s="34"/>
      <c r="X1574" s="34"/>
      <c r="Y1574" s="34"/>
      <c r="Z1574" s="34"/>
      <c r="AA1574" s="34"/>
      <c r="AB1574" s="34"/>
      <c r="AC1574" s="34"/>
      <c r="AD1574" s="34"/>
      <c r="AE1574" s="34"/>
      <c r="AR1574" s="165" t="s">
        <v>251</v>
      </c>
      <c r="AT1574" s="165" t="s">
        <v>161</v>
      </c>
      <c r="AU1574" s="165" t="s">
        <v>79</v>
      </c>
      <c r="AY1574" s="19" t="s">
        <v>159</v>
      </c>
      <c r="BE1574" s="166">
        <f>IF(N1574="základní",J1574,0)</f>
        <v>0</v>
      </c>
      <c r="BF1574" s="166">
        <f>IF(N1574="snížená",J1574,0)</f>
        <v>0</v>
      </c>
      <c r="BG1574" s="166">
        <f>IF(N1574="zákl. přenesená",J1574,0)</f>
        <v>0</v>
      </c>
      <c r="BH1574" s="166">
        <f>IF(N1574="sníž. přenesená",J1574,0)</f>
        <v>0</v>
      </c>
      <c r="BI1574" s="166">
        <f>IF(N1574="nulová",J1574,0)</f>
        <v>0</v>
      </c>
      <c r="BJ1574" s="19" t="s">
        <v>15</v>
      </c>
      <c r="BK1574" s="166">
        <f>ROUND(I1574*H1574,2)</f>
        <v>0</v>
      </c>
      <c r="BL1574" s="19" t="s">
        <v>251</v>
      </c>
      <c r="BM1574" s="165" t="s">
        <v>1989</v>
      </c>
    </row>
    <row r="1575" spans="2:51" s="13" customFormat="1" ht="11.25">
      <c r="B1575" s="167"/>
      <c r="D1575" s="168" t="s">
        <v>167</v>
      </c>
      <c r="E1575" s="169" t="s">
        <v>3</v>
      </c>
      <c r="F1575" s="170" t="s">
        <v>339</v>
      </c>
      <c r="H1575" s="169" t="s">
        <v>3</v>
      </c>
      <c r="I1575" s="171"/>
      <c r="L1575" s="167"/>
      <c r="M1575" s="172"/>
      <c r="N1575" s="173"/>
      <c r="O1575" s="173"/>
      <c r="P1575" s="173"/>
      <c r="Q1575" s="173"/>
      <c r="R1575" s="173"/>
      <c r="S1575" s="173"/>
      <c r="T1575" s="174"/>
      <c r="AT1575" s="169" t="s">
        <v>167</v>
      </c>
      <c r="AU1575" s="169" t="s">
        <v>79</v>
      </c>
      <c r="AV1575" s="13" t="s">
        <v>15</v>
      </c>
      <c r="AW1575" s="13" t="s">
        <v>33</v>
      </c>
      <c r="AX1575" s="13" t="s">
        <v>71</v>
      </c>
      <c r="AY1575" s="169" t="s">
        <v>159</v>
      </c>
    </row>
    <row r="1576" spans="2:51" s="14" customFormat="1" ht="11.25">
      <c r="B1576" s="175"/>
      <c r="D1576" s="168" t="s">
        <v>167</v>
      </c>
      <c r="E1576" s="176" t="s">
        <v>3</v>
      </c>
      <c r="F1576" s="177" t="s">
        <v>1990</v>
      </c>
      <c r="H1576" s="178">
        <v>11.22</v>
      </c>
      <c r="I1576" s="179"/>
      <c r="L1576" s="175"/>
      <c r="M1576" s="180"/>
      <c r="N1576" s="181"/>
      <c r="O1576" s="181"/>
      <c r="P1576" s="181"/>
      <c r="Q1576" s="181"/>
      <c r="R1576" s="181"/>
      <c r="S1576" s="181"/>
      <c r="T1576" s="182"/>
      <c r="AT1576" s="176" t="s">
        <v>167</v>
      </c>
      <c r="AU1576" s="176" t="s">
        <v>79</v>
      </c>
      <c r="AV1576" s="14" t="s">
        <v>79</v>
      </c>
      <c r="AW1576" s="14" t="s">
        <v>33</v>
      </c>
      <c r="AX1576" s="14" t="s">
        <v>71</v>
      </c>
      <c r="AY1576" s="176" t="s">
        <v>159</v>
      </c>
    </row>
    <row r="1577" spans="2:51" s="13" customFormat="1" ht="11.25">
      <c r="B1577" s="167"/>
      <c r="D1577" s="168" t="s">
        <v>167</v>
      </c>
      <c r="E1577" s="169" t="s">
        <v>3</v>
      </c>
      <c r="F1577" s="170" t="s">
        <v>342</v>
      </c>
      <c r="H1577" s="169" t="s">
        <v>3</v>
      </c>
      <c r="I1577" s="171"/>
      <c r="L1577" s="167"/>
      <c r="M1577" s="172"/>
      <c r="N1577" s="173"/>
      <c r="O1577" s="173"/>
      <c r="P1577" s="173"/>
      <c r="Q1577" s="173"/>
      <c r="R1577" s="173"/>
      <c r="S1577" s="173"/>
      <c r="T1577" s="174"/>
      <c r="AT1577" s="169" t="s">
        <v>167</v>
      </c>
      <c r="AU1577" s="169" t="s">
        <v>79</v>
      </c>
      <c r="AV1577" s="13" t="s">
        <v>15</v>
      </c>
      <c r="AW1577" s="13" t="s">
        <v>33</v>
      </c>
      <c r="AX1577" s="13" t="s">
        <v>71</v>
      </c>
      <c r="AY1577" s="169" t="s">
        <v>159</v>
      </c>
    </row>
    <row r="1578" spans="2:51" s="14" customFormat="1" ht="11.25">
      <c r="B1578" s="175"/>
      <c r="D1578" s="168" t="s">
        <v>167</v>
      </c>
      <c r="E1578" s="176" t="s">
        <v>3</v>
      </c>
      <c r="F1578" s="177" t="s">
        <v>1991</v>
      </c>
      <c r="H1578" s="178">
        <v>27.36</v>
      </c>
      <c r="I1578" s="179"/>
      <c r="L1578" s="175"/>
      <c r="M1578" s="180"/>
      <c r="N1578" s="181"/>
      <c r="O1578" s="181"/>
      <c r="P1578" s="181"/>
      <c r="Q1578" s="181"/>
      <c r="R1578" s="181"/>
      <c r="S1578" s="181"/>
      <c r="T1578" s="182"/>
      <c r="AT1578" s="176" t="s">
        <v>167</v>
      </c>
      <c r="AU1578" s="176" t="s">
        <v>79</v>
      </c>
      <c r="AV1578" s="14" t="s">
        <v>79</v>
      </c>
      <c r="AW1578" s="14" t="s">
        <v>33</v>
      </c>
      <c r="AX1578" s="14" t="s">
        <v>71</v>
      </c>
      <c r="AY1578" s="176" t="s">
        <v>159</v>
      </c>
    </row>
    <row r="1579" spans="2:51" s="15" customFormat="1" ht="11.25">
      <c r="B1579" s="183"/>
      <c r="D1579" s="168" t="s">
        <v>167</v>
      </c>
      <c r="E1579" s="184" t="s">
        <v>3</v>
      </c>
      <c r="F1579" s="185" t="s">
        <v>186</v>
      </c>
      <c r="H1579" s="186">
        <v>38.58</v>
      </c>
      <c r="I1579" s="187"/>
      <c r="L1579" s="183"/>
      <c r="M1579" s="188"/>
      <c r="N1579" s="189"/>
      <c r="O1579" s="189"/>
      <c r="P1579" s="189"/>
      <c r="Q1579" s="189"/>
      <c r="R1579" s="189"/>
      <c r="S1579" s="189"/>
      <c r="T1579" s="190"/>
      <c r="AT1579" s="184" t="s">
        <v>167</v>
      </c>
      <c r="AU1579" s="184" t="s">
        <v>79</v>
      </c>
      <c r="AV1579" s="15" t="s">
        <v>85</v>
      </c>
      <c r="AW1579" s="15" t="s">
        <v>33</v>
      </c>
      <c r="AX1579" s="15" t="s">
        <v>15</v>
      </c>
      <c r="AY1579" s="184" t="s">
        <v>159</v>
      </c>
    </row>
    <row r="1580" spans="1:65" s="2" customFormat="1" ht="36" customHeight="1">
      <c r="A1580" s="34"/>
      <c r="B1580" s="153"/>
      <c r="C1580" s="154" t="s">
        <v>1992</v>
      </c>
      <c r="D1580" s="154" t="s">
        <v>161</v>
      </c>
      <c r="E1580" s="155" t="s">
        <v>1993</v>
      </c>
      <c r="F1580" s="156" t="s">
        <v>1994</v>
      </c>
      <c r="G1580" s="157" t="s">
        <v>164</v>
      </c>
      <c r="H1580" s="158">
        <v>51</v>
      </c>
      <c r="I1580" s="159"/>
      <c r="J1580" s="160">
        <f>ROUND(I1580*H1580,2)</f>
        <v>0</v>
      </c>
      <c r="K1580" s="156" t="s">
        <v>165</v>
      </c>
      <c r="L1580" s="35"/>
      <c r="M1580" s="161" t="s">
        <v>3</v>
      </c>
      <c r="N1580" s="162" t="s">
        <v>42</v>
      </c>
      <c r="O1580" s="55"/>
      <c r="P1580" s="163">
        <f>O1580*H1580</f>
        <v>0</v>
      </c>
      <c r="Q1580" s="163">
        <v>0</v>
      </c>
      <c r="R1580" s="163">
        <f>Q1580*H1580</f>
        <v>0</v>
      </c>
      <c r="S1580" s="163">
        <v>0</v>
      </c>
      <c r="T1580" s="164">
        <f>S1580*H1580</f>
        <v>0</v>
      </c>
      <c r="U1580" s="34"/>
      <c r="V1580" s="34"/>
      <c r="W1580" s="34"/>
      <c r="X1580" s="34"/>
      <c r="Y1580" s="34"/>
      <c r="Z1580" s="34"/>
      <c r="AA1580" s="34"/>
      <c r="AB1580" s="34"/>
      <c r="AC1580" s="34"/>
      <c r="AD1580" s="34"/>
      <c r="AE1580" s="34"/>
      <c r="AR1580" s="165" t="s">
        <v>251</v>
      </c>
      <c r="AT1580" s="165" t="s">
        <v>161</v>
      </c>
      <c r="AU1580" s="165" t="s">
        <v>79</v>
      </c>
      <c r="AY1580" s="19" t="s">
        <v>159</v>
      </c>
      <c r="BE1580" s="166">
        <f>IF(N1580="základní",J1580,0)</f>
        <v>0</v>
      </c>
      <c r="BF1580" s="166">
        <f>IF(N1580="snížená",J1580,0)</f>
        <v>0</v>
      </c>
      <c r="BG1580" s="166">
        <f>IF(N1580="zákl. přenesená",J1580,0)</f>
        <v>0</v>
      </c>
      <c r="BH1580" s="166">
        <f>IF(N1580="sníž. přenesená",J1580,0)</f>
        <v>0</v>
      </c>
      <c r="BI1580" s="166">
        <f>IF(N1580="nulová",J1580,0)</f>
        <v>0</v>
      </c>
      <c r="BJ1580" s="19" t="s">
        <v>15</v>
      </c>
      <c r="BK1580" s="166">
        <f>ROUND(I1580*H1580,2)</f>
        <v>0</v>
      </c>
      <c r="BL1580" s="19" t="s">
        <v>251</v>
      </c>
      <c r="BM1580" s="165" t="s">
        <v>1995</v>
      </c>
    </row>
    <row r="1581" spans="2:51" s="13" customFormat="1" ht="11.25">
      <c r="B1581" s="167"/>
      <c r="D1581" s="168" t="s">
        <v>167</v>
      </c>
      <c r="E1581" s="169" t="s">
        <v>3</v>
      </c>
      <c r="F1581" s="170" t="s">
        <v>1996</v>
      </c>
      <c r="H1581" s="169" t="s">
        <v>3</v>
      </c>
      <c r="I1581" s="171"/>
      <c r="L1581" s="167"/>
      <c r="M1581" s="172"/>
      <c r="N1581" s="173"/>
      <c r="O1581" s="173"/>
      <c r="P1581" s="173"/>
      <c r="Q1581" s="173"/>
      <c r="R1581" s="173"/>
      <c r="S1581" s="173"/>
      <c r="T1581" s="174"/>
      <c r="AT1581" s="169" t="s">
        <v>167</v>
      </c>
      <c r="AU1581" s="169" t="s">
        <v>79</v>
      </c>
      <c r="AV1581" s="13" t="s">
        <v>15</v>
      </c>
      <c r="AW1581" s="13" t="s">
        <v>33</v>
      </c>
      <c r="AX1581" s="13" t="s">
        <v>71</v>
      </c>
      <c r="AY1581" s="169" t="s">
        <v>159</v>
      </c>
    </row>
    <row r="1582" spans="2:51" s="14" customFormat="1" ht="11.25">
      <c r="B1582" s="175"/>
      <c r="D1582" s="168" t="s">
        <v>167</v>
      </c>
      <c r="E1582" s="176" t="s">
        <v>3</v>
      </c>
      <c r="F1582" s="177" t="s">
        <v>531</v>
      </c>
      <c r="H1582" s="178">
        <v>51</v>
      </c>
      <c r="I1582" s="179"/>
      <c r="L1582" s="175"/>
      <c r="M1582" s="180"/>
      <c r="N1582" s="181"/>
      <c r="O1582" s="181"/>
      <c r="P1582" s="181"/>
      <c r="Q1582" s="181"/>
      <c r="R1582" s="181"/>
      <c r="S1582" s="181"/>
      <c r="T1582" s="182"/>
      <c r="AT1582" s="176" t="s">
        <v>167</v>
      </c>
      <c r="AU1582" s="176" t="s">
        <v>79</v>
      </c>
      <c r="AV1582" s="14" t="s">
        <v>79</v>
      </c>
      <c r="AW1582" s="14" t="s">
        <v>33</v>
      </c>
      <c r="AX1582" s="14" t="s">
        <v>15</v>
      </c>
      <c r="AY1582" s="176" t="s">
        <v>159</v>
      </c>
    </row>
    <row r="1583" spans="1:65" s="2" customFormat="1" ht="24" customHeight="1">
      <c r="A1583" s="34"/>
      <c r="B1583" s="153"/>
      <c r="C1583" s="191" t="s">
        <v>1997</v>
      </c>
      <c r="D1583" s="191" t="s">
        <v>245</v>
      </c>
      <c r="E1583" s="192" t="s">
        <v>1998</v>
      </c>
      <c r="F1583" s="193" t="s">
        <v>1999</v>
      </c>
      <c r="G1583" s="194" t="s">
        <v>164</v>
      </c>
      <c r="H1583" s="195">
        <v>56.1</v>
      </c>
      <c r="I1583" s="196"/>
      <c r="J1583" s="197">
        <f>ROUND(I1583*H1583,2)</f>
        <v>0</v>
      </c>
      <c r="K1583" s="193" t="s">
        <v>165</v>
      </c>
      <c r="L1583" s="198"/>
      <c r="M1583" s="199" t="s">
        <v>3</v>
      </c>
      <c r="N1583" s="200" t="s">
        <v>42</v>
      </c>
      <c r="O1583" s="55"/>
      <c r="P1583" s="163">
        <f>O1583*H1583</f>
        <v>0</v>
      </c>
      <c r="Q1583" s="163">
        <v>0.00014</v>
      </c>
      <c r="R1583" s="163">
        <f>Q1583*H1583</f>
        <v>0.007854</v>
      </c>
      <c r="S1583" s="163">
        <v>0</v>
      </c>
      <c r="T1583" s="164">
        <f>S1583*H1583</f>
        <v>0</v>
      </c>
      <c r="U1583" s="34"/>
      <c r="V1583" s="34"/>
      <c r="W1583" s="34"/>
      <c r="X1583" s="34"/>
      <c r="Y1583" s="34"/>
      <c r="Z1583" s="34"/>
      <c r="AA1583" s="34"/>
      <c r="AB1583" s="34"/>
      <c r="AC1583" s="34"/>
      <c r="AD1583" s="34"/>
      <c r="AE1583" s="34"/>
      <c r="AR1583" s="165" t="s">
        <v>345</v>
      </c>
      <c r="AT1583" s="165" t="s">
        <v>245</v>
      </c>
      <c r="AU1583" s="165" t="s">
        <v>79</v>
      </c>
      <c r="AY1583" s="19" t="s">
        <v>159</v>
      </c>
      <c r="BE1583" s="166">
        <f>IF(N1583="základní",J1583,0)</f>
        <v>0</v>
      </c>
      <c r="BF1583" s="166">
        <f>IF(N1583="snížená",J1583,0)</f>
        <v>0</v>
      </c>
      <c r="BG1583" s="166">
        <f>IF(N1583="zákl. přenesená",J1583,0)</f>
        <v>0</v>
      </c>
      <c r="BH1583" s="166">
        <f>IF(N1583="sníž. přenesená",J1583,0)</f>
        <v>0</v>
      </c>
      <c r="BI1583" s="166">
        <f>IF(N1583="nulová",J1583,0)</f>
        <v>0</v>
      </c>
      <c r="BJ1583" s="19" t="s">
        <v>15</v>
      </c>
      <c r="BK1583" s="166">
        <f>ROUND(I1583*H1583,2)</f>
        <v>0</v>
      </c>
      <c r="BL1583" s="19" t="s">
        <v>251</v>
      </c>
      <c r="BM1583" s="165" t="s">
        <v>2000</v>
      </c>
    </row>
    <row r="1584" spans="2:51" s="14" customFormat="1" ht="11.25">
      <c r="B1584" s="175"/>
      <c r="D1584" s="168" t="s">
        <v>167</v>
      </c>
      <c r="F1584" s="177" t="s">
        <v>2001</v>
      </c>
      <c r="H1584" s="178">
        <v>56.1</v>
      </c>
      <c r="I1584" s="179"/>
      <c r="L1584" s="175"/>
      <c r="M1584" s="180"/>
      <c r="N1584" s="181"/>
      <c r="O1584" s="181"/>
      <c r="P1584" s="181"/>
      <c r="Q1584" s="181"/>
      <c r="R1584" s="181"/>
      <c r="S1584" s="181"/>
      <c r="T1584" s="182"/>
      <c r="AT1584" s="176" t="s">
        <v>167</v>
      </c>
      <c r="AU1584" s="176" t="s">
        <v>79</v>
      </c>
      <c r="AV1584" s="14" t="s">
        <v>79</v>
      </c>
      <c r="AW1584" s="14" t="s">
        <v>4</v>
      </c>
      <c r="AX1584" s="14" t="s">
        <v>15</v>
      </c>
      <c r="AY1584" s="176" t="s">
        <v>159</v>
      </c>
    </row>
    <row r="1585" spans="1:65" s="2" customFormat="1" ht="36" customHeight="1">
      <c r="A1585" s="34"/>
      <c r="B1585" s="153"/>
      <c r="C1585" s="154" t="s">
        <v>2002</v>
      </c>
      <c r="D1585" s="154" t="s">
        <v>161</v>
      </c>
      <c r="E1585" s="155" t="s">
        <v>2003</v>
      </c>
      <c r="F1585" s="156" t="s">
        <v>2004</v>
      </c>
      <c r="G1585" s="157" t="s">
        <v>164</v>
      </c>
      <c r="H1585" s="158">
        <v>51</v>
      </c>
      <c r="I1585" s="159"/>
      <c r="J1585" s="160">
        <f>ROUND(I1585*H1585,2)</f>
        <v>0</v>
      </c>
      <c r="K1585" s="156" t="s">
        <v>165</v>
      </c>
      <c r="L1585" s="35"/>
      <c r="M1585" s="161" t="s">
        <v>3</v>
      </c>
      <c r="N1585" s="162" t="s">
        <v>42</v>
      </c>
      <c r="O1585" s="55"/>
      <c r="P1585" s="163">
        <f>O1585*H1585</f>
        <v>0</v>
      </c>
      <c r="Q1585" s="163">
        <v>0</v>
      </c>
      <c r="R1585" s="163">
        <f>Q1585*H1585</f>
        <v>0</v>
      </c>
      <c r="S1585" s="163">
        <v>0</v>
      </c>
      <c r="T1585" s="164">
        <f>S1585*H1585</f>
        <v>0</v>
      </c>
      <c r="U1585" s="34"/>
      <c r="V1585" s="34"/>
      <c r="W1585" s="34"/>
      <c r="X1585" s="34"/>
      <c r="Y1585" s="34"/>
      <c r="Z1585" s="34"/>
      <c r="AA1585" s="34"/>
      <c r="AB1585" s="34"/>
      <c r="AC1585" s="34"/>
      <c r="AD1585" s="34"/>
      <c r="AE1585" s="34"/>
      <c r="AR1585" s="165" t="s">
        <v>251</v>
      </c>
      <c r="AT1585" s="165" t="s">
        <v>161</v>
      </c>
      <c r="AU1585" s="165" t="s">
        <v>79</v>
      </c>
      <c r="AY1585" s="19" t="s">
        <v>159</v>
      </c>
      <c r="BE1585" s="166">
        <f>IF(N1585="základní",J1585,0)</f>
        <v>0</v>
      </c>
      <c r="BF1585" s="166">
        <f>IF(N1585="snížená",J1585,0)</f>
        <v>0</v>
      </c>
      <c r="BG1585" s="166">
        <f>IF(N1585="zákl. přenesená",J1585,0)</f>
        <v>0</v>
      </c>
      <c r="BH1585" s="166">
        <f>IF(N1585="sníž. přenesená",J1585,0)</f>
        <v>0</v>
      </c>
      <c r="BI1585" s="166">
        <f>IF(N1585="nulová",J1585,0)</f>
        <v>0</v>
      </c>
      <c r="BJ1585" s="19" t="s">
        <v>15</v>
      </c>
      <c r="BK1585" s="166">
        <f>ROUND(I1585*H1585,2)</f>
        <v>0</v>
      </c>
      <c r="BL1585" s="19" t="s">
        <v>251</v>
      </c>
      <c r="BM1585" s="165" t="s">
        <v>2005</v>
      </c>
    </row>
    <row r="1586" spans="2:51" s="13" customFormat="1" ht="11.25">
      <c r="B1586" s="167"/>
      <c r="D1586" s="168" t="s">
        <v>167</v>
      </c>
      <c r="E1586" s="169" t="s">
        <v>3</v>
      </c>
      <c r="F1586" s="170" t="s">
        <v>1996</v>
      </c>
      <c r="H1586" s="169" t="s">
        <v>3</v>
      </c>
      <c r="I1586" s="171"/>
      <c r="L1586" s="167"/>
      <c r="M1586" s="172"/>
      <c r="N1586" s="173"/>
      <c r="O1586" s="173"/>
      <c r="P1586" s="173"/>
      <c r="Q1586" s="173"/>
      <c r="R1586" s="173"/>
      <c r="S1586" s="173"/>
      <c r="T1586" s="174"/>
      <c r="AT1586" s="169" t="s">
        <v>167</v>
      </c>
      <c r="AU1586" s="169" t="s">
        <v>79</v>
      </c>
      <c r="AV1586" s="13" t="s">
        <v>15</v>
      </c>
      <c r="AW1586" s="13" t="s">
        <v>33</v>
      </c>
      <c r="AX1586" s="13" t="s">
        <v>71</v>
      </c>
      <c r="AY1586" s="169" t="s">
        <v>159</v>
      </c>
    </row>
    <row r="1587" spans="2:51" s="14" customFormat="1" ht="11.25">
      <c r="B1587" s="175"/>
      <c r="D1587" s="168" t="s">
        <v>167</v>
      </c>
      <c r="E1587" s="176" t="s">
        <v>3</v>
      </c>
      <c r="F1587" s="177" t="s">
        <v>531</v>
      </c>
      <c r="H1587" s="178">
        <v>51</v>
      </c>
      <c r="I1587" s="179"/>
      <c r="L1587" s="175"/>
      <c r="M1587" s="180"/>
      <c r="N1587" s="181"/>
      <c r="O1587" s="181"/>
      <c r="P1587" s="181"/>
      <c r="Q1587" s="181"/>
      <c r="R1587" s="181"/>
      <c r="S1587" s="181"/>
      <c r="T1587" s="182"/>
      <c r="AT1587" s="176" t="s">
        <v>167</v>
      </c>
      <c r="AU1587" s="176" t="s">
        <v>79</v>
      </c>
      <c r="AV1587" s="14" t="s">
        <v>79</v>
      </c>
      <c r="AW1587" s="14" t="s">
        <v>33</v>
      </c>
      <c r="AX1587" s="14" t="s">
        <v>15</v>
      </c>
      <c r="AY1587" s="176" t="s">
        <v>159</v>
      </c>
    </row>
    <row r="1588" spans="1:65" s="2" customFormat="1" ht="24" customHeight="1">
      <c r="A1588" s="34"/>
      <c r="B1588" s="153"/>
      <c r="C1588" s="191" t="s">
        <v>2006</v>
      </c>
      <c r="D1588" s="191" t="s">
        <v>245</v>
      </c>
      <c r="E1588" s="192" t="s">
        <v>2007</v>
      </c>
      <c r="F1588" s="193" t="s">
        <v>2008</v>
      </c>
      <c r="G1588" s="194" t="s">
        <v>164</v>
      </c>
      <c r="H1588" s="195">
        <v>52.02</v>
      </c>
      <c r="I1588" s="196"/>
      <c r="J1588" s="197">
        <f>ROUND(I1588*H1588,2)</f>
        <v>0</v>
      </c>
      <c r="K1588" s="193" t="s">
        <v>165</v>
      </c>
      <c r="L1588" s="198"/>
      <c r="M1588" s="199" t="s">
        <v>3</v>
      </c>
      <c r="N1588" s="200" t="s">
        <v>42</v>
      </c>
      <c r="O1588" s="55"/>
      <c r="P1588" s="163">
        <f>O1588*H1588</f>
        <v>0</v>
      </c>
      <c r="Q1588" s="163">
        <v>0.0056</v>
      </c>
      <c r="R1588" s="163">
        <f>Q1588*H1588</f>
        <v>0.291312</v>
      </c>
      <c r="S1588" s="163">
        <v>0</v>
      </c>
      <c r="T1588" s="164">
        <f>S1588*H1588</f>
        <v>0</v>
      </c>
      <c r="U1588" s="34"/>
      <c r="V1588" s="34"/>
      <c r="W1588" s="34"/>
      <c r="X1588" s="34"/>
      <c r="Y1588" s="34"/>
      <c r="Z1588" s="34"/>
      <c r="AA1588" s="34"/>
      <c r="AB1588" s="34"/>
      <c r="AC1588" s="34"/>
      <c r="AD1588" s="34"/>
      <c r="AE1588" s="34"/>
      <c r="AR1588" s="165" t="s">
        <v>345</v>
      </c>
      <c r="AT1588" s="165" t="s">
        <v>245</v>
      </c>
      <c r="AU1588" s="165" t="s">
        <v>79</v>
      </c>
      <c r="AY1588" s="19" t="s">
        <v>159</v>
      </c>
      <c r="BE1588" s="166">
        <f>IF(N1588="základní",J1588,0)</f>
        <v>0</v>
      </c>
      <c r="BF1588" s="166">
        <f>IF(N1588="snížená",J1588,0)</f>
        <v>0</v>
      </c>
      <c r="BG1588" s="166">
        <f>IF(N1588="zákl. přenesená",J1588,0)</f>
        <v>0</v>
      </c>
      <c r="BH1588" s="166">
        <f>IF(N1588="sníž. přenesená",J1588,0)</f>
        <v>0</v>
      </c>
      <c r="BI1588" s="166">
        <f>IF(N1588="nulová",J1588,0)</f>
        <v>0</v>
      </c>
      <c r="BJ1588" s="19" t="s">
        <v>15</v>
      </c>
      <c r="BK1588" s="166">
        <f>ROUND(I1588*H1588,2)</f>
        <v>0</v>
      </c>
      <c r="BL1588" s="19" t="s">
        <v>251</v>
      </c>
      <c r="BM1588" s="165" t="s">
        <v>2009</v>
      </c>
    </row>
    <row r="1589" spans="2:51" s="14" customFormat="1" ht="11.25">
      <c r="B1589" s="175"/>
      <c r="D1589" s="168" t="s">
        <v>167</v>
      </c>
      <c r="F1589" s="177" t="s">
        <v>2010</v>
      </c>
      <c r="H1589" s="178">
        <v>52.02</v>
      </c>
      <c r="I1589" s="179"/>
      <c r="L1589" s="175"/>
      <c r="M1589" s="180"/>
      <c r="N1589" s="181"/>
      <c r="O1589" s="181"/>
      <c r="P1589" s="181"/>
      <c r="Q1589" s="181"/>
      <c r="R1589" s="181"/>
      <c r="S1589" s="181"/>
      <c r="T1589" s="182"/>
      <c r="AT1589" s="176" t="s">
        <v>167</v>
      </c>
      <c r="AU1589" s="176" t="s">
        <v>79</v>
      </c>
      <c r="AV1589" s="14" t="s">
        <v>79</v>
      </c>
      <c r="AW1589" s="14" t="s">
        <v>4</v>
      </c>
      <c r="AX1589" s="14" t="s">
        <v>15</v>
      </c>
      <c r="AY1589" s="176" t="s">
        <v>159</v>
      </c>
    </row>
    <row r="1590" spans="1:65" s="2" customFormat="1" ht="48" customHeight="1">
      <c r="A1590" s="34"/>
      <c r="B1590" s="153"/>
      <c r="C1590" s="154" t="s">
        <v>2011</v>
      </c>
      <c r="D1590" s="154" t="s">
        <v>161</v>
      </c>
      <c r="E1590" s="155" t="s">
        <v>2012</v>
      </c>
      <c r="F1590" s="156" t="s">
        <v>2013</v>
      </c>
      <c r="G1590" s="157" t="s">
        <v>298</v>
      </c>
      <c r="H1590" s="158">
        <v>2.3</v>
      </c>
      <c r="I1590" s="159"/>
      <c r="J1590" s="160">
        <f>ROUND(I1590*H1590,2)</f>
        <v>0</v>
      </c>
      <c r="K1590" s="156" t="s">
        <v>165</v>
      </c>
      <c r="L1590" s="35"/>
      <c r="M1590" s="161" t="s">
        <v>3</v>
      </c>
      <c r="N1590" s="162" t="s">
        <v>42</v>
      </c>
      <c r="O1590" s="55"/>
      <c r="P1590" s="163">
        <f>O1590*H1590</f>
        <v>0</v>
      </c>
      <c r="Q1590" s="163">
        <v>0.00784</v>
      </c>
      <c r="R1590" s="163">
        <f>Q1590*H1590</f>
        <v>0.018032</v>
      </c>
      <c r="S1590" s="163">
        <v>0</v>
      </c>
      <c r="T1590" s="164">
        <f>S1590*H1590</f>
        <v>0</v>
      </c>
      <c r="U1590" s="34"/>
      <c r="V1590" s="34"/>
      <c r="W1590" s="34"/>
      <c r="X1590" s="34"/>
      <c r="Y1590" s="34"/>
      <c r="Z1590" s="34"/>
      <c r="AA1590" s="34"/>
      <c r="AB1590" s="34"/>
      <c r="AC1590" s="34"/>
      <c r="AD1590" s="34"/>
      <c r="AE1590" s="34"/>
      <c r="AR1590" s="165" t="s">
        <v>251</v>
      </c>
      <c r="AT1590" s="165" t="s">
        <v>161</v>
      </c>
      <c r="AU1590" s="165" t="s">
        <v>79</v>
      </c>
      <c r="AY1590" s="19" t="s">
        <v>159</v>
      </c>
      <c r="BE1590" s="166">
        <f>IF(N1590="základní",J1590,0)</f>
        <v>0</v>
      </c>
      <c r="BF1590" s="166">
        <f>IF(N1590="snížená",J1590,0)</f>
        <v>0</v>
      </c>
      <c r="BG1590" s="166">
        <f>IF(N1590="zákl. přenesená",J1590,0)</f>
        <v>0</v>
      </c>
      <c r="BH1590" s="166">
        <f>IF(N1590="sníž. přenesená",J1590,0)</f>
        <v>0</v>
      </c>
      <c r="BI1590" s="166">
        <f>IF(N1590="nulová",J1590,0)</f>
        <v>0</v>
      </c>
      <c r="BJ1590" s="19" t="s">
        <v>15</v>
      </c>
      <c r="BK1590" s="166">
        <f>ROUND(I1590*H1590,2)</f>
        <v>0</v>
      </c>
      <c r="BL1590" s="19" t="s">
        <v>251</v>
      </c>
      <c r="BM1590" s="165" t="s">
        <v>2014</v>
      </c>
    </row>
    <row r="1591" spans="2:51" s="13" customFormat="1" ht="11.25">
      <c r="B1591" s="167"/>
      <c r="D1591" s="168" t="s">
        <v>167</v>
      </c>
      <c r="E1591" s="169" t="s">
        <v>3</v>
      </c>
      <c r="F1591" s="170" t="s">
        <v>2015</v>
      </c>
      <c r="H1591" s="169" t="s">
        <v>3</v>
      </c>
      <c r="I1591" s="171"/>
      <c r="L1591" s="167"/>
      <c r="M1591" s="172"/>
      <c r="N1591" s="173"/>
      <c r="O1591" s="173"/>
      <c r="P1591" s="173"/>
      <c r="Q1591" s="173"/>
      <c r="R1591" s="173"/>
      <c r="S1591" s="173"/>
      <c r="T1591" s="174"/>
      <c r="AT1591" s="169" t="s">
        <v>167</v>
      </c>
      <c r="AU1591" s="169" t="s">
        <v>79</v>
      </c>
      <c r="AV1591" s="13" t="s">
        <v>15</v>
      </c>
      <c r="AW1591" s="13" t="s">
        <v>33</v>
      </c>
      <c r="AX1591" s="13" t="s">
        <v>71</v>
      </c>
      <c r="AY1591" s="169" t="s">
        <v>159</v>
      </c>
    </row>
    <row r="1592" spans="2:51" s="14" customFormat="1" ht="11.25">
      <c r="B1592" s="175"/>
      <c r="D1592" s="168" t="s">
        <v>167</v>
      </c>
      <c r="E1592" s="176" t="s">
        <v>3</v>
      </c>
      <c r="F1592" s="177" t="s">
        <v>2016</v>
      </c>
      <c r="H1592" s="178">
        <v>2.3</v>
      </c>
      <c r="I1592" s="179"/>
      <c r="L1592" s="175"/>
      <c r="M1592" s="180"/>
      <c r="N1592" s="181"/>
      <c r="O1592" s="181"/>
      <c r="P1592" s="181"/>
      <c r="Q1592" s="181"/>
      <c r="R1592" s="181"/>
      <c r="S1592" s="181"/>
      <c r="T1592" s="182"/>
      <c r="AT1592" s="176" t="s">
        <v>167</v>
      </c>
      <c r="AU1592" s="176" t="s">
        <v>79</v>
      </c>
      <c r="AV1592" s="14" t="s">
        <v>79</v>
      </c>
      <c r="AW1592" s="14" t="s">
        <v>33</v>
      </c>
      <c r="AX1592" s="14" t="s">
        <v>15</v>
      </c>
      <c r="AY1592" s="176" t="s">
        <v>159</v>
      </c>
    </row>
    <row r="1593" spans="1:65" s="2" customFormat="1" ht="36" customHeight="1">
      <c r="A1593" s="34"/>
      <c r="B1593" s="153"/>
      <c r="C1593" s="154" t="s">
        <v>2017</v>
      </c>
      <c r="D1593" s="154" t="s">
        <v>161</v>
      </c>
      <c r="E1593" s="155" t="s">
        <v>2018</v>
      </c>
      <c r="F1593" s="156" t="s">
        <v>2019</v>
      </c>
      <c r="G1593" s="157" t="s">
        <v>293</v>
      </c>
      <c r="H1593" s="158">
        <v>8</v>
      </c>
      <c r="I1593" s="159"/>
      <c r="J1593" s="160">
        <f>ROUND(I1593*H1593,2)</f>
        <v>0</v>
      </c>
      <c r="K1593" s="156" t="s">
        <v>3</v>
      </c>
      <c r="L1593" s="35"/>
      <c r="M1593" s="161" t="s">
        <v>3</v>
      </c>
      <c r="N1593" s="162" t="s">
        <v>42</v>
      </c>
      <c r="O1593" s="55"/>
      <c r="P1593" s="163">
        <f>O1593*H1593</f>
        <v>0</v>
      </c>
      <c r="Q1593" s="163">
        <v>8E-05</v>
      </c>
      <c r="R1593" s="163">
        <f>Q1593*H1593</f>
        <v>0.00064</v>
      </c>
      <c r="S1593" s="163">
        <v>0</v>
      </c>
      <c r="T1593" s="164">
        <f>S1593*H1593</f>
        <v>0</v>
      </c>
      <c r="U1593" s="34"/>
      <c r="V1593" s="34"/>
      <c r="W1593" s="34"/>
      <c r="X1593" s="34"/>
      <c r="Y1593" s="34"/>
      <c r="Z1593" s="34"/>
      <c r="AA1593" s="34"/>
      <c r="AB1593" s="34"/>
      <c r="AC1593" s="34"/>
      <c r="AD1593" s="34"/>
      <c r="AE1593" s="34"/>
      <c r="AR1593" s="165" t="s">
        <v>251</v>
      </c>
      <c r="AT1593" s="165" t="s">
        <v>161</v>
      </c>
      <c r="AU1593" s="165" t="s">
        <v>79</v>
      </c>
      <c r="AY1593" s="19" t="s">
        <v>159</v>
      </c>
      <c r="BE1593" s="166">
        <f>IF(N1593="základní",J1593,0)</f>
        <v>0</v>
      </c>
      <c r="BF1593" s="166">
        <f>IF(N1593="snížená",J1593,0)</f>
        <v>0</v>
      </c>
      <c r="BG1593" s="166">
        <f>IF(N1593="zákl. přenesená",J1593,0)</f>
        <v>0</v>
      </c>
      <c r="BH1593" s="166">
        <f>IF(N1593="sníž. přenesená",J1593,0)</f>
        <v>0</v>
      </c>
      <c r="BI1593" s="166">
        <f>IF(N1593="nulová",J1593,0)</f>
        <v>0</v>
      </c>
      <c r="BJ1593" s="19" t="s">
        <v>15</v>
      </c>
      <c r="BK1593" s="166">
        <f>ROUND(I1593*H1593,2)</f>
        <v>0</v>
      </c>
      <c r="BL1593" s="19" t="s">
        <v>251</v>
      </c>
      <c r="BM1593" s="165" t="s">
        <v>2020</v>
      </c>
    </row>
    <row r="1594" spans="2:51" s="13" customFormat="1" ht="11.25">
      <c r="B1594" s="167"/>
      <c r="D1594" s="168" t="s">
        <v>167</v>
      </c>
      <c r="E1594" s="169" t="s">
        <v>3</v>
      </c>
      <c r="F1594" s="170" t="s">
        <v>549</v>
      </c>
      <c r="H1594" s="169" t="s">
        <v>3</v>
      </c>
      <c r="I1594" s="171"/>
      <c r="L1594" s="167"/>
      <c r="M1594" s="172"/>
      <c r="N1594" s="173"/>
      <c r="O1594" s="173"/>
      <c r="P1594" s="173"/>
      <c r="Q1594" s="173"/>
      <c r="R1594" s="173"/>
      <c r="S1594" s="173"/>
      <c r="T1594" s="174"/>
      <c r="AT1594" s="169" t="s">
        <v>167</v>
      </c>
      <c r="AU1594" s="169" t="s">
        <v>79</v>
      </c>
      <c r="AV1594" s="13" t="s">
        <v>15</v>
      </c>
      <c r="AW1594" s="13" t="s">
        <v>33</v>
      </c>
      <c r="AX1594" s="13" t="s">
        <v>71</v>
      </c>
      <c r="AY1594" s="169" t="s">
        <v>159</v>
      </c>
    </row>
    <row r="1595" spans="2:51" s="14" customFormat="1" ht="11.25">
      <c r="B1595" s="175"/>
      <c r="D1595" s="168" t="s">
        <v>167</v>
      </c>
      <c r="E1595" s="176" t="s">
        <v>3</v>
      </c>
      <c r="F1595" s="177" t="s">
        <v>97</v>
      </c>
      <c r="H1595" s="178">
        <v>8</v>
      </c>
      <c r="I1595" s="179"/>
      <c r="L1595" s="175"/>
      <c r="M1595" s="180"/>
      <c r="N1595" s="181"/>
      <c r="O1595" s="181"/>
      <c r="P1595" s="181"/>
      <c r="Q1595" s="181"/>
      <c r="R1595" s="181"/>
      <c r="S1595" s="181"/>
      <c r="T1595" s="182"/>
      <c r="AT1595" s="176" t="s">
        <v>167</v>
      </c>
      <c r="AU1595" s="176" t="s">
        <v>79</v>
      </c>
      <c r="AV1595" s="14" t="s">
        <v>79</v>
      </c>
      <c r="AW1595" s="14" t="s">
        <v>33</v>
      </c>
      <c r="AX1595" s="14" t="s">
        <v>15</v>
      </c>
      <c r="AY1595" s="176" t="s">
        <v>159</v>
      </c>
    </row>
    <row r="1596" spans="1:65" s="2" customFormat="1" ht="16.5" customHeight="1">
      <c r="A1596" s="34"/>
      <c r="B1596" s="153"/>
      <c r="C1596" s="191" t="s">
        <v>2021</v>
      </c>
      <c r="D1596" s="191" t="s">
        <v>245</v>
      </c>
      <c r="E1596" s="192" t="s">
        <v>2022</v>
      </c>
      <c r="F1596" s="193" t="s">
        <v>2023</v>
      </c>
      <c r="G1596" s="194" t="s">
        <v>293</v>
      </c>
      <c r="H1596" s="195">
        <v>8</v>
      </c>
      <c r="I1596" s="196"/>
      <c r="J1596" s="197">
        <f>ROUND(I1596*H1596,2)</f>
        <v>0</v>
      </c>
      <c r="K1596" s="193" t="s">
        <v>3</v>
      </c>
      <c r="L1596" s="198"/>
      <c r="M1596" s="199" t="s">
        <v>3</v>
      </c>
      <c r="N1596" s="200" t="s">
        <v>42</v>
      </c>
      <c r="O1596" s="55"/>
      <c r="P1596" s="163">
        <f>O1596*H1596</f>
        <v>0</v>
      </c>
      <c r="Q1596" s="163">
        <v>0.0011</v>
      </c>
      <c r="R1596" s="163">
        <f>Q1596*H1596</f>
        <v>0.0088</v>
      </c>
      <c r="S1596" s="163">
        <v>0</v>
      </c>
      <c r="T1596" s="164">
        <f>S1596*H1596</f>
        <v>0</v>
      </c>
      <c r="U1596" s="34"/>
      <c r="V1596" s="34"/>
      <c r="W1596" s="34"/>
      <c r="X1596" s="34"/>
      <c r="Y1596" s="34"/>
      <c r="Z1596" s="34"/>
      <c r="AA1596" s="34"/>
      <c r="AB1596" s="34"/>
      <c r="AC1596" s="34"/>
      <c r="AD1596" s="34"/>
      <c r="AE1596" s="34"/>
      <c r="AR1596" s="165" t="s">
        <v>345</v>
      </c>
      <c r="AT1596" s="165" t="s">
        <v>245</v>
      </c>
      <c r="AU1596" s="165" t="s">
        <v>79</v>
      </c>
      <c r="AY1596" s="19" t="s">
        <v>159</v>
      </c>
      <c r="BE1596" s="166">
        <f>IF(N1596="základní",J1596,0)</f>
        <v>0</v>
      </c>
      <c r="BF1596" s="166">
        <f>IF(N1596="snížená",J1596,0)</f>
        <v>0</v>
      </c>
      <c r="BG1596" s="166">
        <f>IF(N1596="zákl. přenesená",J1596,0)</f>
        <v>0</v>
      </c>
      <c r="BH1596" s="166">
        <f>IF(N1596="sníž. přenesená",J1596,0)</f>
        <v>0</v>
      </c>
      <c r="BI1596" s="166">
        <f>IF(N1596="nulová",J1596,0)</f>
        <v>0</v>
      </c>
      <c r="BJ1596" s="19" t="s">
        <v>15</v>
      </c>
      <c r="BK1596" s="166">
        <f>ROUND(I1596*H1596,2)</f>
        <v>0</v>
      </c>
      <c r="BL1596" s="19" t="s">
        <v>251</v>
      </c>
      <c r="BM1596" s="165" t="s">
        <v>2024</v>
      </c>
    </row>
    <row r="1597" spans="1:65" s="2" customFormat="1" ht="24" customHeight="1">
      <c r="A1597" s="34"/>
      <c r="B1597" s="153"/>
      <c r="C1597" s="154" t="s">
        <v>2025</v>
      </c>
      <c r="D1597" s="154" t="s">
        <v>161</v>
      </c>
      <c r="E1597" s="155" t="s">
        <v>2026</v>
      </c>
      <c r="F1597" s="156" t="s">
        <v>2027</v>
      </c>
      <c r="G1597" s="157" t="s">
        <v>164</v>
      </c>
      <c r="H1597" s="158">
        <v>7.4</v>
      </c>
      <c r="I1597" s="159"/>
      <c r="J1597" s="160">
        <f>ROUND(I1597*H1597,2)</f>
        <v>0</v>
      </c>
      <c r="K1597" s="156" t="s">
        <v>165</v>
      </c>
      <c r="L1597" s="35"/>
      <c r="M1597" s="161" t="s">
        <v>3</v>
      </c>
      <c r="N1597" s="162" t="s">
        <v>42</v>
      </c>
      <c r="O1597" s="55"/>
      <c r="P1597" s="163">
        <f>O1597*H1597</f>
        <v>0</v>
      </c>
      <c r="Q1597" s="163">
        <v>0.01874</v>
      </c>
      <c r="R1597" s="163">
        <f>Q1597*H1597</f>
        <v>0.138676</v>
      </c>
      <c r="S1597" s="163">
        <v>0</v>
      </c>
      <c r="T1597" s="164">
        <f>S1597*H1597</f>
        <v>0</v>
      </c>
      <c r="U1597" s="34"/>
      <c r="V1597" s="34"/>
      <c r="W1597" s="34"/>
      <c r="X1597" s="34"/>
      <c r="Y1597" s="34"/>
      <c r="Z1597" s="34"/>
      <c r="AA1597" s="34"/>
      <c r="AB1597" s="34"/>
      <c r="AC1597" s="34"/>
      <c r="AD1597" s="34"/>
      <c r="AE1597" s="34"/>
      <c r="AR1597" s="165" t="s">
        <v>251</v>
      </c>
      <c r="AT1597" s="165" t="s">
        <v>161</v>
      </c>
      <c r="AU1597" s="165" t="s">
        <v>79</v>
      </c>
      <c r="AY1597" s="19" t="s">
        <v>159</v>
      </c>
      <c r="BE1597" s="166">
        <f>IF(N1597="základní",J1597,0)</f>
        <v>0</v>
      </c>
      <c r="BF1597" s="166">
        <f>IF(N1597="snížená",J1597,0)</f>
        <v>0</v>
      </c>
      <c r="BG1597" s="166">
        <f>IF(N1597="zákl. přenesená",J1597,0)</f>
        <v>0</v>
      </c>
      <c r="BH1597" s="166">
        <f>IF(N1597="sníž. přenesená",J1597,0)</f>
        <v>0</v>
      </c>
      <c r="BI1597" s="166">
        <f>IF(N1597="nulová",J1597,0)</f>
        <v>0</v>
      </c>
      <c r="BJ1597" s="19" t="s">
        <v>15</v>
      </c>
      <c r="BK1597" s="166">
        <f>ROUND(I1597*H1597,2)</f>
        <v>0</v>
      </c>
      <c r="BL1597" s="19" t="s">
        <v>251</v>
      </c>
      <c r="BM1597" s="165" t="s">
        <v>2028</v>
      </c>
    </row>
    <row r="1598" spans="2:51" s="13" customFormat="1" ht="11.25">
      <c r="B1598" s="167"/>
      <c r="D1598" s="168" t="s">
        <v>167</v>
      </c>
      <c r="E1598" s="169" t="s">
        <v>3</v>
      </c>
      <c r="F1598" s="170" t="s">
        <v>1201</v>
      </c>
      <c r="H1598" s="169" t="s">
        <v>3</v>
      </c>
      <c r="I1598" s="171"/>
      <c r="L1598" s="167"/>
      <c r="M1598" s="172"/>
      <c r="N1598" s="173"/>
      <c r="O1598" s="173"/>
      <c r="P1598" s="173"/>
      <c r="Q1598" s="173"/>
      <c r="R1598" s="173"/>
      <c r="S1598" s="173"/>
      <c r="T1598" s="174"/>
      <c r="AT1598" s="169" t="s">
        <v>167</v>
      </c>
      <c r="AU1598" s="169" t="s">
        <v>79</v>
      </c>
      <c r="AV1598" s="13" t="s">
        <v>15</v>
      </c>
      <c r="AW1598" s="13" t="s">
        <v>33</v>
      </c>
      <c r="AX1598" s="13" t="s">
        <v>71</v>
      </c>
      <c r="AY1598" s="169" t="s">
        <v>159</v>
      </c>
    </row>
    <row r="1599" spans="2:51" s="14" customFormat="1" ht="11.25">
      <c r="B1599" s="175"/>
      <c r="D1599" s="168" t="s">
        <v>167</v>
      </c>
      <c r="E1599" s="176" t="s">
        <v>3</v>
      </c>
      <c r="F1599" s="177" t="s">
        <v>2029</v>
      </c>
      <c r="H1599" s="178">
        <v>7.4</v>
      </c>
      <c r="I1599" s="179"/>
      <c r="L1599" s="175"/>
      <c r="M1599" s="180"/>
      <c r="N1599" s="181"/>
      <c r="O1599" s="181"/>
      <c r="P1599" s="181"/>
      <c r="Q1599" s="181"/>
      <c r="R1599" s="181"/>
      <c r="S1599" s="181"/>
      <c r="T1599" s="182"/>
      <c r="AT1599" s="176" t="s">
        <v>167</v>
      </c>
      <c r="AU1599" s="176" t="s">
        <v>79</v>
      </c>
      <c r="AV1599" s="14" t="s">
        <v>79</v>
      </c>
      <c r="AW1599" s="14" t="s">
        <v>33</v>
      </c>
      <c r="AX1599" s="14" t="s">
        <v>71</v>
      </c>
      <c r="AY1599" s="176" t="s">
        <v>159</v>
      </c>
    </row>
    <row r="1600" spans="2:51" s="14" customFormat="1" ht="11.25">
      <c r="B1600" s="175"/>
      <c r="D1600" s="168" t="s">
        <v>167</v>
      </c>
      <c r="E1600" s="176" t="s">
        <v>3</v>
      </c>
      <c r="F1600" s="177" t="s">
        <v>2030</v>
      </c>
      <c r="H1600" s="178">
        <v>-2.8</v>
      </c>
      <c r="I1600" s="179"/>
      <c r="L1600" s="175"/>
      <c r="M1600" s="180"/>
      <c r="N1600" s="181"/>
      <c r="O1600" s="181"/>
      <c r="P1600" s="181"/>
      <c r="Q1600" s="181"/>
      <c r="R1600" s="181"/>
      <c r="S1600" s="181"/>
      <c r="T1600" s="182"/>
      <c r="AT1600" s="176" t="s">
        <v>167</v>
      </c>
      <c r="AU1600" s="176" t="s">
        <v>79</v>
      </c>
      <c r="AV1600" s="14" t="s">
        <v>79</v>
      </c>
      <c r="AW1600" s="14" t="s">
        <v>33</v>
      </c>
      <c r="AX1600" s="14" t="s">
        <v>71</v>
      </c>
      <c r="AY1600" s="176" t="s">
        <v>159</v>
      </c>
    </row>
    <row r="1601" spans="2:51" s="13" customFormat="1" ht="11.25">
      <c r="B1601" s="167"/>
      <c r="D1601" s="168" t="s">
        <v>167</v>
      </c>
      <c r="E1601" s="169" t="s">
        <v>3</v>
      </c>
      <c r="F1601" s="170" t="s">
        <v>1199</v>
      </c>
      <c r="H1601" s="169" t="s">
        <v>3</v>
      </c>
      <c r="I1601" s="171"/>
      <c r="L1601" s="167"/>
      <c r="M1601" s="172"/>
      <c r="N1601" s="173"/>
      <c r="O1601" s="173"/>
      <c r="P1601" s="173"/>
      <c r="Q1601" s="173"/>
      <c r="R1601" s="173"/>
      <c r="S1601" s="173"/>
      <c r="T1601" s="174"/>
      <c r="AT1601" s="169" t="s">
        <v>167</v>
      </c>
      <c r="AU1601" s="169" t="s">
        <v>79</v>
      </c>
      <c r="AV1601" s="13" t="s">
        <v>15</v>
      </c>
      <c r="AW1601" s="13" t="s">
        <v>33</v>
      </c>
      <c r="AX1601" s="13" t="s">
        <v>71</v>
      </c>
      <c r="AY1601" s="169" t="s">
        <v>159</v>
      </c>
    </row>
    <row r="1602" spans="2:51" s="14" customFormat="1" ht="11.25">
      <c r="B1602" s="175"/>
      <c r="D1602" s="168" t="s">
        <v>167</v>
      </c>
      <c r="E1602" s="176" t="s">
        <v>3</v>
      </c>
      <c r="F1602" s="177" t="s">
        <v>2031</v>
      </c>
      <c r="H1602" s="178">
        <v>2</v>
      </c>
      <c r="I1602" s="179"/>
      <c r="L1602" s="175"/>
      <c r="M1602" s="180"/>
      <c r="N1602" s="181"/>
      <c r="O1602" s="181"/>
      <c r="P1602" s="181"/>
      <c r="Q1602" s="181"/>
      <c r="R1602" s="181"/>
      <c r="S1602" s="181"/>
      <c r="T1602" s="182"/>
      <c r="AT1602" s="176" t="s">
        <v>167</v>
      </c>
      <c r="AU1602" s="176" t="s">
        <v>79</v>
      </c>
      <c r="AV1602" s="14" t="s">
        <v>79</v>
      </c>
      <c r="AW1602" s="14" t="s">
        <v>33</v>
      </c>
      <c r="AX1602" s="14" t="s">
        <v>71</v>
      </c>
      <c r="AY1602" s="176" t="s">
        <v>159</v>
      </c>
    </row>
    <row r="1603" spans="2:51" s="13" customFormat="1" ht="11.25">
      <c r="B1603" s="167"/>
      <c r="D1603" s="168" t="s">
        <v>167</v>
      </c>
      <c r="E1603" s="169" t="s">
        <v>3</v>
      </c>
      <c r="F1603" s="170" t="s">
        <v>1206</v>
      </c>
      <c r="H1603" s="169" t="s">
        <v>3</v>
      </c>
      <c r="I1603" s="171"/>
      <c r="L1603" s="167"/>
      <c r="M1603" s="172"/>
      <c r="N1603" s="173"/>
      <c r="O1603" s="173"/>
      <c r="P1603" s="173"/>
      <c r="Q1603" s="173"/>
      <c r="R1603" s="173"/>
      <c r="S1603" s="173"/>
      <c r="T1603" s="174"/>
      <c r="AT1603" s="169" t="s">
        <v>167</v>
      </c>
      <c r="AU1603" s="169" t="s">
        <v>79</v>
      </c>
      <c r="AV1603" s="13" t="s">
        <v>15</v>
      </c>
      <c r="AW1603" s="13" t="s">
        <v>33</v>
      </c>
      <c r="AX1603" s="13" t="s">
        <v>71</v>
      </c>
      <c r="AY1603" s="169" t="s">
        <v>159</v>
      </c>
    </row>
    <row r="1604" spans="2:51" s="14" customFormat="1" ht="11.25">
      <c r="B1604" s="175"/>
      <c r="D1604" s="168" t="s">
        <v>167</v>
      </c>
      <c r="E1604" s="176" t="s">
        <v>3</v>
      </c>
      <c r="F1604" s="177" t="s">
        <v>2032</v>
      </c>
      <c r="H1604" s="178">
        <v>2.2</v>
      </c>
      <c r="I1604" s="179"/>
      <c r="L1604" s="175"/>
      <c r="M1604" s="180"/>
      <c r="N1604" s="181"/>
      <c r="O1604" s="181"/>
      <c r="P1604" s="181"/>
      <c r="Q1604" s="181"/>
      <c r="R1604" s="181"/>
      <c r="S1604" s="181"/>
      <c r="T1604" s="182"/>
      <c r="AT1604" s="176" t="s">
        <v>167</v>
      </c>
      <c r="AU1604" s="176" t="s">
        <v>79</v>
      </c>
      <c r="AV1604" s="14" t="s">
        <v>79</v>
      </c>
      <c r="AW1604" s="14" t="s">
        <v>33</v>
      </c>
      <c r="AX1604" s="14" t="s">
        <v>71</v>
      </c>
      <c r="AY1604" s="176" t="s">
        <v>159</v>
      </c>
    </row>
    <row r="1605" spans="2:51" s="14" customFormat="1" ht="11.25">
      <c r="B1605" s="175"/>
      <c r="D1605" s="168" t="s">
        <v>167</v>
      </c>
      <c r="E1605" s="176" t="s">
        <v>3</v>
      </c>
      <c r="F1605" s="177" t="s">
        <v>2033</v>
      </c>
      <c r="H1605" s="178">
        <v>-1.4</v>
      </c>
      <c r="I1605" s="179"/>
      <c r="L1605" s="175"/>
      <c r="M1605" s="180"/>
      <c r="N1605" s="181"/>
      <c r="O1605" s="181"/>
      <c r="P1605" s="181"/>
      <c r="Q1605" s="181"/>
      <c r="R1605" s="181"/>
      <c r="S1605" s="181"/>
      <c r="T1605" s="182"/>
      <c r="AT1605" s="176" t="s">
        <v>167</v>
      </c>
      <c r="AU1605" s="176" t="s">
        <v>79</v>
      </c>
      <c r="AV1605" s="14" t="s">
        <v>79</v>
      </c>
      <c r="AW1605" s="14" t="s">
        <v>33</v>
      </c>
      <c r="AX1605" s="14" t="s">
        <v>71</v>
      </c>
      <c r="AY1605" s="176" t="s">
        <v>159</v>
      </c>
    </row>
    <row r="1606" spans="2:51" s="15" customFormat="1" ht="11.25">
      <c r="B1606" s="183"/>
      <c r="D1606" s="168" t="s">
        <v>167</v>
      </c>
      <c r="E1606" s="184" t="s">
        <v>3</v>
      </c>
      <c r="F1606" s="185" t="s">
        <v>186</v>
      </c>
      <c r="H1606" s="186">
        <v>7.4</v>
      </c>
      <c r="I1606" s="187"/>
      <c r="L1606" s="183"/>
      <c r="M1606" s="188"/>
      <c r="N1606" s="189"/>
      <c r="O1606" s="189"/>
      <c r="P1606" s="189"/>
      <c r="Q1606" s="189"/>
      <c r="R1606" s="189"/>
      <c r="S1606" s="189"/>
      <c r="T1606" s="190"/>
      <c r="AT1606" s="184" t="s">
        <v>167</v>
      </c>
      <c r="AU1606" s="184" t="s">
        <v>79</v>
      </c>
      <c r="AV1606" s="15" t="s">
        <v>85</v>
      </c>
      <c r="AW1606" s="15" t="s">
        <v>33</v>
      </c>
      <c r="AX1606" s="15" t="s">
        <v>15</v>
      </c>
      <c r="AY1606" s="184" t="s">
        <v>159</v>
      </c>
    </row>
    <row r="1607" spans="1:65" s="2" customFormat="1" ht="48" customHeight="1">
      <c r="A1607" s="34"/>
      <c r="B1607" s="153"/>
      <c r="C1607" s="154" t="s">
        <v>2034</v>
      </c>
      <c r="D1607" s="154" t="s">
        <v>161</v>
      </c>
      <c r="E1607" s="155" t="s">
        <v>2035</v>
      </c>
      <c r="F1607" s="156" t="s">
        <v>2036</v>
      </c>
      <c r="G1607" s="157" t="s">
        <v>293</v>
      </c>
      <c r="H1607" s="158">
        <v>3</v>
      </c>
      <c r="I1607" s="159"/>
      <c r="J1607" s="160">
        <f>ROUND(I1607*H1607,2)</f>
        <v>0</v>
      </c>
      <c r="K1607" s="156" t="s">
        <v>165</v>
      </c>
      <c r="L1607" s="35"/>
      <c r="M1607" s="161" t="s">
        <v>3</v>
      </c>
      <c r="N1607" s="162" t="s">
        <v>42</v>
      </c>
      <c r="O1607" s="55"/>
      <c r="P1607" s="163">
        <f>O1607*H1607</f>
        <v>0</v>
      </c>
      <c r="Q1607" s="163">
        <v>0.02837</v>
      </c>
      <c r="R1607" s="163">
        <f>Q1607*H1607</f>
        <v>0.08510999999999999</v>
      </c>
      <c r="S1607" s="163">
        <v>0</v>
      </c>
      <c r="T1607" s="164">
        <f>S1607*H1607</f>
        <v>0</v>
      </c>
      <c r="U1607" s="34"/>
      <c r="V1607" s="34"/>
      <c r="W1607" s="34"/>
      <c r="X1607" s="34"/>
      <c r="Y1607" s="34"/>
      <c r="Z1607" s="34"/>
      <c r="AA1607" s="34"/>
      <c r="AB1607" s="34"/>
      <c r="AC1607" s="34"/>
      <c r="AD1607" s="34"/>
      <c r="AE1607" s="34"/>
      <c r="AR1607" s="165" t="s">
        <v>251</v>
      </c>
      <c r="AT1607" s="165" t="s">
        <v>161</v>
      </c>
      <c r="AU1607" s="165" t="s">
        <v>79</v>
      </c>
      <c r="AY1607" s="19" t="s">
        <v>159</v>
      </c>
      <c r="BE1607" s="166">
        <f>IF(N1607="základní",J1607,0)</f>
        <v>0</v>
      </c>
      <c r="BF1607" s="166">
        <f>IF(N1607="snížená",J1607,0)</f>
        <v>0</v>
      </c>
      <c r="BG1607" s="166">
        <f>IF(N1607="zákl. přenesená",J1607,0)</f>
        <v>0</v>
      </c>
      <c r="BH1607" s="166">
        <f>IF(N1607="sníž. přenesená",J1607,0)</f>
        <v>0</v>
      </c>
      <c r="BI1607" s="166">
        <f>IF(N1607="nulová",J1607,0)</f>
        <v>0</v>
      </c>
      <c r="BJ1607" s="19" t="s">
        <v>15</v>
      </c>
      <c r="BK1607" s="166">
        <f>ROUND(I1607*H1607,2)</f>
        <v>0</v>
      </c>
      <c r="BL1607" s="19" t="s">
        <v>251</v>
      </c>
      <c r="BM1607" s="165" t="s">
        <v>2037</v>
      </c>
    </row>
    <row r="1608" spans="2:51" s="13" customFormat="1" ht="11.25">
      <c r="B1608" s="167"/>
      <c r="D1608" s="168" t="s">
        <v>167</v>
      </c>
      <c r="E1608" s="169" t="s">
        <v>3</v>
      </c>
      <c r="F1608" s="170" t="s">
        <v>1201</v>
      </c>
      <c r="H1608" s="169" t="s">
        <v>3</v>
      </c>
      <c r="I1608" s="171"/>
      <c r="L1608" s="167"/>
      <c r="M1608" s="172"/>
      <c r="N1608" s="173"/>
      <c r="O1608" s="173"/>
      <c r="P1608" s="173"/>
      <c r="Q1608" s="173"/>
      <c r="R1608" s="173"/>
      <c r="S1608" s="173"/>
      <c r="T1608" s="174"/>
      <c r="AT1608" s="169" t="s">
        <v>167</v>
      </c>
      <c r="AU1608" s="169" t="s">
        <v>79</v>
      </c>
      <c r="AV1608" s="13" t="s">
        <v>15</v>
      </c>
      <c r="AW1608" s="13" t="s">
        <v>33</v>
      </c>
      <c r="AX1608" s="13" t="s">
        <v>71</v>
      </c>
      <c r="AY1608" s="169" t="s">
        <v>159</v>
      </c>
    </row>
    <row r="1609" spans="2:51" s="14" customFormat="1" ht="11.25">
      <c r="B1609" s="175"/>
      <c r="D1609" s="168" t="s">
        <v>167</v>
      </c>
      <c r="E1609" s="176" t="s">
        <v>3</v>
      </c>
      <c r="F1609" s="177" t="s">
        <v>79</v>
      </c>
      <c r="H1609" s="178">
        <v>2</v>
      </c>
      <c r="I1609" s="179"/>
      <c r="L1609" s="175"/>
      <c r="M1609" s="180"/>
      <c r="N1609" s="181"/>
      <c r="O1609" s="181"/>
      <c r="P1609" s="181"/>
      <c r="Q1609" s="181"/>
      <c r="R1609" s="181"/>
      <c r="S1609" s="181"/>
      <c r="T1609" s="182"/>
      <c r="AT1609" s="176" t="s">
        <v>167</v>
      </c>
      <c r="AU1609" s="176" t="s">
        <v>79</v>
      </c>
      <c r="AV1609" s="14" t="s">
        <v>79</v>
      </c>
      <c r="AW1609" s="14" t="s">
        <v>33</v>
      </c>
      <c r="AX1609" s="14" t="s">
        <v>71</v>
      </c>
      <c r="AY1609" s="176" t="s">
        <v>159</v>
      </c>
    </row>
    <row r="1610" spans="2:51" s="13" customFormat="1" ht="11.25">
      <c r="B1610" s="167"/>
      <c r="D1610" s="168" t="s">
        <v>167</v>
      </c>
      <c r="E1610" s="169" t="s">
        <v>3</v>
      </c>
      <c r="F1610" s="170" t="s">
        <v>1206</v>
      </c>
      <c r="H1610" s="169" t="s">
        <v>3</v>
      </c>
      <c r="I1610" s="171"/>
      <c r="L1610" s="167"/>
      <c r="M1610" s="172"/>
      <c r="N1610" s="173"/>
      <c r="O1610" s="173"/>
      <c r="P1610" s="173"/>
      <c r="Q1610" s="173"/>
      <c r="R1610" s="173"/>
      <c r="S1610" s="173"/>
      <c r="T1610" s="174"/>
      <c r="AT1610" s="169" t="s">
        <v>167</v>
      </c>
      <c r="AU1610" s="169" t="s">
        <v>79</v>
      </c>
      <c r="AV1610" s="13" t="s">
        <v>15</v>
      </c>
      <c r="AW1610" s="13" t="s">
        <v>33</v>
      </c>
      <c r="AX1610" s="13" t="s">
        <v>71</v>
      </c>
      <c r="AY1610" s="169" t="s">
        <v>159</v>
      </c>
    </row>
    <row r="1611" spans="2:51" s="14" customFormat="1" ht="11.25">
      <c r="B1611" s="175"/>
      <c r="D1611" s="168" t="s">
        <v>167</v>
      </c>
      <c r="E1611" s="176" t="s">
        <v>3</v>
      </c>
      <c r="F1611" s="177" t="s">
        <v>15</v>
      </c>
      <c r="H1611" s="178">
        <v>1</v>
      </c>
      <c r="I1611" s="179"/>
      <c r="L1611" s="175"/>
      <c r="M1611" s="180"/>
      <c r="N1611" s="181"/>
      <c r="O1611" s="181"/>
      <c r="P1611" s="181"/>
      <c r="Q1611" s="181"/>
      <c r="R1611" s="181"/>
      <c r="S1611" s="181"/>
      <c r="T1611" s="182"/>
      <c r="AT1611" s="176" t="s">
        <v>167</v>
      </c>
      <c r="AU1611" s="176" t="s">
        <v>79</v>
      </c>
      <c r="AV1611" s="14" t="s">
        <v>79</v>
      </c>
      <c r="AW1611" s="14" t="s">
        <v>33</v>
      </c>
      <c r="AX1611" s="14" t="s">
        <v>71</v>
      </c>
      <c r="AY1611" s="176" t="s">
        <v>159</v>
      </c>
    </row>
    <row r="1612" spans="2:51" s="15" customFormat="1" ht="11.25">
      <c r="B1612" s="183"/>
      <c r="D1612" s="168" t="s">
        <v>167</v>
      </c>
      <c r="E1612" s="184" t="s">
        <v>3</v>
      </c>
      <c r="F1612" s="185" t="s">
        <v>186</v>
      </c>
      <c r="H1612" s="186">
        <v>3</v>
      </c>
      <c r="I1612" s="187"/>
      <c r="L1612" s="183"/>
      <c r="M1612" s="188"/>
      <c r="N1612" s="189"/>
      <c r="O1612" s="189"/>
      <c r="P1612" s="189"/>
      <c r="Q1612" s="189"/>
      <c r="R1612" s="189"/>
      <c r="S1612" s="189"/>
      <c r="T1612" s="190"/>
      <c r="AT1612" s="184" t="s">
        <v>167</v>
      </c>
      <c r="AU1612" s="184" t="s">
        <v>79</v>
      </c>
      <c r="AV1612" s="15" t="s">
        <v>85</v>
      </c>
      <c r="AW1612" s="15" t="s">
        <v>33</v>
      </c>
      <c r="AX1612" s="15" t="s">
        <v>15</v>
      </c>
      <c r="AY1612" s="184" t="s">
        <v>159</v>
      </c>
    </row>
    <row r="1613" spans="1:65" s="2" customFormat="1" ht="36" customHeight="1">
      <c r="A1613" s="34"/>
      <c r="B1613" s="153"/>
      <c r="C1613" s="154" t="s">
        <v>2038</v>
      </c>
      <c r="D1613" s="154" t="s">
        <v>161</v>
      </c>
      <c r="E1613" s="155" t="s">
        <v>2039</v>
      </c>
      <c r="F1613" s="156" t="s">
        <v>2040</v>
      </c>
      <c r="G1613" s="157" t="s">
        <v>164</v>
      </c>
      <c r="H1613" s="158">
        <v>85.96</v>
      </c>
      <c r="I1613" s="159"/>
      <c r="J1613" s="160">
        <f>ROUND(I1613*H1613,2)</f>
        <v>0</v>
      </c>
      <c r="K1613" s="156" t="s">
        <v>165</v>
      </c>
      <c r="L1613" s="35"/>
      <c r="M1613" s="161" t="s">
        <v>3</v>
      </c>
      <c r="N1613" s="162" t="s">
        <v>42</v>
      </c>
      <c r="O1613" s="55"/>
      <c r="P1613" s="163">
        <f>O1613*H1613</f>
        <v>0</v>
      </c>
      <c r="Q1613" s="163">
        <v>0</v>
      </c>
      <c r="R1613" s="163">
        <f>Q1613*H1613</f>
        <v>0</v>
      </c>
      <c r="S1613" s="163">
        <v>0.05638</v>
      </c>
      <c r="T1613" s="164">
        <f>S1613*H1613</f>
        <v>4.846424799999999</v>
      </c>
      <c r="U1613" s="34"/>
      <c r="V1613" s="34"/>
      <c r="W1613" s="34"/>
      <c r="X1613" s="34"/>
      <c r="Y1613" s="34"/>
      <c r="Z1613" s="34"/>
      <c r="AA1613" s="34"/>
      <c r="AB1613" s="34"/>
      <c r="AC1613" s="34"/>
      <c r="AD1613" s="34"/>
      <c r="AE1613" s="34"/>
      <c r="AR1613" s="165" t="s">
        <v>251</v>
      </c>
      <c r="AT1613" s="165" t="s">
        <v>161</v>
      </c>
      <c r="AU1613" s="165" t="s">
        <v>79</v>
      </c>
      <c r="AY1613" s="19" t="s">
        <v>159</v>
      </c>
      <c r="BE1613" s="166">
        <f>IF(N1613="základní",J1613,0)</f>
        <v>0</v>
      </c>
      <c r="BF1613" s="166">
        <f>IF(N1613="snížená",J1613,0)</f>
        <v>0</v>
      </c>
      <c r="BG1613" s="166">
        <f>IF(N1613="zákl. přenesená",J1613,0)</f>
        <v>0</v>
      </c>
      <c r="BH1613" s="166">
        <f>IF(N1613="sníž. přenesená",J1613,0)</f>
        <v>0</v>
      </c>
      <c r="BI1613" s="166">
        <f>IF(N1613="nulová",J1613,0)</f>
        <v>0</v>
      </c>
      <c r="BJ1613" s="19" t="s">
        <v>15</v>
      </c>
      <c r="BK1613" s="166">
        <f>ROUND(I1613*H1613,2)</f>
        <v>0</v>
      </c>
      <c r="BL1613" s="19" t="s">
        <v>251</v>
      </c>
      <c r="BM1613" s="165" t="s">
        <v>2041</v>
      </c>
    </row>
    <row r="1614" spans="2:51" s="13" customFormat="1" ht="11.25">
      <c r="B1614" s="167"/>
      <c r="D1614" s="168" t="s">
        <v>167</v>
      </c>
      <c r="E1614" s="169" t="s">
        <v>3</v>
      </c>
      <c r="F1614" s="170" t="s">
        <v>342</v>
      </c>
      <c r="H1614" s="169" t="s">
        <v>3</v>
      </c>
      <c r="I1614" s="171"/>
      <c r="L1614" s="167"/>
      <c r="M1614" s="172"/>
      <c r="N1614" s="173"/>
      <c r="O1614" s="173"/>
      <c r="P1614" s="173"/>
      <c r="Q1614" s="173"/>
      <c r="R1614" s="173"/>
      <c r="S1614" s="173"/>
      <c r="T1614" s="174"/>
      <c r="AT1614" s="169" t="s">
        <v>167</v>
      </c>
      <c r="AU1614" s="169" t="s">
        <v>79</v>
      </c>
      <c r="AV1614" s="13" t="s">
        <v>15</v>
      </c>
      <c r="AW1614" s="13" t="s">
        <v>33</v>
      </c>
      <c r="AX1614" s="13" t="s">
        <v>71</v>
      </c>
      <c r="AY1614" s="169" t="s">
        <v>159</v>
      </c>
    </row>
    <row r="1615" spans="2:51" s="14" customFormat="1" ht="11.25">
      <c r="B1615" s="175"/>
      <c r="D1615" s="168" t="s">
        <v>167</v>
      </c>
      <c r="E1615" s="176" t="s">
        <v>3</v>
      </c>
      <c r="F1615" s="177" t="s">
        <v>2042</v>
      </c>
      <c r="H1615" s="178">
        <v>93.96</v>
      </c>
      <c r="I1615" s="179"/>
      <c r="L1615" s="175"/>
      <c r="M1615" s="180"/>
      <c r="N1615" s="181"/>
      <c r="O1615" s="181"/>
      <c r="P1615" s="181"/>
      <c r="Q1615" s="181"/>
      <c r="R1615" s="181"/>
      <c r="S1615" s="181"/>
      <c r="T1615" s="182"/>
      <c r="AT1615" s="176" t="s">
        <v>167</v>
      </c>
      <c r="AU1615" s="176" t="s">
        <v>79</v>
      </c>
      <c r="AV1615" s="14" t="s">
        <v>79</v>
      </c>
      <c r="AW1615" s="14" t="s">
        <v>33</v>
      </c>
      <c r="AX1615" s="14" t="s">
        <v>71</v>
      </c>
      <c r="AY1615" s="176" t="s">
        <v>159</v>
      </c>
    </row>
    <row r="1616" spans="2:51" s="14" customFormat="1" ht="11.25">
      <c r="B1616" s="175"/>
      <c r="D1616" s="168" t="s">
        <v>167</v>
      </c>
      <c r="E1616" s="176" t="s">
        <v>3</v>
      </c>
      <c r="F1616" s="177" t="s">
        <v>2043</v>
      </c>
      <c r="H1616" s="178">
        <v>-8</v>
      </c>
      <c r="I1616" s="179"/>
      <c r="L1616" s="175"/>
      <c r="M1616" s="180"/>
      <c r="N1616" s="181"/>
      <c r="O1616" s="181"/>
      <c r="P1616" s="181"/>
      <c r="Q1616" s="181"/>
      <c r="R1616" s="181"/>
      <c r="S1616" s="181"/>
      <c r="T1616" s="182"/>
      <c r="AT1616" s="176" t="s">
        <v>167</v>
      </c>
      <c r="AU1616" s="176" t="s">
        <v>79</v>
      </c>
      <c r="AV1616" s="14" t="s">
        <v>79</v>
      </c>
      <c r="AW1616" s="14" t="s">
        <v>33</v>
      </c>
      <c r="AX1616" s="14" t="s">
        <v>71</v>
      </c>
      <c r="AY1616" s="176" t="s">
        <v>159</v>
      </c>
    </row>
    <row r="1617" spans="2:51" s="15" customFormat="1" ht="11.25">
      <c r="B1617" s="183"/>
      <c r="D1617" s="168" t="s">
        <v>167</v>
      </c>
      <c r="E1617" s="184" t="s">
        <v>3</v>
      </c>
      <c r="F1617" s="185" t="s">
        <v>186</v>
      </c>
      <c r="H1617" s="186">
        <v>85.96</v>
      </c>
      <c r="I1617" s="187"/>
      <c r="L1617" s="183"/>
      <c r="M1617" s="188"/>
      <c r="N1617" s="189"/>
      <c r="O1617" s="189"/>
      <c r="P1617" s="189"/>
      <c r="Q1617" s="189"/>
      <c r="R1617" s="189"/>
      <c r="S1617" s="189"/>
      <c r="T1617" s="190"/>
      <c r="AT1617" s="184" t="s">
        <v>167</v>
      </c>
      <c r="AU1617" s="184" t="s">
        <v>79</v>
      </c>
      <c r="AV1617" s="15" t="s">
        <v>85</v>
      </c>
      <c r="AW1617" s="15" t="s">
        <v>33</v>
      </c>
      <c r="AX1617" s="15" t="s">
        <v>15</v>
      </c>
      <c r="AY1617" s="184" t="s">
        <v>159</v>
      </c>
    </row>
    <row r="1618" spans="1:65" s="2" customFormat="1" ht="48" customHeight="1">
      <c r="A1618" s="34"/>
      <c r="B1618" s="153"/>
      <c r="C1618" s="154" t="s">
        <v>2044</v>
      </c>
      <c r="D1618" s="154" t="s">
        <v>161</v>
      </c>
      <c r="E1618" s="155" t="s">
        <v>2045</v>
      </c>
      <c r="F1618" s="156" t="s">
        <v>2046</v>
      </c>
      <c r="G1618" s="157" t="s">
        <v>293</v>
      </c>
      <c r="H1618" s="158">
        <v>2</v>
      </c>
      <c r="I1618" s="159"/>
      <c r="J1618" s="160">
        <f>ROUND(I1618*H1618,2)</f>
        <v>0</v>
      </c>
      <c r="K1618" s="156" t="s">
        <v>165</v>
      </c>
      <c r="L1618" s="35"/>
      <c r="M1618" s="161" t="s">
        <v>3</v>
      </c>
      <c r="N1618" s="162" t="s">
        <v>42</v>
      </c>
      <c r="O1618" s="55"/>
      <c r="P1618" s="163">
        <f>O1618*H1618</f>
        <v>0</v>
      </c>
      <c r="Q1618" s="163">
        <v>0.03942</v>
      </c>
      <c r="R1618" s="163">
        <f>Q1618*H1618</f>
        <v>0.07884</v>
      </c>
      <c r="S1618" s="163">
        <v>0.1272</v>
      </c>
      <c r="T1618" s="164">
        <f>S1618*H1618</f>
        <v>0.2544</v>
      </c>
      <c r="U1618" s="34"/>
      <c r="V1618" s="34"/>
      <c r="W1618" s="34"/>
      <c r="X1618" s="34"/>
      <c r="Y1618" s="34"/>
      <c r="Z1618" s="34"/>
      <c r="AA1618" s="34"/>
      <c r="AB1618" s="34"/>
      <c r="AC1618" s="34"/>
      <c r="AD1618" s="34"/>
      <c r="AE1618" s="34"/>
      <c r="AR1618" s="165" t="s">
        <v>251</v>
      </c>
      <c r="AT1618" s="165" t="s">
        <v>161</v>
      </c>
      <c r="AU1618" s="165" t="s">
        <v>79</v>
      </c>
      <c r="AY1618" s="19" t="s">
        <v>159</v>
      </c>
      <c r="BE1618" s="166">
        <f>IF(N1618="základní",J1618,0)</f>
        <v>0</v>
      </c>
      <c r="BF1618" s="166">
        <f>IF(N1618="snížená",J1618,0)</f>
        <v>0</v>
      </c>
      <c r="BG1618" s="166">
        <f>IF(N1618="zákl. přenesená",J1618,0)</f>
        <v>0</v>
      </c>
      <c r="BH1618" s="166">
        <f>IF(N1618="sníž. přenesená",J1618,0)</f>
        <v>0</v>
      </c>
      <c r="BI1618" s="166">
        <f>IF(N1618="nulová",J1618,0)</f>
        <v>0</v>
      </c>
      <c r="BJ1618" s="19" t="s">
        <v>15</v>
      </c>
      <c r="BK1618" s="166">
        <f>ROUND(I1618*H1618,2)</f>
        <v>0</v>
      </c>
      <c r="BL1618" s="19" t="s">
        <v>251</v>
      </c>
      <c r="BM1618" s="165" t="s">
        <v>2047</v>
      </c>
    </row>
    <row r="1619" spans="2:51" s="13" customFormat="1" ht="11.25">
      <c r="B1619" s="167"/>
      <c r="D1619" s="168" t="s">
        <v>167</v>
      </c>
      <c r="E1619" s="169" t="s">
        <v>3</v>
      </c>
      <c r="F1619" s="170" t="s">
        <v>2048</v>
      </c>
      <c r="H1619" s="169" t="s">
        <v>3</v>
      </c>
      <c r="I1619" s="171"/>
      <c r="L1619" s="167"/>
      <c r="M1619" s="172"/>
      <c r="N1619" s="173"/>
      <c r="O1619" s="173"/>
      <c r="P1619" s="173"/>
      <c r="Q1619" s="173"/>
      <c r="R1619" s="173"/>
      <c r="S1619" s="173"/>
      <c r="T1619" s="174"/>
      <c r="AT1619" s="169" t="s">
        <v>167</v>
      </c>
      <c r="AU1619" s="169" t="s">
        <v>79</v>
      </c>
      <c r="AV1619" s="13" t="s">
        <v>15</v>
      </c>
      <c r="AW1619" s="13" t="s">
        <v>33</v>
      </c>
      <c r="AX1619" s="13" t="s">
        <v>71</v>
      </c>
      <c r="AY1619" s="169" t="s">
        <v>159</v>
      </c>
    </row>
    <row r="1620" spans="2:51" s="14" customFormat="1" ht="11.25">
      <c r="B1620" s="175"/>
      <c r="D1620" s="168" t="s">
        <v>167</v>
      </c>
      <c r="E1620" s="176" t="s">
        <v>3</v>
      </c>
      <c r="F1620" s="177" t="s">
        <v>79</v>
      </c>
      <c r="H1620" s="178">
        <v>2</v>
      </c>
      <c r="I1620" s="179"/>
      <c r="L1620" s="175"/>
      <c r="M1620" s="180"/>
      <c r="N1620" s="181"/>
      <c r="O1620" s="181"/>
      <c r="P1620" s="181"/>
      <c r="Q1620" s="181"/>
      <c r="R1620" s="181"/>
      <c r="S1620" s="181"/>
      <c r="T1620" s="182"/>
      <c r="AT1620" s="176" t="s">
        <v>167</v>
      </c>
      <c r="AU1620" s="176" t="s">
        <v>79</v>
      </c>
      <c r="AV1620" s="14" t="s">
        <v>79</v>
      </c>
      <c r="AW1620" s="14" t="s">
        <v>33</v>
      </c>
      <c r="AX1620" s="14" t="s">
        <v>15</v>
      </c>
      <c r="AY1620" s="176" t="s">
        <v>159</v>
      </c>
    </row>
    <row r="1621" spans="1:65" s="2" customFormat="1" ht="60" customHeight="1">
      <c r="A1621" s="34"/>
      <c r="B1621" s="153"/>
      <c r="C1621" s="154" t="s">
        <v>2049</v>
      </c>
      <c r="D1621" s="154" t="s">
        <v>161</v>
      </c>
      <c r="E1621" s="155" t="s">
        <v>2050</v>
      </c>
      <c r="F1621" s="156" t="s">
        <v>2051</v>
      </c>
      <c r="G1621" s="157" t="s">
        <v>214</v>
      </c>
      <c r="H1621" s="158">
        <v>2.193</v>
      </c>
      <c r="I1621" s="159"/>
      <c r="J1621" s="160">
        <f>ROUND(I1621*H1621,2)</f>
        <v>0</v>
      </c>
      <c r="K1621" s="156" t="s">
        <v>165</v>
      </c>
      <c r="L1621" s="35"/>
      <c r="M1621" s="161" t="s">
        <v>3</v>
      </c>
      <c r="N1621" s="162" t="s">
        <v>42</v>
      </c>
      <c r="O1621" s="55"/>
      <c r="P1621" s="163">
        <f>O1621*H1621</f>
        <v>0</v>
      </c>
      <c r="Q1621" s="163">
        <v>0</v>
      </c>
      <c r="R1621" s="163">
        <f>Q1621*H1621</f>
        <v>0</v>
      </c>
      <c r="S1621" s="163">
        <v>0</v>
      </c>
      <c r="T1621" s="164">
        <f>S1621*H1621</f>
        <v>0</v>
      </c>
      <c r="U1621" s="34"/>
      <c r="V1621" s="34"/>
      <c r="W1621" s="34"/>
      <c r="X1621" s="34"/>
      <c r="Y1621" s="34"/>
      <c r="Z1621" s="34"/>
      <c r="AA1621" s="34"/>
      <c r="AB1621" s="34"/>
      <c r="AC1621" s="34"/>
      <c r="AD1621" s="34"/>
      <c r="AE1621" s="34"/>
      <c r="AR1621" s="165" t="s">
        <v>251</v>
      </c>
      <c r="AT1621" s="165" t="s">
        <v>161</v>
      </c>
      <c r="AU1621" s="165" t="s">
        <v>79</v>
      </c>
      <c r="AY1621" s="19" t="s">
        <v>159</v>
      </c>
      <c r="BE1621" s="166">
        <f>IF(N1621="základní",J1621,0)</f>
        <v>0</v>
      </c>
      <c r="BF1621" s="166">
        <f>IF(N1621="snížená",J1621,0)</f>
        <v>0</v>
      </c>
      <c r="BG1621" s="166">
        <f>IF(N1621="zákl. přenesená",J1621,0)</f>
        <v>0</v>
      </c>
      <c r="BH1621" s="166">
        <f>IF(N1621="sníž. přenesená",J1621,0)</f>
        <v>0</v>
      </c>
      <c r="BI1621" s="166">
        <f>IF(N1621="nulová",J1621,0)</f>
        <v>0</v>
      </c>
      <c r="BJ1621" s="19" t="s">
        <v>15</v>
      </c>
      <c r="BK1621" s="166">
        <f>ROUND(I1621*H1621,2)</f>
        <v>0</v>
      </c>
      <c r="BL1621" s="19" t="s">
        <v>251</v>
      </c>
      <c r="BM1621" s="165" t="s">
        <v>2052</v>
      </c>
    </row>
    <row r="1622" spans="2:63" s="12" customFormat="1" ht="22.9" customHeight="1">
      <c r="B1622" s="140"/>
      <c r="D1622" s="141" t="s">
        <v>70</v>
      </c>
      <c r="E1622" s="151" t="s">
        <v>2053</v>
      </c>
      <c r="F1622" s="151" t="s">
        <v>2054</v>
      </c>
      <c r="I1622" s="143"/>
      <c r="J1622" s="152">
        <f>BK1622</f>
        <v>0</v>
      </c>
      <c r="L1622" s="140"/>
      <c r="M1622" s="145"/>
      <c r="N1622" s="146"/>
      <c r="O1622" s="146"/>
      <c r="P1622" s="147">
        <f>SUM(P1623:P1666)</f>
        <v>0</v>
      </c>
      <c r="Q1622" s="146"/>
      <c r="R1622" s="147">
        <f>SUM(R1623:R1666)</f>
        <v>0</v>
      </c>
      <c r="S1622" s="146"/>
      <c r="T1622" s="148">
        <f>SUM(T1623:T1666)</f>
        <v>2.2940589000000005</v>
      </c>
      <c r="AR1622" s="141" t="s">
        <v>79</v>
      </c>
      <c r="AT1622" s="149" t="s">
        <v>70</v>
      </c>
      <c r="AU1622" s="149" t="s">
        <v>15</v>
      </c>
      <c r="AY1622" s="141" t="s">
        <v>159</v>
      </c>
      <c r="BK1622" s="150">
        <f>SUM(BK1623:BK1666)</f>
        <v>0</v>
      </c>
    </row>
    <row r="1623" spans="1:65" s="2" customFormat="1" ht="24" customHeight="1">
      <c r="A1623" s="34"/>
      <c r="B1623" s="153"/>
      <c r="C1623" s="154" t="s">
        <v>2055</v>
      </c>
      <c r="D1623" s="154" t="s">
        <v>161</v>
      </c>
      <c r="E1623" s="155" t="s">
        <v>2056</v>
      </c>
      <c r="F1623" s="156" t="s">
        <v>2057</v>
      </c>
      <c r="G1623" s="157" t="s">
        <v>164</v>
      </c>
      <c r="H1623" s="158">
        <v>337.16</v>
      </c>
      <c r="I1623" s="159"/>
      <c r="J1623" s="160">
        <f>ROUND(I1623*H1623,2)</f>
        <v>0</v>
      </c>
      <c r="K1623" s="156" t="s">
        <v>165</v>
      </c>
      <c r="L1623" s="35"/>
      <c r="M1623" s="161" t="s">
        <v>3</v>
      </c>
      <c r="N1623" s="162" t="s">
        <v>42</v>
      </c>
      <c r="O1623" s="55"/>
      <c r="P1623" s="163">
        <f>O1623*H1623</f>
        <v>0</v>
      </c>
      <c r="Q1623" s="163">
        <v>0</v>
      </c>
      <c r="R1623" s="163">
        <f>Q1623*H1623</f>
        <v>0</v>
      </c>
      <c r="S1623" s="163">
        <v>0.00594</v>
      </c>
      <c r="T1623" s="164">
        <f>S1623*H1623</f>
        <v>2.0027304000000004</v>
      </c>
      <c r="U1623" s="34"/>
      <c r="V1623" s="34"/>
      <c r="W1623" s="34"/>
      <c r="X1623" s="34"/>
      <c r="Y1623" s="34"/>
      <c r="Z1623" s="34"/>
      <c r="AA1623" s="34"/>
      <c r="AB1623" s="34"/>
      <c r="AC1623" s="34"/>
      <c r="AD1623" s="34"/>
      <c r="AE1623" s="34"/>
      <c r="AR1623" s="165" t="s">
        <v>251</v>
      </c>
      <c r="AT1623" s="165" t="s">
        <v>161</v>
      </c>
      <c r="AU1623" s="165" t="s">
        <v>79</v>
      </c>
      <c r="AY1623" s="19" t="s">
        <v>159</v>
      </c>
      <c r="BE1623" s="166">
        <f>IF(N1623="základní",J1623,0)</f>
        <v>0</v>
      </c>
      <c r="BF1623" s="166">
        <f>IF(N1623="snížená",J1623,0)</f>
        <v>0</v>
      </c>
      <c r="BG1623" s="166">
        <f>IF(N1623="zákl. přenesená",J1623,0)</f>
        <v>0</v>
      </c>
      <c r="BH1623" s="166">
        <f>IF(N1623="sníž. přenesená",J1623,0)</f>
        <v>0</v>
      </c>
      <c r="BI1623" s="166">
        <f>IF(N1623="nulová",J1623,0)</f>
        <v>0</v>
      </c>
      <c r="BJ1623" s="19" t="s">
        <v>15</v>
      </c>
      <c r="BK1623" s="166">
        <f>ROUND(I1623*H1623,2)</f>
        <v>0</v>
      </c>
      <c r="BL1623" s="19" t="s">
        <v>251</v>
      </c>
      <c r="BM1623" s="165" t="s">
        <v>2058</v>
      </c>
    </row>
    <row r="1624" spans="2:51" s="13" customFormat="1" ht="11.25">
      <c r="B1624" s="167"/>
      <c r="D1624" s="168" t="s">
        <v>167</v>
      </c>
      <c r="E1624" s="169" t="s">
        <v>3</v>
      </c>
      <c r="F1624" s="170" t="s">
        <v>1683</v>
      </c>
      <c r="H1624" s="169" t="s">
        <v>3</v>
      </c>
      <c r="I1624" s="171"/>
      <c r="L1624" s="167"/>
      <c r="M1624" s="172"/>
      <c r="N1624" s="173"/>
      <c r="O1624" s="173"/>
      <c r="P1624" s="173"/>
      <c r="Q1624" s="173"/>
      <c r="R1624" s="173"/>
      <c r="S1624" s="173"/>
      <c r="T1624" s="174"/>
      <c r="AT1624" s="169" t="s">
        <v>167</v>
      </c>
      <c r="AU1624" s="169" t="s">
        <v>79</v>
      </c>
      <c r="AV1624" s="13" t="s">
        <v>15</v>
      </c>
      <c r="AW1624" s="13" t="s">
        <v>33</v>
      </c>
      <c r="AX1624" s="13" t="s">
        <v>71</v>
      </c>
      <c r="AY1624" s="169" t="s">
        <v>159</v>
      </c>
    </row>
    <row r="1625" spans="2:51" s="14" customFormat="1" ht="11.25">
      <c r="B1625" s="175"/>
      <c r="D1625" s="168" t="s">
        <v>167</v>
      </c>
      <c r="E1625" s="176" t="s">
        <v>3</v>
      </c>
      <c r="F1625" s="177" t="s">
        <v>1684</v>
      </c>
      <c r="H1625" s="178">
        <v>289</v>
      </c>
      <c r="I1625" s="179"/>
      <c r="L1625" s="175"/>
      <c r="M1625" s="180"/>
      <c r="N1625" s="181"/>
      <c r="O1625" s="181"/>
      <c r="P1625" s="181"/>
      <c r="Q1625" s="181"/>
      <c r="R1625" s="181"/>
      <c r="S1625" s="181"/>
      <c r="T1625" s="182"/>
      <c r="AT1625" s="176" t="s">
        <v>167</v>
      </c>
      <c r="AU1625" s="176" t="s">
        <v>79</v>
      </c>
      <c r="AV1625" s="14" t="s">
        <v>79</v>
      </c>
      <c r="AW1625" s="14" t="s">
        <v>33</v>
      </c>
      <c r="AX1625" s="14" t="s">
        <v>71</v>
      </c>
      <c r="AY1625" s="176" t="s">
        <v>159</v>
      </c>
    </row>
    <row r="1626" spans="2:51" s="13" customFormat="1" ht="11.25">
      <c r="B1626" s="167"/>
      <c r="D1626" s="168" t="s">
        <v>167</v>
      </c>
      <c r="E1626" s="169" t="s">
        <v>3</v>
      </c>
      <c r="F1626" s="170" t="s">
        <v>1685</v>
      </c>
      <c r="H1626" s="169" t="s">
        <v>3</v>
      </c>
      <c r="I1626" s="171"/>
      <c r="L1626" s="167"/>
      <c r="M1626" s="172"/>
      <c r="N1626" s="173"/>
      <c r="O1626" s="173"/>
      <c r="P1626" s="173"/>
      <c r="Q1626" s="173"/>
      <c r="R1626" s="173"/>
      <c r="S1626" s="173"/>
      <c r="T1626" s="174"/>
      <c r="AT1626" s="169" t="s">
        <v>167</v>
      </c>
      <c r="AU1626" s="169" t="s">
        <v>79</v>
      </c>
      <c r="AV1626" s="13" t="s">
        <v>15</v>
      </c>
      <c r="AW1626" s="13" t="s">
        <v>33</v>
      </c>
      <c r="AX1626" s="13" t="s">
        <v>71</v>
      </c>
      <c r="AY1626" s="169" t="s">
        <v>159</v>
      </c>
    </row>
    <row r="1627" spans="2:51" s="14" customFormat="1" ht="11.25">
      <c r="B1627" s="175"/>
      <c r="D1627" s="168" t="s">
        <v>167</v>
      </c>
      <c r="E1627" s="176" t="s">
        <v>3</v>
      </c>
      <c r="F1627" s="177" t="s">
        <v>1686</v>
      </c>
      <c r="H1627" s="178">
        <v>45.5</v>
      </c>
      <c r="I1627" s="179"/>
      <c r="L1627" s="175"/>
      <c r="M1627" s="180"/>
      <c r="N1627" s="181"/>
      <c r="O1627" s="181"/>
      <c r="P1627" s="181"/>
      <c r="Q1627" s="181"/>
      <c r="R1627" s="181"/>
      <c r="S1627" s="181"/>
      <c r="T1627" s="182"/>
      <c r="AT1627" s="176" t="s">
        <v>167</v>
      </c>
      <c r="AU1627" s="176" t="s">
        <v>79</v>
      </c>
      <c r="AV1627" s="14" t="s">
        <v>79</v>
      </c>
      <c r="AW1627" s="14" t="s">
        <v>33</v>
      </c>
      <c r="AX1627" s="14" t="s">
        <v>71</v>
      </c>
      <c r="AY1627" s="176" t="s">
        <v>159</v>
      </c>
    </row>
    <row r="1628" spans="2:51" s="13" customFormat="1" ht="11.25">
      <c r="B1628" s="167"/>
      <c r="D1628" s="168" t="s">
        <v>167</v>
      </c>
      <c r="E1628" s="169" t="s">
        <v>3</v>
      </c>
      <c r="F1628" s="170" t="s">
        <v>2059</v>
      </c>
      <c r="H1628" s="169" t="s">
        <v>3</v>
      </c>
      <c r="I1628" s="171"/>
      <c r="L1628" s="167"/>
      <c r="M1628" s="172"/>
      <c r="N1628" s="173"/>
      <c r="O1628" s="173"/>
      <c r="P1628" s="173"/>
      <c r="Q1628" s="173"/>
      <c r="R1628" s="173"/>
      <c r="S1628" s="173"/>
      <c r="T1628" s="174"/>
      <c r="AT1628" s="169" t="s">
        <v>167</v>
      </c>
      <c r="AU1628" s="169" t="s">
        <v>79</v>
      </c>
      <c r="AV1628" s="13" t="s">
        <v>15</v>
      </c>
      <c r="AW1628" s="13" t="s">
        <v>33</v>
      </c>
      <c r="AX1628" s="13" t="s">
        <v>71</v>
      </c>
      <c r="AY1628" s="169" t="s">
        <v>159</v>
      </c>
    </row>
    <row r="1629" spans="2:51" s="14" customFormat="1" ht="11.25">
      <c r="B1629" s="175"/>
      <c r="D1629" s="168" t="s">
        <v>167</v>
      </c>
      <c r="E1629" s="176" t="s">
        <v>3</v>
      </c>
      <c r="F1629" s="177" t="s">
        <v>918</v>
      </c>
      <c r="H1629" s="178">
        <v>1.54</v>
      </c>
      <c r="I1629" s="179"/>
      <c r="L1629" s="175"/>
      <c r="M1629" s="180"/>
      <c r="N1629" s="181"/>
      <c r="O1629" s="181"/>
      <c r="P1629" s="181"/>
      <c r="Q1629" s="181"/>
      <c r="R1629" s="181"/>
      <c r="S1629" s="181"/>
      <c r="T1629" s="182"/>
      <c r="AT1629" s="176" t="s">
        <v>167</v>
      </c>
      <c r="AU1629" s="176" t="s">
        <v>79</v>
      </c>
      <c r="AV1629" s="14" t="s">
        <v>79</v>
      </c>
      <c r="AW1629" s="14" t="s">
        <v>33</v>
      </c>
      <c r="AX1629" s="14" t="s">
        <v>71</v>
      </c>
      <c r="AY1629" s="176" t="s">
        <v>159</v>
      </c>
    </row>
    <row r="1630" spans="2:51" s="14" customFormat="1" ht="11.25">
      <c r="B1630" s="175"/>
      <c r="D1630" s="168" t="s">
        <v>167</v>
      </c>
      <c r="E1630" s="176" t="s">
        <v>3</v>
      </c>
      <c r="F1630" s="177" t="s">
        <v>919</v>
      </c>
      <c r="H1630" s="178">
        <v>1.12</v>
      </c>
      <c r="I1630" s="179"/>
      <c r="L1630" s="175"/>
      <c r="M1630" s="180"/>
      <c r="N1630" s="181"/>
      <c r="O1630" s="181"/>
      <c r="P1630" s="181"/>
      <c r="Q1630" s="181"/>
      <c r="R1630" s="181"/>
      <c r="S1630" s="181"/>
      <c r="T1630" s="182"/>
      <c r="AT1630" s="176" t="s">
        <v>167</v>
      </c>
      <c r="AU1630" s="176" t="s">
        <v>79</v>
      </c>
      <c r="AV1630" s="14" t="s">
        <v>79</v>
      </c>
      <c r="AW1630" s="14" t="s">
        <v>33</v>
      </c>
      <c r="AX1630" s="14" t="s">
        <v>71</v>
      </c>
      <c r="AY1630" s="176" t="s">
        <v>159</v>
      </c>
    </row>
    <row r="1631" spans="2:51" s="15" customFormat="1" ht="11.25">
      <c r="B1631" s="183"/>
      <c r="D1631" s="168" t="s">
        <v>167</v>
      </c>
      <c r="E1631" s="184" t="s">
        <v>3</v>
      </c>
      <c r="F1631" s="185" t="s">
        <v>186</v>
      </c>
      <c r="H1631" s="186">
        <v>337.16</v>
      </c>
      <c r="I1631" s="187"/>
      <c r="L1631" s="183"/>
      <c r="M1631" s="188"/>
      <c r="N1631" s="189"/>
      <c r="O1631" s="189"/>
      <c r="P1631" s="189"/>
      <c r="Q1631" s="189"/>
      <c r="R1631" s="189"/>
      <c r="S1631" s="189"/>
      <c r="T1631" s="190"/>
      <c r="AT1631" s="184" t="s">
        <v>167</v>
      </c>
      <c r="AU1631" s="184" t="s">
        <v>79</v>
      </c>
      <c r="AV1631" s="15" t="s">
        <v>85</v>
      </c>
      <c r="AW1631" s="15" t="s">
        <v>33</v>
      </c>
      <c r="AX1631" s="15" t="s">
        <v>15</v>
      </c>
      <c r="AY1631" s="184" t="s">
        <v>159</v>
      </c>
    </row>
    <row r="1632" spans="1:65" s="2" customFormat="1" ht="16.5" customHeight="1">
      <c r="A1632" s="34"/>
      <c r="B1632" s="153"/>
      <c r="C1632" s="154" t="s">
        <v>2060</v>
      </c>
      <c r="D1632" s="154" t="s">
        <v>161</v>
      </c>
      <c r="E1632" s="155" t="s">
        <v>2061</v>
      </c>
      <c r="F1632" s="156" t="s">
        <v>2062</v>
      </c>
      <c r="G1632" s="157" t="s">
        <v>293</v>
      </c>
      <c r="H1632" s="158">
        <v>1</v>
      </c>
      <c r="I1632" s="159"/>
      <c r="J1632" s="160">
        <f>ROUND(I1632*H1632,2)</f>
        <v>0</v>
      </c>
      <c r="K1632" s="156" t="s">
        <v>3</v>
      </c>
      <c r="L1632" s="35"/>
      <c r="M1632" s="161" t="s">
        <v>3</v>
      </c>
      <c r="N1632" s="162" t="s">
        <v>42</v>
      </c>
      <c r="O1632" s="55"/>
      <c r="P1632" s="163">
        <f>O1632*H1632</f>
        <v>0</v>
      </c>
      <c r="Q1632" s="163">
        <v>0</v>
      </c>
      <c r="R1632" s="163">
        <f>Q1632*H1632</f>
        <v>0</v>
      </c>
      <c r="S1632" s="163">
        <v>0</v>
      </c>
      <c r="T1632" s="164">
        <f>S1632*H1632</f>
        <v>0</v>
      </c>
      <c r="U1632" s="34"/>
      <c r="V1632" s="34"/>
      <c r="W1632" s="34"/>
      <c r="X1632" s="34"/>
      <c r="Y1632" s="34"/>
      <c r="Z1632" s="34"/>
      <c r="AA1632" s="34"/>
      <c r="AB1632" s="34"/>
      <c r="AC1632" s="34"/>
      <c r="AD1632" s="34"/>
      <c r="AE1632" s="34"/>
      <c r="AR1632" s="165" t="s">
        <v>251</v>
      </c>
      <c r="AT1632" s="165" t="s">
        <v>161</v>
      </c>
      <c r="AU1632" s="165" t="s">
        <v>79</v>
      </c>
      <c r="AY1632" s="19" t="s">
        <v>159</v>
      </c>
      <c r="BE1632" s="166">
        <f>IF(N1632="základní",J1632,0)</f>
        <v>0</v>
      </c>
      <c r="BF1632" s="166">
        <f>IF(N1632="snížená",J1632,0)</f>
        <v>0</v>
      </c>
      <c r="BG1632" s="166">
        <f>IF(N1632="zákl. přenesená",J1632,0)</f>
        <v>0</v>
      </c>
      <c r="BH1632" s="166">
        <f>IF(N1632="sníž. přenesená",J1632,0)</f>
        <v>0</v>
      </c>
      <c r="BI1632" s="166">
        <f>IF(N1632="nulová",J1632,0)</f>
        <v>0</v>
      </c>
      <c r="BJ1632" s="19" t="s">
        <v>15</v>
      </c>
      <c r="BK1632" s="166">
        <f>ROUND(I1632*H1632,2)</f>
        <v>0</v>
      </c>
      <c r="BL1632" s="19" t="s">
        <v>251</v>
      </c>
      <c r="BM1632" s="165" t="s">
        <v>2063</v>
      </c>
    </row>
    <row r="1633" spans="1:65" s="2" customFormat="1" ht="16.5" customHeight="1">
      <c r="A1633" s="34"/>
      <c r="B1633" s="153"/>
      <c r="C1633" s="154" t="s">
        <v>2064</v>
      </c>
      <c r="D1633" s="154" t="s">
        <v>161</v>
      </c>
      <c r="E1633" s="155" t="s">
        <v>2065</v>
      </c>
      <c r="F1633" s="156" t="s">
        <v>2066</v>
      </c>
      <c r="G1633" s="157" t="s">
        <v>293</v>
      </c>
      <c r="H1633" s="158">
        <v>1</v>
      </c>
      <c r="I1633" s="159"/>
      <c r="J1633" s="160">
        <f>ROUND(I1633*H1633,2)</f>
        <v>0</v>
      </c>
      <c r="K1633" s="156" t="s">
        <v>3</v>
      </c>
      <c r="L1633" s="35"/>
      <c r="M1633" s="161" t="s">
        <v>3</v>
      </c>
      <c r="N1633" s="162" t="s">
        <v>42</v>
      </c>
      <c r="O1633" s="55"/>
      <c r="P1633" s="163">
        <f>O1633*H1633</f>
        <v>0</v>
      </c>
      <c r="Q1633" s="163">
        <v>0</v>
      </c>
      <c r="R1633" s="163">
        <f>Q1633*H1633</f>
        <v>0</v>
      </c>
      <c r="S1633" s="163">
        <v>0</v>
      </c>
      <c r="T1633" s="164">
        <f>S1633*H1633</f>
        <v>0</v>
      </c>
      <c r="U1633" s="34"/>
      <c r="V1633" s="34"/>
      <c r="W1633" s="34"/>
      <c r="X1633" s="34"/>
      <c r="Y1633" s="34"/>
      <c r="Z1633" s="34"/>
      <c r="AA1633" s="34"/>
      <c r="AB1633" s="34"/>
      <c r="AC1633" s="34"/>
      <c r="AD1633" s="34"/>
      <c r="AE1633" s="34"/>
      <c r="AR1633" s="165" t="s">
        <v>251</v>
      </c>
      <c r="AT1633" s="165" t="s">
        <v>161</v>
      </c>
      <c r="AU1633" s="165" t="s">
        <v>79</v>
      </c>
      <c r="AY1633" s="19" t="s">
        <v>159</v>
      </c>
      <c r="BE1633" s="166">
        <f>IF(N1633="základní",J1633,0)</f>
        <v>0</v>
      </c>
      <c r="BF1633" s="166">
        <f>IF(N1633="snížená",J1633,0)</f>
        <v>0</v>
      </c>
      <c r="BG1633" s="166">
        <f>IF(N1633="zákl. přenesená",J1633,0)</f>
        <v>0</v>
      </c>
      <c r="BH1633" s="166">
        <f>IF(N1633="sníž. přenesená",J1633,0)</f>
        <v>0</v>
      </c>
      <c r="BI1633" s="166">
        <f>IF(N1633="nulová",J1633,0)</f>
        <v>0</v>
      </c>
      <c r="BJ1633" s="19" t="s">
        <v>15</v>
      </c>
      <c r="BK1633" s="166">
        <f>ROUND(I1633*H1633,2)</f>
        <v>0</v>
      </c>
      <c r="BL1633" s="19" t="s">
        <v>251</v>
      </c>
      <c r="BM1633" s="165" t="s">
        <v>2067</v>
      </c>
    </row>
    <row r="1634" spans="1:65" s="2" customFormat="1" ht="24" customHeight="1">
      <c r="A1634" s="34"/>
      <c r="B1634" s="153"/>
      <c r="C1634" s="154" t="s">
        <v>2068</v>
      </c>
      <c r="D1634" s="154" t="s">
        <v>161</v>
      </c>
      <c r="E1634" s="155" t="s">
        <v>2069</v>
      </c>
      <c r="F1634" s="156" t="s">
        <v>2070</v>
      </c>
      <c r="G1634" s="157" t="s">
        <v>298</v>
      </c>
      <c r="H1634" s="158">
        <v>69.5</v>
      </c>
      <c r="I1634" s="159"/>
      <c r="J1634" s="160">
        <f>ROUND(I1634*H1634,2)</f>
        <v>0</v>
      </c>
      <c r="K1634" s="156" t="s">
        <v>165</v>
      </c>
      <c r="L1634" s="35"/>
      <c r="M1634" s="161" t="s">
        <v>3</v>
      </c>
      <c r="N1634" s="162" t="s">
        <v>42</v>
      </c>
      <c r="O1634" s="55"/>
      <c r="P1634" s="163">
        <f>O1634*H1634</f>
        <v>0</v>
      </c>
      <c r="Q1634" s="163">
        <v>0</v>
      </c>
      <c r="R1634" s="163">
        <f>Q1634*H1634</f>
        <v>0</v>
      </c>
      <c r="S1634" s="163">
        <v>0.00191</v>
      </c>
      <c r="T1634" s="164">
        <f>S1634*H1634</f>
        <v>0.132745</v>
      </c>
      <c r="U1634" s="34"/>
      <c r="V1634" s="34"/>
      <c r="W1634" s="34"/>
      <c r="X1634" s="34"/>
      <c r="Y1634" s="34"/>
      <c r="Z1634" s="34"/>
      <c r="AA1634" s="34"/>
      <c r="AB1634" s="34"/>
      <c r="AC1634" s="34"/>
      <c r="AD1634" s="34"/>
      <c r="AE1634" s="34"/>
      <c r="AR1634" s="165" t="s">
        <v>251</v>
      </c>
      <c r="AT1634" s="165" t="s">
        <v>161</v>
      </c>
      <c r="AU1634" s="165" t="s">
        <v>79</v>
      </c>
      <c r="AY1634" s="19" t="s">
        <v>159</v>
      </c>
      <c r="BE1634" s="166">
        <f>IF(N1634="základní",J1634,0)</f>
        <v>0</v>
      </c>
      <c r="BF1634" s="166">
        <f>IF(N1634="snížená",J1634,0)</f>
        <v>0</v>
      </c>
      <c r="BG1634" s="166">
        <f>IF(N1634="zákl. přenesená",J1634,0)</f>
        <v>0</v>
      </c>
      <c r="BH1634" s="166">
        <f>IF(N1634="sníž. přenesená",J1634,0)</f>
        <v>0</v>
      </c>
      <c r="BI1634" s="166">
        <f>IF(N1634="nulová",J1634,0)</f>
        <v>0</v>
      </c>
      <c r="BJ1634" s="19" t="s">
        <v>15</v>
      </c>
      <c r="BK1634" s="166">
        <f>ROUND(I1634*H1634,2)</f>
        <v>0</v>
      </c>
      <c r="BL1634" s="19" t="s">
        <v>251</v>
      </c>
      <c r="BM1634" s="165" t="s">
        <v>2071</v>
      </c>
    </row>
    <row r="1635" spans="2:51" s="14" customFormat="1" ht="11.25">
      <c r="B1635" s="175"/>
      <c r="D1635" s="168" t="s">
        <v>167</v>
      </c>
      <c r="E1635" s="176" t="s">
        <v>3</v>
      </c>
      <c r="F1635" s="177" t="s">
        <v>2072</v>
      </c>
      <c r="H1635" s="178">
        <v>69.5</v>
      </c>
      <c r="I1635" s="179"/>
      <c r="L1635" s="175"/>
      <c r="M1635" s="180"/>
      <c r="N1635" s="181"/>
      <c r="O1635" s="181"/>
      <c r="P1635" s="181"/>
      <c r="Q1635" s="181"/>
      <c r="R1635" s="181"/>
      <c r="S1635" s="181"/>
      <c r="T1635" s="182"/>
      <c r="AT1635" s="176" t="s">
        <v>167</v>
      </c>
      <c r="AU1635" s="176" t="s">
        <v>79</v>
      </c>
      <c r="AV1635" s="14" t="s">
        <v>79</v>
      </c>
      <c r="AW1635" s="14" t="s">
        <v>33</v>
      </c>
      <c r="AX1635" s="14" t="s">
        <v>15</v>
      </c>
      <c r="AY1635" s="176" t="s">
        <v>159</v>
      </c>
    </row>
    <row r="1636" spans="1:65" s="2" customFormat="1" ht="24" customHeight="1">
      <c r="A1636" s="34"/>
      <c r="B1636" s="153"/>
      <c r="C1636" s="154" t="s">
        <v>2073</v>
      </c>
      <c r="D1636" s="154" t="s">
        <v>161</v>
      </c>
      <c r="E1636" s="155" t="s">
        <v>2074</v>
      </c>
      <c r="F1636" s="156" t="s">
        <v>2075</v>
      </c>
      <c r="G1636" s="157" t="s">
        <v>298</v>
      </c>
      <c r="H1636" s="158">
        <v>26.65</v>
      </c>
      <c r="I1636" s="159"/>
      <c r="J1636" s="160">
        <f>ROUND(I1636*H1636,2)</f>
        <v>0</v>
      </c>
      <c r="K1636" s="156" t="s">
        <v>165</v>
      </c>
      <c r="L1636" s="35"/>
      <c r="M1636" s="161" t="s">
        <v>3</v>
      </c>
      <c r="N1636" s="162" t="s">
        <v>42</v>
      </c>
      <c r="O1636" s="55"/>
      <c r="P1636" s="163">
        <f>O1636*H1636</f>
        <v>0</v>
      </c>
      <c r="Q1636" s="163">
        <v>0</v>
      </c>
      <c r="R1636" s="163">
        <f>Q1636*H1636</f>
        <v>0</v>
      </c>
      <c r="S1636" s="163">
        <v>0.00167</v>
      </c>
      <c r="T1636" s="164">
        <f>S1636*H1636</f>
        <v>0.044505499999999996</v>
      </c>
      <c r="U1636" s="34"/>
      <c r="V1636" s="34"/>
      <c r="W1636" s="34"/>
      <c r="X1636" s="34"/>
      <c r="Y1636" s="34"/>
      <c r="Z1636" s="34"/>
      <c r="AA1636" s="34"/>
      <c r="AB1636" s="34"/>
      <c r="AC1636" s="34"/>
      <c r="AD1636" s="34"/>
      <c r="AE1636" s="34"/>
      <c r="AR1636" s="165" t="s">
        <v>251</v>
      </c>
      <c r="AT1636" s="165" t="s">
        <v>161</v>
      </c>
      <c r="AU1636" s="165" t="s">
        <v>79</v>
      </c>
      <c r="AY1636" s="19" t="s">
        <v>159</v>
      </c>
      <c r="BE1636" s="166">
        <f>IF(N1636="základní",J1636,0)</f>
        <v>0</v>
      </c>
      <c r="BF1636" s="166">
        <f>IF(N1636="snížená",J1636,0)</f>
        <v>0</v>
      </c>
      <c r="BG1636" s="166">
        <f>IF(N1636="zákl. přenesená",J1636,0)</f>
        <v>0</v>
      </c>
      <c r="BH1636" s="166">
        <f>IF(N1636="sníž. přenesená",J1636,0)</f>
        <v>0</v>
      </c>
      <c r="BI1636" s="166">
        <f>IF(N1636="nulová",J1636,0)</f>
        <v>0</v>
      </c>
      <c r="BJ1636" s="19" t="s">
        <v>15</v>
      </c>
      <c r="BK1636" s="166">
        <f>ROUND(I1636*H1636,2)</f>
        <v>0</v>
      </c>
      <c r="BL1636" s="19" t="s">
        <v>251</v>
      </c>
      <c r="BM1636" s="165" t="s">
        <v>2076</v>
      </c>
    </row>
    <row r="1637" spans="2:51" s="13" customFormat="1" ht="11.25">
      <c r="B1637" s="167"/>
      <c r="D1637" s="168" t="s">
        <v>167</v>
      </c>
      <c r="E1637" s="169" t="s">
        <v>3</v>
      </c>
      <c r="F1637" s="170" t="s">
        <v>339</v>
      </c>
      <c r="H1637" s="169" t="s">
        <v>3</v>
      </c>
      <c r="I1637" s="171"/>
      <c r="L1637" s="167"/>
      <c r="M1637" s="172"/>
      <c r="N1637" s="173"/>
      <c r="O1637" s="173"/>
      <c r="P1637" s="173"/>
      <c r="Q1637" s="173"/>
      <c r="R1637" s="173"/>
      <c r="S1637" s="173"/>
      <c r="T1637" s="174"/>
      <c r="AT1637" s="169" t="s">
        <v>167</v>
      </c>
      <c r="AU1637" s="169" t="s">
        <v>79</v>
      </c>
      <c r="AV1637" s="13" t="s">
        <v>15</v>
      </c>
      <c r="AW1637" s="13" t="s">
        <v>33</v>
      </c>
      <c r="AX1637" s="13" t="s">
        <v>71</v>
      </c>
      <c r="AY1637" s="169" t="s">
        <v>159</v>
      </c>
    </row>
    <row r="1638" spans="2:51" s="14" customFormat="1" ht="11.25">
      <c r="B1638" s="175"/>
      <c r="D1638" s="168" t="s">
        <v>167</v>
      </c>
      <c r="E1638" s="176" t="s">
        <v>3</v>
      </c>
      <c r="F1638" s="177" t="s">
        <v>2077</v>
      </c>
      <c r="H1638" s="178">
        <v>11.95</v>
      </c>
      <c r="I1638" s="179"/>
      <c r="L1638" s="175"/>
      <c r="M1638" s="180"/>
      <c r="N1638" s="181"/>
      <c r="O1638" s="181"/>
      <c r="P1638" s="181"/>
      <c r="Q1638" s="181"/>
      <c r="R1638" s="181"/>
      <c r="S1638" s="181"/>
      <c r="T1638" s="182"/>
      <c r="AT1638" s="176" t="s">
        <v>167</v>
      </c>
      <c r="AU1638" s="176" t="s">
        <v>79</v>
      </c>
      <c r="AV1638" s="14" t="s">
        <v>79</v>
      </c>
      <c r="AW1638" s="14" t="s">
        <v>33</v>
      </c>
      <c r="AX1638" s="14" t="s">
        <v>71</v>
      </c>
      <c r="AY1638" s="176" t="s">
        <v>159</v>
      </c>
    </row>
    <row r="1639" spans="2:51" s="13" customFormat="1" ht="11.25">
      <c r="B1639" s="167"/>
      <c r="D1639" s="168" t="s">
        <v>167</v>
      </c>
      <c r="E1639" s="169" t="s">
        <v>3</v>
      </c>
      <c r="F1639" s="170" t="s">
        <v>342</v>
      </c>
      <c r="H1639" s="169" t="s">
        <v>3</v>
      </c>
      <c r="I1639" s="171"/>
      <c r="L1639" s="167"/>
      <c r="M1639" s="172"/>
      <c r="N1639" s="173"/>
      <c r="O1639" s="173"/>
      <c r="P1639" s="173"/>
      <c r="Q1639" s="173"/>
      <c r="R1639" s="173"/>
      <c r="S1639" s="173"/>
      <c r="T1639" s="174"/>
      <c r="AT1639" s="169" t="s">
        <v>167</v>
      </c>
      <c r="AU1639" s="169" t="s">
        <v>79</v>
      </c>
      <c r="AV1639" s="13" t="s">
        <v>15</v>
      </c>
      <c r="AW1639" s="13" t="s">
        <v>33</v>
      </c>
      <c r="AX1639" s="13" t="s">
        <v>71</v>
      </c>
      <c r="AY1639" s="169" t="s">
        <v>159</v>
      </c>
    </row>
    <row r="1640" spans="2:51" s="14" customFormat="1" ht="11.25">
      <c r="B1640" s="175"/>
      <c r="D1640" s="168" t="s">
        <v>167</v>
      </c>
      <c r="E1640" s="176" t="s">
        <v>3</v>
      </c>
      <c r="F1640" s="177" t="s">
        <v>2078</v>
      </c>
      <c r="H1640" s="178">
        <v>14.7</v>
      </c>
      <c r="I1640" s="179"/>
      <c r="L1640" s="175"/>
      <c r="M1640" s="180"/>
      <c r="N1640" s="181"/>
      <c r="O1640" s="181"/>
      <c r="P1640" s="181"/>
      <c r="Q1640" s="181"/>
      <c r="R1640" s="181"/>
      <c r="S1640" s="181"/>
      <c r="T1640" s="182"/>
      <c r="AT1640" s="176" t="s">
        <v>167</v>
      </c>
      <c r="AU1640" s="176" t="s">
        <v>79</v>
      </c>
      <c r="AV1640" s="14" t="s">
        <v>79</v>
      </c>
      <c r="AW1640" s="14" t="s">
        <v>33</v>
      </c>
      <c r="AX1640" s="14" t="s">
        <v>71</v>
      </c>
      <c r="AY1640" s="176" t="s">
        <v>159</v>
      </c>
    </row>
    <row r="1641" spans="2:51" s="15" customFormat="1" ht="11.25">
      <c r="B1641" s="183"/>
      <c r="D1641" s="168" t="s">
        <v>167</v>
      </c>
      <c r="E1641" s="184" t="s">
        <v>3</v>
      </c>
      <c r="F1641" s="185" t="s">
        <v>186</v>
      </c>
      <c r="H1641" s="186">
        <v>26.65</v>
      </c>
      <c r="I1641" s="187"/>
      <c r="L1641" s="183"/>
      <c r="M1641" s="188"/>
      <c r="N1641" s="189"/>
      <c r="O1641" s="189"/>
      <c r="P1641" s="189"/>
      <c r="Q1641" s="189"/>
      <c r="R1641" s="189"/>
      <c r="S1641" s="189"/>
      <c r="T1641" s="190"/>
      <c r="AT1641" s="184" t="s">
        <v>167</v>
      </c>
      <c r="AU1641" s="184" t="s">
        <v>79</v>
      </c>
      <c r="AV1641" s="15" t="s">
        <v>85</v>
      </c>
      <c r="AW1641" s="15" t="s">
        <v>33</v>
      </c>
      <c r="AX1641" s="15" t="s">
        <v>15</v>
      </c>
      <c r="AY1641" s="184" t="s">
        <v>159</v>
      </c>
    </row>
    <row r="1642" spans="1:65" s="2" customFormat="1" ht="24" customHeight="1">
      <c r="A1642" s="34"/>
      <c r="B1642" s="153"/>
      <c r="C1642" s="154" t="s">
        <v>2079</v>
      </c>
      <c r="D1642" s="154" t="s">
        <v>161</v>
      </c>
      <c r="E1642" s="155" t="s">
        <v>2080</v>
      </c>
      <c r="F1642" s="156" t="s">
        <v>2081</v>
      </c>
      <c r="G1642" s="157" t="s">
        <v>298</v>
      </c>
      <c r="H1642" s="158">
        <v>21.6</v>
      </c>
      <c r="I1642" s="159"/>
      <c r="J1642" s="160">
        <f>ROUND(I1642*H1642,2)</f>
        <v>0</v>
      </c>
      <c r="K1642" s="156" t="s">
        <v>165</v>
      </c>
      <c r="L1642" s="35"/>
      <c r="M1642" s="161" t="s">
        <v>3</v>
      </c>
      <c r="N1642" s="162" t="s">
        <v>42</v>
      </c>
      <c r="O1642" s="55"/>
      <c r="P1642" s="163">
        <f>O1642*H1642</f>
        <v>0</v>
      </c>
      <c r="Q1642" s="163">
        <v>0</v>
      </c>
      <c r="R1642" s="163">
        <f>Q1642*H1642</f>
        <v>0</v>
      </c>
      <c r="S1642" s="163">
        <v>0.0026</v>
      </c>
      <c r="T1642" s="164">
        <f>S1642*H1642</f>
        <v>0.05616</v>
      </c>
      <c r="U1642" s="34"/>
      <c r="V1642" s="34"/>
      <c r="W1642" s="34"/>
      <c r="X1642" s="34"/>
      <c r="Y1642" s="34"/>
      <c r="Z1642" s="34"/>
      <c r="AA1642" s="34"/>
      <c r="AB1642" s="34"/>
      <c r="AC1642" s="34"/>
      <c r="AD1642" s="34"/>
      <c r="AE1642" s="34"/>
      <c r="AR1642" s="165" t="s">
        <v>251</v>
      </c>
      <c r="AT1642" s="165" t="s">
        <v>161</v>
      </c>
      <c r="AU1642" s="165" t="s">
        <v>79</v>
      </c>
      <c r="AY1642" s="19" t="s">
        <v>159</v>
      </c>
      <c r="BE1642" s="166">
        <f>IF(N1642="základní",J1642,0)</f>
        <v>0</v>
      </c>
      <c r="BF1642" s="166">
        <f>IF(N1642="snížená",J1642,0)</f>
        <v>0</v>
      </c>
      <c r="BG1642" s="166">
        <f>IF(N1642="zákl. přenesená",J1642,0)</f>
        <v>0</v>
      </c>
      <c r="BH1642" s="166">
        <f>IF(N1642="sníž. přenesená",J1642,0)</f>
        <v>0</v>
      </c>
      <c r="BI1642" s="166">
        <f>IF(N1642="nulová",J1642,0)</f>
        <v>0</v>
      </c>
      <c r="BJ1642" s="19" t="s">
        <v>15</v>
      </c>
      <c r="BK1642" s="166">
        <f>ROUND(I1642*H1642,2)</f>
        <v>0</v>
      </c>
      <c r="BL1642" s="19" t="s">
        <v>251</v>
      </c>
      <c r="BM1642" s="165" t="s">
        <v>2082</v>
      </c>
    </row>
    <row r="1643" spans="2:51" s="14" customFormat="1" ht="11.25">
      <c r="B1643" s="175"/>
      <c r="D1643" s="168" t="s">
        <v>167</v>
      </c>
      <c r="E1643" s="176" t="s">
        <v>3</v>
      </c>
      <c r="F1643" s="177" t="s">
        <v>2083</v>
      </c>
      <c r="H1643" s="178">
        <v>21.6</v>
      </c>
      <c r="I1643" s="179"/>
      <c r="L1643" s="175"/>
      <c r="M1643" s="180"/>
      <c r="N1643" s="181"/>
      <c r="O1643" s="181"/>
      <c r="P1643" s="181"/>
      <c r="Q1643" s="181"/>
      <c r="R1643" s="181"/>
      <c r="S1643" s="181"/>
      <c r="T1643" s="182"/>
      <c r="AT1643" s="176" t="s">
        <v>167</v>
      </c>
      <c r="AU1643" s="176" t="s">
        <v>79</v>
      </c>
      <c r="AV1643" s="14" t="s">
        <v>79</v>
      </c>
      <c r="AW1643" s="14" t="s">
        <v>33</v>
      </c>
      <c r="AX1643" s="14" t="s">
        <v>15</v>
      </c>
      <c r="AY1643" s="176" t="s">
        <v>159</v>
      </c>
    </row>
    <row r="1644" spans="1:65" s="2" customFormat="1" ht="16.5" customHeight="1">
      <c r="A1644" s="34"/>
      <c r="B1644" s="153"/>
      <c r="C1644" s="154" t="s">
        <v>2084</v>
      </c>
      <c r="D1644" s="154" t="s">
        <v>161</v>
      </c>
      <c r="E1644" s="155" t="s">
        <v>2085</v>
      </c>
      <c r="F1644" s="156" t="s">
        <v>2086</v>
      </c>
      <c r="G1644" s="157" t="s">
        <v>298</v>
      </c>
      <c r="H1644" s="158">
        <v>14.7</v>
      </c>
      <c r="I1644" s="159"/>
      <c r="J1644" s="160">
        <f>ROUND(I1644*H1644,2)</f>
        <v>0</v>
      </c>
      <c r="K1644" s="156" t="s">
        <v>165</v>
      </c>
      <c r="L1644" s="35"/>
      <c r="M1644" s="161" t="s">
        <v>3</v>
      </c>
      <c r="N1644" s="162" t="s">
        <v>42</v>
      </c>
      <c r="O1644" s="55"/>
      <c r="P1644" s="163">
        <f>O1644*H1644</f>
        <v>0</v>
      </c>
      <c r="Q1644" s="163">
        <v>0</v>
      </c>
      <c r="R1644" s="163">
        <f>Q1644*H1644</f>
        <v>0</v>
      </c>
      <c r="S1644" s="163">
        <v>0.00394</v>
      </c>
      <c r="T1644" s="164">
        <f>S1644*H1644</f>
        <v>0.057918</v>
      </c>
      <c r="U1644" s="34"/>
      <c r="V1644" s="34"/>
      <c r="W1644" s="34"/>
      <c r="X1644" s="34"/>
      <c r="Y1644" s="34"/>
      <c r="Z1644" s="34"/>
      <c r="AA1644" s="34"/>
      <c r="AB1644" s="34"/>
      <c r="AC1644" s="34"/>
      <c r="AD1644" s="34"/>
      <c r="AE1644" s="34"/>
      <c r="AR1644" s="165" t="s">
        <v>251</v>
      </c>
      <c r="AT1644" s="165" t="s">
        <v>161</v>
      </c>
      <c r="AU1644" s="165" t="s">
        <v>79</v>
      </c>
      <c r="AY1644" s="19" t="s">
        <v>159</v>
      </c>
      <c r="BE1644" s="166">
        <f>IF(N1644="základní",J1644,0)</f>
        <v>0</v>
      </c>
      <c r="BF1644" s="166">
        <f>IF(N1644="snížená",J1644,0)</f>
        <v>0</v>
      </c>
      <c r="BG1644" s="166">
        <f>IF(N1644="zákl. přenesená",J1644,0)</f>
        <v>0</v>
      </c>
      <c r="BH1644" s="166">
        <f>IF(N1644="sníž. přenesená",J1644,0)</f>
        <v>0</v>
      </c>
      <c r="BI1644" s="166">
        <f>IF(N1644="nulová",J1644,0)</f>
        <v>0</v>
      </c>
      <c r="BJ1644" s="19" t="s">
        <v>15</v>
      </c>
      <c r="BK1644" s="166">
        <f>ROUND(I1644*H1644,2)</f>
        <v>0</v>
      </c>
      <c r="BL1644" s="19" t="s">
        <v>251</v>
      </c>
      <c r="BM1644" s="165" t="s">
        <v>2087</v>
      </c>
    </row>
    <row r="1645" spans="2:51" s="14" customFormat="1" ht="11.25">
      <c r="B1645" s="175"/>
      <c r="D1645" s="168" t="s">
        <v>167</v>
      </c>
      <c r="E1645" s="176" t="s">
        <v>3</v>
      </c>
      <c r="F1645" s="177" t="s">
        <v>2088</v>
      </c>
      <c r="H1645" s="178">
        <v>14.7</v>
      </c>
      <c r="I1645" s="179"/>
      <c r="L1645" s="175"/>
      <c r="M1645" s="180"/>
      <c r="N1645" s="181"/>
      <c r="O1645" s="181"/>
      <c r="P1645" s="181"/>
      <c r="Q1645" s="181"/>
      <c r="R1645" s="181"/>
      <c r="S1645" s="181"/>
      <c r="T1645" s="182"/>
      <c r="AT1645" s="176" t="s">
        <v>167</v>
      </c>
      <c r="AU1645" s="176" t="s">
        <v>79</v>
      </c>
      <c r="AV1645" s="14" t="s">
        <v>79</v>
      </c>
      <c r="AW1645" s="14" t="s">
        <v>33</v>
      </c>
      <c r="AX1645" s="14" t="s">
        <v>15</v>
      </c>
      <c r="AY1645" s="176" t="s">
        <v>159</v>
      </c>
    </row>
    <row r="1646" spans="1:65" s="2" customFormat="1" ht="96" customHeight="1">
      <c r="A1646" s="34"/>
      <c r="B1646" s="153"/>
      <c r="C1646" s="154" t="s">
        <v>2089</v>
      </c>
      <c r="D1646" s="154" t="s">
        <v>161</v>
      </c>
      <c r="E1646" s="155" t="s">
        <v>2090</v>
      </c>
      <c r="F1646" s="156" t="s">
        <v>2091</v>
      </c>
      <c r="G1646" s="157" t="s">
        <v>293</v>
      </c>
      <c r="H1646" s="158">
        <v>9</v>
      </c>
      <c r="I1646" s="159"/>
      <c r="J1646" s="160">
        <f aca="true" t="shared" si="20" ref="J1646:J1666">ROUND(I1646*H1646,2)</f>
        <v>0</v>
      </c>
      <c r="K1646" s="156" t="s">
        <v>3</v>
      </c>
      <c r="L1646" s="35"/>
      <c r="M1646" s="161" t="s">
        <v>3</v>
      </c>
      <c r="N1646" s="162" t="s">
        <v>42</v>
      </c>
      <c r="O1646" s="55"/>
      <c r="P1646" s="163">
        <f aca="true" t="shared" si="21" ref="P1646:P1666">O1646*H1646</f>
        <v>0</v>
      </c>
      <c r="Q1646" s="163">
        <v>0</v>
      </c>
      <c r="R1646" s="163">
        <f aca="true" t="shared" si="22" ref="R1646:R1666">Q1646*H1646</f>
        <v>0</v>
      </c>
      <c r="S1646" s="163">
        <v>0</v>
      </c>
      <c r="T1646" s="164">
        <f aca="true" t="shared" si="23" ref="T1646:T1666">S1646*H1646</f>
        <v>0</v>
      </c>
      <c r="U1646" s="34"/>
      <c r="V1646" s="34"/>
      <c r="W1646" s="34"/>
      <c r="X1646" s="34"/>
      <c r="Y1646" s="34"/>
      <c r="Z1646" s="34"/>
      <c r="AA1646" s="34"/>
      <c r="AB1646" s="34"/>
      <c r="AC1646" s="34"/>
      <c r="AD1646" s="34"/>
      <c r="AE1646" s="34"/>
      <c r="AR1646" s="165" t="s">
        <v>251</v>
      </c>
      <c r="AT1646" s="165" t="s">
        <v>161</v>
      </c>
      <c r="AU1646" s="165" t="s">
        <v>79</v>
      </c>
      <c r="AY1646" s="19" t="s">
        <v>159</v>
      </c>
      <c r="BE1646" s="166">
        <f aca="true" t="shared" si="24" ref="BE1646:BE1666">IF(N1646="základní",J1646,0)</f>
        <v>0</v>
      </c>
      <c r="BF1646" s="166">
        <f aca="true" t="shared" si="25" ref="BF1646:BF1666">IF(N1646="snížená",J1646,0)</f>
        <v>0</v>
      </c>
      <c r="BG1646" s="166">
        <f aca="true" t="shared" si="26" ref="BG1646:BG1666">IF(N1646="zákl. přenesená",J1646,0)</f>
        <v>0</v>
      </c>
      <c r="BH1646" s="166">
        <f aca="true" t="shared" si="27" ref="BH1646:BH1666">IF(N1646="sníž. přenesená",J1646,0)</f>
        <v>0</v>
      </c>
      <c r="BI1646" s="166">
        <f aca="true" t="shared" si="28" ref="BI1646:BI1666">IF(N1646="nulová",J1646,0)</f>
        <v>0</v>
      </c>
      <c r="BJ1646" s="19" t="s">
        <v>15</v>
      </c>
      <c r="BK1646" s="166">
        <f aca="true" t="shared" si="29" ref="BK1646:BK1666">ROUND(I1646*H1646,2)</f>
        <v>0</v>
      </c>
      <c r="BL1646" s="19" t="s">
        <v>251</v>
      </c>
      <c r="BM1646" s="165" t="s">
        <v>2092</v>
      </c>
    </row>
    <row r="1647" spans="1:65" s="2" customFormat="1" ht="96" customHeight="1">
      <c r="A1647" s="34"/>
      <c r="B1647" s="153"/>
      <c r="C1647" s="154" t="s">
        <v>2093</v>
      </c>
      <c r="D1647" s="154" t="s">
        <v>161</v>
      </c>
      <c r="E1647" s="155" t="s">
        <v>2094</v>
      </c>
      <c r="F1647" s="156" t="s">
        <v>2095</v>
      </c>
      <c r="G1647" s="157" t="s">
        <v>293</v>
      </c>
      <c r="H1647" s="158">
        <v>2</v>
      </c>
      <c r="I1647" s="159"/>
      <c r="J1647" s="160">
        <f t="shared" si="20"/>
        <v>0</v>
      </c>
      <c r="K1647" s="156" t="s">
        <v>3</v>
      </c>
      <c r="L1647" s="35"/>
      <c r="M1647" s="161" t="s">
        <v>3</v>
      </c>
      <c r="N1647" s="162" t="s">
        <v>42</v>
      </c>
      <c r="O1647" s="55"/>
      <c r="P1647" s="163">
        <f t="shared" si="21"/>
        <v>0</v>
      </c>
      <c r="Q1647" s="163">
        <v>0</v>
      </c>
      <c r="R1647" s="163">
        <f t="shared" si="22"/>
        <v>0</v>
      </c>
      <c r="S1647" s="163">
        <v>0</v>
      </c>
      <c r="T1647" s="164">
        <f t="shared" si="23"/>
        <v>0</v>
      </c>
      <c r="U1647" s="34"/>
      <c r="V1647" s="34"/>
      <c r="W1647" s="34"/>
      <c r="X1647" s="34"/>
      <c r="Y1647" s="34"/>
      <c r="Z1647" s="34"/>
      <c r="AA1647" s="34"/>
      <c r="AB1647" s="34"/>
      <c r="AC1647" s="34"/>
      <c r="AD1647" s="34"/>
      <c r="AE1647" s="34"/>
      <c r="AR1647" s="165" t="s">
        <v>251</v>
      </c>
      <c r="AT1647" s="165" t="s">
        <v>161</v>
      </c>
      <c r="AU1647" s="165" t="s">
        <v>79</v>
      </c>
      <c r="AY1647" s="19" t="s">
        <v>159</v>
      </c>
      <c r="BE1647" s="166">
        <f t="shared" si="24"/>
        <v>0</v>
      </c>
      <c r="BF1647" s="166">
        <f t="shared" si="25"/>
        <v>0</v>
      </c>
      <c r="BG1647" s="166">
        <f t="shared" si="26"/>
        <v>0</v>
      </c>
      <c r="BH1647" s="166">
        <f t="shared" si="27"/>
        <v>0</v>
      </c>
      <c r="BI1647" s="166">
        <f t="shared" si="28"/>
        <v>0</v>
      </c>
      <c r="BJ1647" s="19" t="s">
        <v>15</v>
      </c>
      <c r="BK1647" s="166">
        <f t="shared" si="29"/>
        <v>0</v>
      </c>
      <c r="BL1647" s="19" t="s">
        <v>251</v>
      </c>
      <c r="BM1647" s="165" t="s">
        <v>2096</v>
      </c>
    </row>
    <row r="1648" spans="1:65" s="2" customFormat="1" ht="96" customHeight="1">
      <c r="A1648" s="34"/>
      <c r="B1648" s="153"/>
      <c r="C1648" s="154" t="s">
        <v>2097</v>
      </c>
      <c r="D1648" s="154" t="s">
        <v>161</v>
      </c>
      <c r="E1648" s="155" t="s">
        <v>2098</v>
      </c>
      <c r="F1648" s="156" t="s">
        <v>2099</v>
      </c>
      <c r="G1648" s="157" t="s">
        <v>293</v>
      </c>
      <c r="H1648" s="158">
        <v>4</v>
      </c>
      <c r="I1648" s="159"/>
      <c r="J1648" s="160">
        <f t="shared" si="20"/>
        <v>0</v>
      </c>
      <c r="K1648" s="156" t="s">
        <v>3</v>
      </c>
      <c r="L1648" s="35"/>
      <c r="M1648" s="161" t="s">
        <v>3</v>
      </c>
      <c r="N1648" s="162" t="s">
        <v>42</v>
      </c>
      <c r="O1648" s="55"/>
      <c r="P1648" s="163">
        <f t="shared" si="21"/>
        <v>0</v>
      </c>
      <c r="Q1648" s="163">
        <v>0</v>
      </c>
      <c r="R1648" s="163">
        <f t="shared" si="22"/>
        <v>0</v>
      </c>
      <c r="S1648" s="163">
        <v>0</v>
      </c>
      <c r="T1648" s="164">
        <f t="shared" si="23"/>
        <v>0</v>
      </c>
      <c r="U1648" s="34"/>
      <c r="V1648" s="34"/>
      <c r="W1648" s="34"/>
      <c r="X1648" s="34"/>
      <c r="Y1648" s="34"/>
      <c r="Z1648" s="34"/>
      <c r="AA1648" s="34"/>
      <c r="AB1648" s="34"/>
      <c r="AC1648" s="34"/>
      <c r="AD1648" s="34"/>
      <c r="AE1648" s="34"/>
      <c r="AR1648" s="165" t="s">
        <v>251</v>
      </c>
      <c r="AT1648" s="165" t="s">
        <v>161</v>
      </c>
      <c r="AU1648" s="165" t="s">
        <v>79</v>
      </c>
      <c r="AY1648" s="19" t="s">
        <v>159</v>
      </c>
      <c r="BE1648" s="166">
        <f t="shared" si="24"/>
        <v>0</v>
      </c>
      <c r="BF1648" s="166">
        <f t="shared" si="25"/>
        <v>0</v>
      </c>
      <c r="BG1648" s="166">
        <f t="shared" si="26"/>
        <v>0</v>
      </c>
      <c r="BH1648" s="166">
        <f t="shared" si="27"/>
        <v>0</v>
      </c>
      <c r="BI1648" s="166">
        <f t="shared" si="28"/>
        <v>0</v>
      </c>
      <c r="BJ1648" s="19" t="s">
        <v>15</v>
      </c>
      <c r="BK1648" s="166">
        <f t="shared" si="29"/>
        <v>0</v>
      </c>
      <c r="BL1648" s="19" t="s">
        <v>251</v>
      </c>
      <c r="BM1648" s="165" t="s">
        <v>2100</v>
      </c>
    </row>
    <row r="1649" spans="1:65" s="2" customFormat="1" ht="96" customHeight="1">
      <c r="A1649" s="34"/>
      <c r="B1649" s="153"/>
      <c r="C1649" s="154" t="s">
        <v>2101</v>
      </c>
      <c r="D1649" s="154" t="s">
        <v>161</v>
      </c>
      <c r="E1649" s="155" t="s">
        <v>2102</v>
      </c>
      <c r="F1649" s="156" t="s">
        <v>2103</v>
      </c>
      <c r="G1649" s="157" t="s">
        <v>293</v>
      </c>
      <c r="H1649" s="158">
        <v>1</v>
      </c>
      <c r="I1649" s="159"/>
      <c r="J1649" s="160">
        <f t="shared" si="20"/>
        <v>0</v>
      </c>
      <c r="K1649" s="156" t="s">
        <v>3</v>
      </c>
      <c r="L1649" s="35"/>
      <c r="M1649" s="161" t="s">
        <v>3</v>
      </c>
      <c r="N1649" s="162" t="s">
        <v>42</v>
      </c>
      <c r="O1649" s="55"/>
      <c r="P1649" s="163">
        <f t="shared" si="21"/>
        <v>0</v>
      </c>
      <c r="Q1649" s="163">
        <v>0</v>
      </c>
      <c r="R1649" s="163">
        <f t="shared" si="22"/>
        <v>0</v>
      </c>
      <c r="S1649" s="163">
        <v>0</v>
      </c>
      <c r="T1649" s="164">
        <f t="shared" si="23"/>
        <v>0</v>
      </c>
      <c r="U1649" s="34"/>
      <c r="V1649" s="34"/>
      <c r="W1649" s="34"/>
      <c r="X1649" s="34"/>
      <c r="Y1649" s="34"/>
      <c r="Z1649" s="34"/>
      <c r="AA1649" s="34"/>
      <c r="AB1649" s="34"/>
      <c r="AC1649" s="34"/>
      <c r="AD1649" s="34"/>
      <c r="AE1649" s="34"/>
      <c r="AR1649" s="165" t="s">
        <v>251</v>
      </c>
      <c r="AT1649" s="165" t="s">
        <v>161</v>
      </c>
      <c r="AU1649" s="165" t="s">
        <v>79</v>
      </c>
      <c r="AY1649" s="19" t="s">
        <v>159</v>
      </c>
      <c r="BE1649" s="166">
        <f t="shared" si="24"/>
        <v>0</v>
      </c>
      <c r="BF1649" s="166">
        <f t="shared" si="25"/>
        <v>0</v>
      </c>
      <c r="BG1649" s="166">
        <f t="shared" si="26"/>
        <v>0</v>
      </c>
      <c r="BH1649" s="166">
        <f t="shared" si="27"/>
        <v>0</v>
      </c>
      <c r="BI1649" s="166">
        <f t="shared" si="28"/>
        <v>0</v>
      </c>
      <c r="BJ1649" s="19" t="s">
        <v>15</v>
      </c>
      <c r="BK1649" s="166">
        <f t="shared" si="29"/>
        <v>0</v>
      </c>
      <c r="BL1649" s="19" t="s">
        <v>251</v>
      </c>
      <c r="BM1649" s="165" t="s">
        <v>2104</v>
      </c>
    </row>
    <row r="1650" spans="1:65" s="2" customFormat="1" ht="96" customHeight="1">
      <c r="A1650" s="34"/>
      <c r="B1650" s="153"/>
      <c r="C1650" s="154" t="s">
        <v>2105</v>
      </c>
      <c r="D1650" s="154" t="s">
        <v>161</v>
      </c>
      <c r="E1650" s="155" t="s">
        <v>2106</v>
      </c>
      <c r="F1650" s="156" t="s">
        <v>2107</v>
      </c>
      <c r="G1650" s="157" t="s">
        <v>293</v>
      </c>
      <c r="H1650" s="158">
        <v>4</v>
      </c>
      <c r="I1650" s="159"/>
      <c r="J1650" s="160">
        <f t="shared" si="20"/>
        <v>0</v>
      </c>
      <c r="K1650" s="156" t="s">
        <v>3</v>
      </c>
      <c r="L1650" s="35"/>
      <c r="M1650" s="161" t="s">
        <v>3</v>
      </c>
      <c r="N1650" s="162" t="s">
        <v>42</v>
      </c>
      <c r="O1650" s="55"/>
      <c r="P1650" s="163">
        <f t="shared" si="21"/>
        <v>0</v>
      </c>
      <c r="Q1650" s="163">
        <v>0</v>
      </c>
      <c r="R1650" s="163">
        <f t="shared" si="22"/>
        <v>0</v>
      </c>
      <c r="S1650" s="163">
        <v>0</v>
      </c>
      <c r="T1650" s="164">
        <f t="shared" si="23"/>
        <v>0</v>
      </c>
      <c r="U1650" s="34"/>
      <c r="V1650" s="34"/>
      <c r="W1650" s="34"/>
      <c r="X1650" s="34"/>
      <c r="Y1650" s="34"/>
      <c r="Z1650" s="34"/>
      <c r="AA1650" s="34"/>
      <c r="AB1650" s="34"/>
      <c r="AC1650" s="34"/>
      <c r="AD1650" s="34"/>
      <c r="AE1650" s="34"/>
      <c r="AR1650" s="165" t="s">
        <v>251</v>
      </c>
      <c r="AT1650" s="165" t="s">
        <v>161</v>
      </c>
      <c r="AU1650" s="165" t="s">
        <v>79</v>
      </c>
      <c r="AY1650" s="19" t="s">
        <v>159</v>
      </c>
      <c r="BE1650" s="166">
        <f t="shared" si="24"/>
        <v>0</v>
      </c>
      <c r="BF1650" s="166">
        <f t="shared" si="25"/>
        <v>0</v>
      </c>
      <c r="BG1650" s="166">
        <f t="shared" si="26"/>
        <v>0</v>
      </c>
      <c r="BH1650" s="166">
        <f t="shared" si="27"/>
        <v>0</v>
      </c>
      <c r="BI1650" s="166">
        <f t="shared" si="28"/>
        <v>0</v>
      </c>
      <c r="BJ1650" s="19" t="s">
        <v>15</v>
      </c>
      <c r="BK1650" s="166">
        <f t="shared" si="29"/>
        <v>0</v>
      </c>
      <c r="BL1650" s="19" t="s">
        <v>251</v>
      </c>
      <c r="BM1650" s="165" t="s">
        <v>2108</v>
      </c>
    </row>
    <row r="1651" spans="1:65" s="2" customFormat="1" ht="96" customHeight="1">
      <c r="A1651" s="34"/>
      <c r="B1651" s="153"/>
      <c r="C1651" s="154" t="s">
        <v>2109</v>
      </c>
      <c r="D1651" s="154" t="s">
        <v>161</v>
      </c>
      <c r="E1651" s="155" t="s">
        <v>2110</v>
      </c>
      <c r="F1651" s="156" t="s">
        <v>2111</v>
      </c>
      <c r="G1651" s="157" t="s">
        <v>293</v>
      </c>
      <c r="H1651" s="158">
        <v>1</v>
      </c>
      <c r="I1651" s="159"/>
      <c r="J1651" s="160">
        <f t="shared" si="20"/>
        <v>0</v>
      </c>
      <c r="K1651" s="156" t="s">
        <v>3</v>
      </c>
      <c r="L1651" s="35"/>
      <c r="M1651" s="161" t="s">
        <v>3</v>
      </c>
      <c r="N1651" s="162" t="s">
        <v>42</v>
      </c>
      <c r="O1651" s="55"/>
      <c r="P1651" s="163">
        <f t="shared" si="21"/>
        <v>0</v>
      </c>
      <c r="Q1651" s="163">
        <v>0</v>
      </c>
      <c r="R1651" s="163">
        <f t="shared" si="22"/>
        <v>0</v>
      </c>
      <c r="S1651" s="163">
        <v>0</v>
      </c>
      <c r="T1651" s="164">
        <f t="shared" si="23"/>
        <v>0</v>
      </c>
      <c r="U1651" s="34"/>
      <c r="V1651" s="34"/>
      <c r="W1651" s="34"/>
      <c r="X1651" s="34"/>
      <c r="Y1651" s="34"/>
      <c r="Z1651" s="34"/>
      <c r="AA1651" s="34"/>
      <c r="AB1651" s="34"/>
      <c r="AC1651" s="34"/>
      <c r="AD1651" s="34"/>
      <c r="AE1651" s="34"/>
      <c r="AR1651" s="165" t="s">
        <v>251</v>
      </c>
      <c r="AT1651" s="165" t="s">
        <v>161</v>
      </c>
      <c r="AU1651" s="165" t="s">
        <v>79</v>
      </c>
      <c r="AY1651" s="19" t="s">
        <v>159</v>
      </c>
      <c r="BE1651" s="166">
        <f t="shared" si="24"/>
        <v>0</v>
      </c>
      <c r="BF1651" s="166">
        <f t="shared" si="25"/>
        <v>0</v>
      </c>
      <c r="BG1651" s="166">
        <f t="shared" si="26"/>
        <v>0</v>
      </c>
      <c r="BH1651" s="166">
        <f t="shared" si="27"/>
        <v>0</v>
      </c>
      <c r="BI1651" s="166">
        <f t="shared" si="28"/>
        <v>0</v>
      </c>
      <c r="BJ1651" s="19" t="s">
        <v>15</v>
      </c>
      <c r="BK1651" s="166">
        <f t="shared" si="29"/>
        <v>0</v>
      </c>
      <c r="BL1651" s="19" t="s">
        <v>251</v>
      </c>
      <c r="BM1651" s="165" t="s">
        <v>2112</v>
      </c>
    </row>
    <row r="1652" spans="1:65" s="2" customFormat="1" ht="96" customHeight="1">
      <c r="A1652" s="34"/>
      <c r="B1652" s="153"/>
      <c r="C1652" s="154" t="s">
        <v>2113</v>
      </c>
      <c r="D1652" s="154" t="s">
        <v>161</v>
      </c>
      <c r="E1652" s="155" t="s">
        <v>2114</v>
      </c>
      <c r="F1652" s="156" t="s">
        <v>2115</v>
      </c>
      <c r="G1652" s="157" t="s">
        <v>293</v>
      </c>
      <c r="H1652" s="158">
        <v>1</v>
      </c>
      <c r="I1652" s="159"/>
      <c r="J1652" s="160">
        <f t="shared" si="20"/>
        <v>0</v>
      </c>
      <c r="K1652" s="156" t="s">
        <v>3</v>
      </c>
      <c r="L1652" s="35"/>
      <c r="M1652" s="161" t="s">
        <v>3</v>
      </c>
      <c r="N1652" s="162" t="s">
        <v>42</v>
      </c>
      <c r="O1652" s="55"/>
      <c r="P1652" s="163">
        <f t="shared" si="21"/>
        <v>0</v>
      </c>
      <c r="Q1652" s="163">
        <v>0</v>
      </c>
      <c r="R1652" s="163">
        <f t="shared" si="22"/>
        <v>0</v>
      </c>
      <c r="S1652" s="163">
        <v>0</v>
      </c>
      <c r="T1652" s="164">
        <f t="shared" si="23"/>
        <v>0</v>
      </c>
      <c r="U1652" s="34"/>
      <c r="V1652" s="34"/>
      <c r="W1652" s="34"/>
      <c r="X1652" s="34"/>
      <c r="Y1652" s="34"/>
      <c r="Z1652" s="34"/>
      <c r="AA1652" s="34"/>
      <c r="AB1652" s="34"/>
      <c r="AC1652" s="34"/>
      <c r="AD1652" s="34"/>
      <c r="AE1652" s="34"/>
      <c r="AR1652" s="165" t="s">
        <v>251</v>
      </c>
      <c r="AT1652" s="165" t="s">
        <v>161</v>
      </c>
      <c r="AU1652" s="165" t="s">
        <v>79</v>
      </c>
      <c r="AY1652" s="19" t="s">
        <v>159</v>
      </c>
      <c r="BE1652" s="166">
        <f t="shared" si="24"/>
        <v>0</v>
      </c>
      <c r="BF1652" s="166">
        <f t="shared" si="25"/>
        <v>0</v>
      </c>
      <c r="BG1652" s="166">
        <f t="shared" si="26"/>
        <v>0</v>
      </c>
      <c r="BH1652" s="166">
        <f t="shared" si="27"/>
        <v>0</v>
      </c>
      <c r="BI1652" s="166">
        <f t="shared" si="28"/>
        <v>0</v>
      </c>
      <c r="BJ1652" s="19" t="s">
        <v>15</v>
      </c>
      <c r="BK1652" s="166">
        <f t="shared" si="29"/>
        <v>0</v>
      </c>
      <c r="BL1652" s="19" t="s">
        <v>251</v>
      </c>
      <c r="BM1652" s="165" t="s">
        <v>2116</v>
      </c>
    </row>
    <row r="1653" spans="1:65" s="2" customFormat="1" ht="96" customHeight="1">
      <c r="A1653" s="34"/>
      <c r="B1653" s="153"/>
      <c r="C1653" s="154" t="s">
        <v>2117</v>
      </c>
      <c r="D1653" s="154" t="s">
        <v>161</v>
      </c>
      <c r="E1653" s="155" t="s">
        <v>2118</v>
      </c>
      <c r="F1653" s="156" t="s">
        <v>2119</v>
      </c>
      <c r="G1653" s="157" t="s">
        <v>293</v>
      </c>
      <c r="H1653" s="158">
        <v>2</v>
      </c>
      <c r="I1653" s="159"/>
      <c r="J1653" s="160">
        <f t="shared" si="20"/>
        <v>0</v>
      </c>
      <c r="K1653" s="156" t="s">
        <v>3</v>
      </c>
      <c r="L1653" s="35"/>
      <c r="M1653" s="161" t="s">
        <v>3</v>
      </c>
      <c r="N1653" s="162" t="s">
        <v>42</v>
      </c>
      <c r="O1653" s="55"/>
      <c r="P1653" s="163">
        <f t="shared" si="21"/>
        <v>0</v>
      </c>
      <c r="Q1653" s="163">
        <v>0</v>
      </c>
      <c r="R1653" s="163">
        <f t="shared" si="22"/>
        <v>0</v>
      </c>
      <c r="S1653" s="163">
        <v>0</v>
      </c>
      <c r="T1653" s="164">
        <f t="shared" si="23"/>
        <v>0</v>
      </c>
      <c r="U1653" s="34"/>
      <c r="V1653" s="34"/>
      <c r="W1653" s="34"/>
      <c r="X1653" s="34"/>
      <c r="Y1653" s="34"/>
      <c r="Z1653" s="34"/>
      <c r="AA1653" s="34"/>
      <c r="AB1653" s="34"/>
      <c r="AC1653" s="34"/>
      <c r="AD1653" s="34"/>
      <c r="AE1653" s="34"/>
      <c r="AR1653" s="165" t="s">
        <v>251</v>
      </c>
      <c r="AT1653" s="165" t="s">
        <v>161</v>
      </c>
      <c r="AU1653" s="165" t="s">
        <v>79</v>
      </c>
      <c r="AY1653" s="19" t="s">
        <v>159</v>
      </c>
      <c r="BE1653" s="166">
        <f t="shared" si="24"/>
        <v>0</v>
      </c>
      <c r="BF1653" s="166">
        <f t="shared" si="25"/>
        <v>0</v>
      </c>
      <c r="BG1653" s="166">
        <f t="shared" si="26"/>
        <v>0</v>
      </c>
      <c r="BH1653" s="166">
        <f t="shared" si="27"/>
        <v>0</v>
      </c>
      <c r="BI1653" s="166">
        <f t="shared" si="28"/>
        <v>0</v>
      </c>
      <c r="BJ1653" s="19" t="s">
        <v>15</v>
      </c>
      <c r="BK1653" s="166">
        <f t="shared" si="29"/>
        <v>0</v>
      </c>
      <c r="BL1653" s="19" t="s">
        <v>251</v>
      </c>
      <c r="BM1653" s="165" t="s">
        <v>2120</v>
      </c>
    </row>
    <row r="1654" spans="1:65" s="2" customFormat="1" ht="96" customHeight="1">
      <c r="A1654" s="34"/>
      <c r="B1654" s="153"/>
      <c r="C1654" s="154" t="s">
        <v>2121</v>
      </c>
      <c r="D1654" s="154" t="s">
        <v>161</v>
      </c>
      <c r="E1654" s="155" t="s">
        <v>2122</v>
      </c>
      <c r="F1654" s="156" t="s">
        <v>2123</v>
      </c>
      <c r="G1654" s="157" t="s">
        <v>293</v>
      </c>
      <c r="H1654" s="158">
        <v>1</v>
      </c>
      <c r="I1654" s="159"/>
      <c r="J1654" s="160">
        <f t="shared" si="20"/>
        <v>0</v>
      </c>
      <c r="K1654" s="156" t="s">
        <v>3</v>
      </c>
      <c r="L1654" s="35"/>
      <c r="M1654" s="161" t="s">
        <v>3</v>
      </c>
      <c r="N1654" s="162" t="s">
        <v>42</v>
      </c>
      <c r="O1654" s="55"/>
      <c r="P1654" s="163">
        <f t="shared" si="21"/>
        <v>0</v>
      </c>
      <c r="Q1654" s="163">
        <v>0</v>
      </c>
      <c r="R1654" s="163">
        <f t="shared" si="22"/>
        <v>0</v>
      </c>
      <c r="S1654" s="163">
        <v>0</v>
      </c>
      <c r="T1654" s="164">
        <f t="shared" si="23"/>
        <v>0</v>
      </c>
      <c r="U1654" s="34"/>
      <c r="V1654" s="34"/>
      <c r="W1654" s="34"/>
      <c r="X1654" s="34"/>
      <c r="Y1654" s="34"/>
      <c r="Z1654" s="34"/>
      <c r="AA1654" s="34"/>
      <c r="AB1654" s="34"/>
      <c r="AC1654" s="34"/>
      <c r="AD1654" s="34"/>
      <c r="AE1654" s="34"/>
      <c r="AR1654" s="165" t="s">
        <v>251</v>
      </c>
      <c r="AT1654" s="165" t="s">
        <v>161</v>
      </c>
      <c r="AU1654" s="165" t="s">
        <v>79</v>
      </c>
      <c r="AY1654" s="19" t="s">
        <v>159</v>
      </c>
      <c r="BE1654" s="166">
        <f t="shared" si="24"/>
        <v>0</v>
      </c>
      <c r="BF1654" s="166">
        <f t="shared" si="25"/>
        <v>0</v>
      </c>
      <c r="BG1654" s="166">
        <f t="shared" si="26"/>
        <v>0</v>
      </c>
      <c r="BH1654" s="166">
        <f t="shared" si="27"/>
        <v>0</v>
      </c>
      <c r="BI1654" s="166">
        <f t="shared" si="28"/>
        <v>0</v>
      </c>
      <c r="BJ1654" s="19" t="s">
        <v>15</v>
      </c>
      <c r="BK1654" s="166">
        <f t="shared" si="29"/>
        <v>0</v>
      </c>
      <c r="BL1654" s="19" t="s">
        <v>251</v>
      </c>
      <c r="BM1654" s="165" t="s">
        <v>2124</v>
      </c>
    </row>
    <row r="1655" spans="1:65" s="2" customFormat="1" ht="96" customHeight="1">
      <c r="A1655" s="34"/>
      <c r="B1655" s="153"/>
      <c r="C1655" s="154" t="s">
        <v>2125</v>
      </c>
      <c r="D1655" s="154" t="s">
        <v>161</v>
      </c>
      <c r="E1655" s="155" t="s">
        <v>2126</v>
      </c>
      <c r="F1655" s="156" t="s">
        <v>2127</v>
      </c>
      <c r="G1655" s="157" t="s">
        <v>293</v>
      </c>
      <c r="H1655" s="158">
        <v>2</v>
      </c>
      <c r="I1655" s="159"/>
      <c r="J1655" s="160">
        <f t="shared" si="20"/>
        <v>0</v>
      </c>
      <c r="K1655" s="156" t="s">
        <v>3</v>
      </c>
      <c r="L1655" s="35"/>
      <c r="M1655" s="161" t="s">
        <v>3</v>
      </c>
      <c r="N1655" s="162" t="s">
        <v>42</v>
      </c>
      <c r="O1655" s="55"/>
      <c r="P1655" s="163">
        <f t="shared" si="21"/>
        <v>0</v>
      </c>
      <c r="Q1655" s="163">
        <v>0</v>
      </c>
      <c r="R1655" s="163">
        <f t="shared" si="22"/>
        <v>0</v>
      </c>
      <c r="S1655" s="163">
        <v>0</v>
      </c>
      <c r="T1655" s="164">
        <f t="shared" si="23"/>
        <v>0</v>
      </c>
      <c r="U1655" s="34"/>
      <c r="V1655" s="34"/>
      <c r="W1655" s="34"/>
      <c r="X1655" s="34"/>
      <c r="Y1655" s="34"/>
      <c r="Z1655" s="34"/>
      <c r="AA1655" s="34"/>
      <c r="AB1655" s="34"/>
      <c r="AC1655" s="34"/>
      <c r="AD1655" s="34"/>
      <c r="AE1655" s="34"/>
      <c r="AR1655" s="165" t="s">
        <v>251</v>
      </c>
      <c r="AT1655" s="165" t="s">
        <v>161</v>
      </c>
      <c r="AU1655" s="165" t="s">
        <v>79</v>
      </c>
      <c r="AY1655" s="19" t="s">
        <v>159</v>
      </c>
      <c r="BE1655" s="166">
        <f t="shared" si="24"/>
        <v>0</v>
      </c>
      <c r="BF1655" s="166">
        <f t="shared" si="25"/>
        <v>0</v>
      </c>
      <c r="BG1655" s="166">
        <f t="shared" si="26"/>
        <v>0</v>
      </c>
      <c r="BH1655" s="166">
        <f t="shared" si="27"/>
        <v>0</v>
      </c>
      <c r="BI1655" s="166">
        <f t="shared" si="28"/>
        <v>0</v>
      </c>
      <c r="BJ1655" s="19" t="s">
        <v>15</v>
      </c>
      <c r="BK1655" s="166">
        <f t="shared" si="29"/>
        <v>0</v>
      </c>
      <c r="BL1655" s="19" t="s">
        <v>251</v>
      </c>
      <c r="BM1655" s="165" t="s">
        <v>2128</v>
      </c>
    </row>
    <row r="1656" spans="1:65" s="2" customFormat="1" ht="96" customHeight="1">
      <c r="A1656" s="34"/>
      <c r="B1656" s="153"/>
      <c r="C1656" s="154" t="s">
        <v>2129</v>
      </c>
      <c r="D1656" s="154" t="s">
        <v>161</v>
      </c>
      <c r="E1656" s="155" t="s">
        <v>2130</v>
      </c>
      <c r="F1656" s="156" t="s">
        <v>2131</v>
      </c>
      <c r="G1656" s="157" t="s">
        <v>293</v>
      </c>
      <c r="H1656" s="158">
        <v>1</v>
      </c>
      <c r="I1656" s="159"/>
      <c r="J1656" s="160">
        <f t="shared" si="20"/>
        <v>0</v>
      </c>
      <c r="K1656" s="156" t="s">
        <v>3</v>
      </c>
      <c r="L1656" s="35"/>
      <c r="M1656" s="161" t="s">
        <v>3</v>
      </c>
      <c r="N1656" s="162" t="s">
        <v>42</v>
      </c>
      <c r="O1656" s="55"/>
      <c r="P1656" s="163">
        <f t="shared" si="21"/>
        <v>0</v>
      </c>
      <c r="Q1656" s="163">
        <v>0</v>
      </c>
      <c r="R1656" s="163">
        <f t="shared" si="22"/>
        <v>0</v>
      </c>
      <c r="S1656" s="163">
        <v>0</v>
      </c>
      <c r="T1656" s="164">
        <f t="shared" si="23"/>
        <v>0</v>
      </c>
      <c r="U1656" s="34"/>
      <c r="V1656" s="34"/>
      <c r="W1656" s="34"/>
      <c r="X1656" s="34"/>
      <c r="Y1656" s="34"/>
      <c r="Z1656" s="34"/>
      <c r="AA1656" s="34"/>
      <c r="AB1656" s="34"/>
      <c r="AC1656" s="34"/>
      <c r="AD1656" s="34"/>
      <c r="AE1656" s="34"/>
      <c r="AR1656" s="165" t="s">
        <v>251</v>
      </c>
      <c r="AT1656" s="165" t="s">
        <v>161</v>
      </c>
      <c r="AU1656" s="165" t="s">
        <v>79</v>
      </c>
      <c r="AY1656" s="19" t="s">
        <v>159</v>
      </c>
      <c r="BE1656" s="166">
        <f t="shared" si="24"/>
        <v>0</v>
      </c>
      <c r="BF1656" s="166">
        <f t="shared" si="25"/>
        <v>0</v>
      </c>
      <c r="BG1656" s="166">
        <f t="shared" si="26"/>
        <v>0</v>
      </c>
      <c r="BH1656" s="166">
        <f t="shared" si="27"/>
        <v>0</v>
      </c>
      <c r="BI1656" s="166">
        <f t="shared" si="28"/>
        <v>0</v>
      </c>
      <c r="BJ1656" s="19" t="s">
        <v>15</v>
      </c>
      <c r="BK1656" s="166">
        <f t="shared" si="29"/>
        <v>0</v>
      </c>
      <c r="BL1656" s="19" t="s">
        <v>251</v>
      </c>
      <c r="BM1656" s="165" t="s">
        <v>2132</v>
      </c>
    </row>
    <row r="1657" spans="1:65" s="2" customFormat="1" ht="96" customHeight="1">
      <c r="A1657" s="34"/>
      <c r="B1657" s="153"/>
      <c r="C1657" s="154" t="s">
        <v>2133</v>
      </c>
      <c r="D1657" s="154" t="s">
        <v>161</v>
      </c>
      <c r="E1657" s="155" t="s">
        <v>2134</v>
      </c>
      <c r="F1657" s="156" t="s">
        <v>2135</v>
      </c>
      <c r="G1657" s="157" t="s">
        <v>293</v>
      </c>
      <c r="H1657" s="158">
        <v>1</v>
      </c>
      <c r="I1657" s="159"/>
      <c r="J1657" s="160">
        <f t="shared" si="20"/>
        <v>0</v>
      </c>
      <c r="K1657" s="156" t="s">
        <v>3</v>
      </c>
      <c r="L1657" s="35"/>
      <c r="M1657" s="161" t="s">
        <v>3</v>
      </c>
      <c r="N1657" s="162" t="s">
        <v>42</v>
      </c>
      <c r="O1657" s="55"/>
      <c r="P1657" s="163">
        <f t="shared" si="21"/>
        <v>0</v>
      </c>
      <c r="Q1657" s="163">
        <v>0</v>
      </c>
      <c r="R1657" s="163">
        <f t="shared" si="22"/>
        <v>0</v>
      </c>
      <c r="S1657" s="163">
        <v>0</v>
      </c>
      <c r="T1657" s="164">
        <f t="shared" si="23"/>
        <v>0</v>
      </c>
      <c r="U1657" s="34"/>
      <c r="V1657" s="34"/>
      <c r="W1657" s="34"/>
      <c r="X1657" s="34"/>
      <c r="Y1657" s="34"/>
      <c r="Z1657" s="34"/>
      <c r="AA1657" s="34"/>
      <c r="AB1657" s="34"/>
      <c r="AC1657" s="34"/>
      <c r="AD1657" s="34"/>
      <c r="AE1657" s="34"/>
      <c r="AR1657" s="165" t="s">
        <v>251</v>
      </c>
      <c r="AT1657" s="165" t="s">
        <v>161</v>
      </c>
      <c r="AU1657" s="165" t="s">
        <v>79</v>
      </c>
      <c r="AY1657" s="19" t="s">
        <v>159</v>
      </c>
      <c r="BE1657" s="166">
        <f t="shared" si="24"/>
        <v>0</v>
      </c>
      <c r="BF1657" s="166">
        <f t="shared" si="25"/>
        <v>0</v>
      </c>
      <c r="BG1657" s="166">
        <f t="shared" si="26"/>
        <v>0</v>
      </c>
      <c r="BH1657" s="166">
        <f t="shared" si="27"/>
        <v>0</v>
      </c>
      <c r="BI1657" s="166">
        <f t="shared" si="28"/>
        <v>0</v>
      </c>
      <c r="BJ1657" s="19" t="s">
        <v>15</v>
      </c>
      <c r="BK1657" s="166">
        <f t="shared" si="29"/>
        <v>0</v>
      </c>
      <c r="BL1657" s="19" t="s">
        <v>251</v>
      </c>
      <c r="BM1657" s="165" t="s">
        <v>2136</v>
      </c>
    </row>
    <row r="1658" spans="1:65" s="2" customFormat="1" ht="96" customHeight="1">
      <c r="A1658" s="34"/>
      <c r="B1658" s="153"/>
      <c r="C1658" s="154" t="s">
        <v>2137</v>
      </c>
      <c r="D1658" s="154" t="s">
        <v>161</v>
      </c>
      <c r="E1658" s="155" t="s">
        <v>2138</v>
      </c>
      <c r="F1658" s="156" t="s">
        <v>2139</v>
      </c>
      <c r="G1658" s="157" t="s">
        <v>293</v>
      </c>
      <c r="H1658" s="158">
        <v>2</v>
      </c>
      <c r="I1658" s="159"/>
      <c r="J1658" s="160">
        <f t="shared" si="20"/>
        <v>0</v>
      </c>
      <c r="K1658" s="156" t="s">
        <v>3</v>
      </c>
      <c r="L1658" s="35"/>
      <c r="M1658" s="161" t="s">
        <v>3</v>
      </c>
      <c r="N1658" s="162" t="s">
        <v>42</v>
      </c>
      <c r="O1658" s="55"/>
      <c r="P1658" s="163">
        <f t="shared" si="21"/>
        <v>0</v>
      </c>
      <c r="Q1658" s="163">
        <v>0</v>
      </c>
      <c r="R1658" s="163">
        <f t="shared" si="22"/>
        <v>0</v>
      </c>
      <c r="S1658" s="163">
        <v>0</v>
      </c>
      <c r="T1658" s="164">
        <f t="shared" si="23"/>
        <v>0</v>
      </c>
      <c r="U1658" s="34"/>
      <c r="V1658" s="34"/>
      <c r="W1658" s="34"/>
      <c r="X1658" s="34"/>
      <c r="Y1658" s="34"/>
      <c r="Z1658" s="34"/>
      <c r="AA1658" s="34"/>
      <c r="AB1658" s="34"/>
      <c r="AC1658" s="34"/>
      <c r="AD1658" s="34"/>
      <c r="AE1658" s="34"/>
      <c r="AR1658" s="165" t="s">
        <v>251</v>
      </c>
      <c r="AT1658" s="165" t="s">
        <v>161</v>
      </c>
      <c r="AU1658" s="165" t="s">
        <v>79</v>
      </c>
      <c r="AY1658" s="19" t="s">
        <v>159</v>
      </c>
      <c r="BE1658" s="166">
        <f t="shared" si="24"/>
        <v>0</v>
      </c>
      <c r="BF1658" s="166">
        <f t="shared" si="25"/>
        <v>0</v>
      </c>
      <c r="BG1658" s="166">
        <f t="shared" si="26"/>
        <v>0</v>
      </c>
      <c r="BH1658" s="166">
        <f t="shared" si="27"/>
        <v>0</v>
      </c>
      <c r="BI1658" s="166">
        <f t="shared" si="28"/>
        <v>0</v>
      </c>
      <c r="BJ1658" s="19" t="s">
        <v>15</v>
      </c>
      <c r="BK1658" s="166">
        <f t="shared" si="29"/>
        <v>0</v>
      </c>
      <c r="BL1658" s="19" t="s">
        <v>251</v>
      </c>
      <c r="BM1658" s="165" t="s">
        <v>2140</v>
      </c>
    </row>
    <row r="1659" spans="1:65" s="2" customFormat="1" ht="72" customHeight="1">
      <c r="A1659" s="34"/>
      <c r="B1659" s="153"/>
      <c r="C1659" s="154" t="s">
        <v>2141</v>
      </c>
      <c r="D1659" s="154" t="s">
        <v>161</v>
      </c>
      <c r="E1659" s="155" t="s">
        <v>2142</v>
      </c>
      <c r="F1659" s="156" t="s">
        <v>2143</v>
      </c>
      <c r="G1659" s="157" t="s">
        <v>293</v>
      </c>
      <c r="H1659" s="158">
        <v>1</v>
      </c>
      <c r="I1659" s="159"/>
      <c r="J1659" s="160">
        <f t="shared" si="20"/>
        <v>0</v>
      </c>
      <c r="K1659" s="156" t="s">
        <v>3</v>
      </c>
      <c r="L1659" s="35"/>
      <c r="M1659" s="161" t="s">
        <v>3</v>
      </c>
      <c r="N1659" s="162" t="s">
        <v>42</v>
      </c>
      <c r="O1659" s="55"/>
      <c r="P1659" s="163">
        <f t="shared" si="21"/>
        <v>0</v>
      </c>
      <c r="Q1659" s="163">
        <v>0</v>
      </c>
      <c r="R1659" s="163">
        <f t="shared" si="22"/>
        <v>0</v>
      </c>
      <c r="S1659" s="163">
        <v>0</v>
      </c>
      <c r="T1659" s="164">
        <f t="shared" si="23"/>
        <v>0</v>
      </c>
      <c r="U1659" s="34"/>
      <c r="V1659" s="34"/>
      <c r="W1659" s="34"/>
      <c r="X1659" s="34"/>
      <c r="Y1659" s="34"/>
      <c r="Z1659" s="34"/>
      <c r="AA1659" s="34"/>
      <c r="AB1659" s="34"/>
      <c r="AC1659" s="34"/>
      <c r="AD1659" s="34"/>
      <c r="AE1659" s="34"/>
      <c r="AR1659" s="165" t="s">
        <v>251</v>
      </c>
      <c r="AT1659" s="165" t="s">
        <v>161</v>
      </c>
      <c r="AU1659" s="165" t="s">
        <v>79</v>
      </c>
      <c r="AY1659" s="19" t="s">
        <v>159</v>
      </c>
      <c r="BE1659" s="166">
        <f t="shared" si="24"/>
        <v>0</v>
      </c>
      <c r="BF1659" s="166">
        <f t="shared" si="25"/>
        <v>0</v>
      </c>
      <c r="BG1659" s="166">
        <f t="shared" si="26"/>
        <v>0</v>
      </c>
      <c r="BH1659" s="166">
        <f t="shared" si="27"/>
        <v>0</v>
      </c>
      <c r="BI1659" s="166">
        <f t="shared" si="28"/>
        <v>0</v>
      </c>
      <c r="BJ1659" s="19" t="s">
        <v>15</v>
      </c>
      <c r="BK1659" s="166">
        <f t="shared" si="29"/>
        <v>0</v>
      </c>
      <c r="BL1659" s="19" t="s">
        <v>251</v>
      </c>
      <c r="BM1659" s="165" t="s">
        <v>2144</v>
      </c>
    </row>
    <row r="1660" spans="1:65" s="2" customFormat="1" ht="72" customHeight="1">
      <c r="A1660" s="34"/>
      <c r="B1660" s="153"/>
      <c r="C1660" s="154" t="s">
        <v>2145</v>
      </c>
      <c r="D1660" s="154" t="s">
        <v>161</v>
      </c>
      <c r="E1660" s="155" t="s">
        <v>2146</v>
      </c>
      <c r="F1660" s="156" t="s">
        <v>2147</v>
      </c>
      <c r="G1660" s="157" t="s">
        <v>298</v>
      </c>
      <c r="H1660" s="158">
        <v>22</v>
      </c>
      <c r="I1660" s="159"/>
      <c r="J1660" s="160">
        <f t="shared" si="20"/>
        <v>0</v>
      </c>
      <c r="K1660" s="156" t="s">
        <v>3</v>
      </c>
      <c r="L1660" s="35"/>
      <c r="M1660" s="161" t="s">
        <v>3</v>
      </c>
      <c r="N1660" s="162" t="s">
        <v>42</v>
      </c>
      <c r="O1660" s="55"/>
      <c r="P1660" s="163">
        <f t="shared" si="21"/>
        <v>0</v>
      </c>
      <c r="Q1660" s="163">
        <v>0</v>
      </c>
      <c r="R1660" s="163">
        <f t="shared" si="22"/>
        <v>0</v>
      </c>
      <c r="S1660" s="163">
        <v>0</v>
      </c>
      <c r="T1660" s="164">
        <f t="shared" si="23"/>
        <v>0</v>
      </c>
      <c r="U1660" s="34"/>
      <c r="V1660" s="34"/>
      <c r="W1660" s="34"/>
      <c r="X1660" s="34"/>
      <c r="Y1660" s="34"/>
      <c r="Z1660" s="34"/>
      <c r="AA1660" s="34"/>
      <c r="AB1660" s="34"/>
      <c r="AC1660" s="34"/>
      <c r="AD1660" s="34"/>
      <c r="AE1660" s="34"/>
      <c r="AR1660" s="165" t="s">
        <v>251</v>
      </c>
      <c r="AT1660" s="165" t="s">
        <v>161</v>
      </c>
      <c r="AU1660" s="165" t="s">
        <v>79</v>
      </c>
      <c r="AY1660" s="19" t="s">
        <v>159</v>
      </c>
      <c r="BE1660" s="166">
        <f t="shared" si="24"/>
        <v>0</v>
      </c>
      <c r="BF1660" s="166">
        <f t="shared" si="25"/>
        <v>0</v>
      </c>
      <c r="BG1660" s="166">
        <f t="shared" si="26"/>
        <v>0</v>
      </c>
      <c r="BH1660" s="166">
        <f t="shared" si="27"/>
        <v>0</v>
      </c>
      <c r="BI1660" s="166">
        <f t="shared" si="28"/>
        <v>0</v>
      </c>
      <c r="BJ1660" s="19" t="s">
        <v>15</v>
      </c>
      <c r="BK1660" s="166">
        <f t="shared" si="29"/>
        <v>0</v>
      </c>
      <c r="BL1660" s="19" t="s">
        <v>251</v>
      </c>
      <c r="BM1660" s="165" t="s">
        <v>2148</v>
      </c>
    </row>
    <row r="1661" spans="1:65" s="2" customFormat="1" ht="72" customHeight="1">
      <c r="A1661" s="34"/>
      <c r="B1661" s="153"/>
      <c r="C1661" s="154" t="s">
        <v>2149</v>
      </c>
      <c r="D1661" s="154" t="s">
        <v>161</v>
      </c>
      <c r="E1661" s="155" t="s">
        <v>2150</v>
      </c>
      <c r="F1661" s="156" t="s">
        <v>2151</v>
      </c>
      <c r="G1661" s="157" t="s">
        <v>298</v>
      </c>
      <c r="H1661" s="158">
        <v>15</v>
      </c>
      <c r="I1661" s="159"/>
      <c r="J1661" s="160">
        <f t="shared" si="20"/>
        <v>0</v>
      </c>
      <c r="K1661" s="156" t="s">
        <v>3</v>
      </c>
      <c r="L1661" s="35"/>
      <c r="M1661" s="161" t="s">
        <v>3</v>
      </c>
      <c r="N1661" s="162" t="s">
        <v>42</v>
      </c>
      <c r="O1661" s="55"/>
      <c r="P1661" s="163">
        <f t="shared" si="21"/>
        <v>0</v>
      </c>
      <c r="Q1661" s="163">
        <v>0</v>
      </c>
      <c r="R1661" s="163">
        <f t="shared" si="22"/>
        <v>0</v>
      </c>
      <c r="S1661" s="163">
        <v>0</v>
      </c>
      <c r="T1661" s="164">
        <f t="shared" si="23"/>
        <v>0</v>
      </c>
      <c r="U1661" s="34"/>
      <c r="V1661" s="34"/>
      <c r="W1661" s="34"/>
      <c r="X1661" s="34"/>
      <c r="Y1661" s="34"/>
      <c r="Z1661" s="34"/>
      <c r="AA1661" s="34"/>
      <c r="AB1661" s="34"/>
      <c r="AC1661" s="34"/>
      <c r="AD1661" s="34"/>
      <c r="AE1661" s="34"/>
      <c r="AR1661" s="165" t="s">
        <v>251</v>
      </c>
      <c r="AT1661" s="165" t="s">
        <v>161</v>
      </c>
      <c r="AU1661" s="165" t="s">
        <v>79</v>
      </c>
      <c r="AY1661" s="19" t="s">
        <v>159</v>
      </c>
      <c r="BE1661" s="166">
        <f t="shared" si="24"/>
        <v>0</v>
      </c>
      <c r="BF1661" s="166">
        <f t="shared" si="25"/>
        <v>0</v>
      </c>
      <c r="BG1661" s="166">
        <f t="shared" si="26"/>
        <v>0</v>
      </c>
      <c r="BH1661" s="166">
        <f t="shared" si="27"/>
        <v>0</v>
      </c>
      <c r="BI1661" s="166">
        <f t="shared" si="28"/>
        <v>0</v>
      </c>
      <c r="BJ1661" s="19" t="s">
        <v>15</v>
      </c>
      <c r="BK1661" s="166">
        <f t="shared" si="29"/>
        <v>0</v>
      </c>
      <c r="BL1661" s="19" t="s">
        <v>251</v>
      </c>
      <c r="BM1661" s="165" t="s">
        <v>2152</v>
      </c>
    </row>
    <row r="1662" spans="1:65" s="2" customFormat="1" ht="72" customHeight="1">
      <c r="A1662" s="34"/>
      <c r="B1662" s="153"/>
      <c r="C1662" s="154" t="s">
        <v>2153</v>
      </c>
      <c r="D1662" s="154" t="s">
        <v>161</v>
      </c>
      <c r="E1662" s="155" t="s">
        <v>2154</v>
      </c>
      <c r="F1662" s="156" t="s">
        <v>2155</v>
      </c>
      <c r="G1662" s="157" t="s">
        <v>298</v>
      </c>
      <c r="H1662" s="158">
        <v>72.45</v>
      </c>
      <c r="I1662" s="159"/>
      <c r="J1662" s="160">
        <f t="shared" si="20"/>
        <v>0</v>
      </c>
      <c r="K1662" s="156" t="s">
        <v>3</v>
      </c>
      <c r="L1662" s="35"/>
      <c r="M1662" s="161" t="s">
        <v>3</v>
      </c>
      <c r="N1662" s="162" t="s">
        <v>42</v>
      </c>
      <c r="O1662" s="55"/>
      <c r="P1662" s="163">
        <f t="shared" si="21"/>
        <v>0</v>
      </c>
      <c r="Q1662" s="163">
        <v>0</v>
      </c>
      <c r="R1662" s="163">
        <f t="shared" si="22"/>
        <v>0</v>
      </c>
      <c r="S1662" s="163">
        <v>0</v>
      </c>
      <c r="T1662" s="164">
        <f t="shared" si="23"/>
        <v>0</v>
      </c>
      <c r="U1662" s="34"/>
      <c r="V1662" s="34"/>
      <c r="W1662" s="34"/>
      <c r="X1662" s="34"/>
      <c r="Y1662" s="34"/>
      <c r="Z1662" s="34"/>
      <c r="AA1662" s="34"/>
      <c r="AB1662" s="34"/>
      <c r="AC1662" s="34"/>
      <c r="AD1662" s="34"/>
      <c r="AE1662" s="34"/>
      <c r="AR1662" s="165" t="s">
        <v>251</v>
      </c>
      <c r="AT1662" s="165" t="s">
        <v>161</v>
      </c>
      <c r="AU1662" s="165" t="s">
        <v>79</v>
      </c>
      <c r="AY1662" s="19" t="s">
        <v>159</v>
      </c>
      <c r="BE1662" s="166">
        <f t="shared" si="24"/>
        <v>0</v>
      </c>
      <c r="BF1662" s="166">
        <f t="shared" si="25"/>
        <v>0</v>
      </c>
      <c r="BG1662" s="166">
        <f t="shared" si="26"/>
        <v>0</v>
      </c>
      <c r="BH1662" s="166">
        <f t="shared" si="27"/>
        <v>0</v>
      </c>
      <c r="BI1662" s="166">
        <f t="shared" si="28"/>
        <v>0</v>
      </c>
      <c r="BJ1662" s="19" t="s">
        <v>15</v>
      </c>
      <c r="BK1662" s="166">
        <f t="shared" si="29"/>
        <v>0</v>
      </c>
      <c r="BL1662" s="19" t="s">
        <v>251</v>
      </c>
      <c r="BM1662" s="165" t="s">
        <v>2156</v>
      </c>
    </row>
    <row r="1663" spans="1:65" s="2" customFormat="1" ht="72" customHeight="1">
      <c r="A1663" s="34"/>
      <c r="B1663" s="153"/>
      <c r="C1663" s="154" t="s">
        <v>2157</v>
      </c>
      <c r="D1663" s="154" t="s">
        <v>161</v>
      </c>
      <c r="E1663" s="155" t="s">
        <v>2158</v>
      </c>
      <c r="F1663" s="156" t="s">
        <v>2159</v>
      </c>
      <c r="G1663" s="157" t="s">
        <v>293</v>
      </c>
      <c r="H1663" s="158">
        <v>2</v>
      </c>
      <c r="I1663" s="159"/>
      <c r="J1663" s="160">
        <f t="shared" si="20"/>
        <v>0</v>
      </c>
      <c r="K1663" s="156" t="s">
        <v>3</v>
      </c>
      <c r="L1663" s="35"/>
      <c r="M1663" s="161" t="s">
        <v>3</v>
      </c>
      <c r="N1663" s="162" t="s">
        <v>42</v>
      </c>
      <c r="O1663" s="55"/>
      <c r="P1663" s="163">
        <f t="shared" si="21"/>
        <v>0</v>
      </c>
      <c r="Q1663" s="163">
        <v>0</v>
      </c>
      <c r="R1663" s="163">
        <f t="shared" si="22"/>
        <v>0</v>
      </c>
      <c r="S1663" s="163">
        <v>0</v>
      </c>
      <c r="T1663" s="164">
        <f t="shared" si="23"/>
        <v>0</v>
      </c>
      <c r="U1663" s="34"/>
      <c r="V1663" s="34"/>
      <c r="W1663" s="34"/>
      <c r="X1663" s="34"/>
      <c r="Y1663" s="34"/>
      <c r="Z1663" s="34"/>
      <c r="AA1663" s="34"/>
      <c r="AB1663" s="34"/>
      <c r="AC1663" s="34"/>
      <c r="AD1663" s="34"/>
      <c r="AE1663" s="34"/>
      <c r="AR1663" s="165" t="s">
        <v>251</v>
      </c>
      <c r="AT1663" s="165" t="s">
        <v>161</v>
      </c>
      <c r="AU1663" s="165" t="s">
        <v>79</v>
      </c>
      <c r="AY1663" s="19" t="s">
        <v>159</v>
      </c>
      <c r="BE1663" s="166">
        <f t="shared" si="24"/>
        <v>0</v>
      </c>
      <c r="BF1663" s="166">
        <f t="shared" si="25"/>
        <v>0</v>
      </c>
      <c r="BG1663" s="166">
        <f t="shared" si="26"/>
        <v>0</v>
      </c>
      <c r="BH1663" s="166">
        <f t="shared" si="27"/>
        <v>0</v>
      </c>
      <c r="BI1663" s="166">
        <f t="shared" si="28"/>
        <v>0</v>
      </c>
      <c r="BJ1663" s="19" t="s">
        <v>15</v>
      </c>
      <c r="BK1663" s="166">
        <f t="shared" si="29"/>
        <v>0</v>
      </c>
      <c r="BL1663" s="19" t="s">
        <v>251</v>
      </c>
      <c r="BM1663" s="165" t="s">
        <v>2160</v>
      </c>
    </row>
    <row r="1664" spans="1:65" s="2" customFormat="1" ht="72" customHeight="1">
      <c r="A1664" s="34"/>
      <c r="B1664" s="153"/>
      <c r="C1664" s="154" t="s">
        <v>2161</v>
      </c>
      <c r="D1664" s="154" t="s">
        <v>161</v>
      </c>
      <c r="E1664" s="155" t="s">
        <v>2162</v>
      </c>
      <c r="F1664" s="156" t="s">
        <v>2163</v>
      </c>
      <c r="G1664" s="157" t="s">
        <v>293</v>
      </c>
      <c r="H1664" s="158">
        <v>1</v>
      </c>
      <c r="I1664" s="159"/>
      <c r="J1664" s="160">
        <f t="shared" si="20"/>
        <v>0</v>
      </c>
      <c r="K1664" s="156" t="s">
        <v>3</v>
      </c>
      <c r="L1664" s="35"/>
      <c r="M1664" s="161" t="s">
        <v>3</v>
      </c>
      <c r="N1664" s="162" t="s">
        <v>42</v>
      </c>
      <c r="O1664" s="55"/>
      <c r="P1664" s="163">
        <f t="shared" si="21"/>
        <v>0</v>
      </c>
      <c r="Q1664" s="163">
        <v>0</v>
      </c>
      <c r="R1664" s="163">
        <f t="shared" si="22"/>
        <v>0</v>
      </c>
      <c r="S1664" s="163">
        <v>0</v>
      </c>
      <c r="T1664" s="164">
        <f t="shared" si="23"/>
        <v>0</v>
      </c>
      <c r="U1664" s="34"/>
      <c r="V1664" s="34"/>
      <c r="W1664" s="34"/>
      <c r="X1664" s="34"/>
      <c r="Y1664" s="34"/>
      <c r="Z1664" s="34"/>
      <c r="AA1664" s="34"/>
      <c r="AB1664" s="34"/>
      <c r="AC1664" s="34"/>
      <c r="AD1664" s="34"/>
      <c r="AE1664" s="34"/>
      <c r="AR1664" s="165" t="s">
        <v>251</v>
      </c>
      <c r="AT1664" s="165" t="s">
        <v>161</v>
      </c>
      <c r="AU1664" s="165" t="s">
        <v>79</v>
      </c>
      <c r="AY1664" s="19" t="s">
        <v>159</v>
      </c>
      <c r="BE1664" s="166">
        <f t="shared" si="24"/>
        <v>0</v>
      </c>
      <c r="BF1664" s="166">
        <f t="shared" si="25"/>
        <v>0</v>
      </c>
      <c r="BG1664" s="166">
        <f t="shared" si="26"/>
        <v>0</v>
      </c>
      <c r="BH1664" s="166">
        <f t="shared" si="27"/>
        <v>0</v>
      </c>
      <c r="BI1664" s="166">
        <f t="shared" si="28"/>
        <v>0</v>
      </c>
      <c r="BJ1664" s="19" t="s">
        <v>15</v>
      </c>
      <c r="BK1664" s="166">
        <f t="shared" si="29"/>
        <v>0</v>
      </c>
      <c r="BL1664" s="19" t="s">
        <v>251</v>
      </c>
      <c r="BM1664" s="165" t="s">
        <v>2164</v>
      </c>
    </row>
    <row r="1665" spans="1:65" s="2" customFormat="1" ht="72" customHeight="1">
      <c r="A1665" s="34"/>
      <c r="B1665" s="153"/>
      <c r="C1665" s="154" t="s">
        <v>2165</v>
      </c>
      <c r="D1665" s="154" t="s">
        <v>161</v>
      </c>
      <c r="E1665" s="155" t="s">
        <v>2166</v>
      </c>
      <c r="F1665" s="156" t="s">
        <v>2167</v>
      </c>
      <c r="G1665" s="157" t="s">
        <v>293</v>
      </c>
      <c r="H1665" s="158">
        <v>1</v>
      </c>
      <c r="I1665" s="159"/>
      <c r="J1665" s="160">
        <f t="shared" si="20"/>
        <v>0</v>
      </c>
      <c r="K1665" s="156" t="s">
        <v>3</v>
      </c>
      <c r="L1665" s="35"/>
      <c r="M1665" s="161" t="s">
        <v>3</v>
      </c>
      <c r="N1665" s="162" t="s">
        <v>42</v>
      </c>
      <c r="O1665" s="55"/>
      <c r="P1665" s="163">
        <f t="shared" si="21"/>
        <v>0</v>
      </c>
      <c r="Q1665" s="163">
        <v>0</v>
      </c>
      <c r="R1665" s="163">
        <f t="shared" si="22"/>
        <v>0</v>
      </c>
      <c r="S1665" s="163">
        <v>0</v>
      </c>
      <c r="T1665" s="164">
        <f t="shared" si="23"/>
        <v>0</v>
      </c>
      <c r="U1665" s="34"/>
      <c r="V1665" s="34"/>
      <c r="W1665" s="34"/>
      <c r="X1665" s="34"/>
      <c r="Y1665" s="34"/>
      <c r="Z1665" s="34"/>
      <c r="AA1665" s="34"/>
      <c r="AB1665" s="34"/>
      <c r="AC1665" s="34"/>
      <c r="AD1665" s="34"/>
      <c r="AE1665" s="34"/>
      <c r="AR1665" s="165" t="s">
        <v>251</v>
      </c>
      <c r="AT1665" s="165" t="s">
        <v>161</v>
      </c>
      <c r="AU1665" s="165" t="s">
        <v>79</v>
      </c>
      <c r="AY1665" s="19" t="s">
        <v>159</v>
      </c>
      <c r="BE1665" s="166">
        <f t="shared" si="24"/>
        <v>0</v>
      </c>
      <c r="BF1665" s="166">
        <f t="shared" si="25"/>
        <v>0</v>
      </c>
      <c r="BG1665" s="166">
        <f t="shared" si="26"/>
        <v>0</v>
      </c>
      <c r="BH1665" s="166">
        <f t="shared" si="27"/>
        <v>0</v>
      </c>
      <c r="BI1665" s="166">
        <f t="shared" si="28"/>
        <v>0</v>
      </c>
      <c r="BJ1665" s="19" t="s">
        <v>15</v>
      </c>
      <c r="BK1665" s="166">
        <f t="shared" si="29"/>
        <v>0</v>
      </c>
      <c r="BL1665" s="19" t="s">
        <v>251</v>
      </c>
      <c r="BM1665" s="165" t="s">
        <v>2168</v>
      </c>
    </row>
    <row r="1666" spans="1:65" s="2" customFormat="1" ht="36" customHeight="1">
      <c r="A1666" s="34"/>
      <c r="B1666" s="153"/>
      <c r="C1666" s="154" t="s">
        <v>2169</v>
      </c>
      <c r="D1666" s="154" t="s">
        <v>161</v>
      </c>
      <c r="E1666" s="155" t="s">
        <v>2170</v>
      </c>
      <c r="F1666" s="156" t="s">
        <v>2171</v>
      </c>
      <c r="G1666" s="157" t="s">
        <v>2172</v>
      </c>
      <c r="H1666" s="209"/>
      <c r="I1666" s="159"/>
      <c r="J1666" s="160">
        <f t="shared" si="20"/>
        <v>0</v>
      </c>
      <c r="K1666" s="156" t="s">
        <v>165</v>
      </c>
      <c r="L1666" s="35"/>
      <c r="M1666" s="161" t="s">
        <v>3</v>
      </c>
      <c r="N1666" s="162" t="s">
        <v>42</v>
      </c>
      <c r="O1666" s="55"/>
      <c r="P1666" s="163">
        <f t="shared" si="21"/>
        <v>0</v>
      </c>
      <c r="Q1666" s="163">
        <v>0</v>
      </c>
      <c r="R1666" s="163">
        <f t="shared" si="22"/>
        <v>0</v>
      </c>
      <c r="S1666" s="163">
        <v>0</v>
      </c>
      <c r="T1666" s="164">
        <f t="shared" si="23"/>
        <v>0</v>
      </c>
      <c r="U1666" s="34"/>
      <c r="V1666" s="34"/>
      <c r="W1666" s="34"/>
      <c r="X1666" s="34"/>
      <c r="Y1666" s="34"/>
      <c r="Z1666" s="34"/>
      <c r="AA1666" s="34"/>
      <c r="AB1666" s="34"/>
      <c r="AC1666" s="34"/>
      <c r="AD1666" s="34"/>
      <c r="AE1666" s="34"/>
      <c r="AR1666" s="165" t="s">
        <v>251</v>
      </c>
      <c r="AT1666" s="165" t="s">
        <v>161</v>
      </c>
      <c r="AU1666" s="165" t="s">
        <v>79</v>
      </c>
      <c r="AY1666" s="19" t="s">
        <v>159</v>
      </c>
      <c r="BE1666" s="166">
        <f t="shared" si="24"/>
        <v>0</v>
      </c>
      <c r="BF1666" s="166">
        <f t="shared" si="25"/>
        <v>0</v>
      </c>
      <c r="BG1666" s="166">
        <f t="shared" si="26"/>
        <v>0</v>
      </c>
      <c r="BH1666" s="166">
        <f t="shared" si="27"/>
        <v>0</v>
      </c>
      <c r="BI1666" s="166">
        <f t="shared" si="28"/>
        <v>0</v>
      </c>
      <c r="BJ1666" s="19" t="s">
        <v>15</v>
      </c>
      <c r="BK1666" s="166">
        <f t="shared" si="29"/>
        <v>0</v>
      </c>
      <c r="BL1666" s="19" t="s">
        <v>251</v>
      </c>
      <c r="BM1666" s="165" t="s">
        <v>2173</v>
      </c>
    </row>
    <row r="1667" spans="2:63" s="12" customFormat="1" ht="22.9" customHeight="1">
      <c r="B1667" s="140"/>
      <c r="D1667" s="141" t="s">
        <v>70</v>
      </c>
      <c r="E1667" s="151" t="s">
        <v>2174</v>
      </c>
      <c r="F1667" s="151" t="s">
        <v>2175</v>
      </c>
      <c r="I1667" s="143"/>
      <c r="J1667" s="152">
        <f>BK1667</f>
        <v>0</v>
      </c>
      <c r="L1667" s="140"/>
      <c r="M1667" s="145"/>
      <c r="N1667" s="146"/>
      <c r="O1667" s="146"/>
      <c r="P1667" s="147">
        <f>SUM(P1668:P1720)</f>
        <v>0</v>
      </c>
      <c r="Q1667" s="146"/>
      <c r="R1667" s="147">
        <f>SUM(R1668:R1720)</f>
        <v>0</v>
      </c>
      <c r="S1667" s="146"/>
      <c r="T1667" s="148">
        <f>SUM(T1668:T1720)</f>
        <v>0.049</v>
      </c>
      <c r="AR1667" s="141" t="s">
        <v>79</v>
      </c>
      <c r="AT1667" s="149" t="s">
        <v>70</v>
      </c>
      <c r="AU1667" s="149" t="s">
        <v>15</v>
      </c>
      <c r="AY1667" s="141" t="s">
        <v>159</v>
      </c>
      <c r="BK1667" s="150">
        <f>SUM(BK1668:BK1720)</f>
        <v>0</v>
      </c>
    </row>
    <row r="1668" spans="1:65" s="2" customFormat="1" ht="24" customHeight="1">
      <c r="A1668" s="34"/>
      <c r="B1668" s="153"/>
      <c r="C1668" s="154" t="s">
        <v>2176</v>
      </c>
      <c r="D1668" s="154" t="s">
        <v>161</v>
      </c>
      <c r="E1668" s="155" t="s">
        <v>2177</v>
      </c>
      <c r="F1668" s="156" t="s">
        <v>2178</v>
      </c>
      <c r="G1668" s="157" t="s">
        <v>293</v>
      </c>
      <c r="H1668" s="158">
        <v>8</v>
      </c>
      <c r="I1668" s="159"/>
      <c r="J1668" s="160">
        <f>ROUND(I1668*H1668,2)</f>
        <v>0</v>
      </c>
      <c r="K1668" s="156" t="s">
        <v>165</v>
      </c>
      <c r="L1668" s="35"/>
      <c r="M1668" s="161" t="s">
        <v>3</v>
      </c>
      <c r="N1668" s="162" t="s">
        <v>42</v>
      </c>
      <c r="O1668" s="55"/>
      <c r="P1668" s="163">
        <f>O1668*H1668</f>
        <v>0</v>
      </c>
      <c r="Q1668" s="163">
        <v>0</v>
      </c>
      <c r="R1668" s="163">
        <f>Q1668*H1668</f>
        <v>0</v>
      </c>
      <c r="S1668" s="163">
        <v>0.003</v>
      </c>
      <c r="T1668" s="164">
        <f>S1668*H1668</f>
        <v>0.024</v>
      </c>
      <c r="U1668" s="34"/>
      <c r="V1668" s="34"/>
      <c r="W1668" s="34"/>
      <c r="X1668" s="34"/>
      <c r="Y1668" s="34"/>
      <c r="Z1668" s="34"/>
      <c r="AA1668" s="34"/>
      <c r="AB1668" s="34"/>
      <c r="AC1668" s="34"/>
      <c r="AD1668" s="34"/>
      <c r="AE1668" s="34"/>
      <c r="AR1668" s="165" t="s">
        <v>251</v>
      </c>
      <c r="AT1668" s="165" t="s">
        <v>161</v>
      </c>
      <c r="AU1668" s="165" t="s">
        <v>79</v>
      </c>
      <c r="AY1668" s="19" t="s">
        <v>159</v>
      </c>
      <c r="BE1668" s="166">
        <f>IF(N1668="základní",J1668,0)</f>
        <v>0</v>
      </c>
      <c r="BF1668" s="166">
        <f>IF(N1668="snížená",J1668,0)</f>
        <v>0</v>
      </c>
      <c r="BG1668" s="166">
        <f>IF(N1668="zákl. přenesená",J1668,0)</f>
        <v>0</v>
      </c>
      <c r="BH1668" s="166">
        <f>IF(N1668="sníž. přenesená",J1668,0)</f>
        <v>0</v>
      </c>
      <c r="BI1668" s="166">
        <f>IF(N1668="nulová",J1668,0)</f>
        <v>0</v>
      </c>
      <c r="BJ1668" s="19" t="s">
        <v>15</v>
      </c>
      <c r="BK1668" s="166">
        <f>ROUND(I1668*H1668,2)</f>
        <v>0</v>
      </c>
      <c r="BL1668" s="19" t="s">
        <v>251</v>
      </c>
      <c r="BM1668" s="165" t="s">
        <v>2179</v>
      </c>
    </row>
    <row r="1669" spans="2:51" s="13" customFormat="1" ht="11.25">
      <c r="B1669" s="167"/>
      <c r="D1669" s="168" t="s">
        <v>167</v>
      </c>
      <c r="E1669" s="169" t="s">
        <v>3</v>
      </c>
      <c r="F1669" s="170" t="s">
        <v>1380</v>
      </c>
      <c r="H1669" s="169" t="s">
        <v>3</v>
      </c>
      <c r="I1669" s="171"/>
      <c r="L1669" s="167"/>
      <c r="M1669" s="172"/>
      <c r="N1669" s="173"/>
      <c r="O1669" s="173"/>
      <c r="P1669" s="173"/>
      <c r="Q1669" s="173"/>
      <c r="R1669" s="173"/>
      <c r="S1669" s="173"/>
      <c r="T1669" s="174"/>
      <c r="AT1669" s="169" t="s">
        <v>167</v>
      </c>
      <c r="AU1669" s="169" t="s">
        <v>79</v>
      </c>
      <c r="AV1669" s="13" t="s">
        <v>15</v>
      </c>
      <c r="AW1669" s="13" t="s">
        <v>33</v>
      </c>
      <c r="AX1669" s="13" t="s">
        <v>71</v>
      </c>
      <c r="AY1669" s="169" t="s">
        <v>159</v>
      </c>
    </row>
    <row r="1670" spans="2:51" s="13" customFormat="1" ht="11.25">
      <c r="B1670" s="167"/>
      <c r="D1670" s="168" t="s">
        <v>167</v>
      </c>
      <c r="E1670" s="169" t="s">
        <v>3</v>
      </c>
      <c r="F1670" s="170" t="s">
        <v>339</v>
      </c>
      <c r="H1670" s="169" t="s">
        <v>3</v>
      </c>
      <c r="I1670" s="171"/>
      <c r="L1670" s="167"/>
      <c r="M1670" s="172"/>
      <c r="N1670" s="173"/>
      <c r="O1670" s="173"/>
      <c r="P1670" s="173"/>
      <c r="Q1670" s="173"/>
      <c r="R1670" s="173"/>
      <c r="S1670" s="173"/>
      <c r="T1670" s="174"/>
      <c r="AT1670" s="169" t="s">
        <v>167</v>
      </c>
      <c r="AU1670" s="169" t="s">
        <v>79</v>
      </c>
      <c r="AV1670" s="13" t="s">
        <v>15</v>
      </c>
      <c r="AW1670" s="13" t="s">
        <v>33</v>
      </c>
      <c r="AX1670" s="13" t="s">
        <v>71</v>
      </c>
      <c r="AY1670" s="169" t="s">
        <v>159</v>
      </c>
    </row>
    <row r="1671" spans="2:51" s="14" customFormat="1" ht="11.25">
      <c r="B1671" s="175"/>
      <c r="D1671" s="168" t="s">
        <v>167</v>
      </c>
      <c r="E1671" s="176" t="s">
        <v>3</v>
      </c>
      <c r="F1671" s="177" t="s">
        <v>88</v>
      </c>
      <c r="H1671" s="178">
        <v>5</v>
      </c>
      <c r="I1671" s="179"/>
      <c r="L1671" s="175"/>
      <c r="M1671" s="180"/>
      <c r="N1671" s="181"/>
      <c r="O1671" s="181"/>
      <c r="P1671" s="181"/>
      <c r="Q1671" s="181"/>
      <c r="R1671" s="181"/>
      <c r="S1671" s="181"/>
      <c r="T1671" s="182"/>
      <c r="AT1671" s="176" t="s">
        <v>167</v>
      </c>
      <c r="AU1671" s="176" t="s">
        <v>79</v>
      </c>
      <c r="AV1671" s="14" t="s">
        <v>79</v>
      </c>
      <c r="AW1671" s="14" t="s">
        <v>33</v>
      </c>
      <c r="AX1671" s="14" t="s">
        <v>71</v>
      </c>
      <c r="AY1671" s="176" t="s">
        <v>159</v>
      </c>
    </row>
    <row r="1672" spans="2:51" s="13" customFormat="1" ht="11.25">
      <c r="B1672" s="167"/>
      <c r="D1672" s="168" t="s">
        <v>167</v>
      </c>
      <c r="E1672" s="169" t="s">
        <v>3</v>
      </c>
      <c r="F1672" s="170" t="s">
        <v>342</v>
      </c>
      <c r="H1672" s="169" t="s">
        <v>3</v>
      </c>
      <c r="I1672" s="171"/>
      <c r="L1672" s="167"/>
      <c r="M1672" s="172"/>
      <c r="N1672" s="173"/>
      <c r="O1672" s="173"/>
      <c r="P1672" s="173"/>
      <c r="Q1672" s="173"/>
      <c r="R1672" s="173"/>
      <c r="S1672" s="173"/>
      <c r="T1672" s="174"/>
      <c r="AT1672" s="169" t="s">
        <v>167</v>
      </c>
      <c r="AU1672" s="169" t="s">
        <v>79</v>
      </c>
      <c r="AV1672" s="13" t="s">
        <v>15</v>
      </c>
      <c r="AW1672" s="13" t="s">
        <v>33</v>
      </c>
      <c r="AX1672" s="13" t="s">
        <v>71</v>
      </c>
      <c r="AY1672" s="169" t="s">
        <v>159</v>
      </c>
    </row>
    <row r="1673" spans="2:51" s="14" customFormat="1" ht="11.25">
      <c r="B1673" s="175"/>
      <c r="D1673" s="168" t="s">
        <v>167</v>
      </c>
      <c r="E1673" s="176" t="s">
        <v>3</v>
      </c>
      <c r="F1673" s="177" t="s">
        <v>82</v>
      </c>
      <c r="H1673" s="178">
        <v>3</v>
      </c>
      <c r="I1673" s="179"/>
      <c r="L1673" s="175"/>
      <c r="M1673" s="180"/>
      <c r="N1673" s="181"/>
      <c r="O1673" s="181"/>
      <c r="P1673" s="181"/>
      <c r="Q1673" s="181"/>
      <c r="R1673" s="181"/>
      <c r="S1673" s="181"/>
      <c r="T1673" s="182"/>
      <c r="AT1673" s="176" t="s">
        <v>167</v>
      </c>
      <c r="AU1673" s="176" t="s">
        <v>79</v>
      </c>
      <c r="AV1673" s="14" t="s">
        <v>79</v>
      </c>
      <c r="AW1673" s="14" t="s">
        <v>33</v>
      </c>
      <c r="AX1673" s="14" t="s">
        <v>71</v>
      </c>
      <c r="AY1673" s="176" t="s">
        <v>159</v>
      </c>
    </row>
    <row r="1674" spans="2:51" s="15" customFormat="1" ht="11.25">
      <c r="B1674" s="183"/>
      <c r="D1674" s="168" t="s">
        <v>167</v>
      </c>
      <c r="E1674" s="184" t="s">
        <v>3</v>
      </c>
      <c r="F1674" s="185" t="s">
        <v>186</v>
      </c>
      <c r="H1674" s="186">
        <v>8</v>
      </c>
      <c r="I1674" s="187"/>
      <c r="L1674" s="183"/>
      <c r="M1674" s="188"/>
      <c r="N1674" s="189"/>
      <c r="O1674" s="189"/>
      <c r="P1674" s="189"/>
      <c r="Q1674" s="189"/>
      <c r="R1674" s="189"/>
      <c r="S1674" s="189"/>
      <c r="T1674" s="190"/>
      <c r="AT1674" s="184" t="s">
        <v>167</v>
      </c>
      <c r="AU1674" s="184" t="s">
        <v>79</v>
      </c>
      <c r="AV1674" s="15" t="s">
        <v>85</v>
      </c>
      <c r="AW1674" s="15" t="s">
        <v>33</v>
      </c>
      <c r="AX1674" s="15" t="s">
        <v>15</v>
      </c>
      <c r="AY1674" s="184" t="s">
        <v>159</v>
      </c>
    </row>
    <row r="1675" spans="1:65" s="2" customFormat="1" ht="24" customHeight="1">
      <c r="A1675" s="34"/>
      <c r="B1675" s="153"/>
      <c r="C1675" s="154" t="s">
        <v>2180</v>
      </c>
      <c r="D1675" s="154" t="s">
        <v>161</v>
      </c>
      <c r="E1675" s="155" t="s">
        <v>2181</v>
      </c>
      <c r="F1675" s="156" t="s">
        <v>2182</v>
      </c>
      <c r="G1675" s="157" t="s">
        <v>293</v>
      </c>
      <c r="H1675" s="158">
        <v>5</v>
      </c>
      <c r="I1675" s="159"/>
      <c r="J1675" s="160">
        <f>ROUND(I1675*H1675,2)</f>
        <v>0</v>
      </c>
      <c r="K1675" s="156" t="s">
        <v>165</v>
      </c>
      <c r="L1675" s="35"/>
      <c r="M1675" s="161" t="s">
        <v>3</v>
      </c>
      <c r="N1675" s="162" t="s">
        <v>42</v>
      </c>
      <c r="O1675" s="55"/>
      <c r="P1675" s="163">
        <f>O1675*H1675</f>
        <v>0</v>
      </c>
      <c r="Q1675" s="163">
        <v>0</v>
      </c>
      <c r="R1675" s="163">
        <f>Q1675*H1675</f>
        <v>0</v>
      </c>
      <c r="S1675" s="163">
        <v>0.005</v>
      </c>
      <c r="T1675" s="164">
        <f>S1675*H1675</f>
        <v>0.025</v>
      </c>
      <c r="U1675" s="34"/>
      <c r="V1675" s="34"/>
      <c r="W1675" s="34"/>
      <c r="X1675" s="34"/>
      <c r="Y1675" s="34"/>
      <c r="Z1675" s="34"/>
      <c r="AA1675" s="34"/>
      <c r="AB1675" s="34"/>
      <c r="AC1675" s="34"/>
      <c r="AD1675" s="34"/>
      <c r="AE1675" s="34"/>
      <c r="AR1675" s="165" t="s">
        <v>251</v>
      </c>
      <c r="AT1675" s="165" t="s">
        <v>161</v>
      </c>
      <c r="AU1675" s="165" t="s">
        <v>79</v>
      </c>
      <c r="AY1675" s="19" t="s">
        <v>159</v>
      </c>
      <c r="BE1675" s="166">
        <f>IF(N1675="základní",J1675,0)</f>
        <v>0</v>
      </c>
      <c r="BF1675" s="166">
        <f>IF(N1675="snížená",J1675,0)</f>
        <v>0</v>
      </c>
      <c r="BG1675" s="166">
        <f>IF(N1675="zákl. přenesená",J1675,0)</f>
        <v>0</v>
      </c>
      <c r="BH1675" s="166">
        <f>IF(N1675="sníž. přenesená",J1675,0)</f>
        <v>0</v>
      </c>
      <c r="BI1675" s="166">
        <f>IF(N1675="nulová",J1675,0)</f>
        <v>0</v>
      </c>
      <c r="BJ1675" s="19" t="s">
        <v>15</v>
      </c>
      <c r="BK1675" s="166">
        <f>ROUND(I1675*H1675,2)</f>
        <v>0</v>
      </c>
      <c r="BL1675" s="19" t="s">
        <v>251</v>
      </c>
      <c r="BM1675" s="165" t="s">
        <v>2183</v>
      </c>
    </row>
    <row r="1676" spans="2:51" s="13" customFormat="1" ht="11.25">
      <c r="B1676" s="167"/>
      <c r="D1676" s="168" t="s">
        <v>167</v>
      </c>
      <c r="E1676" s="169" t="s">
        <v>3</v>
      </c>
      <c r="F1676" s="170" t="s">
        <v>1380</v>
      </c>
      <c r="H1676" s="169" t="s">
        <v>3</v>
      </c>
      <c r="I1676" s="171"/>
      <c r="L1676" s="167"/>
      <c r="M1676" s="172"/>
      <c r="N1676" s="173"/>
      <c r="O1676" s="173"/>
      <c r="P1676" s="173"/>
      <c r="Q1676" s="173"/>
      <c r="R1676" s="173"/>
      <c r="S1676" s="173"/>
      <c r="T1676" s="174"/>
      <c r="AT1676" s="169" t="s">
        <v>167</v>
      </c>
      <c r="AU1676" s="169" t="s">
        <v>79</v>
      </c>
      <c r="AV1676" s="13" t="s">
        <v>15</v>
      </c>
      <c r="AW1676" s="13" t="s">
        <v>33</v>
      </c>
      <c r="AX1676" s="13" t="s">
        <v>71</v>
      </c>
      <c r="AY1676" s="169" t="s">
        <v>159</v>
      </c>
    </row>
    <row r="1677" spans="2:51" s="13" customFormat="1" ht="11.25">
      <c r="B1677" s="167"/>
      <c r="D1677" s="168" t="s">
        <v>167</v>
      </c>
      <c r="E1677" s="169" t="s">
        <v>3</v>
      </c>
      <c r="F1677" s="170" t="s">
        <v>342</v>
      </c>
      <c r="H1677" s="169" t="s">
        <v>3</v>
      </c>
      <c r="I1677" s="171"/>
      <c r="L1677" s="167"/>
      <c r="M1677" s="172"/>
      <c r="N1677" s="173"/>
      <c r="O1677" s="173"/>
      <c r="P1677" s="173"/>
      <c r="Q1677" s="173"/>
      <c r="R1677" s="173"/>
      <c r="S1677" s="173"/>
      <c r="T1677" s="174"/>
      <c r="AT1677" s="169" t="s">
        <v>167</v>
      </c>
      <c r="AU1677" s="169" t="s">
        <v>79</v>
      </c>
      <c r="AV1677" s="13" t="s">
        <v>15</v>
      </c>
      <c r="AW1677" s="13" t="s">
        <v>33</v>
      </c>
      <c r="AX1677" s="13" t="s">
        <v>71</v>
      </c>
      <c r="AY1677" s="169" t="s">
        <v>159</v>
      </c>
    </row>
    <row r="1678" spans="2:51" s="14" customFormat="1" ht="11.25">
      <c r="B1678" s="175"/>
      <c r="D1678" s="168" t="s">
        <v>167</v>
      </c>
      <c r="E1678" s="176" t="s">
        <v>3</v>
      </c>
      <c r="F1678" s="177" t="s">
        <v>85</v>
      </c>
      <c r="H1678" s="178">
        <v>4</v>
      </c>
      <c r="I1678" s="179"/>
      <c r="L1678" s="175"/>
      <c r="M1678" s="180"/>
      <c r="N1678" s="181"/>
      <c r="O1678" s="181"/>
      <c r="P1678" s="181"/>
      <c r="Q1678" s="181"/>
      <c r="R1678" s="181"/>
      <c r="S1678" s="181"/>
      <c r="T1678" s="182"/>
      <c r="AT1678" s="176" t="s">
        <v>167</v>
      </c>
      <c r="AU1678" s="176" t="s">
        <v>79</v>
      </c>
      <c r="AV1678" s="14" t="s">
        <v>79</v>
      </c>
      <c r="AW1678" s="14" t="s">
        <v>33</v>
      </c>
      <c r="AX1678" s="14" t="s">
        <v>71</v>
      </c>
      <c r="AY1678" s="176" t="s">
        <v>159</v>
      </c>
    </row>
    <row r="1679" spans="2:51" s="13" customFormat="1" ht="11.25">
      <c r="B1679" s="167"/>
      <c r="D1679" s="168" t="s">
        <v>167</v>
      </c>
      <c r="E1679" s="169" t="s">
        <v>3</v>
      </c>
      <c r="F1679" s="170" t="s">
        <v>1530</v>
      </c>
      <c r="H1679" s="169" t="s">
        <v>3</v>
      </c>
      <c r="I1679" s="171"/>
      <c r="L1679" s="167"/>
      <c r="M1679" s="172"/>
      <c r="N1679" s="173"/>
      <c r="O1679" s="173"/>
      <c r="P1679" s="173"/>
      <c r="Q1679" s="173"/>
      <c r="R1679" s="173"/>
      <c r="S1679" s="173"/>
      <c r="T1679" s="174"/>
      <c r="AT1679" s="169" t="s">
        <v>167</v>
      </c>
      <c r="AU1679" s="169" t="s">
        <v>79</v>
      </c>
      <c r="AV1679" s="13" t="s">
        <v>15</v>
      </c>
      <c r="AW1679" s="13" t="s">
        <v>33</v>
      </c>
      <c r="AX1679" s="13" t="s">
        <v>71</v>
      </c>
      <c r="AY1679" s="169" t="s">
        <v>159</v>
      </c>
    </row>
    <row r="1680" spans="2:51" s="13" customFormat="1" ht="11.25">
      <c r="B1680" s="167"/>
      <c r="D1680" s="168" t="s">
        <v>167</v>
      </c>
      <c r="E1680" s="169" t="s">
        <v>3</v>
      </c>
      <c r="F1680" s="170" t="s">
        <v>339</v>
      </c>
      <c r="H1680" s="169" t="s">
        <v>3</v>
      </c>
      <c r="I1680" s="171"/>
      <c r="L1680" s="167"/>
      <c r="M1680" s="172"/>
      <c r="N1680" s="173"/>
      <c r="O1680" s="173"/>
      <c r="P1680" s="173"/>
      <c r="Q1680" s="173"/>
      <c r="R1680" s="173"/>
      <c r="S1680" s="173"/>
      <c r="T1680" s="174"/>
      <c r="AT1680" s="169" t="s">
        <v>167</v>
      </c>
      <c r="AU1680" s="169" t="s">
        <v>79</v>
      </c>
      <c r="AV1680" s="13" t="s">
        <v>15</v>
      </c>
      <c r="AW1680" s="13" t="s">
        <v>33</v>
      </c>
      <c r="AX1680" s="13" t="s">
        <v>71</v>
      </c>
      <c r="AY1680" s="169" t="s">
        <v>159</v>
      </c>
    </row>
    <row r="1681" spans="2:51" s="14" customFormat="1" ht="11.25">
      <c r="B1681" s="175"/>
      <c r="D1681" s="168" t="s">
        <v>167</v>
      </c>
      <c r="E1681" s="176" t="s">
        <v>3</v>
      </c>
      <c r="F1681" s="177" t="s">
        <v>15</v>
      </c>
      <c r="H1681" s="178">
        <v>1</v>
      </c>
      <c r="I1681" s="179"/>
      <c r="L1681" s="175"/>
      <c r="M1681" s="180"/>
      <c r="N1681" s="181"/>
      <c r="O1681" s="181"/>
      <c r="P1681" s="181"/>
      <c r="Q1681" s="181"/>
      <c r="R1681" s="181"/>
      <c r="S1681" s="181"/>
      <c r="T1681" s="182"/>
      <c r="AT1681" s="176" t="s">
        <v>167</v>
      </c>
      <c r="AU1681" s="176" t="s">
        <v>79</v>
      </c>
      <c r="AV1681" s="14" t="s">
        <v>79</v>
      </c>
      <c r="AW1681" s="14" t="s">
        <v>33</v>
      </c>
      <c r="AX1681" s="14" t="s">
        <v>71</v>
      </c>
      <c r="AY1681" s="176" t="s">
        <v>159</v>
      </c>
    </row>
    <row r="1682" spans="2:51" s="15" customFormat="1" ht="11.25">
      <c r="B1682" s="183"/>
      <c r="D1682" s="168" t="s">
        <v>167</v>
      </c>
      <c r="E1682" s="184" t="s">
        <v>3</v>
      </c>
      <c r="F1682" s="185" t="s">
        <v>186</v>
      </c>
      <c r="H1682" s="186">
        <v>5</v>
      </c>
      <c r="I1682" s="187"/>
      <c r="L1682" s="183"/>
      <c r="M1682" s="188"/>
      <c r="N1682" s="189"/>
      <c r="O1682" s="189"/>
      <c r="P1682" s="189"/>
      <c r="Q1682" s="189"/>
      <c r="R1682" s="189"/>
      <c r="S1682" s="189"/>
      <c r="T1682" s="190"/>
      <c r="AT1682" s="184" t="s">
        <v>167</v>
      </c>
      <c r="AU1682" s="184" t="s">
        <v>79</v>
      </c>
      <c r="AV1682" s="15" t="s">
        <v>85</v>
      </c>
      <c r="AW1682" s="15" t="s">
        <v>33</v>
      </c>
      <c r="AX1682" s="15" t="s">
        <v>15</v>
      </c>
      <c r="AY1682" s="184" t="s">
        <v>159</v>
      </c>
    </row>
    <row r="1683" spans="1:65" s="2" customFormat="1" ht="16.5" customHeight="1">
      <c r="A1683" s="34"/>
      <c r="B1683" s="153"/>
      <c r="C1683" s="154" t="s">
        <v>2184</v>
      </c>
      <c r="D1683" s="154" t="s">
        <v>161</v>
      </c>
      <c r="E1683" s="155" t="s">
        <v>2185</v>
      </c>
      <c r="F1683" s="156" t="s">
        <v>2186</v>
      </c>
      <c r="G1683" s="157" t="s">
        <v>298</v>
      </c>
      <c r="H1683" s="158">
        <v>9.7</v>
      </c>
      <c r="I1683" s="159"/>
      <c r="J1683" s="160">
        <f>ROUND(I1683*H1683,2)</f>
        <v>0</v>
      </c>
      <c r="K1683" s="156" t="s">
        <v>3</v>
      </c>
      <c r="L1683" s="35"/>
      <c r="M1683" s="161" t="s">
        <v>3</v>
      </c>
      <c r="N1683" s="162" t="s">
        <v>42</v>
      </c>
      <c r="O1683" s="55"/>
      <c r="P1683" s="163">
        <f>O1683*H1683</f>
        <v>0</v>
      </c>
      <c r="Q1683" s="163">
        <v>0</v>
      </c>
      <c r="R1683" s="163">
        <f>Q1683*H1683</f>
        <v>0</v>
      </c>
      <c r="S1683" s="163">
        <v>0</v>
      </c>
      <c r="T1683" s="164">
        <f>S1683*H1683</f>
        <v>0</v>
      </c>
      <c r="U1683" s="34"/>
      <c r="V1683" s="34"/>
      <c r="W1683" s="34"/>
      <c r="X1683" s="34"/>
      <c r="Y1683" s="34"/>
      <c r="Z1683" s="34"/>
      <c r="AA1683" s="34"/>
      <c r="AB1683" s="34"/>
      <c r="AC1683" s="34"/>
      <c r="AD1683" s="34"/>
      <c r="AE1683" s="34"/>
      <c r="AR1683" s="165" t="s">
        <v>251</v>
      </c>
      <c r="AT1683" s="165" t="s">
        <v>161</v>
      </c>
      <c r="AU1683" s="165" t="s">
        <v>79</v>
      </c>
      <c r="AY1683" s="19" t="s">
        <v>159</v>
      </c>
      <c r="BE1683" s="166">
        <f>IF(N1683="základní",J1683,0)</f>
        <v>0</v>
      </c>
      <c r="BF1683" s="166">
        <f>IF(N1683="snížená",J1683,0)</f>
        <v>0</v>
      </c>
      <c r="BG1683" s="166">
        <f>IF(N1683="zákl. přenesená",J1683,0)</f>
        <v>0</v>
      </c>
      <c r="BH1683" s="166">
        <f>IF(N1683="sníž. přenesená",J1683,0)</f>
        <v>0</v>
      </c>
      <c r="BI1683" s="166">
        <f>IF(N1683="nulová",J1683,0)</f>
        <v>0</v>
      </c>
      <c r="BJ1683" s="19" t="s">
        <v>15</v>
      </c>
      <c r="BK1683" s="166">
        <f>ROUND(I1683*H1683,2)</f>
        <v>0</v>
      </c>
      <c r="BL1683" s="19" t="s">
        <v>251</v>
      </c>
      <c r="BM1683" s="165" t="s">
        <v>2187</v>
      </c>
    </row>
    <row r="1684" spans="2:51" s="14" customFormat="1" ht="11.25">
      <c r="B1684" s="175"/>
      <c r="D1684" s="168" t="s">
        <v>167</v>
      </c>
      <c r="E1684" s="176" t="s">
        <v>3</v>
      </c>
      <c r="F1684" s="177" t="s">
        <v>2188</v>
      </c>
      <c r="H1684" s="178">
        <v>9.7</v>
      </c>
      <c r="I1684" s="179"/>
      <c r="L1684" s="175"/>
      <c r="M1684" s="180"/>
      <c r="N1684" s="181"/>
      <c r="O1684" s="181"/>
      <c r="P1684" s="181"/>
      <c r="Q1684" s="181"/>
      <c r="R1684" s="181"/>
      <c r="S1684" s="181"/>
      <c r="T1684" s="182"/>
      <c r="AT1684" s="176" t="s">
        <v>167</v>
      </c>
      <c r="AU1684" s="176" t="s">
        <v>79</v>
      </c>
      <c r="AV1684" s="14" t="s">
        <v>79</v>
      </c>
      <c r="AW1684" s="14" t="s">
        <v>33</v>
      </c>
      <c r="AX1684" s="14" t="s">
        <v>15</v>
      </c>
      <c r="AY1684" s="176" t="s">
        <v>159</v>
      </c>
    </row>
    <row r="1685" spans="1:65" s="2" customFormat="1" ht="16.5" customHeight="1">
      <c r="A1685" s="34"/>
      <c r="B1685" s="153"/>
      <c r="C1685" s="154" t="s">
        <v>2189</v>
      </c>
      <c r="D1685" s="154" t="s">
        <v>161</v>
      </c>
      <c r="E1685" s="155" t="s">
        <v>2190</v>
      </c>
      <c r="F1685" s="156" t="s">
        <v>2191</v>
      </c>
      <c r="G1685" s="157" t="s">
        <v>298</v>
      </c>
      <c r="H1685" s="158">
        <v>9.7</v>
      </c>
      <c r="I1685" s="159"/>
      <c r="J1685" s="160">
        <f>ROUND(I1685*H1685,2)</f>
        <v>0</v>
      </c>
      <c r="K1685" s="156" t="s">
        <v>3</v>
      </c>
      <c r="L1685" s="35"/>
      <c r="M1685" s="161" t="s">
        <v>3</v>
      </c>
      <c r="N1685" s="162" t="s">
        <v>42</v>
      </c>
      <c r="O1685" s="55"/>
      <c r="P1685" s="163">
        <f>O1685*H1685</f>
        <v>0</v>
      </c>
      <c r="Q1685" s="163">
        <v>0</v>
      </c>
      <c r="R1685" s="163">
        <f>Q1685*H1685</f>
        <v>0</v>
      </c>
      <c r="S1685" s="163">
        <v>0</v>
      </c>
      <c r="T1685" s="164">
        <f>S1685*H1685</f>
        <v>0</v>
      </c>
      <c r="U1685" s="34"/>
      <c r="V1685" s="34"/>
      <c r="W1685" s="34"/>
      <c r="X1685" s="34"/>
      <c r="Y1685" s="34"/>
      <c r="Z1685" s="34"/>
      <c r="AA1685" s="34"/>
      <c r="AB1685" s="34"/>
      <c r="AC1685" s="34"/>
      <c r="AD1685" s="34"/>
      <c r="AE1685" s="34"/>
      <c r="AR1685" s="165" t="s">
        <v>251</v>
      </c>
      <c r="AT1685" s="165" t="s">
        <v>161</v>
      </c>
      <c r="AU1685" s="165" t="s">
        <v>79</v>
      </c>
      <c r="AY1685" s="19" t="s">
        <v>159</v>
      </c>
      <c r="BE1685" s="166">
        <f>IF(N1685="základní",J1685,0)</f>
        <v>0</v>
      </c>
      <c r="BF1685" s="166">
        <f>IF(N1685="snížená",J1685,0)</f>
        <v>0</v>
      </c>
      <c r="BG1685" s="166">
        <f>IF(N1685="zákl. přenesená",J1685,0)</f>
        <v>0</v>
      </c>
      <c r="BH1685" s="166">
        <f>IF(N1685="sníž. přenesená",J1685,0)</f>
        <v>0</v>
      </c>
      <c r="BI1685" s="166">
        <f>IF(N1685="nulová",J1685,0)</f>
        <v>0</v>
      </c>
      <c r="BJ1685" s="19" t="s">
        <v>15</v>
      </c>
      <c r="BK1685" s="166">
        <f>ROUND(I1685*H1685,2)</f>
        <v>0</v>
      </c>
      <c r="BL1685" s="19" t="s">
        <v>251</v>
      </c>
      <c r="BM1685" s="165" t="s">
        <v>2192</v>
      </c>
    </row>
    <row r="1686" spans="2:51" s="14" customFormat="1" ht="11.25">
      <c r="B1686" s="175"/>
      <c r="D1686" s="168" t="s">
        <v>167</v>
      </c>
      <c r="E1686" s="176" t="s">
        <v>3</v>
      </c>
      <c r="F1686" s="177" t="s">
        <v>2188</v>
      </c>
      <c r="H1686" s="178">
        <v>9.7</v>
      </c>
      <c r="I1686" s="179"/>
      <c r="L1686" s="175"/>
      <c r="M1686" s="180"/>
      <c r="N1686" s="181"/>
      <c r="O1686" s="181"/>
      <c r="P1686" s="181"/>
      <c r="Q1686" s="181"/>
      <c r="R1686" s="181"/>
      <c r="S1686" s="181"/>
      <c r="T1686" s="182"/>
      <c r="AT1686" s="176" t="s">
        <v>167</v>
      </c>
      <c r="AU1686" s="176" t="s">
        <v>79</v>
      </c>
      <c r="AV1686" s="14" t="s">
        <v>79</v>
      </c>
      <c r="AW1686" s="14" t="s">
        <v>33</v>
      </c>
      <c r="AX1686" s="14" t="s">
        <v>15</v>
      </c>
      <c r="AY1686" s="176" t="s">
        <v>159</v>
      </c>
    </row>
    <row r="1687" spans="1:65" s="2" customFormat="1" ht="84" customHeight="1">
      <c r="A1687" s="34"/>
      <c r="B1687" s="153"/>
      <c r="C1687" s="154" t="s">
        <v>2193</v>
      </c>
      <c r="D1687" s="154" t="s">
        <v>161</v>
      </c>
      <c r="E1687" s="155" t="s">
        <v>2194</v>
      </c>
      <c r="F1687" s="156" t="s">
        <v>2195</v>
      </c>
      <c r="G1687" s="157" t="s">
        <v>293</v>
      </c>
      <c r="H1687" s="158">
        <v>5</v>
      </c>
      <c r="I1687" s="159"/>
      <c r="J1687" s="160">
        <f aca="true" t="shared" si="30" ref="J1687:J1720">ROUND(I1687*H1687,2)</f>
        <v>0</v>
      </c>
      <c r="K1687" s="156" t="s">
        <v>3</v>
      </c>
      <c r="L1687" s="35"/>
      <c r="M1687" s="161" t="s">
        <v>3</v>
      </c>
      <c r="N1687" s="162" t="s">
        <v>42</v>
      </c>
      <c r="O1687" s="55"/>
      <c r="P1687" s="163">
        <f aca="true" t="shared" si="31" ref="P1687:P1720">O1687*H1687</f>
        <v>0</v>
      </c>
      <c r="Q1687" s="163">
        <v>0</v>
      </c>
      <c r="R1687" s="163">
        <f aca="true" t="shared" si="32" ref="R1687:R1720">Q1687*H1687</f>
        <v>0</v>
      </c>
      <c r="S1687" s="163">
        <v>0</v>
      </c>
      <c r="T1687" s="164">
        <f aca="true" t="shared" si="33" ref="T1687:T1720">S1687*H1687</f>
        <v>0</v>
      </c>
      <c r="U1687" s="34"/>
      <c r="V1687" s="34"/>
      <c r="W1687" s="34"/>
      <c r="X1687" s="34"/>
      <c r="Y1687" s="34"/>
      <c r="Z1687" s="34"/>
      <c r="AA1687" s="34"/>
      <c r="AB1687" s="34"/>
      <c r="AC1687" s="34"/>
      <c r="AD1687" s="34"/>
      <c r="AE1687" s="34"/>
      <c r="AR1687" s="165" t="s">
        <v>251</v>
      </c>
      <c r="AT1687" s="165" t="s">
        <v>161</v>
      </c>
      <c r="AU1687" s="165" t="s">
        <v>79</v>
      </c>
      <c r="AY1687" s="19" t="s">
        <v>159</v>
      </c>
      <c r="BE1687" s="166">
        <f aca="true" t="shared" si="34" ref="BE1687:BE1720">IF(N1687="základní",J1687,0)</f>
        <v>0</v>
      </c>
      <c r="BF1687" s="166">
        <f aca="true" t="shared" si="35" ref="BF1687:BF1720">IF(N1687="snížená",J1687,0)</f>
        <v>0</v>
      </c>
      <c r="BG1687" s="166">
        <f aca="true" t="shared" si="36" ref="BG1687:BG1720">IF(N1687="zákl. přenesená",J1687,0)</f>
        <v>0</v>
      </c>
      <c r="BH1687" s="166">
        <f aca="true" t="shared" si="37" ref="BH1687:BH1720">IF(N1687="sníž. přenesená",J1687,0)</f>
        <v>0</v>
      </c>
      <c r="BI1687" s="166">
        <f aca="true" t="shared" si="38" ref="BI1687:BI1720">IF(N1687="nulová",J1687,0)</f>
        <v>0</v>
      </c>
      <c r="BJ1687" s="19" t="s">
        <v>15</v>
      </c>
      <c r="BK1687" s="166">
        <f aca="true" t="shared" si="39" ref="BK1687:BK1720">ROUND(I1687*H1687,2)</f>
        <v>0</v>
      </c>
      <c r="BL1687" s="19" t="s">
        <v>251</v>
      </c>
      <c r="BM1687" s="165" t="s">
        <v>2196</v>
      </c>
    </row>
    <row r="1688" spans="1:65" s="2" customFormat="1" ht="84" customHeight="1">
      <c r="A1688" s="34"/>
      <c r="B1688" s="153"/>
      <c r="C1688" s="154" t="s">
        <v>2197</v>
      </c>
      <c r="D1688" s="154" t="s">
        <v>161</v>
      </c>
      <c r="E1688" s="155" t="s">
        <v>2198</v>
      </c>
      <c r="F1688" s="156" t="s">
        <v>2199</v>
      </c>
      <c r="G1688" s="157" t="s">
        <v>293</v>
      </c>
      <c r="H1688" s="158">
        <v>1</v>
      </c>
      <c r="I1688" s="159"/>
      <c r="J1688" s="160">
        <f t="shared" si="30"/>
        <v>0</v>
      </c>
      <c r="K1688" s="156" t="s">
        <v>3</v>
      </c>
      <c r="L1688" s="35"/>
      <c r="M1688" s="161" t="s">
        <v>3</v>
      </c>
      <c r="N1688" s="162" t="s">
        <v>42</v>
      </c>
      <c r="O1688" s="55"/>
      <c r="P1688" s="163">
        <f t="shared" si="31"/>
        <v>0</v>
      </c>
      <c r="Q1688" s="163">
        <v>0</v>
      </c>
      <c r="R1688" s="163">
        <f t="shared" si="32"/>
        <v>0</v>
      </c>
      <c r="S1688" s="163">
        <v>0</v>
      </c>
      <c r="T1688" s="164">
        <f t="shared" si="33"/>
        <v>0</v>
      </c>
      <c r="U1688" s="34"/>
      <c r="V1688" s="34"/>
      <c r="W1688" s="34"/>
      <c r="X1688" s="34"/>
      <c r="Y1688" s="34"/>
      <c r="Z1688" s="34"/>
      <c r="AA1688" s="34"/>
      <c r="AB1688" s="34"/>
      <c r="AC1688" s="34"/>
      <c r="AD1688" s="34"/>
      <c r="AE1688" s="34"/>
      <c r="AR1688" s="165" t="s">
        <v>251</v>
      </c>
      <c r="AT1688" s="165" t="s">
        <v>161</v>
      </c>
      <c r="AU1688" s="165" t="s">
        <v>79</v>
      </c>
      <c r="AY1688" s="19" t="s">
        <v>159</v>
      </c>
      <c r="BE1688" s="166">
        <f t="shared" si="34"/>
        <v>0</v>
      </c>
      <c r="BF1688" s="166">
        <f t="shared" si="35"/>
        <v>0</v>
      </c>
      <c r="BG1688" s="166">
        <f t="shared" si="36"/>
        <v>0</v>
      </c>
      <c r="BH1688" s="166">
        <f t="shared" si="37"/>
        <v>0</v>
      </c>
      <c r="BI1688" s="166">
        <f t="shared" si="38"/>
        <v>0</v>
      </c>
      <c r="BJ1688" s="19" t="s">
        <v>15</v>
      </c>
      <c r="BK1688" s="166">
        <f t="shared" si="39"/>
        <v>0</v>
      </c>
      <c r="BL1688" s="19" t="s">
        <v>251</v>
      </c>
      <c r="BM1688" s="165" t="s">
        <v>2200</v>
      </c>
    </row>
    <row r="1689" spans="1:65" s="2" customFormat="1" ht="84" customHeight="1">
      <c r="A1689" s="34"/>
      <c r="B1689" s="153"/>
      <c r="C1689" s="154" t="s">
        <v>2201</v>
      </c>
      <c r="D1689" s="154" t="s">
        <v>161</v>
      </c>
      <c r="E1689" s="155" t="s">
        <v>2202</v>
      </c>
      <c r="F1689" s="156" t="s">
        <v>2203</v>
      </c>
      <c r="G1689" s="157" t="s">
        <v>293</v>
      </c>
      <c r="H1689" s="158">
        <v>4</v>
      </c>
      <c r="I1689" s="159"/>
      <c r="J1689" s="160">
        <f t="shared" si="30"/>
        <v>0</v>
      </c>
      <c r="K1689" s="156" t="s">
        <v>3</v>
      </c>
      <c r="L1689" s="35"/>
      <c r="M1689" s="161" t="s">
        <v>3</v>
      </c>
      <c r="N1689" s="162" t="s">
        <v>42</v>
      </c>
      <c r="O1689" s="55"/>
      <c r="P1689" s="163">
        <f t="shared" si="31"/>
        <v>0</v>
      </c>
      <c r="Q1689" s="163">
        <v>0</v>
      </c>
      <c r="R1689" s="163">
        <f t="shared" si="32"/>
        <v>0</v>
      </c>
      <c r="S1689" s="163">
        <v>0</v>
      </c>
      <c r="T1689" s="164">
        <f t="shared" si="33"/>
        <v>0</v>
      </c>
      <c r="U1689" s="34"/>
      <c r="V1689" s="34"/>
      <c r="W1689" s="34"/>
      <c r="X1689" s="34"/>
      <c r="Y1689" s="34"/>
      <c r="Z1689" s="34"/>
      <c r="AA1689" s="34"/>
      <c r="AB1689" s="34"/>
      <c r="AC1689" s="34"/>
      <c r="AD1689" s="34"/>
      <c r="AE1689" s="34"/>
      <c r="AR1689" s="165" t="s">
        <v>251</v>
      </c>
      <c r="AT1689" s="165" t="s">
        <v>161</v>
      </c>
      <c r="AU1689" s="165" t="s">
        <v>79</v>
      </c>
      <c r="AY1689" s="19" t="s">
        <v>159</v>
      </c>
      <c r="BE1689" s="166">
        <f t="shared" si="34"/>
        <v>0</v>
      </c>
      <c r="BF1689" s="166">
        <f t="shared" si="35"/>
        <v>0</v>
      </c>
      <c r="BG1689" s="166">
        <f t="shared" si="36"/>
        <v>0</v>
      </c>
      <c r="BH1689" s="166">
        <f t="shared" si="37"/>
        <v>0</v>
      </c>
      <c r="BI1689" s="166">
        <f t="shared" si="38"/>
        <v>0</v>
      </c>
      <c r="BJ1689" s="19" t="s">
        <v>15</v>
      </c>
      <c r="BK1689" s="166">
        <f t="shared" si="39"/>
        <v>0</v>
      </c>
      <c r="BL1689" s="19" t="s">
        <v>251</v>
      </c>
      <c r="BM1689" s="165" t="s">
        <v>2204</v>
      </c>
    </row>
    <row r="1690" spans="1:65" s="2" customFormat="1" ht="84" customHeight="1">
      <c r="A1690" s="34"/>
      <c r="B1690" s="153"/>
      <c r="C1690" s="154" t="s">
        <v>2205</v>
      </c>
      <c r="D1690" s="154" t="s">
        <v>161</v>
      </c>
      <c r="E1690" s="155" t="s">
        <v>2206</v>
      </c>
      <c r="F1690" s="156" t="s">
        <v>2207</v>
      </c>
      <c r="G1690" s="157" t="s">
        <v>293</v>
      </c>
      <c r="H1690" s="158">
        <v>1</v>
      </c>
      <c r="I1690" s="159"/>
      <c r="J1690" s="160">
        <f t="shared" si="30"/>
        <v>0</v>
      </c>
      <c r="K1690" s="156" t="s">
        <v>3</v>
      </c>
      <c r="L1690" s="35"/>
      <c r="M1690" s="161" t="s">
        <v>3</v>
      </c>
      <c r="N1690" s="162" t="s">
        <v>42</v>
      </c>
      <c r="O1690" s="55"/>
      <c r="P1690" s="163">
        <f t="shared" si="31"/>
        <v>0</v>
      </c>
      <c r="Q1690" s="163">
        <v>0</v>
      </c>
      <c r="R1690" s="163">
        <f t="shared" si="32"/>
        <v>0</v>
      </c>
      <c r="S1690" s="163">
        <v>0</v>
      </c>
      <c r="T1690" s="164">
        <f t="shared" si="33"/>
        <v>0</v>
      </c>
      <c r="U1690" s="34"/>
      <c r="V1690" s="34"/>
      <c r="W1690" s="34"/>
      <c r="X1690" s="34"/>
      <c r="Y1690" s="34"/>
      <c r="Z1690" s="34"/>
      <c r="AA1690" s="34"/>
      <c r="AB1690" s="34"/>
      <c r="AC1690" s="34"/>
      <c r="AD1690" s="34"/>
      <c r="AE1690" s="34"/>
      <c r="AR1690" s="165" t="s">
        <v>251</v>
      </c>
      <c r="AT1690" s="165" t="s">
        <v>161</v>
      </c>
      <c r="AU1690" s="165" t="s">
        <v>79</v>
      </c>
      <c r="AY1690" s="19" t="s">
        <v>159</v>
      </c>
      <c r="BE1690" s="166">
        <f t="shared" si="34"/>
        <v>0</v>
      </c>
      <c r="BF1690" s="166">
        <f t="shared" si="35"/>
        <v>0</v>
      </c>
      <c r="BG1690" s="166">
        <f t="shared" si="36"/>
        <v>0</v>
      </c>
      <c r="BH1690" s="166">
        <f t="shared" si="37"/>
        <v>0</v>
      </c>
      <c r="BI1690" s="166">
        <f t="shared" si="38"/>
        <v>0</v>
      </c>
      <c r="BJ1690" s="19" t="s">
        <v>15</v>
      </c>
      <c r="BK1690" s="166">
        <f t="shared" si="39"/>
        <v>0</v>
      </c>
      <c r="BL1690" s="19" t="s">
        <v>251</v>
      </c>
      <c r="BM1690" s="165" t="s">
        <v>2208</v>
      </c>
    </row>
    <row r="1691" spans="1:65" s="2" customFormat="1" ht="84" customHeight="1">
      <c r="A1691" s="34"/>
      <c r="B1691" s="153"/>
      <c r="C1691" s="154" t="s">
        <v>2209</v>
      </c>
      <c r="D1691" s="154" t="s">
        <v>161</v>
      </c>
      <c r="E1691" s="155" t="s">
        <v>2210</v>
      </c>
      <c r="F1691" s="156" t="s">
        <v>2211</v>
      </c>
      <c r="G1691" s="157" t="s">
        <v>293</v>
      </c>
      <c r="H1691" s="158">
        <v>1</v>
      </c>
      <c r="I1691" s="159"/>
      <c r="J1691" s="160">
        <f t="shared" si="30"/>
        <v>0</v>
      </c>
      <c r="K1691" s="156" t="s">
        <v>3</v>
      </c>
      <c r="L1691" s="35"/>
      <c r="M1691" s="161" t="s">
        <v>3</v>
      </c>
      <c r="N1691" s="162" t="s">
        <v>42</v>
      </c>
      <c r="O1691" s="55"/>
      <c r="P1691" s="163">
        <f t="shared" si="31"/>
        <v>0</v>
      </c>
      <c r="Q1691" s="163">
        <v>0</v>
      </c>
      <c r="R1691" s="163">
        <f t="shared" si="32"/>
        <v>0</v>
      </c>
      <c r="S1691" s="163">
        <v>0</v>
      </c>
      <c r="T1691" s="164">
        <f t="shared" si="33"/>
        <v>0</v>
      </c>
      <c r="U1691" s="34"/>
      <c r="V1691" s="34"/>
      <c r="W1691" s="34"/>
      <c r="X1691" s="34"/>
      <c r="Y1691" s="34"/>
      <c r="Z1691" s="34"/>
      <c r="AA1691" s="34"/>
      <c r="AB1691" s="34"/>
      <c r="AC1691" s="34"/>
      <c r="AD1691" s="34"/>
      <c r="AE1691" s="34"/>
      <c r="AR1691" s="165" t="s">
        <v>251</v>
      </c>
      <c r="AT1691" s="165" t="s">
        <v>161</v>
      </c>
      <c r="AU1691" s="165" t="s">
        <v>79</v>
      </c>
      <c r="AY1691" s="19" t="s">
        <v>159</v>
      </c>
      <c r="BE1691" s="166">
        <f t="shared" si="34"/>
        <v>0</v>
      </c>
      <c r="BF1691" s="166">
        <f t="shared" si="35"/>
        <v>0</v>
      </c>
      <c r="BG1691" s="166">
        <f t="shared" si="36"/>
        <v>0</v>
      </c>
      <c r="BH1691" s="166">
        <f t="shared" si="37"/>
        <v>0</v>
      </c>
      <c r="BI1691" s="166">
        <f t="shared" si="38"/>
        <v>0</v>
      </c>
      <c r="BJ1691" s="19" t="s">
        <v>15</v>
      </c>
      <c r="BK1691" s="166">
        <f t="shared" si="39"/>
        <v>0</v>
      </c>
      <c r="BL1691" s="19" t="s">
        <v>251</v>
      </c>
      <c r="BM1691" s="165" t="s">
        <v>2212</v>
      </c>
    </row>
    <row r="1692" spans="1:65" s="2" customFormat="1" ht="84" customHeight="1">
      <c r="A1692" s="34"/>
      <c r="B1692" s="153"/>
      <c r="C1692" s="154" t="s">
        <v>2213</v>
      </c>
      <c r="D1692" s="154" t="s">
        <v>161</v>
      </c>
      <c r="E1692" s="155" t="s">
        <v>2214</v>
      </c>
      <c r="F1692" s="156" t="s">
        <v>2215</v>
      </c>
      <c r="G1692" s="157" t="s">
        <v>293</v>
      </c>
      <c r="H1692" s="158">
        <v>2</v>
      </c>
      <c r="I1692" s="159"/>
      <c r="J1692" s="160">
        <f t="shared" si="30"/>
        <v>0</v>
      </c>
      <c r="K1692" s="156" t="s">
        <v>3</v>
      </c>
      <c r="L1692" s="35"/>
      <c r="M1692" s="161" t="s">
        <v>3</v>
      </c>
      <c r="N1692" s="162" t="s">
        <v>42</v>
      </c>
      <c r="O1692" s="55"/>
      <c r="P1692" s="163">
        <f t="shared" si="31"/>
        <v>0</v>
      </c>
      <c r="Q1692" s="163">
        <v>0</v>
      </c>
      <c r="R1692" s="163">
        <f t="shared" si="32"/>
        <v>0</v>
      </c>
      <c r="S1692" s="163">
        <v>0</v>
      </c>
      <c r="T1692" s="164">
        <f t="shared" si="33"/>
        <v>0</v>
      </c>
      <c r="U1692" s="34"/>
      <c r="V1692" s="34"/>
      <c r="W1692" s="34"/>
      <c r="X1692" s="34"/>
      <c r="Y1692" s="34"/>
      <c r="Z1692" s="34"/>
      <c r="AA1692" s="34"/>
      <c r="AB1692" s="34"/>
      <c r="AC1692" s="34"/>
      <c r="AD1692" s="34"/>
      <c r="AE1692" s="34"/>
      <c r="AR1692" s="165" t="s">
        <v>251</v>
      </c>
      <c r="AT1692" s="165" t="s">
        <v>161</v>
      </c>
      <c r="AU1692" s="165" t="s">
        <v>79</v>
      </c>
      <c r="AY1692" s="19" t="s">
        <v>159</v>
      </c>
      <c r="BE1692" s="166">
        <f t="shared" si="34"/>
        <v>0</v>
      </c>
      <c r="BF1692" s="166">
        <f t="shared" si="35"/>
        <v>0</v>
      </c>
      <c r="BG1692" s="166">
        <f t="shared" si="36"/>
        <v>0</v>
      </c>
      <c r="BH1692" s="166">
        <f t="shared" si="37"/>
        <v>0</v>
      </c>
      <c r="BI1692" s="166">
        <f t="shared" si="38"/>
        <v>0</v>
      </c>
      <c r="BJ1692" s="19" t="s">
        <v>15</v>
      </c>
      <c r="BK1692" s="166">
        <f t="shared" si="39"/>
        <v>0</v>
      </c>
      <c r="BL1692" s="19" t="s">
        <v>251</v>
      </c>
      <c r="BM1692" s="165" t="s">
        <v>2216</v>
      </c>
    </row>
    <row r="1693" spans="1:65" s="2" customFormat="1" ht="84" customHeight="1">
      <c r="A1693" s="34"/>
      <c r="B1693" s="153"/>
      <c r="C1693" s="154" t="s">
        <v>2217</v>
      </c>
      <c r="D1693" s="154" t="s">
        <v>161</v>
      </c>
      <c r="E1693" s="155" t="s">
        <v>2218</v>
      </c>
      <c r="F1693" s="156" t="s">
        <v>2219</v>
      </c>
      <c r="G1693" s="157" t="s">
        <v>293</v>
      </c>
      <c r="H1693" s="158">
        <v>1</v>
      </c>
      <c r="I1693" s="159"/>
      <c r="J1693" s="160">
        <f t="shared" si="30"/>
        <v>0</v>
      </c>
      <c r="K1693" s="156" t="s">
        <v>3</v>
      </c>
      <c r="L1693" s="35"/>
      <c r="M1693" s="161" t="s">
        <v>3</v>
      </c>
      <c r="N1693" s="162" t="s">
        <v>42</v>
      </c>
      <c r="O1693" s="55"/>
      <c r="P1693" s="163">
        <f t="shared" si="31"/>
        <v>0</v>
      </c>
      <c r="Q1693" s="163">
        <v>0</v>
      </c>
      <c r="R1693" s="163">
        <f t="shared" si="32"/>
        <v>0</v>
      </c>
      <c r="S1693" s="163">
        <v>0</v>
      </c>
      <c r="T1693" s="164">
        <f t="shared" si="33"/>
        <v>0</v>
      </c>
      <c r="U1693" s="34"/>
      <c r="V1693" s="34"/>
      <c r="W1693" s="34"/>
      <c r="X1693" s="34"/>
      <c r="Y1693" s="34"/>
      <c r="Z1693" s="34"/>
      <c r="AA1693" s="34"/>
      <c r="AB1693" s="34"/>
      <c r="AC1693" s="34"/>
      <c r="AD1693" s="34"/>
      <c r="AE1693" s="34"/>
      <c r="AR1693" s="165" t="s">
        <v>251</v>
      </c>
      <c r="AT1693" s="165" t="s">
        <v>161</v>
      </c>
      <c r="AU1693" s="165" t="s">
        <v>79</v>
      </c>
      <c r="AY1693" s="19" t="s">
        <v>159</v>
      </c>
      <c r="BE1693" s="166">
        <f t="shared" si="34"/>
        <v>0</v>
      </c>
      <c r="BF1693" s="166">
        <f t="shared" si="35"/>
        <v>0</v>
      </c>
      <c r="BG1693" s="166">
        <f t="shared" si="36"/>
        <v>0</v>
      </c>
      <c r="BH1693" s="166">
        <f t="shared" si="37"/>
        <v>0</v>
      </c>
      <c r="BI1693" s="166">
        <f t="shared" si="38"/>
        <v>0</v>
      </c>
      <c r="BJ1693" s="19" t="s">
        <v>15</v>
      </c>
      <c r="BK1693" s="166">
        <f t="shared" si="39"/>
        <v>0</v>
      </c>
      <c r="BL1693" s="19" t="s">
        <v>251</v>
      </c>
      <c r="BM1693" s="165" t="s">
        <v>2220</v>
      </c>
    </row>
    <row r="1694" spans="1:65" s="2" customFormat="1" ht="84" customHeight="1">
      <c r="A1694" s="34"/>
      <c r="B1694" s="153"/>
      <c r="C1694" s="154" t="s">
        <v>2221</v>
      </c>
      <c r="D1694" s="154" t="s">
        <v>161</v>
      </c>
      <c r="E1694" s="155" t="s">
        <v>2222</v>
      </c>
      <c r="F1694" s="156" t="s">
        <v>2223</v>
      </c>
      <c r="G1694" s="157" t="s">
        <v>293</v>
      </c>
      <c r="H1694" s="158">
        <v>2</v>
      </c>
      <c r="I1694" s="159"/>
      <c r="J1694" s="160">
        <f t="shared" si="30"/>
        <v>0</v>
      </c>
      <c r="K1694" s="156" t="s">
        <v>3</v>
      </c>
      <c r="L1694" s="35"/>
      <c r="M1694" s="161" t="s">
        <v>3</v>
      </c>
      <c r="N1694" s="162" t="s">
        <v>42</v>
      </c>
      <c r="O1694" s="55"/>
      <c r="P1694" s="163">
        <f t="shared" si="31"/>
        <v>0</v>
      </c>
      <c r="Q1694" s="163">
        <v>0</v>
      </c>
      <c r="R1694" s="163">
        <f t="shared" si="32"/>
        <v>0</v>
      </c>
      <c r="S1694" s="163">
        <v>0</v>
      </c>
      <c r="T1694" s="164">
        <f t="shared" si="33"/>
        <v>0</v>
      </c>
      <c r="U1694" s="34"/>
      <c r="V1694" s="34"/>
      <c r="W1694" s="34"/>
      <c r="X1694" s="34"/>
      <c r="Y1694" s="34"/>
      <c r="Z1694" s="34"/>
      <c r="AA1694" s="34"/>
      <c r="AB1694" s="34"/>
      <c r="AC1694" s="34"/>
      <c r="AD1694" s="34"/>
      <c r="AE1694" s="34"/>
      <c r="AR1694" s="165" t="s">
        <v>251</v>
      </c>
      <c r="AT1694" s="165" t="s">
        <v>161</v>
      </c>
      <c r="AU1694" s="165" t="s">
        <v>79</v>
      </c>
      <c r="AY1694" s="19" t="s">
        <v>159</v>
      </c>
      <c r="BE1694" s="166">
        <f t="shared" si="34"/>
        <v>0</v>
      </c>
      <c r="BF1694" s="166">
        <f t="shared" si="35"/>
        <v>0</v>
      </c>
      <c r="BG1694" s="166">
        <f t="shared" si="36"/>
        <v>0</v>
      </c>
      <c r="BH1694" s="166">
        <f t="shared" si="37"/>
        <v>0</v>
      </c>
      <c r="BI1694" s="166">
        <f t="shared" si="38"/>
        <v>0</v>
      </c>
      <c r="BJ1694" s="19" t="s">
        <v>15</v>
      </c>
      <c r="BK1694" s="166">
        <f t="shared" si="39"/>
        <v>0</v>
      </c>
      <c r="BL1694" s="19" t="s">
        <v>251</v>
      </c>
      <c r="BM1694" s="165" t="s">
        <v>2224</v>
      </c>
    </row>
    <row r="1695" spans="1:65" s="2" customFormat="1" ht="84" customHeight="1">
      <c r="A1695" s="34"/>
      <c r="B1695" s="153"/>
      <c r="C1695" s="154" t="s">
        <v>2225</v>
      </c>
      <c r="D1695" s="154" t="s">
        <v>161</v>
      </c>
      <c r="E1695" s="155" t="s">
        <v>2226</v>
      </c>
      <c r="F1695" s="156" t="s">
        <v>2227</v>
      </c>
      <c r="G1695" s="157" t="s">
        <v>293</v>
      </c>
      <c r="H1695" s="158">
        <v>3</v>
      </c>
      <c r="I1695" s="159"/>
      <c r="J1695" s="160">
        <f t="shared" si="30"/>
        <v>0</v>
      </c>
      <c r="K1695" s="156" t="s">
        <v>3</v>
      </c>
      <c r="L1695" s="35"/>
      <c r="M1695" s="161" t="s">
        <v>3</v>
      </c>
      <c r="N1695" s="162" t="s">
        <v>42</v>
      </c>
      <c r="O1695" s="55"/>
      <c r="P1695" s="163">
        <f t="shared" si="31"/>
        <v>0</v>
      </c>
      <c r="Q1695" s="163">
        <v>0</v>
      </c>
      <c r="R1695" s="163">
        <f t="shared" si="32"/>
        <v>0</v>
      </c>
      <c r="S1695" s="163">
        <v>0</v>
      </c>
      <c r="T1695" s="164">
        <f t="shared" si="33"/>
        <v>0</v>
      </c>
      <c r="U1695" s="34"/>
      <c r="V1695" s="34"/>
      <c r="W1695" s="34"/>
      <c r="X1695" s="34"/>
      <c r="Y1695" s="34"/>
      <c r="Z1695" s="34"/>
      <c r="AA1695" s="34"/>
      <c r="AB1695" s="34"/>
      <c r="AC1695" s="34"/>
      <c r="AD1695" s="34"/>
      <c r="AE1695" s="34"/>
      <c r="AR1695" s="165" t="s">
        <v>251</v>
      </c>
      <c r="AT1695" s="165" t="s">
        <v>161</v>
      </c>
      <c r="AU1695" s="165" t="s">
        <v>79</v>
      </c>
      <c r="AY1695" s="19" t="s">
        <v>159</v>
      </c>
      <c r="BE1695" s="166">
        <f t="shared" si="34"/>
        <v>0</v>
      </c>
      <c r="BF1695" s="166">
        <f t="shared" si="35"/>
        <v>0</v>
      </c>
      <c r="BG1695" s="166">
        <f t="shared" si="36"/>
        <v>0</v>
      </c>
      <c r="BH1695" s="166">
        <f t="shared" si="37"/>
        <v>0</v>
      </c>
      <c r="BI1695" s="166">
        <f t="shared" si="38"/>
        <v>0</v>
      </c>
      <c r="BJ1695" s="19" t="s">
        <v>15</v>
      </c>
      <c r="BK1695" s="166">
        <f t="shared" si="39"/>
        <v>0</v>
      </c>
      <c r="BL1695" s="19" t="s">
        <v>251</v>
      </c>
      <c r="BM1695" s="165" t="s">
        <v>2228</v>
      </c>
    </row>
    <row r="1696" spans="1:65" s="2" customFormat="1" ht="84" customHeight="1">
      <c r="A1696" s="34"/>
      <c r="B1696" s="153"/>
      <c r="C1696" s="154" t="s">
        <v>2229</v>
      </c>
      <c r="D1696" s="154" t="s">
        <v>161</v>
      </c>
      <c r="E1696" s="155" t="s">
        <v>2230</v>
      </c>
      <c r="F1696" s="156" t="s">
        <v>2231</v>
      </c>
      <c r="G1696" s="157" t="s">
        <v>293</v>
      </c>
      <c r="H1696" s="158">
        <v>2</v>
      </c>
      <c r="I1696" s="159"/>
      <c r="J1696" s="160">
        <f t="shared" si="30"/>
        <v>0</v>
      </c>
      <c r="K1696" s="156" t="s">
        <v>3</v>
      </c>
      <c r="L1696" s="35"/>
      <c r="M1696" s="161" t="s">
        <v>3</v>
      </c>
      <c r="N1696" s="162" t="s">
        <v>42</v>
      </c>
      <c r="O1696" s="55"/>
      <c r="P1696" s="163">
        <f t="shared" si="31"/>
        <v>0</v>
      </c>
      <c r="Q1696" s="163">
        <v>0</v>
      </c>
      <c r="R1696" s="163">
        <f t="shared" si="32"/>
        <v>0</v>
      </c>
      <c r="S1696" s="163">
        <v>0</v>
      </c>
      <c r="T1696" s="164">
        <f t="shared" si="33"/>
        <v>0</v>
      </c>
      <c r="U1696" s="34"/>
      <c r="V1696" s="34"/>
      <c r="W1696" s="34"/>
      <c r="X1696" s="34"/>
      <c r="Y1696" s="34"/>
      <c r="Z1696" s="34"/>
      <c r="AA1696" s="34"/>
      <c r="AB1696" s="34"/>
      <c r="AC1696" s="34"/>
      <c r="AD1696" s="34"/>
      <c r="AE1696" s="34"/>
      <c r="AR1696" s="165" t="s">
        <v>251</v>
      </c>
      <c r="AT1696" s="165" t="s">
        <v>161</v>
      </c>
      <c r="AU1696" s="165" t="s">
        <v>79</v>
      </c>
      <c r="AY1696" s="19" t="s">
        <v>159</v>
      </c>
      <c r="BE1696" s="166">
        <f t="shared" si="34"/>
        <v>0</v>
      </c>
      <c r="BF1696" s="166">
        <f t="shared" si="35"/>
        <v>0</v>
      </c>
      <c r="BG1696" s="166">
        <f t="shared" si="36"/>
        <v>0</v>
      </c>
      <c r="BH1696" s="166">
        <f t="shared" si="37"/>
        <v>0</v>
      </c>
      <c r="BI1696" s="166">
        <f t="shared" si="38"/>
        <v>0</v>
      </c>
      <c r="BJ1696" s="19" t="s">
        <v>15</v>
      </c>
      <c r="BK1696" s="166">
        <f t="shared" si="39"/>
        <v>0</v>
      </c>
      <c r="BL1696" s="19" t="s">
        <v>251</v>
      </c>
      <c r="BM1696" s="165" t="s">
        <v>2232</v>
      </c>
    </row>
    <row r="1697" spans="1:65" s="2" customFormat="1" ht="84" customHeight="1">
      <c r="A1697" s="34"/>
      <c r="B1697" s="153"/>
      <c r="C1697" s="154" t="s">
        <v>2233</v>
      </c>
      <c r="D1697" s="154" t="s">
        <v>161</v>
      </c>
      <c r="E1697" s="155" t="s">
        <v>2234</v>
      </c>
      <c r="F1697" s="156" t="s">
        <v>2235</v>
      </c>
      <c r="G1697" s="157" t="s">
        <v>293</v>
      </c>
      <c r="H1697" s="158">
        <v>1</v>
      </c>
      <c r="I1697" s="159"/>
      <c r="J1697" s="160">
        <f t="shared" si="30"/>
        <v>0</v>
      </c>
      <c r="K1697" s="156" t="s">
        <v>3</v>
      </c>
      <c r="L1697" s="35"/>
      <c r="M1697" s="161" t="s">
        <v>3</v>
      </c>
      <c r="N1697" s="162" t="s">
        <v>42</v>
      </c>
      <c r="O1697" s="55"/>
      <c r="P1697" s="163">
        <f t="shared" si="31"/>
        <v>0</v>
      </c>
      <c r="Q1697" s="163">
        <v>0</v>
      </c>
      <c r="R1697" s="163">
        <f t="shared" si="32"/>
        <v>0</v>
      </c>
      <c r="S1697" s="163">
        <v>0</v>
      </c>
      <c r="T1697" s="164">
        <f t="shared" si="33"/>
        <v>0</v>
      </c>
      <c r="U1697" s="34"/>
      <c r="V1697" s="34"/>
      <c r="W1697" s="34"/>
      <c r="X1697" s="34"/>
      <c r="Y1697" s="34"/>
      <c r="Z1697" s="34"/>
      <c r="AA1697" s="34"/>
      <c r="AB1697" s="34"/>
      <c r="AC1697" s="34"/>
      <c r="AD1697" s="34"/>
      <c r="AE1697" s="34"/>
      <c r="AR1697" s="165" t="s">
        <v>251</v>
      </c>
      <c r="AT1697" s="165" t="s">
        <v>161</v>
      </c>
      <c r="AU1697" s="165" t="s">
        <v>79</v>
      </c>
      <c r="AY1697" s="19" t="s">
        <v>159</v>
      </c>
      <c r="BE1697" s="166">
        <f t="shared" si="34"/>
        <v>0</v>
      </c>
      <c r="BF1697" s="166">
        <f t="shared" si="35"/>
        <v>0</v>
      </c>
      <c r="BG1697" s="166">
        <f t="shared" si="36"/>
        <v>0</v>
      </c>
      <c r="BH1697" s="166">
        <f t="shared" si="37"/>
        <v>0</v>
      </c>
      <c r="BI1697" s="166">
        <f t="shared" si="38"/>
        <v>0</v>
      </c>
      <c r="BJ1697" s="19" t="s">
        <v>15</v>
      </c>
      <c r="BK1697" s="166">
        <f t="shared" si="39"/>
        <v>0</v>
      </c>
      <c r="BL1697" s="19" t="s">
        <v>251</v>
      </c>
      <c r="BM1697" s="165" t="s">
        <v>2236</v>
      </c>
    </row>
    <row r="1698" spans="1:65" s="2" customFormat="1" ht="84" customHeight="1">
      <c r="A1698" s="34"/>
      <c r="B1698" s="153"/>
      <c r="C1698" s="154" t="s">
        <v>2237</v>
      </c>
      <c r="D1698" s="154" t="s">
        <v>161</v>
      </c>
      <c r="E1698" s="155" t="s">
        <v>2238</v>
      </c>
      <c r="F1698" s="156" t="s">
        <v>2239</v>
      </c>
      <c r="G1698" s="157" t="s">
        <v>293</v>
      </c>
      <c r="H1698" s="158">
        <v>2</v>
      </c>
      <c r="I1698" s="159"/>
      <c r="J1698" s="160">
        <f t="shared" si="30"/>
        <v>0</v>
      </c>
      <c r="K1698" s="156" t="s">
        <v>3</v>
      </c>
      <c r="L1698" s="35"/>
      <c r="M1698" s="161" t="s">
        <v>3</v>
      </c>
      <c r="N1698" s="162" t="s">
        <v>42</v>
      </c>
      <c r="O1698" s="55"/>
      <c r="P1698" s="163">
        <f t="shared" si="31"/>
        <v>0</v>
      </c>
      <c r="Q1698" s="163">
        <v>0</v>
      </c>
      <c r="R1698" s="163">
        <f t="shared" si="32"/>
        <v>0</v>
      </c>
      <c r="S1698" s="163">
        <v>0</v>
      </c>
      <c r="T1698" s="164">
        <f t="shared" si="33"/>
        <v>0</v>
      </c>
      <c r="U1698" s="34"/>
      <c r="V1698" s="34"/>
      <c r="W1698" s="34"/>
      <c r="X1698" s="34"/>
      <c r="Y1698" s="34"/>
      <c r="Z1698" s="34"/>
      <c r="AA1698" s="34"/>
      <c r="AB1698" s="34"/>
      <c r="AC1698" s="34"/>
      <c r="AD1698" s="34"/>
      <c r="AE1698" s="34"/>
      <c r="AR1698" s="165" t="s">
        <v>251</v>
      </c>
      <c r="AT1698" s="165" t="s">
        <v>161</v>
      </c>
      <c r="AU1698" s="165" t="s">
        <v>79</v>
      </c>
      <c r="AY1698" s="19" t="s">
        <v>159</v>
      </c>
      <c r="BE1698" s="166">
        <f t="shared" si="34"/>
        <v>0</v>
      </c>
      <c r="BF1698" s="166">
        <f t="shared" si="35"/>
        <v>0</v>
      </c>
      <c r="BG1698" s="166">
        <f t="shared" si="36"/>
        <v>0</v>
      </c>
      <c r="BH1698" s="166">
        <f t="shared" si="37"/>
        <v>0</v>
      </c>
      <c r="BI1698" s="166">
        <f t="shared" si="38"/>
        <v>0</v>
      </c>
      <c r="BJ1698" s="19" t="s">
        <v>15</v>
      </c>
      <c r="BK1698" s="166">
        <f t="shared" si="39"/>
        <v>0</v>
      </c>
      <c r="BL1698" s="19" t="s">
        <v>251</v>
      </c>
      <c r="BM1698" s="165" t="s">
        <v>2240</v>
      </c>
    </row>
    <row r="1699" spans="1:65" s="2" customFormat="1" ht="156" customHeight="1">
      <c r="A1699" s="34"/>
      <c r="B1699" s="153"/>
      <c r="C1699" s="154" t="s">
        <v>2241</v>
      </c>
      <c r="D1699" s="154" t="s">
        <v>161</v>
      </c>
      <c r="E1699" s="155" t="s">
        <v>2242</v>
      </c>
      <c r="F1699" s="156" t="s">
        <v>2243</v>
      </c>
      <c r="G1699" s="157" t="s">
        <v>293</v>
      </c>
      <c r="H1699" s="158">
        <v>1</v>
      </c>
      <c r="I1699" s="159"/>
      <c r="J1699" s="160">
        <f t="shared" si="30"/>
        <v>0</v>
      </c>
      <c r="K1699" s="156" t="s">
        <v>3</v>
      </c>
      <c r="L1699" s="35"/>
      <c r="M1699" s="161" t="s">
        <v>3</v>
      </c>
      <c r="N1699" s="162" t="s">
        <v>42</v>
      </c>
      <c r="O1699" s="55"/>
      <c r="P1699" s="163">
        <f t="shared" si="31"/>
        <v>0</v>
      </c>
      <c r="Q1699" s="163">
        <v>0</v>
      </c>
      <c r="R1699" s="163">
        <f t="shared" si="32"/>
        <v>0</v>
      </c>
      <c r="S1699" s="163">
        <v>0</v>
      </c>
      <c r="T1699" s="164">
        <f t="shared" si="33"/>
        <v>0</v>
      </c>
      <c r="U1699" s="34"/>
      <c r="V1699" s="34"/>
      <c r="W1699" s="34"/>
      <c r="X1699" s="34"/>
      <c r="Y1699" s="34"/>
      <c r="Z1699" s="34"/>
      <c r="AA1699" s="34"/>
      <c r="AB1699" s="34"/>
      <c r="AC1699" s="34"/>
      <c r="AD1699" s="34"/>
      <c r="AE1699" s="34"/>
      <c r="AR1699" s="165" t="s">
        <v>251</v>
      </c>
      <c r="AT1699" s="165" t="s">
        <v>161</v>
      </c>
      <c r="AU1699" s="165" t="s">
        <v>79</v>
      </c>
      <c r="AY1699" s="19" t="s">
        <v>159</v>
      </c>
      <c r="BE1699" s="166">
        <f t="shared" si="34"/>
        <v>0</v>
      </c>
      <c r="BF1699" s="166">
        <f t="shared" si="35"/>
        <v>0</v>
      </c>
      <c r="BG1699" s="166">
        <f t="shared" si="36"/>
        <v>0</v>
      </c>
      <c r="BH1699" s="166">
        <f t="shared" si="37"/>
        <v>0</v>
      </c>
      <c r="BI1699" s="166">
        <f t="shared" si="38"/>
        <v>0</v>
      </c>
      <c r="BJ1699" s="19" t="s">
        <v>15</v>
      </c>
      <c r="BK1699" s="166">
        <f t="shared" si="39"/>
        <v>0</v>
      </c>
      <c r="BL1699" s="19" t="s">
        <v>251</v>
      </c>
      <c r="BM1699" s="165" t="s">
        <v>2244</v>
      </c>
    </row>
    <row r="1700" spans="1:65" s="2" customFormat="1" ht="156" customHeight="1">
      <c r="A1700" s="34"/>
      <c r="B1700" s="153"/>
      <c r="C1700" s="154" t="s">
        <v>2245</v>
      </c>
      <c r="D1700" s="154" t="s">
        <v>161</v>
      </c>
      <c r="E1700" s="155" t="s">
        <v>2246</v>
      </c>
      <c r="F1700" s="156" t="s">
        <v>2247</v>
      </c>
      <c r="G1700" s="157" t="s">
        <v>293</v>
      </c>
      <c r="H1700" s="158">
        <v>1</v>
      </c>
      <c r="I1700" s="159"/>
      <c r="J1700" s="160">
        <f t="shared" si="30"/>
        <v>0</v>
      </c>
      <c r="K1700" s="156" t="s">
        <v>3</v>
      </c>
      <c r="L1700" s="35"/>
      <c r="M1700" s="161" t="s">
        <v>3</v>
      </c>
      <c r="N1700" s="162" t="s">
        <v>42</v>
      </c>
      <c r="O1700" s="55"/>
      <c r="P1700" s="163">
        <f t="shared" si="31"/>
        <v>0</v>
      </c>
      <c r="Q1700" s="163">
        <v>0</v>
      </c>
      <c r="R1700" s="163">
        <f t="shared" si="32"/>
        <v>0</v>
      </c>
      <c r="S1700" s="163">
        <v>0</v>
      </c>
      <c r="T1700" s="164">
        <f t="shared" si="33"/>
        <v>0</v>
      </c>
      <c r="U1700" s="34"/>
      <c r="V1700" s="34"/>
      <c r="W1700" s="34"/>
      <c r="X1700" s="34"/>
      <c r="Y1700" s="34"/>
      <c r="Z1700" s="34"/>
      <c r="AA1700" s="34"/>
      <c r="AB1700" s="34"/>
      <c r="AC1700" s="34"/>
      <c r="AD1700" s="34"/>
      <c r="AE1700" s="34"/>
      <c r="AR1700" s="165" t="s">
        <v>251</v>
      </c>
      <c r="AT1700" s="165" t="s">
        <v>161</v>
      </c>
      <c r="AU1700" s="165" t="s">
        <v>79</v>
      </c>
      <c r="AY1700" s="19" t="s">
        <v>159</v>
      </c>
      <c r="BE1700" s="166">
        <f t="shared" si="34"/>
        <v>0</v>
      </c>
      <c r="BF1700" s="166">
        <f t="shared" si="35"/>
        <v>0</v>
      </c>
      <c r="BG1700" s="166">
        <f t="shared" si="36"/>
        <v>0</v>
      </c>
      <c r="BH1700" s="166">
        <f t="shared" si="37"/>
        <v>0</v>
      </c>
      <c r="BI1700" s="166">
        <f t="shared" si="38"/>
        <v>0</v>
      </c>
      <c r="BJ1700" s="19" t="s">
        <v>15</v>
      </c>
      <c r="BK1700" s="166">
        <f t="shared" si="39"/>
        <v>0</v>
      </c>
      <c r="BL1700" s="19" t="s">
        <v>251</v>
      </c>
      <c r="BM1700" s="165" t="s">
        <v>2248</v>
      </c>
    </row>
    <row r="1701" spans="1:65" s="2" customFormat="1" ht="156" customHeight="1">
      <c r="A1701" s="34"/>
      <c r="B1701" s="153"/>
      <c r="C1701" s="154" t="s">
        <v>2249</v>
      </c>
      <c r="D1701" s="154" t="s">
        <v>161</v>
      </c>
      <c r="E1701" s="155" t="s">
        <v>2250</v>
      </c>
      <c r="F1701" s="156" t="s">
        <v>2251</v>
      </c>
      <c r="G1701" s="157" t="s">
        <v>293</v>
      </c>
      <c r="H1701" s="158">
        <v>2</v>
      </c>
      <c r="I1701" s="159"/>
      <c r="J1701" s="160">
        <f t="shared" si="30"/>
        <v>0</v>
      </c>
      <c r="K1701" s="156" t="s">
        <v>3</v>
      </c>
      <c r="L1701" s="35"/>
      <c r="M1701" s="161" t="s">
        <v>3</v>
      </c>
      <c r="N1701" s="162" t="s">
        <v>42</v>
      </c>
      <c r="O1701" s="55"/>
      <c r="P1701" s="163">
        <f t="shared" si="31"/>
        <v>0</v>
      </c>
      <c r="Q1701" s="163">
        <v>0</v>
      </c>
      <c r="R1701" s="163">
        <f t="shared" si="32"/>
        <v>0</v>
      </c>
      <c r="S1701" s="163">
        <v>0</v>
      </c>
      <c r="T1701" s="164">
        <f t="shared" si="33"/>
        <v>0</v>
      </c>
      <c r="U1701" s="34"/>
      <c r="V1701" s="34"/>
      <c r="W1701" s="34"/>
      <c r="X1701" s="34"/>
      <c r="Y1701" s="34"/>
      <c r="Z1701" s="34"/>
      <c r="AA1701" s="34"/>
      <c r="AB1701" s="34"/>
      <c r="AC1701" s="34"/>
      <c r="AD1701" s="34"/>
      <c r="AE1701" s="34"/>
      <c r="AR1701" s="165" t="s">
        <v>251</v>
      </c>
      <c r="AT1701" s="165" t="s">
        <v>161</v>
      </c>
      <c r="AU1701" s="165" t="s">
        <v>79</v>
      </c>
      <c r="AY1701" s="19" t="s">
        <v>159</v>
      </c>
      <c r="BE1701" s="166">
        <f t="shared" si="34"/>
        <v>0</v>
      </c>
      <c r="BF1701" s="166">
        <f t="shared" si="35"/>
        <v>0</v>
      </c>
      <c r="BG1701" s="166">
        <f t="shared" si="36"/>
        <v>0</v>
      </c>
      <c r="BH1701" s="166">
        <f t="shared" si="37"/>
        <v>0</v>
      </c>
      <c r="BI1701" s="166">
        <f t="shared" si="38"/>
        <v>0</v>
      </c>
      <c r="BJ1701" s="19" t="s">
        <v>15</v>
      </c>
      <c r="BK1701" s="166">
        <f t="shared" si="39"/>
        <v>0</v>
      </c>
      <c r="BL1701" s="19" t="s">
        <v>251</v>
      </c>
      <c r="BM1701" s="165" t="s">
        <v>2252</v>
      </c>
    </row>
    <row r="1702" spans="1:65" s="2" customFormat="1" ht="156" customHeight="1">
      <c r="A1702" s="34"/>
      <c r="B1702" s="153"/>
      <c r="C1702" s="154" t="s">
        <v>2253</v>
      </c>
      <c r="D1702" s="154" t="s">
        <v>161</v>
      </c>
      <c r="E1702" s="155" t="s">
        <v>2254</v>
      </c>
      <c r="F1702" s="156" t="s">
        <v>2255</v>
      </c>
      <c r="G1702" s="157" t="s">
        <v>293</v>
      </c>
      <c r="H1702" s="158">
        <v>1</v>
      </c>
      <c r="I1702" s="159"/>
      <c r="J1702" s="160">
        <f t="shared" si="30"/>
        <v>0</v>
      </c>
      <c r="K1702" s="156" t="s">
        <v>3</v>
      </c>
      <c r="L1702" s="35"/>
      <c r="M1702" s="161" t="s">
        <v>3</v>
      </c>
      <c r="N1702" s="162" t="s">
        <v>42</v>
      </c>
      <c r="O1702" s="55"/>
      <c r="P1702" s="163">
        <f t="shared" si="31"/>
        <v>0</v>
      </c>
      <c r="Q1702" s="163">
        <v>0</v>
      </c>
      <c r="R1702" s="163">
        <f t="shared" si="32"/>
        <v>0</v>
      </c>
      <c r="S1702" s="163">
        <v>0</v>
      </c>
      <c r="T1702" s="164">
        <f t="shared" si="33"/>
        <v>0</v>
      </c>
      <c r="U1702" s="34"/>
      <c r="V1702" s="34"/>
      <c r="W1702" s="34"/>
      <c r="X1702" s="34"/>
      <c r="Y1702" s="34"/>
      <c r="Z1702" s="34"/>
      <c r="AA1702" s="34"/>
      <c r="AB1702" s="34"/>
      <c r="AC1702" s="34"/>
      <c r="AD1702" s="34"/>
      <c r="AE1702" s="34"/>
      <c r="AR1702" s="165" t="s">
        <v>251</v>
      </c>
      <c r="AT1702" s="165" t="s">
        <v>161</v>
      </c>
      <c r="AU1702" s="165" t="s">
        <v>79</v>
      </c>
      <c r="AY1702" s="19" t="s">
        <v>159</v>
      </c>
      <c r="BE1702" s="166">
        <f t="shared" si="34"/>
        <v>0</v>
      </c>
      <c r="BF1702" s="166">
        <f t="shared" si="35"/>
        <v>0</v>
      </c>
      <c r="BG1702" s="166">
        <f t="shared" si="36"/>
        <v>0</v>
      </c>
      <c r="BH1702" s="166">
        <f t="shared" si="37"/>
        <v>0</v>
      </c>
      <c r="BI1702" s="166">
        <f t="shared" si="38"/>
        <v>0</v>
      </c>
      <c r="BJ1702" s="19" t="s">
        <v>15</v>
      </c>
      <c r="BK1702" s="166">
        <f t="shared" si="39"/>
        <v>0</v>
      </c>
      <c r="BL1702" s="19" t="s">
        <v>251</v>
      </c>
      <c r="BM1702" s="165" t="s">
        <v>2256</v>
      </c>
    </row>
    <row r="1703" spans="1:65" s="2" customFormat="1" ht="156" customHeight="1">
      <c r="A1703" s="34"/>
      <c r="B1703" s="153"/>
      <c r="C1703" s="154" t="s">
        <v>2257</v>
      </c>
      <c r="D1703" s="154" t="s">
        <v>161</v>
      </c>
      <c r="E1703" s="155" t="s">
        <v>2258</v>
      </c>
      <c r="F1703" s="156" t="s">
        <v>2259</v>
      </c>
      <c r="G1703" s="157" t="s">
        <v>293</v>
      </c>
      <c r="H1703" s="158">
        <v>1</v>
      </c>
      <c r="I1703" s="159"/>
      <c r="J1703" s="160">
        <f t="shared" si="30"/>
        <v>0</v>
      </c>
      <c r="K1703" s="156" t="s">
        <v>3</v>
      </c>
      <c r="L1703" s="35"/>
      <c r="M1703" s="161" t="s">
        <v>3</v>
      </c>
      <c r="N1703" s="162" t="s">
        <v>42</v>
      </c>
      <c r="O1703" s="55"/>
      <c r="P1703" s="163">
        <f t="shared" si="31"/>
        <v>0</v>
      </c>
      <c r="Q1703" s="163">
        <v>0</v>
      </c>
      <c r="R1703" s="163">
        <f t="shared" si="32"/>
        <v>0</v>
      </c>
      <c r="S1703" s="163">
        <v>0</v>
      </c>
      <c r="T1703" s="164">
        <f t="shared" si="33"/>
        <v>0</v>
      </c>
      <c r="U1703" s="34"/>
      <c r="V1703" s="34"/>
      <c r="W1703" s="34"/>
      <c r="X1703" s="34"/>
      <c r="Y1703" s="34"/>
      <c r="Z1703" s="34"/>
      <c r="AA1703" s="34"/>
      <c r="AB1703" s="34"/>
      <c r="AC1703" s="34"/>
      <c r="AD1703" s="34"/>
      <c r="AE1703" s="34"/>
      <c r="AR1703" s="165" t="s">
        <v>251</v>
      </c>
      <c r="AT1703" s="165" t="s">
        <v>161</v>
      </c>
      <c r="AU1703" s="165" t="s">
        <v>79</v>
      </c>
      <c r="AY1703" s="19" t="s">
        <v>159</v>
      </c>
      <c r="BE1703" s="166">
        <f t="shared" si="34"/>
        <v>0</v>
      </c>
      <c r="BF1703" s="166">
        <f t="shared" si="35"/>
        <v>0</v>
      </c>
      <c r="BG1703" s="166">
        <f t="shared" si="36"/>
        <v>0</v>
      </c>
      <c r="BH1703" s="166">
        <f t="shared" si="37"/>
        <v>0</v>
      </c>
      <c r="BI1703" s="166">
        <f t="shared" si="38"/>
        <v>0</v>
      </c>
      <c r="BJ1703" s="19" t="s">
        <v>15</v>
      </c>
      <c r="BK1703" s="166">
        <f t="shared" si="39"/>
        <v>0</v>
      </c>
      <c r="BL1703" s="19" t="s">
        <v>251</v>
      </c>
      <c r="BM1703" s="165" t="s">
        <v>2260</v>
      </c>
    </row>
    <row r="1704" spans="1:65" s="2" customFormat="1" ht="156" customHeight="1">
      <c r="A1704" s="34"/>
      <c r="B1704" s="153"/>
      <c r="C1704" s="154" t="s">
        <v>2261</v>
      </c>
      <c r="D1704" s="154" t="s">
        <v>161</v>
      </c>
      <c r="E1704" s="155" t="s">
        <v>2262</v>
      </c>
      <c r="F1704" s="156" t="s">
        <v>2263</v>
      </c>
      <c r="G1704" s="157" t="s">
        <v>293</v>
      </c>
      <c r="H1704" s="158">
        <v>2</v>
      </c>
      <c r="I1704" s="159"/>
      <c r="J1704" s="160">
        <f t="shared" si="30"/>
        <v>0</v>
      </c>
      <c r="K1704" s="156" t="s">
        <v>3</v>
      </c>
      <c r="L1704" s="35"/>
      <c r="M1704" s="161" t="s">
        <v>3</v>
      </c>
      <c r="N1704" s="162" t="s">
        <v>42</v>
      </c>
      <c r="O1704" s="55"/>
      <c r="P1704" s="163">
        <f t="shared" si="31"/>
        <v>0</v>
      </c>
      <c r="Q1704" s="163">
        <v>0</v>
      </c>
      <c r="R1704" s="163">
        <f t="shared" si="32"/>
        <v>0</v>
      </c>
      <c r="S1704" s="163">
        <v>0</v>
      </c>
      <c r="T1704" s="164">
        <f t="shared" si="33"/>
        <v>0</v>
      </c>
      <c r="U1704" s="34"/>
      <c r="V1704" s="34"/>
      <c r="W1704" s="34"/>
      <c r="X1704" s="34"/>
      <c r="Y1704" s="34"/>
      <c r="Z1704" s="34"/>
      <c r="AA1704" s="34"/>
      <c r="AB1704" s="34"/>
      <c r="AC1704" s="34"/>
      <c r="AD1704" s="34"/>
      <c r="AE1704" s="34"/>
      <c r="AR1704" s="165" t="s">
        <v>251</v>
      </c>
      <c r="AT1704" s="165" t="s">
        <v>161</v>
      </c>
      <c r="AU1704" s="165" t="s">
        <v>79</v>
      </c>
      <c r="AY1704" s="19" t="s">
        <v>159</v>
      </c>
      <c r="BE1704" s="166">
        <f t="shared" si="34"/>
        <v>0</v>
      </c>
      <c r="BF1704" s="166">
        <f t="shared" si="35"/>
        <v>0</v>
      </c>
      <c r="BG1704" s="166">
        <f t="shared" si="36"/>
        <v>0</v>
      </c>
      <c r="BH1704" s="166">
        <f t="shared" si="37"/>
        <v>0</v>
      </c>
      <c r="BI1704" s="166">
        <f t="shared" si="38"/>
        <v>0</v>
      </c>
      <c r="BJ1704" s="19" t="s">
        <v>15</v>
      </c>
      <c r="BK1704" s="166">
        <f t="shared" si="39"/>
        <v>0</v>
      </c>
      <c r="BL1704" s="19" t="s">
        <v>251</v>
      </c>
      <c r="BM1704" s="165" t="s">
        <v>2264</v>
      </c>
    </row>
    <row r="1705" spans="1:65" s="2" customFormat="1" ht="156" customHeight="1">
      <c r="A1705" s="34"/>
      <c r="B1705" s="153"/>
      <c r="C1705" s="154" t="s">
        <v>2265</v>
      </c>
      <c r="D1705" s="154" t="s">
        <v>161</v>
      </c>
      <c r="E1705" s="155" t="s">
        <v>2266</v>
      </c>
      <c r="F1705" s="156" t="s">
        <v>2267</v>
      </c>
      <c r="G1705" s="157" t="s">
        <v>293</v>
      </c>
      <c r="H1705" s="158">
        <v>1</v>
      </c>
      <c r="I1705" s="159"/>
      <c r="J1705" s="160">
        <f t="shared" si="30"/>
        <v>0</v>
      </c>
      <c r="K1705" s="156" t="s">
        <v>3</v>
      </c>
      <c r="L1705" s="35"/>
      <c r="M1705" s="161" t="s">
        <v>3</v>
      </c>
      <c r="N1705" s="162" t="s">
        <v>42</v>
      </c>
      <c r="O1705" s="55"/>
      <c r="P1705" s="163">
        <f t="shared" si="31"/>
        <v>0</v>
      </c>
      <c r="Q1705" s="163">
        <v>0</v>
      </c>
      <c r="R1705" s="163">
        <f t="shared" si="32"/>
        <v>0</v>
      </c>
      <c r="S1705" s="163">
        <v>0</v>
      </c>
      <c r="T1705" s="164">
        <f t="shared" si="33"/>
        <v>0</v>
      </c>
      <c r="U1705" s="34"/>
      <c r="V1705" s="34"/>
      <c r="W1705" s="34"/>
      <c r="X1705" s="34"/>
      <c r="Y1705" s="34"/>
      <c r="Z1705" s="34"/>
      <c r="AA1705" s="34"/>
      <c r="AB1705" s="34"/>
      <c r="AC1705" s="34"/>
      <c r="AD1705" s="34"/>
      <c r="AE1705" s="34"/>
      <c r="AR1705" s="165" t="s">
        <v>251</v>
      </c>
      <c r="AT1705" s="165" t="s">
        <v>161</v>
      </c>
      <c r="AU1705" s="165" t="s">
        <v>79</v>
      </c>
      <c r="AY1705" s="19" t="s">
        <v>159</v>
      </c>
      <c r="BE1705" s="166">
        <f t="shared" si="34"/>
        <v>0</v>
      </c>
      <c r="BF1705" s="166">
        <f t="shared" si="35"/>
        <v>0</v>
      </c>
      <c r="BG1705" s="166">
        <f t="shared" si="36"/>
        <v>0</v>
      </c>
      <c r="BH1705" s="166">
        <f t="shared" si="37"/>
        <v>0</v>
      </c>
      <c r="BI1705" s="166">
        <f t="shared" si="38"/>
        <v>0</v>
      </c>
      <c r="BJ1705" s="19" t="s">
        <v>15</v>
      </c>
      <c r="BK1705" s="166">
        <f t="shared" si="39"/>
        <v>0</v>
      </c>
      <c r="BL1705" s="19" t="s">
        <v>251</v>
      </c>
      <c r="BM1705" s="165" t="s">
        <v>2268</v>
      </c>
    </row>
    <row r="1706" spans="1:65" s="2" customFormat="1" ht="204" customHeight="1">
      <c r="A1706" s="34"/>
      <c r="B1706" s="153"/>
      <c r="C1706" s="154" t="s">
        <v>2269</v>
      </c>
      <c r="D1706" s="154" t="s">
        <v>161</v>
      </c>
      <c r="E1706" s="155" t="s">
        <v>2270</v>
      </c>
      <c r="F1706" s="156" t="s">
        <v>2271</v>
      </c>
      <c r="G1706" s="157" t="s">
        <v>293</v>
      </c>
      <c r="H1706" s="158">
        <v>1</v>
      </c>
      <c r="I1706" s="159"/>
      <c r="J1706" s="160">
        <f t="shared" si="30"/>
        <v>0</v>
      </c>
      <c r="K1706" s="156" t="s">
        <v>3</v>
      </c>
      <c r="L1706" s="35"/>
      <c r="M1706" s="161" t="s">
        <v>3</v>
      </c>
      <c r="N1706" s="162" t="s">
        <v>42</v>
      </c>
      <c r="O1706" s="55"/>
      <c r="P1706" s="163">
        <f t="shared" si="31"/>
        <v>0</v>
      </c>
      <c r="Q1706" s="163">
        <v>0</v>
      </c>
      <c r="R1706" s="163">
        <f t="shared" si="32"/>
        <v>0</v>
      </c>
      <c r="S1706" s="163">
        <v>0</v>
      </c>
      <c r="T1706" s="164">
        <f t="shared" si="33"/>
        <v>0</v>
      </c>
      <c r="U1706" s="34"/>
      <c r="V1706" s="34"/>
      <c r="W1706" s="34"/>
      <c r="X1706" s="34"/>
      <c r="Y1706" s="34"/>
      <c r="Z1706" s="34"/>
      <c r="AA1706" s="34"/>
      <c r="AB1706" s="34"/>
      <c r="AC1706" s="34"/>
      <c r="AD1706" s="34"/>
      <c r="AE1706" s="34"/>
      <c r="AR1706" s="165" t="s">
        <v>251</v>
      </c>
      <c r="AT1706" s="165" t="s">
        <v>161</v>
      </c>
      <c r="AU1706" s="165" t="s">
        <v>79</v>
      </c>
      <c r="AY1706" s="19" t="s">
        <v>159</v>
      </c>
      <c r="BE1706" s="166">
        <f t="shared" si="34"/>
        <v>0</v>
      </c>
      <c r="BF1706" s="166">
        <f t="shared" si="35"/>
        <v>0</v>
      </c>
      <c r="BG1706" s="166">
        <f t="shared" si="36"/>
        <v>0</v>
      </c>
      <c r="BH1706" s="166">
        <f t="shared" si="37"/>
        <v>0</v>
      </c>
      <c r="BI1706" s="166">
        <f t="shared" si="38"/>
        <v>0</v>
      </c>
      <c r="BJ1706" s="19" t="s">
        <v>15</v>
      </c>
      <c r="BK1706" s="166">
        <f t="shared" si="39"/>
        <v>0</v>
      </c>
      <c r="BL1706" s="19" t="s">
        <v>251</v>
      </c>
      <c r="BM1706" s="165" t="s">
        <v>2272</v>
      </c>
    </row>
    <row r="1707" spans="1:65" s="2" customFormat="1" ht="72" customHeight="1">
      <c r="A1707" s="34"/>
      <c r="B1707" s="153"/>
      <c r="C1707" s="154" t="s">
        <v>2273</v>
      </c>
      <c r="D1707" s="154" t="s">
        <v>161</v>
      </c>
      <c r="E1707" s="155" t="s">
        <v>2274</v>
      </c>
      <c r="F1707" s="156" t="s">
        <v>2275</v>
      </c>
      <c r="G1707" s="157" t="s">
        <v>293</v>
      </c>
      <c r="H1707" s="158">
        <v>16</v>
      </c>
      <c r="I1707" s="159"/>
      <c r="J1707" s="160">
        <f t="shared" si="30"/>
        <v>0</v>
      </c>
      <c r="K1707" s="156" t="s">
        <v>3</v>
      </c>
      <c r="L1707" s="35"/>
      <c r="M1707" s="161" t="s">
        <v>3</v>
      </c>
      <c r="N1707" s="162" t="s">
        <v>42</v>
      </c>
      <c r="O1707" s="55"/>
      <c r="P1707" s="163">
        <f t="shared" si="31"/>
        <v>0</v>
      </c>
      <c r="Q1707" s="163">
        <v>0</v>
      </c>
      <c r="R1707" s="163">
        <f t="shared" si="32"/>
        <v>0</v>
      </c>
      <c r="S1707" s="163">
        <v>0</v>
      </c>
      <c r="T1707" s="164">
        <f t="shared" si="33"/>
        <v>0</v>
      </c>
      <c r="U1707" s="34"/>
      <c r="V1707" s="34"/>
      <c r="W1707" s="34"/>
      <c r="X1707" s="34"/>
      <c r="Y1707" s="34"/>
      <c r="Z1707" s="34"/>
      <c r="AA1707" s="34"/>
      <c r="AB1707" s="34"/>
      <c r="AC1707" s="34"/>
      <c r="AD1707" s="34"/>
      <c r="AE1707" s="34"/>
      <c r="AR1707" s="165" t="s">
        <v>251</v>
      </c>
      <c r="AT1707" s="165" t="s">
        <v>161</v>
      </c>
      <c r="AU1707" s="165" t="s">
        <v>79</v>
      </c>
      <c r="AY1707" s="19" t="s">
        <v>159</v>
      </c>
      <c r="BE1707" s="166">
        <f t="shared" si="34"/>
        <v>0</v>
      </c>
      <c r="BF1707" s="166">
        <f t="shared" si="35"/>
        <v>0</v>
      </c>
      <c r="BG1707" s="166">
        <f t="shared" si="36"/>
        <v>0</v>
      </c>
      <c r="BH1707" s="166">
        <f t="shared" si="37"/>
        <v>0</v>
      </c>
      <c r="BI1707" s="166">
        <f t="shared" si="38"/>
        <v>0</v>
      </c>
      <c r="BJ1707" s="19" t="s">
        <v>15</v>
      </c>
      <c r="BK1707" s="166">
        <f t="shared" si="39"/>
        <v>0</v>
      </c>
      <c r="BL1707" s="19" t="s">
        <v>251</v>
      </c>
      <c r="BM1707" s="165" t="s">
        <v>2276</v>
      </c>
    </row>
    <row r="1708" spans="1:65" s="2" customFormat="1" ht="84" customHeight="1">
      <c r="A1708" s="34"/>
      <c r="B1708" s="153"/>
      <c r="C1708" s="154" t="s">
        <v>2277</v>
      </c>
      <c r="D1708" s="154" t="s">
        <v>161</v>
      </c>
      <c r="E1708" s="155" t="s">
        <v>2278</v>
      </c>
      <c r="F1708" s="156" t="s">
        <v>2279</v>
      </c>
      <c r="G1708" s="157" t="s">
        <v>293</v>
      </c>
      <c r="H1708" s="158">
        <v>4</v>
      </c>
      <c r="I1708" s="159"/>
      <c r="J1708" s="160">
        <f t="shared" si="30"/>
        <v>0</v>
      </c>
      <c r="K1708" s="156" t="s">
        <v>3</v>
      </c>
      <c r="L1708" s="35"/>
      <c r="M1708" s="161" t="s">
        <v>3</v>
      </c>
      <c r="N1708" s="162" t="s">
        <v>42</v>
      </c>
      <c r="O1708" s="55"/>
      <c r="P1708" s="163">
        <f t="shared" si="31"/>
        <v>0</v>
      </c>
      <c r="Q1708" s="163">
        <v>0</v>
      </c>
      <c r="R1708" s="163">
        <f t="shared" si="32"/>
        <v>0</v>
      </c>
      <c r="S1708" s="163">
        <v>0</v>
      </c>
      <c r="T1708" s="164">
        <f t="shared" si="33"/>
        <v>0</v>
      </c>
      <c r="U1708" s="34"/>
      <c r="V1708" s="34"/>
      <c r="W1708" s="34"/>
      <c r="X1708" s="34"/>
      <c r="Y1708" s="34"/>
      <c r="Z1708" s="34"/>
      <c r="AA1708" s="34"/>
      <c r="AB1708" s="34"/>
      <c r="AC1708" s="34"/>
      <c r="AD1708" s="34"/>
      <c r="AE1708" s="34"/>
      <c r="AR1708" s="165" t="s">
        <v>251</v>
      </c>
      <c r="AT1708" s="165" t="s">
        <v>161</v>
      </c>
      <c r="AU1708" s="165" t="s">
        <v>79</v>
      </c>
      <c r="AY1708" s="19" t="s">
        <v>159</v>
      </c>
      <c r="BE1708" s="166">
        <f t="shared" si="34"/>
        <v>0</v>
      </c>
      <c r="BF1708" s="166">
        <f t="shared" si="35"/>
        <v>0</v>
      </c>
      <c r="BG1708" s="166">
        <f t="shared" si="36"/>
        <v>0</v>
      </c>
      <c r="BH1708" s="166">
        <f t="shared" si="37"/>
        <v>0</v>
      </c>
      <c r="BI1708" s="166">
        <f t="shared" si="38"/>
        <v>0</v>
      </c>
      <c r="BJ1708" s="19" t="s">
        <v>15</v>
      </c>
      <c r="BK1708" s="166">
        <f t="shared" si="39"/>
        <v>0</v>
      </c>
      <c r="BL1708" s="19" t="s">
        <v>251</v>
      </c>
      <c r="BM1708" s="165" t="s">
        <v>2280</v>
      </c>
    </row>
    <row r="1709" spans="1:65" s="2" customFormat="1" ht="84" customHeight="1">
      <c r="A1709" s="34"/>
      <c r="B1709" s="153"/>
      <c r="C1709" s="154" t="s">
        <v>2281</v>
      </c>
      <c r="D1709" s="154" t="s">
        <v>161</v>
      </c>
      <c r="E1709" s="155" t="s">
        <v>2282</v>
      </c>
      <c r="F1709" s="156" t="s">
        <v>2283</v>
      </c>
      <c r="G1709" s="157" t="s">
        <v>293</v>
      </c>
      <c r="H1709" s="158">
        <v>6</v>
      </c>
      <c r="I1709" s="159"/>
      <c r="J1709" s="160">
        <f t="shared" si="30"/>
        <v>0</v>
      </c>
      <c r="K1709" s="156" t="s">
        <v>3</v>
      </c>
      <c r="L1709" s="35"/>
      <c r="M1709" s="161" t="s">
        <v>3</v>
      </c>
      <c r="N1709" s="162" t="s">
        <v>42</v>
      </c>
      <c r="O1709" s="55"/>
      <c r="P1709" s="163">
        <f t="shared" si="31"/>
        <v>0</v>
      </c>
      <c r="Q1709" s="163">
        <v>0</v>
      </c>
      <c r="R1709" s="163">
        <f t="shared" si="32"/>
        <v>0</v>
      </c>
      <c r="S1709" s="163">
        <v>0</v>
      </c>
      <c r="T1709" s="164">
        <f t="shared" si="33"/>
        <v>0</v>
      </c>
      <c r="U1709" s="34"/>
      <c r="V1709" s="34"/>
      <c r="W1709" s="34"/>
      <c r="X1709" s="34"/>
      <c r="Y1709" s="34"/>
      <c r="Z1709" s="34"/>
      <c r="AA1709" s="34"/>
      <c r="AB1709" s="34"/>
      <c r="AC1709" s="34"/>
      <c r="AD1709" s="34"/>
      <c r="AE1709" s="34"/>
      <c r="AR1709" s="165" t="s">
        <v>251</v>
      </c>
      <c r="AT1709" s="165" t="s">
        <v>161</v>
      </c>
      <c r="AU1709" s="165" t="s">
        <v>79</v>
      </c>
      <c r="AY1709" s="19" t="s">
        <v>159</v>
      </c>
      <c r="BE1709" s="166">
        <f t="shared" si="34"/>
        <v>0</v>
      </c>
      <c r="BF1709" s="166">
        <f t="shared" si="35"/>
        <v>0</v>
      </c>
      <c r="BG1709" s="166">
        <f t="shared" si="36"/>
        <v>0</v>
      </c>
      <c r="BH1709" s="166">
        <f t="shared" si="37"/>
        <v>0</v>
      </c>
      <c r="BI1709" s="166">
        <f t="shared" si="38"/>
        <v>0</v>
      </c>
      <c r="BJ1709" s="19" t="s">
        <v>15</v>
      </c>
      <c r="BK1709" s="166">
        <f t="shared" si="39"/>
        <v>0</v>
      </c>
      <c r="BL1709" s="19" t="s">
        <v>251</v>
      </c>
      <c r="BM1709" s="165" t="s">
        <v>2284</v>
      </c>
    </row>
    <row r="1710" spans="1:65" s="2" customFormat="1" ht="72" customHeight="1">
      <c r="A1710" s="34"/>
      <c r="B1710" s="153"/>
      <c r="C1710" s="154" t="s">
        <v>2285</v>
      </c>
      <c r="D1710" s="154" t="s">
        <v>161</v>
      </c>
      <c r="E1710" s="155" t="s">
        <v>2286</v>
      </c>
      <c r="F1710" s="156" t="s">
        <v>2287</v>
      </c>
      <c r="G1710" s="157" t="s">
        <v>293</v>
      </c>
      <c r="H1710" s="158">
        <v>12</v>
      </c>
      <c r="I1710" s="159"/>
      <c r="J1710" s="160">
        <f t="shared" si="30"/>
        <v>0</v>
      </c>
      <c r="K1710" s="156" t="s">
        <v>3</v>
      </c>
      <c r="L1710" s="35"/>
      <c r="M1710" s="161" t="s">
        <v>3</v>
      </c>
      <c r="N1710" s="162" t="s">
        <v>42</v>
      </c>
      <c r="O1710" s="55"/>
      <c r="P1710" s="163">
        <f t="shared" si="31"/>
        <v>0</v>
      </c>
      <c r="Q1710" s="163">
        <v>0</v>
      </c>
      <c r="R1710" s="163">
        <f t="shared" si="32"/>
        <v>0</v>
      </c>
      <c r="S1710" s="163">
        <v>0</v>
      </c>
      <c r="T1710" s="164">
        <f t="shared" si="33"/>
        <v>0</v>
      </c>
      <c r="U1710" s="34"/>
      <c r="V1710" s="34"/>
      <c r="W1710" s="34"/>
      <c r="X1710" s="34"/>
      <c r="Y1710" s="34"/>
      <c r="Z1710" s="34"/>
      <c r="AA1710" s="34"/>
      <c r="AB1710" s="34"/>
      <c r="AC1710" s="34"/>
      <c r="AD1710" s="34"/>
      <c r="AE1710" s="34"/>
      <c r="AR1710" s="165" t="s">
        <v>251</v>
      </c>
      <c r="AT1710" s="165" t="s">
        <v>161</v>
      </c>
      <c r="AU1710" s="165" t="s">
        <v>79</v>
      </c>
      <c r="AY1710" s="19" t="s">
        <v>159</v>
      </c>
      <c r="BE1710" s="166">
        <f t="shared" si="34"/>
        <v>0</v>
      </c>
      <c r="BF1710" s="166">
        <f t="shared" si="35"/>
        <v>0</v>
      </c>
      <c r="BG1710" s="166">
        <f t="shared" si="36"/>
        <v>0</v>
      </c>
      <c r="BH1710" s="166">
        <f t="shared" si="37"/>
        <v>0</v>
      </c>
      <c r="BI1710" s="166">
        <f t="shared" si="38"/>
        <v>0</v>
      </c>
      <c r="BJ1710" s="19" t="s">
        <v>15</v>
      </c>
      <c r="BK1710" s="166">
        <f t="shared" si="39"/>
        <v>0</v>
      </c>
      <c r="BL1710" s="19" t="s">
        <v>251</v>
      </c>
      <c r="BM1710" s="165" t="s">
        <v>2288</v>
      </c>
    </row>
    <row r="1711" spans="1:65" s="2" customFormat="1" ht="84" customHeight="1">
      <c r="A1711" s="34"/>
      <c r="B1711" s="153"/>
      <c r="C1711" s="154" t="s">
        <v>2289</v>
      </c>
      <c r="D1711" s="154" t="s">
        <v>161</v>
      </c>
      <c r="E1711" s="155" t="s">
        <v>2290</v>
      </c>
      <c r="F1711" s="156" t="s">
        <v>2291</v>
      </c>
      <c r="G1711" s="157" t="s">
        <v>293</v>
      </c>
      <c r="H1711" s="158">
        <v>1</v>
      </c>
      <c r="I1711" s="159"/>
      <c r="J1711" s="160">
        <f t="shared" si="30"/>
        <v>0</v>
      </c>
      <c r="K1711" s="156" t="s">
        <v>3</v>
      </c>
      <c r="L1711" s="35"/>
      <c r="M1711" s="161" t="s">
        <v>3</v>
      </c>
      <c r="N1711" s="162" t="s">
        <v>42</v>
      </c>
      <c r="O1711" s="55"/>
      <c r="P1711" s="163">
        <f t="shared" si="31"/>
        <v>0</v>
      </c>
      <c r="Q1711" s="163">
        <v>0</v>
      </c>
      <c r="R1711" s="163">
        <f t="shared" si="32"/>
        <v>0</v>
      </c>
      <c r="S1711" s="163">
        <v>0</v>
      </c>
      <c r="T1711" s="164">
        <f t="shared" si="33"/>
        <v>0</v>
      </c>
      <c r="U1711" s="34"/>
      <c r="V1711" s="34"/>
      <c r="W1711" s="34"/>
      <c r="X1711" s="34"/>
      <c r="Y1711" s="34"/>
      <c r="Z1711" s="34"/>
      <c r="AA1711" s="34"/>
      <c r="AB1711" s="34"/>
      <c r="AC1711" s="34"/>
      <c r="AD1711" s="34"/>
      <c r="AE1711" s="34"/>
      <c r="AR1711" s="165" t="s">
        <v>251</v>
      </c>
      <c r="AT1711" s="165" t="s">
        <v>161</v>
      </c>
      <c r="AU1711" s="165" t="s">
        <v>79</v>
      </c>
      <c r="AY1711" s="19" t="s">
        <v>159</v>
      </c>
      <c r="BE1711" s="166">
        <f t="shared" si="34"/>
        <v>0</v>
      </c>
      <c r="BF1711" s="166">
        <f t="shared" si="35"/>
        <v>0</v>
      </c>
      <c r="BG1711" s="166">
        <f t="shared" si="36"/>
        <v>0</v>
      </c>
      <c r="BH1711" s="166">
        <f t="shared" si="37"/>
        <v>0</v>
      </c>
      <c r="BI1711" s="166">
        <f t="shared" si="38"/>
        <v>0</v>
      </c>
      <c r="BJ1711" s="19" t="s">
        <v>15</v>
      </c>
      <c r="BK1711" s="166">
        <f t="shared" si="39"/>
        <v>0</v>
      </c>
      <c r="BL1711" s="19" t="s">
        <v>251</v>
      </c>
      <c r="BM1711" s="165" t="s">
        <v>2292</v>
      </c>
    </row>
    <row r="1712" spans="1:65" s="2" customFormat="1" ht="84" customHeight="1">
      <c r="A1712" s="34"/>
      <c r="B1712" s="153"/>
      <c r="C1712" s="154" t="s">
        <v>2293</v>
      </c>
      <c r="D1712" s="154" t="s">
        <v>161</v>
      </c>
      <c r="E1712" s="155" t="s">
        <v>2294</v>
      </c>
      <c r="F1712" s="156" t="s">
        <v>2295</v>
      </c>
      <c r="G1712" s="157" t="s">
        <v>293</v>
      </c>
      <c r="H1712" s="158">
        <v>1</v>
      </c>
      <c r="I1712" s="159"/>
      <c r="J1712" s="160">
        <f t="shared" si="30"/>
        <v>0</v>
      </c>
      <c r="K1712" s="156" t="s">
        <v>3</v>
      </c>
      <c r="L1712" s="35"/>
      <c r="M1712" s="161" t="s">
        <v>3</v>
      </c>
      <c r="N1712" s="162" t="s">
        <v>42</v>
      </c>
      <c r="O1712" s="55"/>
      <c r="P1712" s="163">
        <f t="shared" si="31"/>
        <v>0</v>
      </c>
      <c r="Q1712" s="163">
        <v>0</v>
      </c>
      <c r="R1712" s="163">
        <f t="shared" si="32"/>
        <v>0</v>
      </c>
      <c r="S1712" s="163">
        <v>0</v>
      </c>
      <c r="T1712" s="164">
        <f t="shared" si="33"/>
        <v>0</v>
      </c>
      <c r="U1712" s="34"/>
      <c r="V1712" s="34"/>
      <c r="W1712" s="34"/>
      <c r="X1712" s="34"/>
      <c r="Y1712" s="34"/>
      <c r="Z1712" s="34"/>
      <c r="AA1712" s="34"/>
      <c r="AB1712" s="34"/>
      <c r="AC1712" s="34"/>
      <c r="AD1712" s="34"/>
      <c r="AE1712" s="34"/>
      <c r="AR1712" s="165" t="s">
        <v>251</v>
      </c>
      <c r="AT1712" s="165" t="s">
        <v>161</v>
      </c>
      <c r="AU1712" s="165" t="s">
        <v>79</v>
      </c>
      <c r="AY1712" s="19" t="s">
        <v>159</v>
      </c>
      <c r="BE1712" s="166">
        <f t="shared" si="34"/>
        <v>0</v>
      </c>
      <c r="BF1712" s="166">
        <f t="shared" si="35"/>
        <v>0</v>
      </c>
      <c r="BG1712" s="166">
        <f t="shared" si="36"/>
        <v>0</v>
      </c>
      <c r="BH1712" s="166">
        <f t="shared" si="37"/>
        <v>0</v>
      </c>
      <c r="BI1712" s="166">
        <f t="shared" si="38"/>
        <v>0</v>
      </c>
      <c r="BJ1712" s="19" t="s">
        <v>15</v>
      </c>
      <c r="BK1712" s="166">
        <f t="shared" si="39"/>
        <v>0</v>
      </c>
      <c r="BL1712" s="19" t="s">
        <v>251</v>
      </c>
      <c r="BM1712" s="165" t="s">
        <v>2296</v>
      </c>
    </row>
    <row r="1713" spans="1:65" s="2" customFormat="1" ht="84" customHeight="1">
      <c r="A1713" s="34"/>
      <c r="B1713" s="153"/>
      <c r="C1713" s="154" t="s">
        <v>2297</v>
      </c>
      <c r="D1713" s="154" t="s">
        <v>161</v>
      </c>
      <c r="E1713" s="155" t="s">
        <v>2298</v>
      </c>
      <c r="F1713" s="156" t="s">
        <v>2299</v>
      </c>
      <c r="G1713" s="157" t="s">
        <v>293</v>
      </c>
      <c r="H1713" s="158">
        <v>2</v>
      </c>
      <c r="I1713" s="159"/>
      <c r="J1713" s="160">
        <f t="shared" si="30"/>
        <v>0</v>
      </c>
      <c r="K1713" s="156" t="s">
        <v>3</v>
      </c>
      <c r="L1713" s="35"/>
      <c r="M1713" s="161" t="s">
        <v>3</v>
      </c>
      <c r="N1713" s="162" t="s">
        <v>42</v>
      </c>
      <c r="O1713" s="55"/>
      <c r="P1713" s="163">
        <f t="shared" si="31"/>
        <v>0</v>
      </c>
      <c r="Q1713" s="163">
        <v>0</v>
      </c>
      <c r="R1713" s="163">
        <f t="shared" si="32"/>
        <v>0</v>
      </c>
      <c r="S1713" s="163">
        <v>0</v>
      </c>
      <c r="T1713" s="164">
        <f t="shared" si="33"/>
        <v>0</v>
      </c>
      <c r="U1713" s="34"/>
      <c r="V1713" s="34"/>
      <c r="W1713" s="34"/>
      <c r="X1713" s="34"/>
      <c r="Y1713" s="34"/>
      <c r="Z1713" s="34"/>
      <c r="AA1713" s="34"/>
      <c r="AB1713" s="34"/>
      <c r="AC1713" s="34"/>
      <c r="AD1713" s="34"/>
      <c r="AE1713" s="34"/>
      <c r="AR1713" s="165" t="s">
        <v>251</v>
      </c>
      <c r="AT1713" s="165" t="s">
        <v>161</v>
      </c>
      <c r="AU1713" s="165" t="s">
        <v>79</v>
      </c>
      <c r="AY1713" s="19" t="s">
        <v>159</v>
      </c>
      <c r="BE1713" s="166">
        <f t="shared" si="34"/>
        <v>0</v>
      </c>
      <c r="BF1713" s="166">
        <f t="shared" si="35"/>
        <v>0</v>
      </c>
      <c r="BG1713" s="166">
        <f t="shared" si="36"/>
        <v>0</v>
      </c>
      <c r="BH1713" s="166">
        <f t="shared" si="37"/>
        <v>0</v>
      </c>
      <c r="BI1713" s="166">
        <f t="shared" si="38"/>
        <v>0</v>
      </c>
      <c r="BJ1713" s="19" t="s">
        <v>15</v>
      </c>
      <c r="BK1713" s="166">
        <f t="shared" si="39"/>
        <v>0</v>
      </c>
      <c r="BL1713" s="19" t="s">
        <v>251</v>
      </c>
      <c r="BM1713" s="165" t="s">
        <v>2300</v>
      </c>
    </row>
    <row r="1714" spans="1:65" s="2" customFormat="1" ht="192" customHeight="1">
      <c r="A1714" s="34"/>
      <c r="B1714" s="153"/>
      <c r="C1714" s="154" t="s">
        <v>2301</v>
      </c>
      <c r="D1714" s="154" t="s">
        <v>161</v>
      </c>
      <c r="E1714" s="155" t="s">
        <v>2302</v>
      </c>
      <c r="F1714" s="156" t="s">
        <v>2303</v>
      </c>
      <c r="G1714" s="157" t="s">
        <v>293</v>
      </c>
      <c r="H1714" s="158">
        <v>1</v>
      </c>
      <c r="I1714" s="159"/>
      <c r="J1714" s="160">
        <f t="shared" si="30"/>
        <v>0</v>
      </c>
      <c r="K1714" s="156" t="s">
        <v>3</v>
      </c>
      <c r="L1714" s="35"/>
      <c r="M1714" s="161" t="s">
        <v>3</v>
      </c>
      <c r="N1714" s="162" t="s">
        <v>42</v>
      </c>
      <c r="O1714" s="55"/>
      <c r="P1714" s="163">
        <f t="shared" si="31"/>
        <v>0</v>
      </c>
      <c r="Q1714" s="163">
        <v>0</v>
      </c>
      <c r="R1714" s="163">
        <f t="shared" si="32"/>
        <v>0</v>
      </c>
      <c r="S1714" s="163">
        <v>0</v>
      </c>
      <c r="T1714" s="164">
        <f t="shared" si="33"/>
        <v>0</v>
      </c>
      <c r="U1714" s="34"/>
      <c r="V1714" s="34"/>
      <c r="W1714" s="34"/>
      <c r="X1714" s="34"/>
      <c r="Y1714" s="34"/>
      <c r="Z1714" s="34"/>
      <c r="AA1714" s="34"/>
      <c r="AB1714" s="34"/>
      <c r="AC1714" s="34"/>
      <c r="AD1714" s="34"/>
      <c r="AE1714" s="34"/>
      <c r="AR1714" s="165" t="s">
        <v>251</v>
      </c>
      <c r="AT1714" s="165" t="s">
        <v>161</v>
      </c>
      <c r="AU1714" s="165" t="s">
        <v>79</v>
      </c>
      <c r="AY1714" s="19" t="s">
        <v>159</v>
      </c>
      <c r="BE1714" s="166">
        <f t="shared" si="34"/>
        <v>0</v>
      </c>
      <c r="BF1714" s="166">
        <f t="shared" si="35"/>
        <v>0</v>
      </c>
      <c r="BG1714" s="166">
        <f t="shared" si="36"/>
        <v>0</v>
      </c>
      <c r="BH1714" s="166">
        <f t="shared" si="37"/>
        <v>0</v>
      </c>
      <c r="BI1714" s="166">
        <f t="shared" si="38"/>
        <v>0</v>
      </c>
      <c r="BJ1714" s="19" t="s">
        <v>15</v>
      </c>
      <c r="BK1714" s="166">
        <f t="shared" si="39"/>
        <v>0</v>
      </c>
      <c r="BL1714" s="19" t="s">
        <v>251</v>
      </c>
      <c r="BM1714" s="165" t="s">
        <v>2304</v>
      </c>
    </row>
    <row r="1715" spans="1:65" s="2" customFormat="1" ht="60" customHeight="1">
      <c r="A1715" s="34"/>
      <c r="B1715" s="153"/>
      <c r="C1715" s="154" t="s">
        <v>2305</v>
      </c>
      <c r="D1715" s="154" t="s">
        <v>161</v>
      </c>
      <c r="E1715" s="155" t="s">
        <v>2306</v>
      </c>
      <c r="F1715" s="156" t="s">
        <v>2307</v>
      </c>
      <c r="G1715" s="157" t="s">
        <v>293</v>
      </c>
      <c r="H1715" s="158">
        <v>2</v>
      </c>
      <c r="I1715" s="159"/>
      <c r="J1715" s="160">
        <f t="shared" si="30"/>
        <v>0</v>
      </c>
      <c r="K1715" s="156" t="s">
        <v>3</v>
      </c>
      <c r="L1715" s="35"/>
      <c r="M1715" s="161" t="s">
        <v>3</v>
      </c>
      <c r="N1715" s="162" t="s">
        <v>42</v>
      </c>
      <c r="O1715" s="55"/>
      <c r="P1715" s="163">
        <f t="shared" si="31"/>
        <v>0</v>
      </c>
      <c r="Q1715" s="163">
        <v>0</v>
      </c>
      <c r="R1715" s="163">
        <f t="shared" si="32"/>
        <v>0</v>
      </c>
      <c r="S1715" s="163">
        <v>0</v>
      </c>
      <c r="T1715" s="164">
        <f t="shared" si="33"/>
        <v>0</v>
      </c>
      <c r="U1715" s="34"/>
      <c r="V1715" s="34"/>
      <c r="W1715" s="34"/>
      <c r="X1715" s="34"/>
      <c r="Y1715" s="34"/>
      <c r="Z1715" s="34"/>
      <c r="AA1715" s="34"/>
      <c r="AB1715" s="34"/>
      <c r="AC1715" s="34"/>
      <c r="AD1715" s="34"/>
      <c r="AE1715" s="34"/>
      <c r="AR1715" s="165" t="s">
        <v>251</v>
      </c>
      <c r="AT1715" s="165" t="s">
        <v>161</v>
      </c>
      <c r="AU1715" s="165" t="s">
        <v>79</v>
      </c>
      <c r="AY1715" s="19" t="s">
        <v>159</v>
      </c>
      <c r="BE1715" s="166">
        <f t="shared" si="34"/>
        <v>0</v>
      </c>
      <c r="BF1715" s="166">
        <f t="shared" si="35"/>
        <v>0</v>
      </c>
      <c r="BG1715" s="166">
        <f t="shared" si="36"/>
        <v>0</v>
      </c>
      <c r="BH1715" s="166">
        <f t="shared" si="37"/>
        <v>0</v>
      </c>
      <c r="BI1715" s="166">
        <f t="shared" si="38"/>
        <v>0</v>
      </c>
      <c r="BJ1715" s="19" t="s">
        <v>15</v>
      </c>
      <c r="BK1715" s="166">
        <f t="shared" si="39"/>
        <v>0</v>
      </c>
      <c r="BL1715" s="19" t="s">
        <v>251</v>
      </c>
      <c r="BM1715" s="165" t="s">
        <v>2308</v>
      </c>
    </row>
    <row r="1716" spans="1:65" s="2" customFormat="1" ht="60" customHeight="1">
      <c r="A1716" s="34"/>
      <c r="B1716" s="153"/>
      <c r="C1716" s="154" t="s">
        <v>2309</v>
      </c>
      <c r="D1716" s="154" t="s">
        <v>161</v>
      </c>
      <c r="E1716" s="155" t="s">
        <v>2310</v>
      </c>
      <c r="F1716" s="156" t="s">
        <v>2311</v>
      </c>
      <c r="G1716" s="157" t="s">
        <v>293</v>
      </c>
      <c r="H1716" s="158">
        <v>2</v>
      </c>
      <c r="I1716" s="159"/>
      <c r="J1716" s="160">
        <f t="shared" si="30"/>
        <v>0</v>
      </c>
      <c r="K1716" s="156" t="s">
        <v>3</v>
      </c>
      <c r="L1716" s="35"/>
      <c r="M1716" s="161" t="s">
        <v>3</v>
      </c>
      <c r="N1716" s="162" t="s">
        <v>42</v>
      </c>
      <c r="O1716" s="55"/>
      <c r="P1716" s="163">
        <f t="shared" si="31"/>
        <v>0</v>
      </c>
      <c r="Q1716" s="163">
        <v>0</v>
      </c>
      <c r="R1716" s="163">
        <f t="shared" si="32"/>
        <v>0</v>
      </c>
      <c r="S1716" s="163">
        <v>0</v>
      </c>
      <c r="T1716" s="164">
        <f t="shared" si="33"/>
        <v>0</v>
      </c>
      <c r="U1716" s="34"/>
      <c r="V1716" s="34"/>
      <c r="W1716" s="34"/>
      <c r="X1716" s="34"/>
      <c r="Y1716" s="34"/>
      <c r="Z1716" s="34"/>
      <c r="AA1716" s="34"/>
      <c r="AB1716" s="34"/>
      <c r="AC1716" s="34"/>
      <c r="AD1716" s="34"/>
      <c r="AE1716" s="34"/>
      <c r="AR1716" s="165" t="s">
        <v>251</v>
      </c>
      <c r="AT1716" s="165" t="s">
        <v>161</v>
      </c>
      <c r="AU1716" s="165" t="s">
        <v>79</v>
      </c>
      <c r="AY1716" s="19" t="s">
        <v>159</v>
      </c>
      <c r="BE1716" s="166">
        <f t="shared" si="34"/>
        <v>0</v>
      </c>
      <c r="BF1716" s="166">
        <f t="shared" si="35"/>
        <v>0</v>
      </c>
      <c r="BG1716" s="166">
        <f t="shared" si="36"/>
        <v>0</v>
      </c>
      <c r="BH1716" s="166">
        <f t="shared" si="37"/>
        <v>0</v>
      </c>
      <c r="BI1716" s="166">
        <f t="shared" si="38"/>
        <v>0</v>
      </c>
      <c r="BJ1716" s="19" t="s">
        <v>15</v>
      </c>
      <c r="BK1716" s="166">
        <f t="shared" si="39"/>
        <v>0</v>
      </c>
      <c r="BL1716" s="19" t="s">
        <v>251</v>
      </c>
      <c r="BM1716" s="165" t="s">
        <v>2312</v>
      </c>
    </row>
    <row r="1717" spans="1:65" s="2" customFormat="1" ht="60" customHeight="1">
      <c r="A1717" s="34"/>
      <c r="B1717" s="153"/>
      <c r="C1717" s="154" t="s">
        <v>2313</v>
      </c>
      <c r="D1717" s="154" t="s">
        <v>161</v>
      </c>
      <c r="E1717" s="155" t="s">
        <v>2314</v>
      </c>
      <c r="F1717" s="156" t="s">
        <v>2315</v>
      </c>
      <c r="G1717" s="157" t="s">
        <v>293</v>
      </c>
      <c r="H1717" s="158">
        <v>1</v>
      </c>
      <c r="I1717" s="159"/>
      <c r="J1717" s="160">
        <f t="shared" si="30"/>
        <v>0</v>
      </c>
      <c r="K1717" s="156" t="s">
        <v>3</v>
      </c>
      <c r="L1717" s="35"/>
      <c r="M1717" s="161" t="s">
        <v>3</v>
      </c>
      <c r="N1717" s="162" t="s">
        <v>42</v>
      </c>
      <c r="O1717" s="55"/>
      <c r="P1717" s="163">
        <f t="shared" si="31"/>
        <v>0</v>
      </c>
      <c r="Q1717" s="163">
        <v>0</v>
      </c>
      <c r="R1717" s="163">
        <f t="shared" si="32"/>
        <v>0</v>
      </c>
      <c r="S1717" s="163">
        <v>0</v>
      </c>
      <c r="T1717" s="164">
        <f t="shared" si="33"/>
        <v>0</v>
      </c>
      <c r="U1717" s="34"/>
      <c r="V1717" s="34"/>
      <c r="W1717" s="34"/>
      <c r="X1717" s="34"/>
      <c r="Y1717" s="34"/>
      <c r="Z1717" s="34"/>
      <c r="AA1717" s="34"/>
      <c r="AB1717" s="34"/>
      <c r="AC1717" s="34"/>
      <c r="AD1717" s="34"/>
      <c r="AE1717" s="34"/>
      <c r="AR1717" s="165" t="s">
        <v>251</v>
      </c>
      <c r="AT1717" s="165" t="s">
        <v>161</v>
      </c>
      <c r="AU1717" s="165" t="s">
        <v>79</v>
      </c>
      <c r="AY1717" s="19" t="s">
        <v>159</v>
      </c>
      <c r="BE1717" s="166">
        <f t="shared" si="34"/>
        <v>0</v>
      </c>
      <c r="BF1717" s="166">
        <f t="shared" si="35"/>
        <v>0</v>
      </c>
      <c r="BG1717" s="166">
        <f t="shared" si="36"/>
        <v>0</v>
      </c>
      <c r="BH1717" s="166">
        <f t="shared" si="37"/>
        <v>0</v>
      </c>
      <c r="BI1717" s="166">
        <f t="shared" si="38"/>
        <v>0</v>
      </c>
      <c r="BJ1717" s="19" t="s">
        <v>15</v>
      </c>
      <c r="BK1717" s="166">
        <f t="shared" si="39"/>
        <v>0</v>
      </c>
      <c r="BL1717" s="19" t="s">
        <v>251</v>
      </c>
      <c r="BM1717" s="165" t="s">
        <v>2316</v>
      </c>
    </row>
    <row r="1718" spans="1:65" s="2" customFormat="1" ht="72" customHeight="1">
      <c r="A1718" s="34"/>
      <c r="B1718" s="153"/>
      <c r="C1718" s="154" t="s">
        <v>2317</v>
      </c>
      <c r="D1718" s="154" t="s">
        <v>161</v>
      </c>
      <c r="E1718" s="155" t="s">
        <v>2318</v>
      </c>
      <c r="F1718" s="156" t="s">
        <v>2319</v>
      </c>
      <c r="G1718" s="157" t="s">
        <v>293</v>
      </c>
      <c r="H1718" s="158">
        <v>1</v>
      </c>
      <c r="I1718" s="159"/>
      <c r="J1718" s="160">
        <f t="shared" si="30"/>
        <v>0</v>
      </c>
      <c r="K1718" s="156" t="s">
        <v>3</v>
      </c>
      <c r="L1718" s="35"/>
      <c r="M1718" s="161" t="s">
        <v>3</v>
      </c>
      <c r="N1718" s="162" t="s">
        <v>42</v>
      </c>
      <c r="O1718" s="55"/>
      <c r="P1718" s="163">
        <f t="shared" si="31"/>
        <v>0</v>
      </c>
      <c r="Q1718" s="163">
        <v>0</v>
      </c>
      <c r="R1718" s="163">
        <f t="shared" si="32"/>
        <v>0</v>
      </c>
      <c r="S1718" s="163">
        <v>0</v>
      </c>
      <c r="T1718" s="164">
        <f t="shared" si="33"/>
        <v>0</v>
      </c>
      <c r="U1718" s="34"/>
      <c r="V1718" s="34"/>
      <c r="W1718" s="34"/>
      <c r="X1718" s="34"/>
      <c r="Y1718" s="34"/>
      <c r="Z1718" s="34"/>
      <c r="AA1718" s="34"/>
      <c r="AB1718" s="34"/>
      <c r="AC1718" s="34"/>
      <c r="AD1718" s="34"/>
      <c r="AE1718" s="34"/>
      <c r="AR1718" s="165" t="s">
        <v>251</v>
      </c>
      <c r="AT1718" s="165" t="s">
        <v>161</v>
      </c>
      <c r="AU1718" s="165" t="s">
        <v>79</v>
      </c>
      <c r="AY1718" s="19" t="s">
        <v>159</v>
      </c>
      <c r="BE1718" s="166">
        <f t="shared" si="34"/>
        <v>0</v>
      </c>
      <c r="BF1718" s="166">
        <f t="shared" si="35"/>
        <v>0</v>
      </c>
      <c r="BG1718" s="166">
        <f t="shared" si="36"/>
        <v>0</v>
      </c>
      <c r="BH1718" s="166">
        <f t="shared" si="37"/>
        <v>0</v>
      </c>
      <c r="BI1718" s="166">
        <f t="shared" si="38"/>
        <v>0</v>
      </c>
      <c r="BJ1718" s="19" t="s">
        <v>15</v>
      </c>
      <c r="BK1718" s="166">
        <f t="shared" si="39"/>
        <v>0</v>
      </c>
      <c r="BL1718" s="19" t="s">
        <v>251</v>
      </c>
      <c r="BM1718" s="165" t="s">
        <v>2320</v>
      </c>
    </row>
    <row r="1719" spans="1:65" s="2" customFormat="1" ht="16.5" customHeight="1">
      <c r="A1719" s="34"/>
      <c r="B1719" s="153"/>
      <c r="C1719" s="154" t="s">
        <v>2321</v>
      </c>
      <c r="D1719" s="154" t="s">
        <v>161</v>
      </c>
      <c r="E1719" s="155" t="s">
        <v>2322</v>
      </c>
      <c r="F1719" s="156" t="s">
        <v>2323</v>
      </c>
      <c r="G1719" s="157" t="s">
        <v>293</v>
      </c>
      <c r="H1719" s="158">
        <v>1</v>
      </c>
      <c r="I1719" s="159"/>
      <c r="J1719" s="160">
        <f t="shared" si="30"/>
        <v>0</v>
      </c>
      <c r="K1719" s="156" t="s">
        <v>3</v>
      </c>
      <c r="L1719" s="35"/>
      <c r="M1719" s="161" t="s">
        <v>3</v>
      </c>
      <c r="N1719" s="162" t="s">
        <v>42</v>
      </c>
      <c r="O1719" s="55"/>
      <c r="P1719" s="163">
        <f t="shared" si="31"/>
        <v>0</v>
      </c>
      <c r="Q1719" s="163">
        <v>0</v>
      </c>
      <c r="R1719" s="163">
        <f t="shared" si="32"/>
        <v>0</v>
      </c>
      <c r="S1719" s="163">
        <v>0</v>
      </c>
      <c r="T1719" s="164">
        <f t="shared" si="33"/>
        <v>0</v>
      </c>
      <c r="U1719" s="34"/>
      <c r="V1719" s="34"/>
      <c r="W1719" s="34"/>
      <c r="X1719" s="34"/>
      <c r="Y1719" s="34"/>
      <c r="Z1719" s="34"/>
      <c r="AA1719" s="34"/>
      <c r="AB1719" s="34"/>
      <c r="AC1719" s="34"/>
      <c r="AD1719" s="34"/>
      <c r="AE1719" s="34"/>
      <c r="AR1719" s="165" t="s">
        <v>251</v>
      </c>
      <c r="AT1719" s="165" t="s">
        <v>161</v>
      </c>
      <c r="AU1719" s="165" t="s">
        <v>79</v>
      </c>
      <c r="AY1719" s="19" t="s">
        <v>159</v>
      </c>
      <c r="BE1719" s="166">
        <f t="shared" si="34"/>
        <v>0</v>
      </c>
      <c r="BF1719" s="166">
        <f t="shared" si="35"/>
        <v>0</v>
      </c>
      <c r="BG1719" s="166">
        <f t="shared" si="36"/>
        <v>0</v>
      </c>
      <c r="BH1719" s="166">
        <f t="shared" si="37"/>
        <v>0</v>
      </c>
      <c r="BI1719" s="166">
        <f t="shared" si="38"/>
        <v>0</v>
      </c>
      <c r="BJ1719" s="19" t="s">
        <v>15</v>
      </c>
      <c r="BK1719" s="166">
        <f t="shared" si="39"/>
        <v>0</v>
      </c>
      <c r="BL1719" s="19" t="s">
        <v>251</v>
      </c>
      <c r="BM1719" s="165" t="s">
        <v>2324</v>
      </c>
    </row>
    <row r="1720" spans="1:65" s="2" customFormat="1" ht="36" customHeight="1">
      <c r="A1720" s="34"/>
      <c r="B1720" s="153"/>
      <c r="C1720" s="154" t="s">
        <v>2325</v>
      </c>
      <c r="D1720" s="154" t="s">
        <v>161</v>
      </c>
      <c r="E1720" s="155" t="s">
        <v>2326</v>
      </c>
      <c r="F1720" s="156" t="s">
        <v>2327</v>
      </c>
      <c r="G1720" s="157" t="s">
        <v>2172</v>
      </c>
      <c r="H1720" s="209"/>
      <c r="I1720" s="159"/>
      <c r="J1720" s="160">
        <f t="shared" si="30"/>
        <v>0</v>
      </c>
      <c r="K1720" s="156" t="s">
        <v>165</v>
      </c>
      <c r="L1720" s="35"/>
      <c r="M1720" s="161" t="s">
        <v>3</v>
      </c>
      <c r="N1720" s="162" t="s">
        <v>42</v>
      </c>
      <c r="O1720" s="55"/>
      <c r="P1720" s="163">
        <f t="shared" si="31"/>
        <v>0</v>
      </c>
      <c r="Q1720" s="163">
        <v>0</v>
      </c>
      <c r="R1720" s="163">
        <f t="shared" si="32"/>
        <v>0</v>
      </c>
      <c r="S1720" s="163">
        <v>0</v>
      </c>
      <c r="T1720" s="164">
        <f t="shared" si="33"/>
        <v>0</v>
      </c>
      <c r="U1720" s="34"/>
      <c r="V1720" s="34"/>
      <c r="W1720" s="34"/>
      <c r="X1720" s="34"/>
      <c r="Y1720" s="34"/>
      <c r="Z1720" s="34"/>
      <c r="AA1720" s="34"/>
      <c r="AB1720" s="34"/>
      <c r="AC1720" s="34"/>
      <c r="AD1720" s="34"/>
      <c r="AE1720" s="34"/>
      <c r="AR1720" s="165" t="s">
        <v>251</v>
      </c>
      <c r="AT1720" s="165" t="s">
        <v>161</v>
      </c>
      <c r="AU1720" s="165" t="s">
        <v>79</v>
      </c>
      <c r="AY1720" s="19" t="s">
        <v>159</v>
      </c>
      <c r="BE1720" s="166">
        <f t="shared" si="34"/>
        <v>0</v>
      </c>
      <c r="BF1720" s="166">
        <f t="shared" si="35"/>
        <v>0</v>
      </c>
      <c r="BG1720" s="166">
        <f t="shared" si="36"/>
        <v>0</v>
      </c>
      <c r="BH1720" s="166">
        <f t="shared" si="37"/>
        <v>0</v>
      </c>
      <c r="BI1720" s="166">
        <f t="shared" si="38"/>
        <v>0</v>
      </c>
      <c r="BJ1720" s="19" t="s">
        <v>15</v>
      </c>
      <c r="BK1720" s="166">
        <f t="shared" si="39"/>
        <v>0</v>
      </c>
      <c r="BL1720" s="19" t="s">
        <v>251</v>
      </c>
      <c r="BM1720" s="165" t="s">
        <v>2328</v>
      </c>
    </row>
    <row r="1721" spans="2:63" s="12" customFormat="1" ht="22.9" customHeight="1">
      <c r="B1721" s="140"/>
      <c r="D1721" s="141" t="s">
        <v>70</v>
      </c>
      <c r="E1721" s="151" t="s">
        <v>2329</v>
      </c>
      <c r="F1721" s="151" t="s">
        <v>2330</v>
      </c>
      <c r="I1721" s="143"/>
      <c r="J1721" s="152">
        <f>BK1721</f>
        <v>0</v>
      </c>
      <c r="L1721" s="140"/>
      <c r="M1721" s="145"/>
      <c r="N1721" s="146"/>
      <c r="O1721" s="146"/>
      <c r="P1721" s="147">
        <f>SUM(P1722:P1738)</f>
        <v>0</v>
      </c>
      <c r="Q1721" s="146"/>
      <c r="R1721" s="147">
        <f>SUM(R1722:R1738)</f>
        <v>0</v>
      </c>
      <c r="S1721" s="146"/>
      <c r="T1721" s="148">
        <f>SUM(T1722:T1738)</f>
        <v>0</v>
      </c>
      <c r="AR1721" s="141" t="s">
        <v>79</v>
      </c>
      <c r="AT1721" s="149" t="s">
        <v>70</v>
      </c>
      <c r="AU1721" s="149" t="s">
        <v>15</v>
      </c>
      <c r="AY1721" s="141" t="s">
        <v>159</v>
      </c>
      <c r="BK1721" s="150">
        <f>SUM(BK1722:BK1738)</f>
        <v>0</v>
      </c>
    </row>
    <row r="1722" spans="1:65" s="2" customFormat="1" ht="16.5" customHeight="1">
      <c r="A1722" s="34"/>
      <c r="B1722" s="153"/>
      <c r="C1722" s="154" t="s">
        <v>2331</v>
      </c>
      <c r="D1722" s="154" t="s">
        <v>161</v>
      </c>
      <c r="E1722" s="155" t="s">
        <v>2332</v>
      </c>
      <c r="F1722" s="156" t="s">
        <v>2333</v>
      </c>
      <c r="G1722" s="157" t="s">
        <v>293</v>
      </c>
      <c r="H1722" s="158">
        <v>2</v>
      </c>
      <c r="I1722" s="159"/>
      <c r="J1722" s="160">
        <f>ROUND(I1722*H1722,2)</f>
        <v>0</v>
      </c>
      <c r="K1722" s="156" t="s">
        <v>3</v>
      </c>
      <c r="L1722" s="35"/>
      <c r="M1722" s="161" t="s">
        <v>3</v>
      </c>
      <c r="N1722" s="162" t="s">
        <v>42</v>
      </c>
      <c r="O1722" s="55"/>
      <c r="P1722" s="163">
        <f>O1722*H1722</f>
        <v>0</v>
      </c>
      <c r="Q1722" s="163">
        <v>0</v>
      </c>
      <c r="R1722" s="163">
        <f>Q1722*H1722</f>
        <v>0</v>
      </c>
      <c r="S1722" s="163">
        <v>0</v>
      </c>
      <c r="T1722" s="164">
        <f>S1722*H1722</f>
        <v>0</v>
      </c>
      <c r="U1722" s="34"/>
      <c r="V1722" s="34"/>
      <c r="W1722" s="34"/>
      <c r="X1722" s="34"/>
      <c r="Y1722" s="34"/>
      <c r="Z1722" s="34"/>
      <c r="AA1722" s="34"/>
      <c r="AB1722" s="34"/>
      <c r="AC1722" s="34"/>
      <c r="AD1722" s="34"/>
      <c r="AE1722" s="34"/>
      <c r="AR1722" s="165" t="s">
        <v>251</v>
      </c>
      <c r="AT1722" s="165" t="s">
        <v>161</v>
      </c>
      <c r="AU1722" s="165" t="s">
        <v>79</v>
      </c>
      <c r="AY1722" s="19" t="s">
        <v>159</v>
      </c>
      <c r="BE1722" s="166">
        <f>IF(N1722="základní",J1722,0)</f>
        <v>0</v>
      </c>
      <c r="BF1722" s="166">
        <f>IF(N1722="snížená",J1722,0)</f>
        <v>0</v>
      </c>
      <c r="BG1722" s="166">
        <f>IF(N1722="zákl. přenesená",J1722,0)</f>
        <v>0</v>
      </c>
      <c r="BH1722" s="166">
        <f>IF(N1722="sníž. přenesená",J1722,0)</f>
        <v>0</v>
      </c>
      <c r="BI1722" s="166">
        <f>IF(N1722="nulová",J1722,0)</f>
        <v>0</v>
      </c>
      <c r="BJ1722" s="19" t="s">
        <v>15</v>
      </c>
      <c r="BK1722" s="166">
        <f>ROUND(I1722*H1722,2)</f>
        <v>0</v>
      </c>
      <c r="BL1722" s="19" t="s">
        <v>251</v>
      </c>
      <c r="BM1722" s="165" t="s">
        <v>2334</v>
      </c>
    </row>
    <row r="1723" spans="1:65" s="2" customFormat="1" ht="16.5" customHeight="1">
      <c r="A1723" s="34"/>
      <c r="B1723" s="153"/>
      <c r="C1723" s="154" t="s">
        <v>2335</v>
      </c>
      <c r="D1723" s="154" t="s">
        <v>161</v>
      </c>
      <c r="E1723" s="155" t="s">
        <v>2336</v>
      </c>
      <c r="F1723" s="156" t="s">
        <v>2337</v>
      </c>
      <c r="G1723" s="157" t="s">
        <v>298</v>
      </c>
      <c r="H1723" s="158">
        <v>2.29</v>
      </c>
      <c r="I1723" s="159"/>
      <c r="J1723" s="160">
        <f>ROUND(I1723*H1723,2)</f>
        <v>0</v>
      </c>
      <c r="K1723" s="156" t="s">
        <v>3</v>
      </c>
      <c r="L1723" s="35"/>
      <c r="M1723" s="161" t="s">
        <v>3</v>
      </c>
      <c r="N1723" s="162" t="s">
        <v>42</v>
      </c>
      <c r="O1723" s="55"/>
      <c r="P1723" s="163">
        <f>O1723*H1723</f>
        <v>0</v>
      </c>
      <c r="Q1723" s="163">
        <v>0</v>
      </c>
      <c r="R1723" s="163">
        <f>Q1723*H1723</f>
        <v>0</v>
      </c>
      <c r="S1723" s="163">
        <v>0</v>
      </c>
      <c r="T1723" s="164">
        <f>S1723*H1723</f>
        <v>0</v>
      </c>
      <c r="U1723" s="34"/>
      <c r="V1723" s="34"/>
      <c r="W1723" s="34"/>
      <c r="X1723" s="34"/>
      <c r="Y1723" s="34"/>
      <c r="Z1723" s="34"/>
      <c r="AA1723" s="34"/>
      <c r="AB1723" s="34"/>
      <c r="AC1723" s="34"/>
      <c r="AD1723" s="34"/>
      <c r="AE1723" s="34"/>
      <c r="AR1723" s="165" t="s">
        <v>251</v>
      </c>
      <c r="AT1723" s="165" t="s">
        <v>161</v>
      </c>
      <c r="AU1723" s="165" t="s">
        <v>79</v>
      </c>
      <c r="AY1723" s="19" t="s">
        <v>159</v>
      </c>
      <c r="BE1723" s="166">
        <f>IF(N1723="základní",J1723,0)</f>
        <v>0</v>
      </c>
      <c r="BF1723" s="166">
        <f>IF(N1723="snížená",J1723,0)</f>
        <v>0</v>
      </c>
      <c r="BG1723" s="166">
        <f>IF(N1723="zákl. přenesená",J1723,0)</f>
        <v>0</v>
      </c>
      <c r="BH1723" s="166">
        <f>IF(N1723="sníž. přenesená",J1723,0)</f>
        <v>0</v>
      </c>
      <c r="BI1723" s="166">
        <f>IF(N1723="nulová",J1723,0)</f>
        <v>0</v>
      </c>
      <c r="BJ1723" s="19" t="s">
        <v>15</v>
      </c>
      <c r="BK1723" s="166">
        <f>ROUND(I1723*H1723,2)</f>
        <v>0</v>
      </c>
      <c r="BL1723" s="19" t="s">
        <v>251</v>
      </c>
      <c r="BM1723" s="165" t="s">
        <v>2338</v>
      </c>
    </row>
    <row r="1724" spans="2:51" s="13" customFormat="1" ht="11.25">
      <c r="B1724" s="167"/>
      <c r="D1724" s="168" t="s">
        <v>167</v>
      </c>
      <c r="E1724" s="169" t="s">
        <v>3</v>
      </c>
      <c r="F1724" s="170" t="s">
        <v>2339</v>
      </c>
      <c r="H1724" s="169" t="s">
        <v>3</v>
      </c>
      <c r="I1724" s="171"/>
      <c r="L1724" s="167"/>
      <c r="M1724" s="172"/>
      <c r="N1724" s="173"/>
      <c r="O1724" s="173"/>
      <c r="P1724" s="173"/>
      <c r="Q1724" s="173"/>
      <c r="R1724" s="173"/>
      <c r="S1724" s="173"/>
      <c r="T1724" s="174"/>
      <c r="AT1724" s="169" t="s">
        <v>167</v>
      </c>
      <c r="AU1724" s="169" t="s">
        <v>79</v>
      </c>
      <c r="AV1724" s="13" t="s">
        <v>15</v>
      </c>
      <c r="AW1724" s="13" t="s">
        <v>33</v>
      </c>
      <c r="AX1724" s="13" t="s">
        <v>71</v>
      </c>
      <c r="AY1724" s="169" t="s">
        <v>159</v>
      </c>
    </row>
    <row r="1725" spans="2:51" s="14" customFormat="1" ht="11.25">
      <c r="B1725" s="175"/>
      <c r="D1725" s="168" t="s">
        <v>167</v>
      </c>
      <c r="E1725" s="176" t="s">
        <v>3</v>
      </c>
      <c r="F1725" s="177" t="s">
        <v>2340</v>
      </c>
      <c r="H1725" s="178">
        <v>2.29</v>
      </c>
      <c r="I1725" s="179"/>
      <c r="L1725" s="175"/>
      <c r="M1725" s="180"/>
      <c r="N1725" s="181"/>
      <c r="O1725" s="181"/>
      <c r="P1725" s="181"/>
      <c r="Q1725" s="181"/>
      <c r="R1725" s="181"/>
      <c r="S1725" s="181"/>
      <c r="T1725" s="182"/>
      <c r="AT1725" s="176" t="s">
        <v>167</v>
      </c>
      <c r="AU1725" s="176" t="s">
        <v>79</v>
      </c>
      <c r="AV1725" s="14" t="s">
        <v>79</v>
      </c>
      <c r="AW1725" s="14" t="s">
        <v>33</v>
      </c>
      <c r="AX1725" s="14" t="s">
        <v>15</v>
      </c>
      <c r="AY1725" s="176" t="s">
        <v>159</v>
      </c>
    </row>
    <row r="1726" spans="1:65" s="2" customFormat="1" ht="60" customHeight="1">
      <c r="A1726" s="34"/>
      <c r="B1726" s="153"/>
      <c r="C1726" s="154" t="s">
        <v>2341</v>
      </c>
      <c r="D1726" s="154" t="s">
        <v>161</v>
      </c>
      <c r="E1726" s="155" t="s">
        <v>2342</v>
      </c>
      <c r="F1726" s="156" t="s">
        <v>2343</v>
      </c>
      <c r="G1726" s="157" t="s">
        <v>293</v>
      </c>
      <c r="H1726" s="158">
        <v>2</v>
      </c>
      <c r="I1726" s="159"/>
      <c r="J1726" s="160">
        <f>ROUND(I1726*H1726,2)</f>
        <v>0</v>
      </c>
      <c r="K1726" s="156" t="s">
        <v>3</v>
      </c>
      <c r="L1726" s="35"/>
      <c r="M1726" s="161" t="s">
        <v>3</v>
      </c>
      <c r="N1726" s="162" t="s">
        <v>42</v>
      </c>
      <c r="O1726" s="55"/>
      <c r="P1726" s="163">
        <f>O1726*H1726</f>
        <v>0</v>
      </c>
      <c r="Q1726" s="163">
        <v>0</v>
      </c>
      <c r="R1726" s="163">
        <f>Q1726*H1726</f>
        <v>0</v>
      </c>
      <c r="S1726" s="163">
        <v>0</v>
      </c>
      <c r="T1726" s="164">
        <f>S1726*H1726</f>
        <v>0</v>
      </c>
      <c r="U1726" s="34"/>
      <c r="V1726" s="34"/>
      <c r="W1726" s="34"/>
      <c r="X1726" s="34"/>
      <c r="Y1726" s="34"/>
      <c r="Z1726" s="34"/>
      <c r="AA1726" s="34"/>
      <c r="AB1726" s="34"/>
      <c r="AC1726" s="34"/>
      <c r="AD1726" s="34"/>
      <c r="AE1726" s="34"/>
      <c r="AR1726" s="165" t="s">
        <v>251</v>
      </c>
      <c r="AT1726" s="165" t="s">
        <v>161</v>
      </c>
      <c r="AU1726" s="165" t="s">
        <v>79</v>
      </c>
      <c r="AY1726" s="19" t="s">
        <v>159</v>
      </c>
      <c r="BE1726" s="166">
        <f>IF(N1726="základní",J1726,0)</f>
        <v>0</v>
      </c>
      <c r="BF1726" s="166">
        <f>IF(N1726="snížená",J1726,0)</f>
        <v>0</v>
      </c>
      <c r="BG1726" s="166">
        <f>IF(N1726="zákl. přenesená",J1726,0)</f>
        <v>0</v>
      </c>
      <c r="BH1726" s="166">
        <f>IF(N1726="sníž. přenesená",J1726,0)</f>
        <v>0</v>
      </c>
      <c r="BI1726" s="166">
        <f>IF(N1726="nulová",J1726,0)</f>
        <v>0</v>
      </c>
      <c r="BJ1726" s="19" t="s">
        <v>15</v>
      </c>
      <c r="BK1726" s="166">
        <f>ROUND(I1726*H1726,2)</f>
        <v>0</v>
      </c>
      <c r="BL1726" s="19" t="s">
        <v>251</v>
      </c>
      <c r="BM1726" s="165" t="s">
        <v>2344</v>
      </c>
    </row>
    <row r="1727" spans="1:65" s="2" customFormat="1" ht="48" customHeight="1">
      <c r="A1727" s="34"/>
      <c r="B1727" s="153"/>
      <c r="C1727" s="154" t="s">
        <v>2345</v>
      </c>
      <c r="D1727" s="154" t="s">
        <v>161</v>
      </c>
      <c r="E1727" s="155" t="s">
        <v>2346</v>
      </c>
      <c r="F1727" s="156" t="s">
        <v>2347</v>
      </c>
      <c r="G1727" s="157" t="s">
        <v>293</v>
      </c>
      <c r="H1727" s="158">
        <v>1</v>
      </c>
      <c r="I1727" s="159"/>
      <c r="J1727" s="160">
        <f>ROUND(I1727*H1727,2)</f>
        <v>0</v>
      </c>
      <c r="K1727" s="156" t="s">
        <v>3</v>
      </c>
      <c r="L1727" s="35"/>
      <c r="M1727" s="161" t="s">
        <v>3</v>
      </c>
      <c r="N1727" s="162" t="s">
        <v>42</v>
      </c>
      <c r="O1727" s="55"/>
      <c r="P1727" s="163">
        <f>O1727*H1727</f>
        <v>0</v>
      </c>
      <c r="Q1727" s="163">
        <v>0</v>
      </c>
      <c r="R1727" s="163">
        <f>Q1727*H1727</f>
        <v>0</v>
      </c>
      <c r="S1727" s="163">
        <v>0</v>
      </c>
      <c r="T1727" s="164">
        <f>S1727*H1727</f>
        <v>0</v>
      </c>
      <c r="U1727" s="34"/>
      <c r="V1727" s="34"/>
      <c r="W1727" s="34"/>
      <c r="X1727" s="34"/>
      <c r="Y1727" s="34"/>
      <c r="Z1727" s="34"/>
      <c r="AA1727" s="34"/>
      <c r="AB1727" s="34"/>
      <c r="AC1727" s="34"/>
      <c r="AD1727" s="34"/>
      <c r="AE1727" s="34"/>
      <c r="AR1727" s="165" t="s">
        <v>251</v>
      </c>
      <c r="AT1727" s="165" t="s">
        <v>161</v>
      </c>
      <c r="AU1727" s="165" t="s">
        <v>79</v>
      </c>
      <c r="AY1727" s="19" t="s">
        <v>159</v>
      </c>
      <c r="BE1727" s="166">
        <f>IF(N1727="základní",J1727,0)</f>
        <v>0</v>
      </c>
      <c r="BF1727" s="166">
        <f>IF(N1727="snížená",J1727,0)</f>
        <v>0</v>
      </c>
      <c r="BG1727" s="166">
        <f>IF(N1727="zákl. přenesená",J1727,0)</f>
        <v>0</v>
      </c>
      <c r="BH1727" s="166">
        <f>IF(N1727="sníž. přenesená",J1727,0)</f>
        <v>0</v>
      </c>
      <c r="BI1727" s="166">
        <f>IF(N1727="nulová",J1727,0)</f>
        <v>0</v>
      </c>
      <c r="BJ1727" s="19" t="s">
        <v>15</v>
      </c>
      <c r="BK1727" s="166">
        <f>ROUND(I1727*H1727,2)</f>
        <v>0</v>
      </c>
      <c r="BL1727" s="19" t="s">
        <v>251</v>
      </c>
      <c r="BM1727" s="165" t="s">
        <v>2348</v>
      </c>
    </row>
    <row r="1728" spans="1:65" s="2" customFormat="1" ht="48" customHeight="1">
      <c r="A1728" s="34"/>
      <c r="B1728" s="153"/>
      <c r="C1728" s="154" t="s">
        <v>2349</v>
      </c>
      <c r="D1728" s="154" t="s">
        <v>161</v>
      </c>
      <c r="E1728" s="155" t="s">
        <v>2350</v>
      </c>
      <c r="F1728" s="156" t="s">
        <v>2351</v>
      </c>
      <c r="G1728" s="157" t="s">
        <v>293</v>
      </c>
      <c r="H1728" s="158">
        <v>1</v>
      </c>
      <c r="I1728" s="159"/>
      <c r="J1728" s="160">
        <f>ROUND(I1728*H1728,2)</f>
        <v>0</v>
      </c>
      <c r="K1728" s="156" t="s">
        <v>3</v>
      </c>
      <c r="L1728" s="35"/>
      <c r="M1728" s="161" t="s">
        <v>3</v>
      </c>
      <c r="N1728" s="162" t="s">
        <v>42</v>
      </c>
      <c r="O1728" s="55"/>
      <c r="P1728" s="163">
        <f>O1728*H1728</f>
        <v>0</v>
      </c>
      <c r="Q1728" s="163">
        <v>0</v>
      </c>
      <c r="R1728" s="163">
        <f>Q1728*H1728</f>
        <v>0</v>
      </c>
      <c r="S1728" s="163">
        <v>0</v>
      </c>
      <c r="T1728" s="164">
        <f>S1728*H1728</f>
        <v>0</v>
      </c>
      <c r="U1728" s="34"/>
      <c r="V1728" s="34"/>
      <c r="W1728" s="34"/>
      <c r="X1728" s="34"/>
      <c r="Y1728" s="34"/>
      <c r="Z1728" s="34"/>
      <c r="AA1728" s="34"/>
      <c r="AB1728" s="34"/>
      <c r="AC1728" s="34"/>
      <c r="AD1728" s="34"/>
      <c r="AE1728" s="34"/>
      <c r="AR1728" s="165" t="s">
        <v>251</v>
      </c>
      <c r="AT1728" s="165" t="s">
        <v>161</v>
      </c>
      <c r="AU1728" s="165" t="s">
        <v>79</v>
      </c>
      <c r="AY1728" s="19" t="s">
        <v>159</v>
      </c>
      <c r="BE1728" s="166">
        <f>IF(N1728="základní",J1728,0)</f>
        <v>0</v>
      </c>
      <c r="BF1728" s="166">
        <f>IF(N1728="snížená",J1728,0)</f>
        <v>0</v>
      </c>
      <c r="BG1728" s="166">
        <f>IF(N1728="zákl. přenesená",J1728,0)</f>
        <v>0</v>
      </c>
      <c r="BH1728" s="166">
        <f>IF(N1728="sníž. přenesená",J1728,0)</f>
        <v>0</v>
      </c>
      <c r="BI1728" s="166">
        <f>IF(N1728="nulová",J1728,0)</f>
        <v>0</v>
      </c>
      <c r="BJ1728" s="19" t="s">
        <v>15</v>
      </c>
      <c r="BK1728" s="166">
        <f>ROUND(I1728*H1728,2)</f>
        <v>0</v>
      </c>
      <c r="BL1728" s="19" t="s">
        <v>251</v>
      </c>
      <c r="BM1728" s="165" t="s">
        <v>2352</v>
      </c>
    </row>
    <row r="1729" spans="1:65" s="2" customFormat="1" ht="36" customHeight="1">
      <c r="A1729" s="34"/>
      <c r="B1729" s="153"/>
      <c r="C1729" s="154" t="s">
        <v>2353</v>
      </c>
      <c r="D1729" s="154" t="s">
        <v>161</v>
      </c>
      <c r="E1729" s="155" t="s">
        <v>2354</v>
      </c>
      <c r="F1729" s="156" t="s">
        <v>2355</v>
      </c>
      <c r="G1729" s="157" t="s">
        <v>298</v>
      </c>
      <c r="H1729" s="158">
        <v>6.44</v>
      </c>
      <c r="I1729" s="159"/>
      <c r="J1729" s="160">
        <f>ROUND(I1729*H1729,2)</f>
        <v>0</v>
      </c>
      <c r="K1729" s="156" t="s">
        <v>3</v>
      </c>
      <c r="L1729" s="35"/>
      <c r="M1729" s="161" t="s">
        <v>3</v>
      </c>
      <c r="N1729" s="162" t="s">
        <v>42</v>
      </c>
      <c r="O1729" s="55"/>
      <c r="P1729" s="163">
        <f>O1729*H1729</f>
        <v>0</v>
      </c>
      <c r="Q1729" s="163">
        <v>0</v>
      </c>
      <c r="R1729" s="163">
        <f>Q1729*H1729</f>
        <v>0</v>
      </c>
      <c r="S1729" s="163">
        <v>0</v>
      </c>
      <c r="T1729" s="164">
        <f>S1729*H1729</f>
        <v>0</v>
      </c>
      <c r="U1729" s="34"/>
      <c r="V1729" s="34"/>
      <c r="W1729" s="34"/>
      <c r="X1729" s="34"/>
      <c r="Y1729" s="34"/>
      <c r="Z1729" s="34"/>
      <c r="AA1729" s="34"/>
      <c r="AB1729" s="34"/>
      <c r="AC1729" s="34"/>
      <c r="AD1729" s="34"/>
      <c r="AE1729" s="34"/>
      <c r="AR1729" s="165" t="s">
        <v>251</v>
      </c>
      <c r="AT1729" s="165" t="s">
        <v>161</v>
      </c>
      <c r="AU1729" s="165" t="s">
        <v>79</v>
      </c>
      <c r="AY1729" s="19" t="s">
        <v>159</v>
      </c>
      <c r="BE1729" s="166">
        <f>IF(N1729="základní",J1729,0)</f>
        <v>0</v>
      </c>
      <c r="BF1729" s="166">
        <f>IF(N1729="snížená",J1729,0)</f>
        <v>0</v>
      </c>
      <c r="BG1729" s="166">
        <f>IF(N1729="zákl. přenesená",J1729,0)</f>
        <v>0</v>
      </c>
      <c r="BH1729" s="166">
        <f>IF(N1729="sníž. přenesená",J1729,0)</f>
        <v>0</v>
      </c>
      <c r="BI1729" s="166">
        <f>IF(N1729="nulová",J1729,0)</f>
        <v>0</v>
      </c>
      <c r="BJ1729" s="19" t="s">
        <v>15</v>
      </c>
      <c r="BK1729" s="166">
        <f>ROUND(I1729*H1729,2)</f>
        <v>0</v>
      </c>
      <c r="BL1729" s="19" t="s">
        <v>251</v>
      </c>
      <c r="BM1729" s="165" t="s">
        <v>2356</v>
      </c>
    </row>
    <row r="1730" spans="1:65" s="2" customFormat="1" ht="36" customHeight="1">
      <c r="A1730" s="34"/>
      <c r="B1730" s="153"/>
      <c r="C1730" s="154" t="s">
        <v>2357</v>
      </c>
      <c r="D1730" s="154" t="s">
        <v>161</v>
      </c>
      <c r="E1730" s="155" t="s">
        <v>2358</v>
      </c>
      <c r="F1730" s="156" t="s">
        <v>2359</v>
      </c>
      <c r="G1730" s="157" t="s">
        <v>298</v>
      </c>
      <c r="H1730" s="158">
        <v>9.7</v>
      </c>
      <c r="I1730" s="159"/>
      <c r="J1730" s="160">
        <f>ROUND(I1730*H1730,2)</f>
        <v>0</v>
      </c>
      <c r="K1730" s="156" t="s">
        <v>3</v>
      </c>
      <c r="L1730" s="35"/>
      <c r="M1730" s="161" t="s">
        <v>3</v>
      </c>
      <c r="N1730" s="162" t="s">
        <v>42</v>
      </c>
      <c r="O1730" s="55"/>
      <c r="P1730" s="163">
        <f>O1730*H1730</f>
        <v>0</v>
      </c>
      <c r="Q1730" s="163">
        <v>0</v>
      </c>
      <c r="R1730" s="163">
        <f>Q1730*H1730</f>
        <v>0</v>
      </c>
      <c r="S1730" s="163">
        <v>0</v>
      </c>
      <c r="T1730" s="164">
        <f>S1730*H1730</f>
        <v>0</v>
      </c>
      <c r="U1730" s="34"/>
      <c r="V1730" s="34"/>
      <c r="W1730" s="34"/>
      <c r="X1730" s="34"/>
      <c r="Y1730" s="34"/>
      <c r="Z1730" s="34"/>
      <c r="AA1730" s="34"/>
      <c r="AB1730" s="34"/>
      <c r="AC1730" s="34"/>
      <c r="AD1730" s="34"/>
      <c r="AE1730" s="34"/>
      <c r="AR1730" s="165" t="s">
        <v>251</v>
      </c>
      <c r="AT1730" s="165" t="s">
        <v>161</v>
      </c>
      <c r="AU1730" s="165" t="s">
        <v>79</v>
      </c>
      <c r="AY1730" s="19" t="s">
        <v>159</v>
      </c>
      <c r="BE1730" s="166">
        <f>IF(N1730="základní",J1730,0)</f>
        <v>0</v>
      </c>
      <c r="BF1730" s="166">
        <f>IF(N1730="snížená",J1730,0)</f>
        <v>0</v>
      </c>
      <c r="BG1730" s="166">
        <f>IF(N1730="zákl. přenesená",J1730,0)</f>
        <v>0</v>
      </c>
      <c r="BH1730" s="166">
        <f>IF(N1730="sníž. přenesená",J1730,0)</f>
        <v>0</v>
      </c>
      <c r="BI1730" s="166">
        <f>IF(N1730="nulová",J1730,0)</f>
        <v>0</v>
      </c>
      <c r="BJ1730" s="19" t="s">
        <v>15</v>
      </c>
      <c r="BK1730" s="166">
        <f>ROUND(I1730*H1730,2)</f>
        <v>0</v>
      </c>
      <c r="BL1730" s="19" t="s">
        <v>251</v>
      </c>
      <c r="BM1730" s="165" t="s">
        <v>2360</v>
      </c>
    </row>
    <row r="1731" spans="2:51" s="14" customFormat="1" ht="11.25">
      <c r="B1731" s="175"/>
      <c r="D1731" s="168" t="s">
        <v>167</v>
      </c>
      <c r="E1731" s="176" t="s">
        <v>3</v>
      </c>
      <c r="F1731" s="177" t="s">
        <v>2188</v>
      </c>
      <c r="H1731" s="178">
        <v>9.7</v>
      </c>
      <c r="I1731" s="179"/>
      <c r="L1731" s="175"/>
      <c r="M1731" s="180"/>
      <c r="N1731" s="181"/>
      <c r="O1731" s="181"/>
      <c r="P1731" s="181"/>
      <c r="Q1731" s="181"/>
      <c r="R1731" s="181"/>
      <c r="S1731" s="181"/>
      <c r="T1731" s="182"/>
      <c r="AT1731" s="176" t="s">
        <v>167</v>
      </c>
      <c r="AU1731" s="176" t="s">
        <v>79</v>
      </c>
      <c r="AV1731" s="14" t="s">
        <v>79</v>
      </c>
      <c r="AW1731" s="14" t="s">
        <v>33</v>
      </c>
      <c r="AX1731" s="14" t="s">
        <v>15</v>
      </c>
      <c r="AY1731" s="176" t="s">
        <v>159</v>
      </c>
    </row>
    <row r="1732" spans="1:65" s="2" customFormat="1" ht="24" customHeight="1">
      <c r="A1732" s="34"/>
      <c r="B1732" s="153"/>
      <c r="C1732" s="154" t="s">
        <v>2361</v>
      </c>
      <c r="D1732" s="154" t="s">
        <v>161</v>
      </c>
      <c r="E1732" s="155" t="s">
        <v>2362</v>
      </c>
      <c r="F1732" s="156" t="s">
        <v>2363</v>
      </c>
      <c r="G1732" s="157" t="s">
        <v>293</v>
      </c>
      <c r="H1732" s="158">
        <v>1</v>
      </c>
      <c r="I1732" s="159"/>
      <c r="J1732" s="160">
        <f>ROUND(I1732*H1732,2)</f>
        <v>0</v>
      </c>
      <c r="K1732" s="156" t="s">
        <v>3</v>
      </c>
      <c r="L1732" s="35"/>
      <c r="M1732" s="161" t="s">
        <v>3</v>
      </c>
      <c r="N1732" s="162" t="s">
        <v>42</v>
      </c>
      <c r="O1732" s="55"/>
      <c r="P1732" s="163">
        <f>O1732*H1732</f>
        <v>0</v>
      </c>
      <c r="Q1732" s="163">
        <v>0</v>
      </c>
      <c r="R1732" s="163">
        <f>Q1732*H1732</f>
        <v>0</v>
      </c>
      <c r="S1732" s="163">
        <v>0</v>
      </c>
      <c r="T1732" s="164">
        <f>S1732*H1732</f>
        <v>0</v>
      </c>
      <c r="U1732" s="34"/>
      <c r="V1732" s="34"/>
      <c r="W1732" s="34"/>
      <c r="X1732" s="34"/>
      <c r="Y1732" s="34"/>
      <c r="Z1732" s="34"/>
      <c r="AA1732" s="34"/>
      <c r="AB1732" s="34"/>
      <c r="AC1732" s="34"/>
      <c r="AD1732" s="34"/>
      <c r="AE1732" s="34"/>
      <c r="AR1732" s="165" t="s">
        <v>251</v>
      </c>
      <c r="AT1732" s="165" t="s">
        <v>161</v>
      </c>
      <c r="AU1732" s="165" t="s">
        <v>79</v>
      </c>
      <c r="AY1732" s="19" t="s">
        <v>159</v>
      </c>
      <c r="BE1732" s="166">
        <f>IF(N1732="základní",J1732,0)</f>
        <v>0</v>
      </c>
      <c r="BF1732" s="166">
        <f>IF(N1732="snížená",J1732,0)</f>
        <v>0</v>
      </c>
      <c r="BG1732" s="166">
        <f>IF(N1732="zákl. přenesená",J1732,0)</f>
        <v>0</v>
      </c>
      <c r="BH1732" s="166">
        <f>IF(N1732="sníž. přenesená",J1732,0)</f>
        <v>0</v>
      </c>
      <c r="BI1732" s="166">
        <f>IF(N1732="nulová",J1732,0)</f>
        <v>0</v>
      </c>
      <c r="BJ1732" s="19" t="s">
        <v>15</v>
      </c>
      <c r="BK1732" s="166">
        <f>ROUND(I1732*H1732,2)</f>
        <v>0</v>
      </c>
      <c r="BL1732" s="19" t="s">
        <v>251</v>
      </c>
      <c r="BM1732" s="165" t="s">
        <v>2364</v>
      </c>
    </row>
    <row r="1733" spans="2:51" s="13" customFormat="1" ht="11.25">
      <c r="B1733" s="167"/>
      <c r="D1733" s="168" t="s">
        <v>167</v>
      </c>
      <c r="E1733" s="169" t="s">
        <v>3</v>
      </c>
      <c r="F1733" s="170" t="s">
        <v>2365</v>
      </c>
      <c r="H1733" s="169" t="s">
        <v>3</v>
      </c>
      <c r="I1733" s="171"/>
      <c r="L1733" s="167"/>
      <c r="M1733" s="172"/>
      <c r="N1733" s="173"/>
      <c r="O1733" s="173"/>
      <c r="P1733" s="173"/>
      <c r="Q1733" s="173"/>
      <c r="R1733" s="173"/>
      <c r="S1733" s="173"/>
      <c r="T1733" s="174"/>
      <c r="AT1733" s="169" t="s">
        <v>167</v>
      </c>
      <c r="AU1733" s="169" t="s">
        <v>79</v>
      </c>
      <c r="AV1733" s="13" t="s">
        <v>15</v>
      </c>
      <c r="AW1733" s="13" t="s">
        <v>33</v>
      </c>
      <c r="AX1733" s="13" t="s">
        <v>71</v>
      </c>
      <c r="AY1733" s="169" t="s">
        <v>159</v>
      </c>
    </row>
    <row r="1734" spans="2:51" s="14" customFormat="1" ht="11.25">
      <c r="B1734" s="175"/>
      <c r="D1734" s="168" t="s">
        <v>167</v>
      </c>
      <c r="E1734" s="176" t="s">
        <v>3</v>
      </c>
      <c r="F1734" s="177" t="s">
        <v>15</v>
      </c>
      <c r="H1734" s="178">
        <v>1</v>
      </c>
      <c r="I1734" s="179"/>
      <c r="L1734" s="175"/>
      <c r="M1734" s="180"/>
      <c r="N1734" s="181"/>
      <c r="O1734" s="181"/>
      <c r="P1734" s="181"/>
      <c r="Q1734" s="181"/>
      <c r="R1734" s="181"/>
      <c r="S1734" s="181"/>
      <c r="T1734" s="182"/>
      <c r="AT1734" s="176" t="s">
        <v>167</v>
      </c>
      <c r="AU1734" s="176" t="s">
        <v>79</v>
      </c>
      <c r="AV1734" s="14" t="s">
        <v>79</v>
      </c>
      <c r="AW1734" s="14" t="s">
        <v>33</v>
      </c>
      <c r="AX1734" s="14" t="s">
        <v>15</v>
      </c>
      <c r="AY1734" s="176" t="s">
        <v>159</v>
      </c>
    </row>
    <row r="1735" spans="1:65" s="2" customFormat="1" ht="24" customHeight="1">
      <c r="A1735" s="34"/>
      <c r="B1735" s="153"/>
      <c r="C1735" s="154" t="s">
        <v>2366</v>
      </c>
      <c r="D1735" s="154" t="s">
        <v>161</v>
      </c>
      <c r="E1735" s="155" t="s">
        <v>2367</v>
      </c>
      <c r="F1735" s="156" t="s">
        <v>2368</v>
      </c>
      <c r="G1735" s="157" t="s">
        <v>293</v>
      </c>
      <c r="H1735" s="158">
        <v>1</v>
      </c>
      <c r="I1735" s="159"/>
      <c r="J1735" s="160">
        <f>ROUND(I1735*H1735,2)</f>
        <v>0</v>
      </c>
      <c r="K1735" s="156" t="s">
        <v>3</v>
      </c>
      <c r="L1735" s="35"/>
      <c r="M1735" s="161" t="s">
        <v>3</v>
      </c>
      <c r="N1735" s="162" t="s">
        <v>42</v>
      </c>
      <c r="O1735" s="55"/>
      <c r="P1735" s="163">
        <f>O1735*H1735</f>
        <v>0</v>
      </c>
      <c r="Q1735" s="163">
        <v>0</v>
      </c>
      <c r="R1735" s="163">
        <f>Q1735*H1735</f>
        <v>0</v>
      </c>
      <c r="S1735" s="163">
        <v>0</v>
      </c>
      <c r="T1735" s="164">
        <f>S1735*H1735</f>
        <v>0</v>
      </c>
      <c r="U1735" s="34"/>
      <c r="V1735" s="34"/>
      <c r="W1735" s="34"/>
      <c r="X1735" s="34"/>
      <c r="Y1735" s="34"/>
      <c r="Z1735" s="34"/>
      <c r="AA1735" s="34"/>
      <c r="AB1735" s="34"/>
      <c r="AC1735" s="34"/>
      <c r="AD1735" s="34"/>
      <c r="AE1735" s="34"/>
      <c r="AR1735" s="165" t="s">
        <v>251</v>
      </c>
      <c r="AT1735" s="165" t="s">
        <v>161</v>
      </c>
      <c r="AU1735" s="165" t="s">
        <v>79</v>
      </c>
      <c r="AY1735" s="19" t="s">
        <v>159</v>
      </c>
      <c r="BE1735" s="166">
        <f>IF(N1735="základní",J1735,0)</f>
        <v>0</v>
      </c>
      <c r="BF1735" s="166">
        <f>IF(N1735="snížená",J1735,0)</f>
        <v>0</v>
      </c>
      <c r="BG1735" s="166">
        <f>IF(N1735="zákl. přenesená",J1735,0)</f>
        <v>0</v>
      </c>
      <c r="BH1735" s="166">
        <f>IF(N1735="sníž. přenesená",J1735,0)</f>
        <v>0</v>
      </c>
      <c r="BI1735" s="166">
        <f>IF(N1735="nulová",J1735,0)</f>
        <v>0</v>
      </c>
      <c r="BJ1735" s="19" t="s">
        <v>15</v>
      </c>
      <c r="BK1735" s="166">
        <f>ROUND(I1735*H1735,2)</f>
        <v>0</v>
      </c>
      <c r="BL1735" s="19" t="s">
        <v>251</v>
      </c>
      <c r="BM1735" s="165" t="s">
        <v>2369</v>
      </c>
    </row>
    <row r="1736" spans="1:65" s="2" customFormat="1" ht="24" customHeight="1">
      <c r="A1736" s="34"/>
      <c r="B1736" s="153"/>
      <c r="C1736" s="154" t="s">
        <v>2370</v>
      </c>
      <c r="D1736" s="154" t="s">
        <v>161</v>
      </c>
      <c r="E1736" s="155" t="s">
        <v>2371</v>
      </c>
      <c r="F1736" s="156" t="s">
        <v>2372</v>
      </c>
      <c r="G1736" s="157" t="s">
        <v>293</v>
      </c>
      <c r="H1736" s="158">
        <v>1</v>
      </c>
      <c r="I1736" s="159"/>
      <c r="J1736" s="160">
        <f>ROUND(I1736*H1736,2)</f>
        <v>0</v>
      </c>
      <c r="K1736" s="156" t="s">
        <v>3</v>
      </c>
      <c r="L1736" s="35"/>
      <c r="M1736" s="161" t="s">
        <v>3</v>
      </c>
      <c r="N1736" s="162" t="s">
        <v>42</v>
      </c>
      <c r="O1736" s="55"/>
      <c r="P1736" s="163">
        <f>O1736*H1736</f>
        <v>0</v>
      </c>
      <c r="Q1736" s="163">
        <v>0</v>
      </c>
      <c r="R1736" s="163">
        <f>Q1736*H1736</f>
        <v>0</v>
      </c>
      <c r="S1736" s="163">
        <v>0</v>
      </c>
      <c r="T1736" s="164">
        <f>S1736*H1736</f>
        <v>0</v>
      </c>
      <c r="U1736" s="34"/>
      <c r="V1736" s="34"/>
      <c r="W1736" s="34"/>
      <c r="X1736" s="34"/>
      <c r="Y1736" s="34"/>
      <c r="Z1736" s="34"/>
      <c r="AA1736" s="34"/>
      <c r="AB1736" s="34"/>
      <c r="AC1736" s="34"/>
      <c r="AD1736" s="34"/>
      <c r="AE1736" s="34"/>
      <c r="AR1736" s="165" t="s">
        <v>251</v>
      </c>
      <c r="AT1736" s="165" t="s">
        <v>161</v>
      </c>
      <c r="AU1736" s="165" t="s">
        <v>79</v>
      </c>
      <c r="AY1736" s="19" t="s">
        <v>159</v>
      </c>
      <c r="BE1736" s="166">
        <f>IF(N1736="základní",J1736,0)</f>
        <v>0</v>
      </c>
      <c r="BF1736" s="166">
        <f>IF(N1736="snížená",J1736,0)</f>
        <v>0</v>
      </c>
      <c r="BG1736" s="166">
        <f>IF(N1736="zákl. přenesená",J1736,0)</f>
        <v>0</v>
      </c>
      <c r="BH1736" s="166">
        <f>IF(N1736="sníž. přenesená",J1736,0)</f>
        <v>0</v>
      </c>
      <c r="BI1736" s="166">
        <f>IF(N1736="nulová",J1736,0)</f>
        <v>0</v>
      </c>
      <c r="BJ1736" s="19" t="s">
        <v>15</v>
      </c>
      <c r="BK1736" s="166">
        <f>ROUND(I1736*H1736,2)</f>
        <v>0</v>
      </c>
      <c r="BL1736" s="19" t="s">
        <v>251</v>
      </c>
      <c r="BM1736" s="165" t="s">
        <v>2373</v>
      </c>
    </row>
    <row r="1737" spans="1:65" s="2" customFormat="1" ht="36" customHeight="1">
      <c r="A1737" s="34"/>
      <c r="B1737" s="153"/>
      <c r="C1737" s="154" t="s">
        <v>2374</v>
      </c>
      <c r="D1737" s="154" t="s">
        <v>161</v>
      </c>
      <c r="E1737" s="155" t="s">
        <v>2375</v>
      </c>
      <c r="F1737" s="156" t="s">
        <v>2376</v>
      </c>
      <c r="G1737" s="157" t="s">
        <v>1313</v>
      </c>
      <c r="H1737" s="158">
        <v>1</v>
      </c>
      <c r="I1737" s="159"/>
      <c r="J1737" s="160">
        <f>ROUND(I1737*H1737,2)</f>
        <v>0</v>
      </c>
      <c r="K1737" s="156" t="s">
        <v>3</v>
      </c>
      <c r="L1737" s="35"/>
      <c r="M1737" s="161" t="s">
        <v>3</v>
      </c>
      <c r="N1737" s="162" t="s">
        <v>42</v>
      </c>
      <c r="O1737" s="55"/>
      <c r="P1737" s="163">
        <f>O1737*H1737</f>
        <v>0</v>
      </c>
      <c r="Q1737" s="163">
        <v>0</v>
      </c>
      <c r="R1737" s="163">
        <f>Q1737*H1737</f>
        <v>0</v>
      </c>
      <c r="S1737" s="163">
        <v>0</v>
      </c>
      <c r="T1737" s="164">
        <f>S1737*H1737</f>
        <v>0</v>
      </c>
      <c r="U1737" s="34"/>
      <c r="V1737" s="34"/>
      <c r="W1737" s="34"/>
      <c r="X1737" s="34"/>
      <c r="Y1737" s="34"/>
      <c r="Z1737" s="34"/>
      <c r="AA1737" s="34"/>
      <c r="AB1737" s="34"/>
      <c r="AC1737" s="34"/>
      <c r="AD1737" s="34"/>
      <c r="AE1737" s="34"/>
      <c r="AR1737" s="165" t="s">
        <v>251</v>
      </c>
      <c r="AT1737" s="165" t="s">
        <v>161</v>
      </c>
      <c r="AU1737" s="165" t="s">
        <v>79</v>
      </c>
      <c r="AY1737" s="19" t="s">
        <v>159</v>
      </c>
      <c r="BE1737" s="166">
        <f>IF(N1737="základní",J1737,0)</f>
        <v>0</v>
      </c>
      <c r="BF1737" s="166">
        <f>IF(N1737="snížená",J1737,0)</f>
        <v>0</v>
      </c>
      <c r="BG1737" s="166">
        <f>IF(N1737="zákl. přenesená",J1737,0)</f>
        <v>0</v>
      </c>
      <c r="BH1737" s="166">
        <f>IF(N1737="sníž. přenesená",J1737,0)</f>
        <v>0</v>
      </c>
      <c r="BI1737" s="166">
        <f>IF(N1737="nulová",J1737,0)</f>
        <v>0</v>
      </c>
      <c r="BJ1737" s="19" t="s">
        <v>15</v>
      </c>
      <c r="BK1737" s="166">
        <f>ROUND(I1737*H1737,2)</f>
        <v>0</v>
      </c>
      <c r="BL1737" s="19" t="s">
        <v>251</v>
      </c>
      <c r="BM1737" s="165" t="s">
        <v>2377</v>
      </c>
    </row>
    <row r="1738" spans="1:65" s="2" customFormat="1" ht="36" customHeight="1">
      <c r="A1738" s="34"/>
      <c r="B1738" s="153"/>
      <c r="C1738" s="154" t="s">
        <v>2378</v>
      </c>
      <c r="D1738" s="154" t="s">
        <v>161</v>
      </c>
      <c r="E1738" s="155" t="s">
        <v>2379</v>
      </c>
      <c r="F1738" s="156" t="s">
        <v>2380</v>
      </c>
      <c r="G1738" s="157" t="s">
        <v>2172</v>
      </c>
      <c r="H1738" s="209"/>
      <c r="I1738" s="159"/>
      <c r="J1738" s="160">
        <f>ROUND(I1738*H1738,2)</f>
        <v>0</v>
      </c>
      <c r="K1738" s="156" t="s">
        <v>165</v>
      </c>
      <c r="L1738" s="35"/>
      <c r="M1738" s="161" t="s">
        <v>3</v>
      </c>
      <c r="N1738" s="162" t="s">
        <v>42</v>
      </c>
      <c r="O1738" s="55"/>
      <c r="P1738" s="163">
        <f>O1738*H1738</f>
        <v>0</v>
      </c>
      <c r="Q1738" s="163">
        <v>0</v>
      </c>
      <c r="R1738" s="163">
        <f>Q1738*H1738</f>
        <v>0</v>
      </c>
      <c r="S1738" s="163">
        <v>0</v>
      </c>
      <c r="T1738" s="164">
        <f>S1738*H1738</f>
        <v>0</v>
      </c>
      <c r="U1738" s="34"/>
      <c r="V1738" s="34"/>
      <c r="W1738" s="34"/>
      <c r="X1738" s="34"/>
      <c r="Y1738" s="34"/>
      <c r="Z1738" s="34"/>
      <c r="AA1738" s="34"/>
      <c r="AB1738" s="34"/>
      <c r="AC1738" s="34"/>
      <c r="AD1738" s="34"/>
      <c r="AE1738" s="34"/>
      <c r="AR1738" s="165" t="s">
        <v>251</v>
      </c>
      <c r="AT1738" s="165" t="s">
        <v>161</v>
      </c>
      <c r="AU1738" s="165" t="s">
        <v>79</v>
      </c>
      <c r="AY1738" s="19" t="s">
        <v>159</v>
      </c>
      <c r="BE1738" s="166">
        <f>IF(N1738="základní",J1738,0)</f>
        <v>0</v>
      </c>
      <c r="BF1738" s="166">
        <f>IF(N1738="snížená",J1738,0)</f>
        <v>0</v>
      </c>
      <c r="BG1738" s="166">
        <f>IF(N1738="zákl. přenesená",J1738,0)</f>
        <v>0</v>
      </c>
      <c r="BH1738" s="166">
        <f>IF(N1738="sníž. přenesená",J1738,0)</f>
        <v>0</v>
      </c>
      <c r="BI1738" s="166">
        <f>IF(N1738="nulová",J1738,0)</f>
        <v>0</v>
      </c>
      <c r="BJ1738" s="19" t="s">
        <v>15</v>
      </c>
      <c r="BK1738" s="166">
        <f>ROUND(I1738*H1738,2)</f>
        <v>0</v>
      </c>
      <c r="BL1738" s="19" t="s">
        <v>251</v>
      </c>
      <c r="BM1738" s="165" t="s">
        <v>2381</v>
      </c>
    </row>
    <row r="1739" spans="2:63" s="12" customFormat="1" ht="22.9" customHeight="1">
      <c r="B1739" s="140"/>
      <c r="D1739" s="141" t="s">
        <v>70</v>
      </c>
      <c r="E1739" s="151" t="s">
        <v>2382</v>
      </c>
      <c r="F1739" s="151" t="s">
        <v>2383</v>
      </c>
      <c r="I1739" s="143"/>
      <c r="J1739" s="152">
        <f>BK1739</f>
        <v>0</v>
      </c>
      <c r="L1739" s="140"/>
      <c r="M1739" s="145"/>
      <c r="N1739" s="146"/>
      <c r="O1739" s="146"/>
      <c r="P1739" s="147">
        <f>SUM(P1740:P1851)</f>
        <v>0</v>
      </c>
      <c r="Q1739" s="146"/>
      <c r="R1739" s="147">
        <f>SUM(R1740:R1851)</f>
        <v>6.807378</v>
      </c>
      <c r="S1739" s="146"/>
      <c r="T1739" s="148">
        <f>SUM(T1740:T1851)</f>
        <v>6.902382200000001</v>
      </c>
      <c r="AR1739" s="141" t="s">
        <v>79</v>
      </c>
      <c r="AT1739" s="149" t="s">
        <v>70</v>
      </c>
      <c r="AU1739" s="149" t="s">
        <v>15</v>
      </c>
      <c r="AY1739" s="141" t="s">
        <v>159</v>
      </c>
      <c r="BK1739" s="150">
        <f>SUM(BK1740:BK1851)</f>
        <v>0</v>
      </c>
    </row>
    <row r="1740" spans="1:65" s="2" customFormat="1" ht="24" customHeight="1">
      <c r="A1740" s="34"/>
      <c r="B1740" s="153"/>
      <c r="C1740" s="154" t="s">
        <v>2384</v>
      </c>
      <c r="D1740" s="154" t="s">
        <v>161</v>
      </c>
      <c r="E1740" s="155" t="s">
        <v>2385</v>
      </c>
      <c r="F1740" s="156" t="s">
        <v>2386</v>
      </c>
      <c r="G1740" s="157" t="s">
        <v>164</v>
      </c>
      <c r="H1740" s="158">
        <v>28.53</v>
      </c>
      <c r="I1740" s="159"/>
      <c r="J1740" s="160">
        <f>ROUND(I1740*H1740,2)</f>
        <v>0</v>
      </c>
      <c r="K1740" s="156" t="s">
        <v>165</v>
      </c>
      <c r="L1740" s="35"/>
      <c r="M1740" s="161" t="s">
        <v>3</v>
      </c>
      <c r="N1740" s="162" t="s">
        <v>42</v>
      </c>
      <c r="O1740" s="55"/>
      <c r="P1740" s="163">
        <f>O1740*H1740</f>
        <v>0</v>
      </c>
      <c r="Q1740" s="163">
        <v>0</v>
      </c>
      <c r="R1740" s="163">
        <f>Q1740*H1740</f>
        <v>0</v>
      </c>
      <c r="S1740" s="163">
        <v>0.1395</v>
      </c>
      <c r="T1740" s="164">
        <f>S1740*H1740</f>
        <v>3.9799350000000007</v>
      </c>
      <c r="U1740" s="34"/>
      <c r="V1740" s="34"/>
      <c r="W1740" s="34"/>
      <c r="X1740" s="34"/>
      <c r="Y1740" s="34"/>
      <c r="Z1740" s="34"/>
      <c r="AA1740" s="34"/>
      <c r="AB1740" s="34"/>
      <c r="AC1740" s="34"/>
      <c r="AD1740" s="34"/>
      <c r="AE1740" s="34"/>
      <c r="AR1740" s="165" t="s">
        <v>251</v>
      </c>
      <c r="AT1740" s="165" t="s">
        <v>161</v>
      </c>
      <c r="AU1740" s="165" t="s">
        <v>79</v>
      </c>
      <c r="AY1740" s="19" t="s">
        <v>159</v>
      </c>
      <c r="BE1740" s="166">
        <f>IF(N1740="základní",J1740,0)</f>
        <v>0</v>
      </c>
      <c r="BF1740" s="166">
        <f>IF(N1740="snížená",J1740,0)</f>
        <v>0</v>
      </c>
      <c r="BG1740" s="166">
        <f>IF(N1740="zákl. přenesená",J1740,0)</f>
        <v>0</v>
      </c>
      <c r="BH1740" s="166">
        <f>IF(N1740="sníž. přenesená",J1740,0)</f>
        <v>0</v>
      </c>
      <c r="BI1740" s="166">
        <f>IF(N1740="nulová",J1740,0)</f>
        <v>0</v>
      </c>
      <c r="BJ1740" s="19" t="s">
        <v>15</v>
      </c>
      <c r="BK1740" s="166">
        <f>ROUND(I1740*H1740,2)</f>
        <v>0</v>
      </c>
      <c r="BL1740" s="19" t="s">
        <v>251</v>
      </c>
      <c r="BM1740" s="165" t="s">
        <v>2387</v>
      </c>
    </row>
    <row r="1741" spans="2:51" s="13" customFormat="1" ht="11.25">
      <c r="B1741" s="167"/>
      <c r="D1741" s="168" t="s">
        <v>167</v>
      </c>
      <c r="E1741" s="169" t="s">
        <v>3</v>
      </c>
      <c r="F1741" s="170" t="s">
        <v>339</v>
      </c>
      <c r="H1741" s="169" t="s">
        <v>3</v>
      </c>
      <c r="I1741" s="171"/>
      <c r="L1741" s="167"/>
      <c r="M1741" s="172"/>
      <c r="N1741" s="173"/>
      <c r="O1741" s="173"/>
      <c r="P1741" s="173"/>
      <c r="Q1741" s="173"/>
      <c r="R1741" s="173"/>
      <c r="S1741" s="173"/>
      <c r="T1741" s="174"/>
      <c r="AT1741" s="169" t="s">
        <v>167</v>
      </c>
      <c r="AU1741" s="169" t="s">
        <v>79</v>
      </c>
      <c r="AV1741" s="13" t="s">
        <v>15</v>
      </c>
      <c r="AW1741" s="13" t="s">
        <v>33</v>
      </c>
      <c r="AX1741" s="13" t="s">
        <v>71</v>
      </c>
      <c r="AY1741" s="169" t="s">
        <v>159</v>
      </c>
    </row>
    <row r="1742" spans="2:51" s="14" customFormat="1" ht="11.25">
      <c r="B1742" s="175"/>
      <c r="D1742" s="168" t="s">
        <v>167</v>
      </c>
      <c r="E1742" s="176" t="s">
        <v>3</v>
      </c>
      <c r="F1742" s="177" t="s">
        <v>2388</v>
      </c>
      <c r="H1742" s="178">
        <v>28.53</v>
      </c>
      <c r="I1742" s="179"/>
      <c r="L1742" s="175"/>
      <c r="M1742" s="180"/>
      <c r="N1742" s="181"/>
      <c r="O1742" s="181"/>
      <c r="P1742" s="181"/>
      <c r="Q1742" s="181"/>
      <c r="R1742" s="181"/>
      <c r="S1742" s="181"/>
      <c r="T1742" s="182"/>
      <c r="AT1742" s="176" t="s">
        <v>167</v>
      </c>
      <c r="AU1742" s="176" t="s">
        <v>79</v>
      </c>
      <c r="AV1742" s="14" t="s">
        <v>79</v>
      </c>
      <c r="AW1742" s="14" t="s">
        <v>33</v>
      </c>
      <c r="AX1742" s="14" t="s">
        <v>15</v>
      </c>
      <c r="AY1742" s="176" t="s">
        <v>159</v>
      </c>
    </row>
    <row r="1743" spans="1:65" s="2" customFormat="1" ht="24" customHeight="1">
      <c r="A1743" s="34"/>
      <c r="B1743" s="153"/>
      <c r="C1743" s="154" t="s">
        <v>2389</v>
      </c>
      <c r="D1743" s="154" t="s">
        <v>161</v>
      </c>
      <c r="E1743" s="155" t="s">
        <v>2390</v>
      </c>
      <c r="F1743" s="156" t="s">
        <v>2391</v>
      </c>
      <c r="G1743" s="157" t="s">
        <v>164</v>
      </c>
      <c r="H1743" s="158">
        <v>30.96</v>
      </c>
      <c r="I1743" s="159"/>
      <c r="J1743" s="160">
        <f>ROUND(I1743*H1743,2)</f>
        <v>0</v>
      </c>
      <c r="K1743" s="156" t="s">
        <v>165</v>
      </c>
      <c r="L1743" s="35"/>
      <c r="M1743" s="161" t="s">
        <v>3</v>
      </c>
      <c r="N1743" s="162" t="s">
        <v>42</v>
      </c>
      <c r="O1743" s="55"/>
      <c r="P1743" s="163">
        <f>O1743*H1743</f>
        <v>0</v>
      </c>
      <c r="Q1743" s="163">
        <v>0</v>
      </c>
      <c r="R1743" s="163">
        <f>Q1743*H1743</f>
        <v>0</v>
      </c>
      <c r="S1743" s="163">
        <v>0.08317</v>
      </c>
      <c r="T1743" s="164">
        <f>S1743*H1743</f>
        <v>2.5749432</v>
      </c>
      <c r="U1743" s="34"/>
      <c r="V1743" s="34"/>
      <c r="W1743" s="34"/>
      <c r="X1743" s="34"/>
      <c r="Y1743" s="34"/>
      <c r="Z1743" s="34"/>
      <c r="AA1743" s="34"/>
      <c r="AB1743" s="34"/>
      <c r="AC1743" s="34"/>
      <c r="AD1743" s="34"/>
      <c r="AE1743" s="34"/>
      <c r="AR1743" s="165" t="s">
        <v>251</v>
      </c>
      <c r="AT1743" s="165" t="s">
        <v>161</v>
      </c>
      <c r="AU1743" s="165" t="s">
        <v>79</v>
      </c>
      <c r="AY1743" s="19" t="s">
        <v>159</v>
      </c>
      <c r="BE1743" s="166">
        <f>IF(N1743="základní",J1743,0)</f>
        <v>0</v>
      </c>
      <c r="BF1743" s="166">
        <f>IF(N1743="snížená",J1743,0)</f>
        <v>0</v>
      </c>
      <c r="BG1743" s="166">
        <f>IF(N1743="zákl. přenesená",J1743,0)</f>
        <v>0</v>
      </c>
      <c r="BH1743" s="166">
        <f>IF(N1743="sníž. přenesená",J1743,0)</f>
        <v>0</v>
      </c>
      <c r="BI1743" s="166">
        <f>IF(N1743="nulová",J1743,0)</f>
        <v>0</v>
      </c>
      <c r="BJ1743" s="19" t="s">
        <v>15</v>
      </c>
      <c r="BK1743" s="166">
        <f>ROUND(I1743*H1743,2)</f>
        <v>0</v>
      </c>
      <c r="BL1743" s="19" t="s">
        <v>251</v>
      </c>
      <c r="BM1743" s="165" t="s">
        <v>2392</v>
      </c>
    </row>
    <row r="1744" spans="2:51" s="13" customFormat="1" ht="11.25">
      <c r="B1744" s="167"/>
      <c r="D1744" s="168" t="s">
        <v>167</v>
      </c>
      <c r="E1744" s="169" t="s">
        <v>3</v>
      </c>
      <c r="F1744" s="170" t="s">
        <v>339</v>
      </c>
      <c r="H1744" s="169" t="s">
        <v>3</v>
      </c>
      <c r="I1744" s="171"/>
      <c r="L1744" s="167"/>
      <c r="M1744" s="172"/>
      <c r="N1744" s="173"/>
      <c r="O1744" s="173"/>
      <c r="P1744" s="173"/>
      <c r="Q1744" s="173"/>
      <c r="R1744" s="173"/>
      <c r="S1744" s="173"/>
      <c r="T1744" s="174"/>
      <c r="AT1744" s="169" t="s">
        <v>167</v>
      </c>
      <c r="AU1744" s="169" t="s">
        <v>79</v>
      </c>
      <c r="AV1744" s="13" t="s">
        <v>15</v>
      </c>
      <c r="AW1744" s="13" t="s">
        <v>33</v>
      </c>
      <c r="AX1744" s="13" t="s">
        <v>71</v>
      </c>
      <c r="AY1744" s="169" t="s">
        <v>159</v>
      </c>
    </row>
    <row r="1745" spans="2:51" s="14" customFormat="1" ht="11.25">
      <c r="B1745" s="175"/>
      <c r="D1745" s="168" t="s">
        <v>167</v>
      </c>
      <c r="E1745" s="176" t="s">
        <v>3</v>
      </c>
      <c r="F1745" s="177" t="s">
        <v>2393</v>
      </c>
      <c r="H1745" s="178">
        <v>22.66</v>
      </c>
      <c r="I1745" s="179"/>
      <c r="L1745" s="175"/>
      <c r="M1745" s="180"/>
      <c r="N1745" s="181"/>
      <c r="O1745" s="181"/>
      <c r="P1745" s="181"/>
      <c r="Q1745" s="181"/>
      <c r="R1745" s="181"/>
      <c r="S1745" s="181"/>
      <c r="T1745" s="182"/>
      <c r="AT1745" s="176" t="s">
        <v>167</v>
      </c>
      <c r="AU1745" s="176" t="s">
        <v>79</v>
      </c>
      <c r="AV1745" s="14" t="s">
        <v>79</v>
      </c>
      <c r="AW1745" s="14" t="s">
        <v>33</v>
      </c>
      <c r="AX1745" s="14" t="s">
        <v>71</v>
      </c>
      <c r="AY1745" s="176" t="s">
        <v>159</v>
      </c>
    </row>
    <row r="1746" spans="2:51" s="13" customFormat="1" ht="11.25">
      <c r="B1746" s="167"/>
      <c r="D1746" s="168" t="s">
        <v>167</v>
      </c>
      <c r="E1746" s="169" t="s">
        <v>3</v>
      </c>
      <c r="F1746" s="170" t="s">
        <v>342</v>
      </c>
      <c r="H1746" s="169" t="s">
        <v>3</v>
      </c>
      <c r="I1746" s="171"/>
      <c r="L1746" s="167"/>
      <c r="M1746" s="172"/>
      <c r="N1746" s="173"/>
      <c r="O1746" s="173"/>
      <c r="P1746" s="173"/>
      <c r="Q1746" s="173"/>
      <c r="R1746" s="173"/>
      <c r="S1746" s="173"/>
      <c r="T1746" s="174"/>
      <c r="AT1746" s="169" t="s">
        <v>167</v>
      </c>
      <c r="AU1746" s="169" t="s">
        <v>79</v>
      </c>
      <c r="AV1746" s="13" t="s">
        <v>15</v>
      </c>
      <c r="AW1746" s="13" t="s">
        <v>33</v>
      </c>
      <c r="AX1746" s="13" t="s">
        <v>71</v>
      </c>
      <c r="AY1746" s="169" t="s">
        <v>159</v>
      </c>
    </row>
    <row r="1747" spans="2:51" s="14" customFormat="1" ht="11.25">
      <c r="B1747" s="175"/>
      <c r="D1747" s="168" t="s">
        <v>167</v>
      </c>
      <c r="E1747" s="176" t="s">
        <v>3</v>
      </c>
      <c r="F1747" s="177" t="s">
        <v>2394</v>
      </c>
      <c r="H1747" s="178">
        <v>8.3</v>
      </c>
      <c r="I1747" s="179"/>
      <c r="L1747" s="175"/>
      <c r="M1747" s="180"/>
      <c r="N1747" s="181"/>
      <c r="O1747" s="181"/>
      <c r="P1747" s="181"/>
      <c r="Q1747" s="181"/>
      <c r="R1747" s="181"/>
      <c r="S1747" s="181"/>
      <c r="T1747" s="182"/>
      <c r="AT1747" s="176" t="s">
        <v>167</v>
      </c>
      <c r="AU1747" s="176" t="s">
        <v>79</v>
      </c>
      <c r="AV1747" s="14" t="s">
        <v>79</v>
      </c>
      <c r="AW1747" s="14" t="s">
        <v>33</v>
      </c>
      <c r="AX1747" s="14" t="s">
        <v>71</v>
      </c>
      <c r="AY1747" s="176" t="s">
        <v>159</v>
      </c>
    </row>
    <row r="1748" spans="2:51" s="15" customFormat="1" ht="11.25">
      <c r="B1748" s="183"/>
      <c r="D1748" s="168" t="s">
        <v>167</v>
      </c>
      <c r="E1748" s="184" t="s">
        <v>3</v>
      </c>
      <c r="F1748" s="185" t="s">
        <v>186</v>
      </c>
      <c r="H1748" s="186">
        <v>30.96</v>
      </c>
      <c r="I1748" s="187"/>
      <c r="L1748" s="183"/>
      <c r="M1748" s="188"/>
      <c r="N1748" s="189"/>
      <c r="O1748" s="189"/>
      <c r="P1748" s="189"/>
      <c r="Q1748" s="189"/>
      <c r="R1748" s="189"/>
      <c r="S1748" s="189"/>
      <c r="T1748" s="190"/>
      <c r="AT1748" s="184" t="s">
        <v>167</v>
      </c>
      <c r="AU1748" s="184" t="s">
        <v>79</v>
      </c>
      <c r="AV1748" s="15" t="s">
        <v>85</v>
      </c>
      <c r="AW1748" s="15" t="s">
        <v>33</v>
      </c>
      <c r="AX1748" s="15" t="s">
        <v>15</v>
      </c>
      <c r="AY1748" s="184" t="s">
        <v>159</v>
      </c>
    </row>
    <row r="1749" spans="1:65" s="2" customFormat="1" ht="24" customHeight="1">
      <c r="A1749" s="34"/>
      <c r="B1749" s="153"/>
      <c r="C1749" s="154" t="s">
        <v>2395</v>
      </c>
      <c r="D1749" s="154" t="s">
        <v>161</v>
      </c>
      <c r="E1749" s="155" t="s">
        <v>2396</v>
      </c>
      <c r="F1749" s="156" t="s">
        <v>2397</v>
      </c>
      <c r="G1749" s="157" t="s">
        <v>298</v>
      </c>
      <c r="H1749" s="158">
        <v>29.6</v>
      </c>
      <c r="I1749" s="159"/>
      <c r="J1749" s="160">
        <f>ROUND(I1749*H1749,2)</f>
        <v>0</v>
      </c>
      <c r="K1749" s="156" t="s">
        <v>165</v>
      </c>
      <c r="L1749" s="35"/>
      <c r="M1749" s="161" t="s">
        <v>3</v>
      </c>
      <c r="N1749" s="162" t="s">
        <v>42</v>
      </c>
      <c r="O1749" s="55"/>
      <c r="P1749" s="163">
        <f>O1749*H1749</f>
        <v>0</v>
      </c>
      <c r="Q1749" s="163">
        <v>0</v>
      </c>
      <c r="R1749" s="163">
        <f>Q1749*H1749</f>
        <v>0</v>
      </c>
      <c r="S1749" s="163">
        <v>0.01174</v>
      </c>
      <c r="T1749" s="164">
        <f>S1749*H1749</f>
        <v>0.34750400000000004</v>
      </c>
      <c r="U1749" s="34"/>
      <c r="V1749" s="34"/>
      <c r="W1749" s="34"/>
      <c r="X1749" s="34"/>
      <c r="Y1749" s="34"/>
      <c r="Z1749" s="34"/>
      <c r="AA1749" s="34"/>
      <c r="AB1749" s="34"/>
      <c r="AC1749" s="34"/>
      <c r="AD1749" s="34"/>
      <c r="AE1749" s="34"/>
      <c r="AR1749" s="165" t="s">
        <v>251</v>
      </c>
      <c r="AT1749" s="165" t="s">
        <v>161</v>
      </c>
      <c r="AU1749" s="165" t="s">
        <v>79</v>
      </c>
      <c r="AY1749" s="19" t="s">
        <v>159</v>
      </c>
      <c r="BE1749" s="166">
        <f>IF(N1749="základní",J1749,0)</f>
        <v>0</v>
      </c>
      <c r="BF1749" s="166">
        <f>IF(N1749="snížená",J1749,0)</f>
        <v>0</v>
      </c>
      <c r="BG1749" s="166">
        <f>IF(N1749="zákl. přenesená",J1749,0)</f>
        <v>0</v>
      </c>
      <c r="BH1749" s="166">
        <f>IF(N1749="sníž. přenesená",J1749,0)</f>
        <v>0</v>
      </c>
      <c r="BI1749" s="166">
        <f>IF(N1749="nulová",J1749,0)</f>
        <v>0</v>
      </c>
      <c r="BJ1749" s="19" t="s">
        <v>15</v>
      </c>
      <c r="BK1749" s="166">
        <f>ROUND(I1749*H1749,2)</f>
        <v>0</v>
      </c>
      <c r="BL1749" s="19" t="s">
        <v>251</v>
      </c>
      <c r="BM1749" s="165" t="s">
        <v>2398</v>
      </c>
    </row>
    <row r="1750" spans="2:51" s="13" customFormat="1" ht="11.25">
      <c r="B1750" s="167"/>
      <c r="D1750" s="168" t="s">
        <v>167</v>
      </c>
      <c r="E1750" s="169" t="s">
        <v>3</v>
      </c>
      <c r="F1750" s="170" t="s">
        <v>2399</v>
      </c>
      <c r="H1750" s="169" t="s">
        <v>3</v>
      </c>
      <c r="I1750" s="171"/>
      <c r="L1750" s="167"/>
      <c r="M1750" s="172"/>
      <c r="N1750" s="173"/>
      <c r="O1750" s="173"/>
      <c r="P1750" s="173"/>
      <c r="Q1750" s="173"/>
      <c r="R1750" s="173"/>
      <c r="S1750" s="173"/>
      <c r="T1750" s="174"/>
      <c r="AT1750" s="169" t="s">
        <v>167</v>
      </c>
      <c r="AU1750" s="169" t="s">
        <v>79</v>
      </c>
      <c r="AV1750" s="13" t="s">
        <v>15</v>
      </c>
      <c r="AW1750" s="13" t="s">
        <v>33</v>
      </c>
      <c r="AX1750" s="13" t="s">
        <v>71</v>
      </c>
      <c r="AY1750" s="169" t="s">
        <v>159</v>
      </c>
    </row>
    <row r="1751" spans="2:51" s="14" customFormat="1" ht="11.25">
      <c r="B1751" s="175"/>
      <c r="D1751" s="168" t="s">
        <v>167</v>
      </c>
      <c r="E1751" s="176" t="s">
        <v>3</v>
      </c>
      <c r="F1751" s="177" t="s">
        <v>2400</v>
      </c>
      <c r="H1751" s="178">
        <v>29.6</v>
      </c>
      <c r="I1751" s="179"/>
      <c r="L1751" s="175"/>
      <c r="M1751" s="180"/>
      <c r="N1751" s="181"/>
      <c r="O1751" s="181"/>
      <c r="P1751" s="181"/>
      <c r="Q1751" s="181"/>
      <c r="R1751" s="181"/>
      <c r="S1751" s="181"/>
      <c r="T1751" s="182"/>
      <c r="AT1751" s="176" t="s">
        <v>167</v>
      </c>
      <c r="AU1751" s="176" t="s">
        <v>79</v>
      </c>
      <c r="AV1751" s="14" t="s">
        <v>79</v>
      </c>
      <c r="AW1751" s="14" t="s">
        <v>33</v>
      </c>
      <c r="AX1751" s="14" t="s">
        <v>15</v>
      </c>
      <c r="AY1751" s="176" t="s">
        <v>159</v>
      </c>
    </row>
    <row r="1752" spans="1:65" s="2" customFormat="1" ht="24" customHeight="1">
      <c r="A1752" s="34"/>
      <c r="B1752" s="153"/>
      <c r="C1752" s="154" t="s">
        <v>2401</v>
      </c>
      <c r="D1752" s="154" t="s">
        <v>161</v>
      </c>
      <c r="E1752" s="155" t="s">
        <v>2402</v>
      </c>
      <c r="F1752" s="156" t="s">
        <v>2403</v>
      </c>
      <c r="G1752" s="157" t="s">
        <v>298</v>
      </c>
      <c r="H1752" s="158">
        <v>54</v>
      </c>
      <c r="I1752" s="159"/>
      <c r="J1752" s="160">
        <f>ROUND(I1752*H1752,2)</f>
        <v>0</v>
      </c>
      <c r="K1752" s="156" t="s">
        <v>165</v>
      </c>
      <c r="L1752" s="35"/>
      <c r="M1752" s="161" t="s">
        <v>3</v>
      </c>
      <c r="N1752" s="162" t="s">
        <v>42</v>
      </c>
      <c r="O1752" s="55"/>
      <c r="P1752" s="163">
        <f>O1752*H1752</f>
        <v>0</v>
      </c>
      <c r="Q1752" s="163">
        <v>0</v>
      </c>
      <c r="R1752" s="163">
        <f>Q1752*H1752</f>
        <v>0</v>
      </c>
      <c r="S1752" s="163">
        <v>0</v>
      </c>
      <c r="T1752" s="164">
        <f>S1752*H1752</f>
        <v>0</v>
      </c>
      <c r="U1752" s="34"/>
      <c r="V1752" s="34"/>
      <c r="W1752" s="34"/>
      <c r="X1752" s="34"/>
      <c r="Y1752" s="34"/>
      <c r="Z1752" s="34"/>
      <c r="AA1752" s="34"/>
      <c r="AB1752" s="34"/>
      <c r="AC1752" s="34"/>
      <c r="AD1752" s="34"/>
      <c r="AE1752" s="34"/>
      <c r="AR1752" s="165" t="s">
        <v>251</v>
      </c>
      <c r="AT1752" s="165" t="s">
        <v>161</v>
      </c>
      <c r="AU1752" s="165" t="s">
        <v>79</v>
      </c>
      <c r="AY1752" s="19" t="s">
        <v>159</v>
      </c>
      <c r="BE1752" s="166">
        <f>IF(N1752="základní",J1752,0)</f>
        <v>0</v>
      </c>
      <c r="BF1752" s="166">
        <f>IF(N1752="snížená",J1752,0)</f>
        <v>0</v>
      </c>
      <c r="BG1752" s="166">
        <f>IF(N1752="zákl. přenesená",J1752,0)</f>
        <v>0</v>
      </c>
      <c r="BH1752" s="166">
        <f>IF(N1752="sníž. přenesená",J1752,0)</f>
        <v>0</v>
      </c>
      <c r="BI1752" s="166">
        <f>IF(N1752="nulová",J1752,0)</f>
        <v>0</v>
      </c>
      <c r="BJ1752" s="19" t="s">
        <v>15</v>
      </c>
      <c r="BK1752" s="166">
        <f>ROUND(I1752*H1752,2)</f>
        <v>0</v>
      </c>
      <c r="BL1752" s="19" t="s">
        <v>251</v>
      </c>
      <c r="BM1752" s="165" t="s">
        <v>2404</v>
      </c>
    </row>
    <row r="1753" spans="2:51" s="13" customFormat="1" ht="11.25">
      <c r="B1753" s="167"/>
      <c r="D1753" s="168" t="s">
        <v>167</v>
      </c>
      <c r="E1753" s="169" t="s">
        <v>3</v>
      </c>
      <c r="F1753" s="170" t="s">
        <v>2405</v>
      </c>
      <c r="H1753" s="169" t="s">
        <v>3</v>
      </c>
      <c r="I1753" s="171"/>
      <c r="L1753" s="167"/>
      <c r="M1753" s="172"/>
      <c r="N1753" s="173"/>
      <c r="O1753" s="173"/>
      <c r="P1753" s="173"/>
      <c r="Q1753" s="173"/>
      <c r="R1753" s="173"/>
      <c r="S1753" s="173"/>
      <c r="T1753" s="174"/>
      <c r="AT1753" s="169" t="s">
        <v>167</v>
      </c>
      <c r="AU1753" s="169" t="s">
        <v>79</v>
      </c>
      <c r="AV1753" s="13" t="s">
        <v>15</v>
      </c>
      <c r="AW1753" s="13" t="s">
        <v>33</v>
      </c>
      <c r="AX1753" s="13" t="s">
        <v>71</v>
      </c>
      <c r="AY1753" s="169" t="s">
        <v>159</v>
      </c>
    </row>
    <row r="1754" spans="2:51" s="14" customFormat="1" ht="11.25">
      <c r="B1754" s="175"/>
      <c r="D1754" s="168" t="s">
        <v>167</v>
      </c>
      <c r="E1754" s="176" t="s">
        <v>3</v>
      </c>
      <c r="F1754" s="177" t="s">
        <v>2406</v>
      </c>
      <c r="H1754" s="178">
        <v>54</v>
      </c>
      <c r="I1754" s="179"/>
      <c r="L1754" s="175"/>
      <c r="M1754" s="180"/>
      <c r="N1754" s="181"/>
      <c r="O1754" s="181"/>
      <c r="P1754" s="181"/>
      <c r="Q1754" s="181"/>
      <c r="R1754" s="181"/>
      <c r="S1754" s="181"/>
      <c r="T1754" s="182"/>
      <c r="AT1754" s="176" t="s">
        <v>167</v>
      </c>
      <c r="AU1754" s="176" t="s">
        <v>79</v>
      </c>
      <c r="AV1754" s="14" t="s">
        <v>79</v>
      </c>
      <c r="AW1754" s="14" t="s">
        <v>33</v>
      </c>
      <c r="AX1754" s="14" t="s">
        <v>15</v>
      </c>
      <c r="AY1754" s="176" t="s">
        <v>159</v>
      </c>
    </row>
    <row r="1755" spans="1:65" s="2" customFormat="1" ht="24" customHeight="1">
      <c r="A1755" s="34"/>
      <c r="B1755" s="153"/>
      <c r="C1755" s="154" t="s">
        <v>2407</v>
      </c>
      <c r="D1755" s="154" t="s">
        <v>161</v>
      </c>
      <c r="E1755" s="155" t="s">
        <v>2408</v>
      </c>
      <c r="F1755" s="156" t="s">
        <v>2409</v>
      </c>
      <c r="G1755" s="157" t="s">
        <v>164</v>
      </c>
      <c r="H1755" s="158">
        <v>142.54</v>
      </c>
      <c r="I1755" s="159"/>
      <c r="J1755" s="160">
        <f>ROUND(I1755*H1755,2)</f>
        <v>0</v>
      </c>
      <c r="K1755" s="156" t="s">
        <v>165</v>
      </c>
      <c r="L1755" s="35"/>
      <c r="M1755" s="161" t="s">
        <v>3</v>
      </c>
      <c r="N1755" s="162" t="s">
        <v>42</v>
      </c>
      <c r="O1755" s="55"/>
      <c r="P1755" s="163">
        <f>O1755*H1755</f>
        <v>0</v>
      </c>
      <c r="Q1755" s="163">
        <v>0</v>
      </c>
      <c r="R1755" s="163">
        <f>Q1755*H1755</f>
        <v>0</v>
      </c>
      <c r="S1755" s="163">
        <v>0</v>
      </c>
      <c r="T1755" s="164">
        <f>S1755*H1755</f>
        <v>0</v>
      </c>
      <c r="U1755" s="34"/>
      <c r="V1755" s="34"/>
      <c r="W1755" s="34"/>
      <c r="X1755" s="34"/>
      <c r="Y1755" s="34"/>
      <c r="Z1755" s="34"/>
      <c r="AA1755" s="34"/>
      <c r="AB1755" s="34"/>
      <c r="AC1755" s="34"/>
      <c r="AD1755" s="34"/>
      <c r="AE1755" s="34"/>
      <c r="AR1755" s="165" t="s">
        <v>251</v>
      </c>
      <c r="AT1755" s="165" t="s">
        <v>161</v>
      </c>
      <c r="AU1755" s="165" t="s">
        <v>79</v>
      </c>
      <c r="AY1755" s="19" t="s">
        <v>159</v>
      </c>
      <c r="BE1755" s="166">
        <f>IF(N1755="základní",J1755,0)</f>
        <v>0</v>
      </c>
      <c r="BF1755" s="166">
        <f>IF(N1755="snížená",J1755,0)</f>
        <v>0</v>
      </c>
      <c r="BG1755" s="166">
        <f>IF(N1755="zákl. přenesená",J1755,0)</f>
        <v>0</v>
      </c>
      <c r="BH1755" s="166">
        <f>IF(N1755="sníž. přenesená",J1755,0)</f>
        <v>0</v>
      </c>
      <c r="BI1755" s="166">
        <f>IF(N1755="nulová",J1755,0)</f>
        <v>0</v>
      </c>
      <c r="BJ1755" s="19" t="s">
        <v>15</v>
      </c>
      <c r="BK1755" s="166">
        <f>ROUND(I1755*H1755,2)</f>
        <v>0</v>
      </c>
      <c r="BL1755" s="19" t="s">
        <v>251</v>
      </c>
      <c r="BM1755" s="165" t="s">
        <v>2410</v>
      </c>
    </row>
    <row r="1756" spans="2:51" s="13" customFormat="1" ht="11.25">
      <c r="B1756" s="167"/>
      <c r="D1756" s="168" t="s">
        <v>167</v>
      </c>
      <c r="E1756" s="169" t="s">
        <v>3</v>
      </c>
      <c r="F1756" s="170" t="s">
        <v>2411</v>
      </c>
      <c r="H1756" s="169" t="s">
        <v>3</v>
      </c>
      <c r="I1756" s="171"/>
      <c r="L1756" s="167"/>
      <c r="M1756" s="172"/>
      <c r="N1756" s="173"/>
      <c r="O1756" s="173"/>
      <c r="P1756" s="173"/>
      <c r="Q1756" s="173"/>
      <c r="R1756" s="173"/>
      <c r="S1756" s="173"/>
      <c r="T1756" s="174"/>
      <c r="AT1756" s="169" t="s">
        <v>167</v>
      </c>
      <c r="AU1756" s="169" t="s">
        <v>79</v>
      </c>
      <c r="AV1756" s="13" t="s">
        <v>15</v>
      </c>
      <c r="AW1756" s="13" t="s">
        <v>33</v>
      </c>
      <c r="AX1756" s="13" t="s">
        <v>71</v>
      </c>
      <c r="AY1756" s="169" t="s">
        <v>159</v>
      </c>
    </row>
    <row r="1757" spans="2:51" s="14" customFormat="1" ht="11.25">
      <c r="B1757" s="175"/>
      <c r="D1757" s="168" t="s">
        <v>167</v>
      </c>
      <c r="E1757" s="176" t="s">
        <v>3</v>
      </c>
      <c r="F1757" s="177" t="s">
        <v>2412</v>
      </c>
      <c r="H1757" s="178">
        <v>142.54</v>
      </c>
      <c r="I1757" s="179"/>
      <c r="L1757" s="175"/>
      <c r="M1757" s="180"/>
      <c r="N1757" s="181"/>
      <c r="O1757" s="181"/>
      <c r="P1757" s="181"/>
      <c r="Q1757" s="181"/>
      <c r="R1757" s="181"/>
      <c r="S1757" s="181"/>
      <c r="T1757" s="182"/>
      <c r="AT1757" s="176" t="s">
        <v>167</v>
      </c>
      <c r="AU1757" s="176" t="s">
        <v>79</v>
      </c>
      <c r="AV1757" s="14" t="s">
        <v>79</v>
      </c>
      <c r="AW1757" s="14" t="s">
        <v>33</v>
      </c>
      <c r="AX1757" s="14" t="s">
        <v>15</v>
      </c>
      <c r="AY1757" s="176" t="s">
        <v>159</v>
      </c>
    </row>
    <row r="1758" spans="1:65" s="2" customFormat="1" ht="24" customHeight="1">
      <c r="A1758" s="34"/>
      <c r="B1758" s="153"/>
      <c r="C1758" s="154" t="s">
        <v>2413</v>
      </c>
      <c r="D1758" s="154" t="s">
        <v>161</v>
      </c>
      <c r="E1758" s="155" t="s">
        <v>2414</v>
      </c>
      <c r="F1758" s="156" t="s">
        <v>2415</v>
      </c>
      <c r="G1758" s="157" t="s">
        <v>164</v>
      </c>
      <c r="H1758" s="158">
        <v>154.798</v>
      </c>
      <c r="I1758" s="159"/>
      <c r="J1758" s="160">
        <f>ROUND(I1758*H1758,2)</f>
        <v>0</v>
      </c>
      <c r="K1758" s="156" t="s">
        <v>165</v>
      </c>
      <c r="L1758" s="35"/>
      <c r="M1758" s="161" t="s">
        <v>3</v>
      </c>
      <c r="N1758" s="162" t="s">
        <v>42</v>
      </c>
      <c r="O1758" s="55"/>
      <c r="P1758" s="163">
        <f>O1758*H1758</f>
        <v>0</v>
      </c>
      <c r="Q1758" s="163">
        <v>0.0003</v>
      </c>
      <c r="R1758" s="163">
        <f>Q1758*H1758</f>
        <v>0.0464394</v>
      </c>
      <c r="S1758" s="163">
        <v>0</v>
      </c>
      <c r="T1758" s="164">
        <f>S1758*H1758</f>
        <v>0</v>
      </c>
      <c r="U1758" s="34"/>
      <c r="V1758" s="34"/>
      <c r="W1758" s="34"/>
      <c r="X1758" s="34"/>
      <c r="Y1758" s="34"/>
      <c r="Z1758" s="34"/>
      <c r="AA1758" s="34"/>
      <c r="AB1758" s="34"/>
      <c r="AC1758" s="34"/>
      <c r="AD1758" s="34"/>
      <c r="AE1758" s="34"/>
      <c r="AR1758" s="165" t="s">
        <v>251</v>
      </c>
      <c r="AT1758" s="165" t="s">
        <v>161</v>
      </c>
      <c r="AU1758" s="165" t="s">
        <v>79</v>
      </c>
      <c r="AY1758" s="19" t="s">
        <v>159</v>
      </c>
      <c r="BE1758" s="166">
        <f>IF(N1758="základní",J1758,0)</f>
        <v>0</v>
      </c>
      <c r="BF1758" s="166">
        <f>IF(N1758="snížená",J1758,0)</f>
        <v>0</v>
      </c>
      <c r="BG1758" s="166">
        <f>IF(N1758="zákl. přenesená",J1758,0)</f>
        <v>0</v>
      </c>
      <c r="BH1758" s="166">
        <f>IF(N1758="sníž. přenesená",J1758,0)</f>
        <v>0</v>
      </c>
      <c r="BI1758" s="166">
        <f>IF(N1758="nulová",J1758,0)</f>
        <v>0</v>
      </c>
      <c r="BJ1758" s="19" t="s">
        <v>15</v>
      </c>
      <c r="BK1758" s="166">
        <f>ROUND(I1758*H1758,2)</f>
        <v>0</v>
      </c>
      <c r="BL1758" s="19" t="s">
        <v>251</v>
      </c>
      <c r="BM1758" s="165" t="s">
        <v>2416</v>
      </c>
    </row>
    <row r="1759" spans="2:51" s="13" customFormat="1" ht="11.25">
      <c r="B1759" s="167"/>
      <c r="D1759" s="168" t="s">
        <v>167</v>
      </c>
      <c r="E1759" s="169" t="s">
        <v>3</v>
      </c>
      <c r="F1759" s="170" t="s">
        <v>2417</v>
      </c>
      <c r="H1759" s="169" t="s">
        <v>3</v>
      </c>
      <c r="I1759" s="171"/>
      <c r="L1759" s="167"/>
      <c r="M1759" s="172"/>
      <c r="N1759" s="173"/>
      <c r="O1759" s="173"/>
      <c r="P1759" s="173"/>
      <c r="Q1759" s="173"/>
      <c r="R1759" s="173"/>
      <c r="S1759" s="173"/>
      <c r="T1759" s="174"/>
      <c r="AT1759" s="169" t="s">
        <v>167</v>
      </c>
      <c r="AU1759" s="169" t="s">
        <v>79</v>
      </c>
      <c r="AV1759" s="13" t="s">
        <v>15</v>
      </c>
      <c r="AW1759" s="13" t="s">
        <v>33</v>
      </c>
      <c r="AX1759" s="13" t="s">
        <v>71</v>
      </c>
      <c r="AY1759" s="169" t="s">
        <v>159</v>
      </c>
    </row>
    <row r="1760" spans="2:51" s="14" customFormat="1" ht="11.25">
      <c r="B1760" s="175"/>
      <c r="D1760" s="168" t="s">
        <v>167</v>
      </c>
      <c r="E1760" s="176" t="s">
        <v>3</v>
      </c>
      <c r="F1760" s="177" t="s">
        <v>2418</v>
      </c>
      <c r="H1760" s="178">
        <v>154.798</v>
      </c>
      <c r="I1760" s="179"/>
      <c r="L1760" s="175"/>
      <c r="M1760" s="180"/>
      <c r="N1760" s="181"/>
      <c r="O1760" s="181"/>
      <c r="P1760" s="181"/>
      <c r="Q1760" s="181"/>
      <c r="R1760" s="181"/>
      <c r="S1760" s="181"/>
      <c r="T1760" s="182"/>
      <c r="AT1760" s="176" t="s">
        <v>167</v>
      </c>
      <c r="AU1760" s="176" t="s">
        <v>79</v>
      </c>
      <c r="AV1760" s="14" t="s">
        <v>79</v>
      </c>
      <c r="AW1760" s="14" t="s">
        <v>33</v>
      </c>
      <c r="AX1760" s="14" t="s">
        <v>15</v>
      </c>
      <c r="AY1760" s="176" t="s">
        <v>159</v>
      </c>
    </row>
    <row r="1761" spans="1:65" s="2" customFormat="1" ht="24" customHeight="1">
      <c r="A1761" s="34"/>
      <c r="B1761" s="153"/>
      <c r="C1761" s="154" t="s">
        <v>2419</v>
      </c>
      <c r="D1761" s="154" t="s">
        <v>161</v>
      </c>
      <c r="E1761" s="155" t="s">
        <v>2420</v>
      </c>
      <c r="F1761" s="156" t="s">
        <v>2421</v>
      </c>
      <c r="G1761" s="157" t="s">
        <v>298</v>
      </c>
      <c r="H1761" s="158">
        <v>114.6</v>
      </c>
      <c r="I1761" s="159"/>
      <c r="J1761" s="160">
        <f>ROUND(I1761*H1761,2)</f>
        <v>0</v>
      </c>
      <c r="K1761" s="156" t="s">
        <v>165</v>
      </c>
      <c r="L1761" s="35"/>
      <c r="M1761" s="161" t="s">
        <v>3</v>
      </c>
      <c r="N1761" s="162" t="s">
        <v>42</v>
      </c>
      <c r="O1761" s="55"/>
      <c r="P1761" s="163">
        <f>O1761*H1761</f>
        <v>0</v>
      </c>
      <c r="Q1761" s="163">
        <v>0.00043</v>
      </c>
      <c r="R1761" s="163">
        <f>Q1761*H1761</f>
        <v>0.049277999999999995</v>
      </c>
      <c r="S1761" s="163">
        <v>0</v>
      </c>
      <c r="T1761" s="164">
        <f>S1761*H1761</f>
        <v>0</v>
      </c>
      <c r="U1761" s="34"/>
      <c r="V1761" s="34"/>
      <c r="W1761" s="34"/>
      <c r="X1761" s="34"/>
      <c r="Y1761" s="34"/>
      <c r="Z1761" s="34"/>
      <c r="AA1761" s="34"/>
      <c r="AB1761" s="34"/>
      <c r="AC1761" s="34"/>
      <c r="AD1761" s="34"/>
      <c r="AE1761" s="34"/>
      <c r="AR1761" s="165" t="s">
        <v>251</v>
      </c>
      <c r="AT1761" s="165" t="s">
        <v>161</v>
      </c>
      <c r="AU1761" s="165" t="s">
        <v>79</v>
      </c>
      <c r="AY1761" s="19" t="s">
        <v>159</v>
      </c>
      <c r="BE1761" s="166">
        <f>IF(N1761="základní",J1761,0)</f>
        <v>0</v>
      </c>
      <c r="BF1761" s="166">
        <f>IF(N1761="snížená",J1761,0)</f>
        <v>0</v>
      </c>
      <c r="BG1761" s="166">
        <f>IF(N1761="zákl. přenesená",J1761,0)</f>
        <v>0</v>
      </c>
      <c r="BH1761" s="166">
        <f>IF(N1761="sníž. přenesená",J1761,0)</f>
        <v>0</v>
      </c>
      <c r="BI1761" s="166">
        <f>IF(N1761="nulová",J1761,0)</f>
        <v>0</v>
      </c>
      <c r="BJ1761" s="19" t="s">
        <v>15</v>
      </c>
      <c r="BK1761" s="166">
        <f>ROUND(I1761*H1761,2)</f>
        <v>0</v>
      </c>
      <c r="BL1761" s="19" t="s">
        <v>251</v>
      </c>
      <c r="BM1761" s="165" t="s">
        <v>2422</v>
      </c>
    </row>
    <row r="1762" spans="2:51" s="13" customFormat="1" ht="11.25">
      <c r="B1762" s="167"/>
      <c r="D1762" s="168" t="s">
        <v>167</v>
      </c>
      <c r="E1762" s="169" t="s">
        <v>3</v>
      </c>
      <c r="F1762" s="170" t="s">
        <v>1166</v>
      </c>
      <c r="H1762" s="169" t="s">
        <v>3</v>
      </c>
      <c r="I1762" s="171"/>
      <c r="L1762" s="167"/>
      <c r="M1762" s="172"/>
      <c r="N1762" s="173"/>
      <c r="O1762" s="173"/>
      <c r="P1762" s="173"/>
      <c r="Q1762" s="173"/>
      <c r="R1762" s="173"/>
      <c r="S1762" s="173"/>
      <c r="T1762" s="174"/>
      <c r="AT1762" s="169" t="s">
        <v>167</v>
      </c>
      <c r="AU1762" s="169" t="s">
        <v>79</v>
      </c>
      <c r="AV1762" s="13" t="s">
        <v>15</v>
      </c>
      <c r="AW1762" s="13" t="s">
        <v>33</v>
      </c>
      <c r="AX1762" s="13" t="s">
        <v>71</v>
      </c>
      <c r="AY1762" s="169" t="s">
        <v>159</v>
      </c>
    </row>
    <row r="1763" spans="2:51" s="14" customFormat="1" ht="11.25">
      <c r="B1763" s="175"/>
      <c r="D1763" s="168" t="s">
        <v>167</v>
      </c>
      <c r="E1763" s="176" t="s">
        <v>3</v>
      </c>
      <c r="F1763" s="177" t="s">
        <v>2423</v>
      </c>
      <c r="H1763" s="178">
        <v>11.9</v>
      </c>
      <c r="I1763" s="179"/>
      <c r="L1763" s="175"/>
      <c r="M1763" s="180"/>
      <c r="N1763" s="181"/>
      <c r="O1763" s="181"/>
      <c r="P1763" s="181"/>
      <c r="Q1763" s="181"/>
      <c r="R1763" s="181"/>
      <c r="S1763" s="181"/>
      <c r="T1763" s="182"/>
      <c r="AT1763" s="176" t="s">
        <v>167</v>
      </c>
      <c r="AU1763" s="176" t="s">
        <v>79</v>
      </c>
      <c r="AV1763" s="14" t="s">
        <v>79</v>
      </c>
      <c r="AW1763" s="14" t="s">
        <v>33</v>
      </c>
      <c r="AX1763" s="14" t="s">
        <v>71</v>
      </c>
      <c r="AY1763" s="176" t="s">
        <v>159</v>
      </c>
    </row>
    <row r="1764" spans="2:51" s="13" customFormat="1" ht="11.25">
      <c r="B1764" s="167"/>
      <c r="D1764" s="168" t="s">
        <v>167</v>
      </c>
      <c r="E1764" s="169" t="s">
        <v>3</v>
      </c>
      <c r="F1764" s="170" t="s">
        <v>1174</v>
      </c>
      <c r="H1764" s="169" t="s">
        <v>3</v>
      </c>
      <c r="I1764" s="171"/>
      <c r="L1764" s="167"/>
      <c r="M1764" s="172"/>
      <c r="N1764" s="173"/>
      <c r="O1764" s="173"/>
      <c r="P1764" s="173"/>
      <c r="Q1764" s="173"/>
      <c r="R1764" s="173"/>
      <c r="S1764" s="173"/>
      <c r="T1764" s="174"/>
      <c r="AT1764" s="169" t="s">
        <v>167</v>
      </c>
      <c r="AU1764" s="169" t="s">
        <v>79</v>
      </c>
      <c r="AV1764" s="13" t="s">
        <v>15</v>
      </c>
      <c r="AW1764" s="13" t="s">
        <v>33</v>
      </c>
      <c r="AX1764" s="13" t="s">
        <v>71</v>
      </c>
      <c r="AY1764" s="169" t="s">
        <v>159</v>
      </c>
    </row>
    <row r="1765" spans="2:51" s="14" customFormat="1" ht="11.25">
      <c r="B1765" s="175"/>
      <c r="D1765" s="168" t="s">
        <v>167</v>
      </c>
      <c r="E1765" s="176" t="s">
        <v>3</v>
      </c>
      <c r="F1765" s="177" t="s">
        <v>2424</v>
      </c>
      <c r="H1765" s="178">
        <v>5.1</v>
      </c>
      <c r="I1765" s="179"/>
      <c r="L1765" s="175"/>
      <c r="M1765" s="180"/>
      <c r="N1765" s="181"/>
      <c r="O1765" s="181"/>
      <c r="P1765" s="181"/>
      <c r="Q1765" s="181"/>
      <c r="R1765" s="181"/>
      <c r="S1765" s="181"/>
      <c r="T1765" s="182"/>
      <c r="AT1765" s="176" t="s">
        <v>167</v>
      </c>
      <c r="AU1765" s="176" t="s">
        <v>79</v>
      </c>
      <c r="AV1765" s="14" t="s">
        <v>79</v>
      </c>
      <c r="AW1765" s="14" t="s">
        <v>33</v>
      </c>
      <c r="AX1765" s="14" t="s">
        <v>71</v>
      </c>
      <c r="AY1765" s="176" t="s">
        <v>159</v>
      </c>
    </row>
    <row r="1766" spans="2:51" s="13" customFormat="1" ht="11.25">
      <c r="B1766" s="167"/>
      <c r="D1766" s="168" t="s">
        <v>167</v>
      </c>
      <c r="E1766" s="169" t="s">
        <v>3</v>
      </c>
      <c r="F1766" s="170" t="s">
        <v>1176</v>
      </c>
      <c r="H1766" s="169" t="s">
        <v>3</v>
      </c>
      <c r="I1766" s="171"/>
      <c r="L1766" s="167"/>
      <c r="M1766" s="172"/>
      <c r="N1766" s="173"/>
      <c r="O1766" s="173"/>
      <c r="P1766" s="173"/>
      <c r="Q1766" s="173"/>
      <c r="R1766" s="173"/>
      <c r="S1766" s="173"/>
      <c r="T1766" s="174"/>
      <c r="AT1766" s="169" t="s">
        <v>167</v>
      </c>
      <c r="AU1766" s="169" t="s">
        <v>79</v>
      </c>
      <c r="AV1766" s="13" t="s">
        <v>15</v>
      </c>
      <c r="AW1766" s="13" t="s">
        <v>33</v>
      </c>
      <c r="AX1766" s="13" t="s">
        <v>71</v>
      </c>
      <c r="AY1766" s="169" t="s">
        <v>159</v>
      </c>
    </row>
    <row r="1767" spans="2:51" s="14" customFormat="1" ht="11.25">
      <c r="B1767" s="175"/>
      <c r="D1767" s="168" t="s">
        <v>167</v>
      </c>
      <c r="E1767" s="176" t="s">
        <v>3</v>
      </c>
      <c r="F1767" s="177" t="s">
        <v>2425</v>
      </c>
      <c r="H1767" s="178">
        <v>6</v>
      </c>
      <c r="I1767" s="179"/>
      <c r="L1767" s="175"/>
      <c r="M1767" s="180"/>
      <c r="N1767" s="181"/>
      <c r="O1767" s="181"/>
      <c r="P1767" s="181"/>
      <c r="Q1767" s="181"/>
      <c r="R1767" s="181"/>
      <c r="S1767" s="181"/>
      <c r="T1767" s="182"/>
      <c r="AT1767" s="176" t="s">
        <v>167</v>
      </c>
      <c r="AU1767" s="176" t="s">
        <v>79</v>
      </c>
      <c r="AV1767" s="14" t="s">
        <v>79</v>
      </c>
      <c r="AW1767" s="14" t="s">
        <v>33</v>
      </c>
      <c r="AX1767" s="14" t="s">
        <v>71</v>
      </c>
      <c r="AY1767" s="176" t="s">
        <v>159</v>
      </c>
    </row>
    <row r="1768" spans="2:51" s="13" customFormat="1" ht="11.25">
      <c r="B1768" s="167"/>
      <c r="D1768" s="168" t="s">
        <v>167</v>
      </c>
      <c r="E1768" s="169" t="s">
        <v>3</v>
      </c>
      <c r="F1768" s="170" t="s">
        <v>1178</v>
      </c>
      <c r="H1768" s="169" t="s">
        <v>3</v>
      </c>
      <c r="I1768" s="171"/>
      <c r="L1768" s="167"/>
      <c r="M1768" s="172"/>
      <c r="N1768" s="173"/>
      <c r="O1768" s="173"/>
      <c r="P1768" s="173"/>
      <c r="Q1768" s="173"/>
      <c r="R1768" s="173"/>
      <c r="S1768" s="173"/>
      <c r="T1768" s="174"/>
      <c r="AT1768" s="169" t="s">
        <v>167</v>
      </c>
      <c r="AU1768" s="169" t="s">
        <v>79</v>
      </c>
      <c r="AV1768" s="13" t="s">
        <v>15</v>
      </c>
      <c r="AW1768" s="13" t="s">
        <v>33</v>
      </c>
      <c r="AX1768" s="13" t="s">
        <v>71</v>
      </c>
      <c r="AY1768" s="169" t="s">
        <v>159</v>
      </c>
    </row>
    <row r="1769" spans="2:51" s="14" customFormat="1" ht="11.25">
      <c r="B1769" s="175"/>
      <c r="D1769" s="168" t="s">
        <v>167</v>
      </c>
      <c r="E1769" s="176" t="s">
        <v>3</v>
      </c>
      <c r="F1769" s="177" t="s">
        <v>2426</v>
      </c>
      <c r="H1769" s="178">
        <v>9.1</v>
      </c>
      <c r="I1769" s="179"/>
      <c r="L1769" s="175"/>
      <c r="M1769" s="180"/>
      <c r="N1769" s="181"/>
      <c r="O1769" s="181"/>
      <c r="P1769" s="181"/>
      <c r="Q1769" s="181"/>
      <c r="R1769" s="181"/>
      <c r="S1769" s="181"/>
      <c r="T1769" s="182"/>
      <c r="AT1769" s="176" t="s">
        <v>167</v>
      </c>
      <c r="AU1769" s="176" t="s">
        <v>79</v>
      </c>
      <c r="AV1769" s="14" t="s">
        <v>79</v>
      </c>
      <c r="AW1769" s="14" t="s">
        <v>33</v>
      </c>
      <c r="AX1769" s="14" t="s">
        <v>71</v>
      </c>
      <c r="AY1769" s="176" t="s">
        <v>159</v>
      </c>
    </row>
    <row r="1770" spans="2:51" s="13" customFormat="1" ht="11.25">
      <c r="B1770" s="167"/>
      <c r="D1770" s="168" t="s">
        <v>167</v>
      </c>
      <c r="E1770" s="169" t="s">
        <v>3</v>
      </c>
      <c r="F1770" s="170" t="s">
        <v>1184</v>
      </c>
      <c r="H1770" s="169" t="s">
        <v>3</v>
      </c>
      <c r="I1770" s="171"/>
      <c r="L1770" s="167"/>
      <c r="M1770" s="172"/>
      <c r="N1770" s="173"/>
      <c r="O1770" s="173"/>
      <c r="P1770" s="173"/>
      <c r="Q1770" s="173"/>
      <c r="R1770" s="173"/>
      <c r="S1770" s="173"/>
      <c r="T1770" s="174"/>
      <c r="AT1770" s="169" t="s">
        <v>167</v>
      </c>
      <c r="AU1770" s="169" t="s">
        <v>79</v>
      </c>
      <c r="AV1770" s="13" t="s">
        <v>15</v>
      </c>
      <c r="AW1770" s="13" t="s">
        <v>33</v>
      </c>
      <c r="AX1770" s="13" t="s">
        <v>71</v>
      </c>
      <c r="AY1770" s="169" t="s">
        <v>159</v>
      </c>
    </row>
    <row r="1771" spans="2:51" s="14" customFormat="1" ht="11.25">
      <c r="B1771" s="175"/>
      <c r="D1771" s="168" t="s">
        <v>167</v>
      </c>
      <c r="E1771" s="176" t="s">
        <v>3</v>
      </c>
      <c r="F1771" s="177" t="s">
        <v>2427</v>
      </c>
      <c r="H1771" s="178">
        <v>13.6</v>
      </c>
      <c r="I1771" s="179"/>
      <c r="L1771" s="175"/>
      <c r="M1771" s="180"/>
      <c r="N1771" s="181"/>
      <c r="O1771" s="181"/>
      <c r="P1771" s="181"/>
      <c r="Q1771" s="181"/>
      <c r="R1771" s="181"/>
      <c r="S1771" s="181"/>
      <c r="T1771" s="182"/>
      <c r="AT1771" s="176" t="s">
        <v>167</v>
      </c>
      <c r="AU1771" s="176" t="s">
        <v>79</v>
      </c>
      <c r="AV1771" s="14" t="s">
        <v>79</v>
      </c>
      <c r="AW1771" s="14" t="s">
        <v>33</v>
      </c>
      <c r="AX1771" s="14" t="s">
        <v>71</v>
      </c>
      <c r="AY1771" s="176" t="s">
        <v>159</v>
      </c>
    </row>
    <row r="1772" spans="2:51" s="13" customFormat="1" ht="11.25">
      <c r="B1772" s="167"/>
      <c r="D1772" s="168" t="s">
        <v>167</v>
      </c>
      <c r="E1772" s="169" t="s">
        <v>3</v>
      </c>
      <c r="F1772" s="170" t="s">
        <v>1186</v>
      </c>
      <c r="H1772" s="169" t="s">
        <v>3</v>
      </c>
      <c r="I1772" s="171"/>
      <c r="L1772" s="167"/>
      <c r="M1772" s="172"/>
      <c r="N1772" s="173"/>
      <c r="O1772" s="173"/>
      <c r="P1772" s="173"/>
      <c r="Q1772" s="173"/>
      <c r="R1772" s="173"/>
      <c r="S1772" s="173"/>
      <c r="T1772" s="174"/>
      <c r="AT1772" s="169" t="s">
        <v>167</v>
      </c>
      <c r="AU1772" s="169" t="s">
        <v>79</v>
      </c>
      <c r="AV1772" s="13" t="s">
        <v>15</v>
      </c>
      <c r="AW1772" s="13" t="s">
        <v>33</v>
      </c>
      <c r="AX1772" s="13" t="s">
        <v>71</v>
      </c>
      <c r="AY1772" s="169" t="s">
        <v>159</v>
      </c>
    </row>
    <row r="1773" spans="2:51" s="14" customFormat="1" ht="11.25">
      <c r="B1773" s="175"/>
      <c r="D1773" s="168" t="s">
        <v>167</v>
      </c>
      <c r="E1773" s="176" t="s">
        <v>3</v>
      </c>
      <c r="F1773" s="177" t="s">
        <v>2428</v>
      </c>
      <c r="H1773" s="178">
        <v>14.4</v>
      </c>
      <c r="I1773" s="179"/>
      <c r="L1773" s="175"/>
      <c r="M1773" s="180"/>
      <c r="N1773" s="181"/>
      <c r="O1773" s="181"/>
      <c r="P1773" s="181"/>
      <c r="Q1773" s="181"/>
      <c r="R1773" s="181"/>
      <c r="S1773" s="181"/>
      <c r="T1773" s="182"/>
      <c r="AT1773" s="176" t="s">
        <v>167</v>
      </c>
      <c r="AU1773" s="176" t="s">
        <v>79</v>
      </c>
      <c r="AV1773" s="14" t="s">
        <v>79</v>
      </c>
      <c r="AW1773" s="14" t="s">
        <v>33</v>
      </c>
      <c r="AX1773" s="14" t="s">
        <v>71</v>
      </c>
      <c r="AY1773" s="176" t="s">
        <v>159</v>
      </c>
    </row>
    <row r="1774" spans="2:51" s="13" customFormat="1" ht="11.25">
      <c r="B1774" s="167"/>
      <c r="D1774" s="168" t="s">
        <v>167</v>
      </c>
      <c r="E1774" s="169" t="s">
        <v>3</v>
      </c>
      <c r="F1774" s="170" t="s">
        <v>1188</v>
      </c>
      <c r="H1774" s="169" t="s">
        <v>3</v>
      </c>
      <c r="I1774" s="171"/>
      <c r="L1774" s="167"/>
      <c r="M1774" s="172"/>
      <c r="N1774" s="173"/>
      <c r="O1774" s="173"/>
      <c r="P1774" s="173"/>
      <c r="Q1774" s="173"/>
      <c r="R1774" s="173"/>
      <c r="S1774" s="173"/>
      <c r="T1774" s="174"/>
      <c r="AT1774" s="169" t="s">
        <v>167</v>
      </c>
      <c r="AU1774" s="169" t="s">
        <v>79</v>
      </c>
      <c r="AV1774" s="13" t="s">
        <v>15</v>
      </c>
      <c r="AW1774" s="13" t="s">
        <v>33</v>
      </c>
      <c r="AX1774" s="13" t="s">
        <v>71</v>
      </c>
      <c r="AY1774" s="169" t="s">
        <v>159</v>
      </c>
    </row>
    <row r="1775" spans="2:51" s="14" customFormat="1" ht="11.25">
      <c r="B1775" s="175"/>
      <c r="D1775" s="168" t="s">
        <v>167</v>
      </c>
      <c r="E1775" s="176" t="s">
        <v>3</v>
      </c>
      <c r="F1775" s="177" t="s">
        <v>2429</v>
      </c>
      <c r="H1775" s="178">
        <v>19.8</v>
      </c>
      <c r="I1775" s="179"/>
      <c r="L1775" s="175"/>
      <c r="M1775" s="180"/>
      <c r="N1775" s="181"/>
      <c r="O1775" s="181"/>
      <c r="P1775" s="181"/>
      <c r="Q1775" s="181"/>
      <c r="R1775" s="181"/>
      <c r="S1775" s="181"/>
      <c r="T1775" s="182"/>
      <c r="AT1775" s="176" t="s">
        <v>167</v>
      </c>
      <c r="AU1775" s="176" t="s">
        <v>79</v>
      </c>
      <c r="AV1775" s="14" t="s">
        <v>79</v>
      </c>
      <c r="AW1775" s="14" t="s">
        <v>33</v>
      </c>
      <c r="AX1775" s="14" t="s">
        <v>71</v>
      </c>
      <c r="AY1775" s="176" t="s">
        <v>159</v>
      </c>
    </row>
    <row r="1776" spans="2:51" s="13" customFormat="1" ht="11.25">
      <c r="B1776" s="167"/>
      <c r="D1776" s="168" t="s">
        <v>167</v>
      </c>
      <c r="E1776" s="169" t="s">
        <v>3</v>
      </c>
      <c r="F1776" s="170" t="s">
        <v>790</v>
      </c>
      <c r="H1776" s="169" t="s">
        <v>3</v>
      </c>
      <c r="I1776" s="171"/>
      <c r="L1776" s="167"/>
      <c r="M1776" s="172"/>
      <c r="N1776" s="173"/>
      <c r="O1776" s="173"/>
      <c r="P1776" s="173"/>
      <c r="Q1776" s="173"/>
      <c r="R1776" s="173"/>
      <c r="S1776" s="173"/>
      <c r="T1776" s="174"/>
      <c r="AT1776" s="169" t="s">
        <v>167</v>
      </c>
      <c r="AU1776" s="169" t="s">
        <v>79</v>
      </c>
      <c r="AV1776" s="13" t="s">
        <v>15</v>
      </c>
      <c r="AW1776" s="13" t="s">
        <v>33</v>
      </c>
      <c r="AX1776" s="13" t="s">
        <v>71</v>
      </c>
      <c r="AY1776" s="169" t="s">
        <v>159</v>
      </c>
    </row>
    <row r="1777" spans="2:51" s="14" customFormat="1" ht="11.25">
      <c r="B1777" s="175"/>
      <c r="D1777" s="168" t="s">
        <v>167</v>
      </c>
      <c r="E1777" s="176" t="s">
        <v>3</v>
      </c>
      <c r="F1777" s="177" t="s">
        <v>2430</v>
      </c>
      <c r="H1777" s="178">
        <v>8.5</v>
      </c>
      <c r="I1777" s="179"/>
      <c r="L1777" s="175"/>
      <c r="M1777" s="180"/>
      <c r="N1777" s="181"/>
      <c r="O1777" s="181"/>
      <c r="P1777" s="181"/>
      <c r="Q1777" s="181"/>
      <c r="R1777" s="181"/>
      <c r="S1777" s="181"/>
      <c r="T1777" s="182"/>
      <c r="AT1777" s="176" t="s">
        <v>167</v>
      </c>
      <c r="AU1777" s="176" t="s">
        <v>79</v>
      </c>
      <c r="AV1777" s="14" t="s">
        <v>79</v>
      </c>
      <c r="AW1777" s="14" t="s">
        <v>33</v>
      </c>
      <c r="AX1777" s="14" t="s">
        <v>71</v>
      </c>
      <c r="AY1777" s="176" t="s">
        <v>159</v>
      </c>
    </row>
    <row r="1778" spans="2:51" s="13" customFormat="1" ht="11.25">
      <c r="B1778" s="167"/>
      <c r="D1778" s="168" t="s">
        <v>167</v>
      </c>
      <c r="E1778" s="169" t="s">
        <v>3</v>
      </c>
      <c r="F1778" s="170" t="s">
        <v>2431</v>
      </c>
      <c r="H1778" s="169" t="s">
        <v>3</v>
      </c>
      <c r="I1778" s="171"/>
      <c r="L1778" s="167"/>
      <c r="M1778" s="172"/>
      <c r="N1778" s="173"/>
      <c r="O1778" s="173"/>
      <c r="P1778" s="173"/>
      <c r="Q1778" s="173"/>
      <c r="R1778" s="173"/>
      <c r="S1778" s="173"/>
      <c r="T1778" s="174"/>
      <c r="AT1778" s="169" t="s">
        <v>167</v>
      </c>
      <c r="AU1778" s="169" t="s">
        <v>79</v>
      </c>
      <c r="AV1778" s="13" t="s">
        <v>15</v>
      </c>
      <c r="AW1778" s="13" t="s">
        <v>33</v>
      </c>
      <c r="AX1778" s="13" t="s">
        <v>71</v>
      </c>
      <c r="AY1778" s="169" t="s">
        <v>159</v>
      </c>
    </row>
    <row r="1779" spans="2:51" s="14" customFormat="1" ht="11.25">
      <c r="B1779" s="175"/>
      <c r="D1779" s="168" t="s">
        <v>167</v>
      </c>
      <c r="E1779" s="176" t="s">
        <v>3</v>
      </c>
      <c r="F1779" s="177" t="s">
        <v>2432</v>
      </c>
      <c r="H1779" s="178">
        <v>3.3</v>
      </c>
      <c r="I1779" s="179"/>
      <c r="L1779" s="175"/>
      <c r="M1779" s="180"/>
      <c r="N1779" s="181"/>
      <c r="O1779" s="181"/>
      <c r="P1779" s="181"/>
      <c r="Q1779" s="181"/>
      <c r="R1779" s="181"/>
      <c r="S1779" s="181"/>
      <c r="T1779" s="182"/>
      <c r="AT1779" s="176" t="s">
        <v>167</v>
      </c>
      <c r="AU1779" s="176" t="s">
        <v>79</v>
      </c>
      <c r="AV1779" s="14" t="s">
        <v>79</v>
      </c>
      <c r="AW1779" s="14" t="s">
        <v>33</v>
      </c>
      <c r="AX1779" s="14" t="s">
        <v>71</v>
      </c>
      <c r="AY1779" s="176" t="s">
        <v>159</v>
      </c>
    </row>
    <row r="1780" spans="2:51" s="13" customFormat="1" ht="11.25">
      <c r="B1780" s="167"/>
      <c r="D1780" s="168" t="s">
        <v>167</v>
      </c>
      <c r="E1780" s="169" t="s">
        <v>3</v>
      </c>
      <c r="F1780" s="170" t="s">
        <v>1191</v>
      </c>
      <c r="H1780" s="169" t="s">
        <v>3</v>
      </c>
      <c r="I1780" s="171"/>
      <c r="L1780" s="167"/>
      <c r="M1780" s="172"/>
      <c r="N1780" s="173"/>
      <c r="O1780" s="173"/>
      <c r="P1780" s="173"/>
      <c r="Q1780" s="173"/>
      <c r="R1780" s="173"/>
      <c r="S1780" s="173"/>
      <c r="T1780" s="174"/>
      <c r="AT1780" s="169" t="s">
        <v>167</v>
      </c>
      <c r="AU1780" s="169" t="s">
        <v>79</v>
      </c>
      <c r="AV1780" s="13" t="s">
        <v>15</v>
      </c>
      <c r="AW1780" s="13" t="s">
        <v>33</v>
      </c>
      <c r="AX1780" s="13" t="s">
        <v>71</v>
      </c>
      <c r="AY1780" s="169" t="s">
        <v>159</v>
      </c>
    </row>
    <row r="1781" spans="2:51" s="14" customFormat="1" ht="11.25">
      <c r="B1781" s="175"/>
      <c r="D1781" s="168" t="s">
        <v>167</v>
      </c>
      <c r="E1781" s="176" t="s">
        <v>3</v>
      </c>
      <c r="F1781" s="177" t="s">
        <v>2433</v>
      </c>
      <c r="H1781" s="178">
        <v>10.5</v>
      </c>
      <c r="I1781" s="179"/>
      <c r="L1781" s="175"/>
      <c r="M1781" s="180"/>
      <c r="N1781" s="181"/>
      <c r="O1781" s="181"/>
      <c r="P1781" s="181"/>
      <c r="Q1781" s="181"/>
      <c r="R1781" s="181"/>
      <c r="S1781" s="181"/>
      <c r="T1781" s="182"/>
      <c r="AT1781" s="176" t="s">
        <v>167</v>
      </c>
      <c r="AU1781" s="176" t="s">
        <v>79</v>
      </c>
      <c r="AV1781" s="14" t="s">
        <v>79</v>
      </c>
      <c r="AW1781" s="14" t="s">
        <v>33</v>
      </c>
      <c r="AX1781" s="14" t="s">
        <v>71</v>
      </c>
      <c r="AY1781" s="176" t="s">
        <v>159</v>
      </c>
    </row>
    <row r="1782" spans="2:51" s="13" customFormat="1" ht="11.25">
      <c r="B1782" s="167"/>
      <c r="D1782" s="168" t="s">
        <v>167</v>
      </c>
      <c r="E1782" s="169" t="s">
        <v>3</v>
      </c>
      <c r="F1782" s="170" t="s">
        <v>1233</v>
      </c>
      <c r="H1782" s="169" t="s">
        <v>3</v>
      </c>
      <c r="I1782" s="171"/>
      <c r="L1782" s="167"/>
      <c r="M1782" s="172"/>
      <c r="N1782" s="173"/>
      <c r="O1782" s="173"/>
      <c r="P1782" s="173"/>
      <c r="Q1782" s="173"/>
      <c r="R1782" s="173"/>
      <c r="S1782" s="173"/>
      <c r="T1782" s="174"/>
      <c r="AT1782" s="169" t="s">
        <v>167</v>
      </c>
      <c r="AU1782" s="169" t="s">
        <v>79</v>
      </c>
      <c r="AV1782" s="13" t="s">
        <v>15</v>
      </c>
      <c r="AW1782" s="13" t="s">
        <v>33</v>
      </c>
      <c r="AX1782" s="13" t="s">
        <v>71</v>
      </c>
      <c r="AY1782" s="169" t="s">
        <v>159</v>
      </c>
    </row>
    <row r="1783" spans="2:51" s="14" customFormat="1" ht="11.25">
      <c r="B1783" s="175"/>
      <c r="D1783" s="168" t="s">
        <v>167</v>
      </c>
      <c r="E1783" s="176" t="s">
        <v>3</v>
      </c>
      <c r="F1783" s="177" t="s">
        <v>2434</v>
      </c>
      <c r="H1783" s="178">
        <v>12.4</v>
      </c>
      <c r="I1783" s="179"/>
      <c r="L1783" s="175"/>
      <c r="M1783" s="180"/>
      <c r="N1783" s="181"/>
      <c r="O1783" s="181"/>
      <c r="P1783" s="181"/>
      <c r="Q1783" s="181"/>
      <c r="R1783" s="181"/>
      <c r="S1783" s="181"/>
      <c r="T1783" s="182"/>
      <c r="AT1783" s="176" t="s">
        <v>167</v>
      </c>
      <c r="AU1783" s="176" t="s">
        <v>79</v>
      </c>
      <c r="AV1783" s="14" t="s">
        <v>79</v>
      </c>
      <c r="AW1783" s="14" t="s">
        <v>33</v>
      </c>
      <c r="AX1783" s="14" t="s">
        <v>71</v>
      </c>
      <c r="AY1783" s="176" t="s">
        <v>159</v>
      </c>
    </row>
    <row r="1784" spans="2:51" s="15" customFormat="1" ht="11.25">
      <c r="B1784" s="183"/>
      <c r="D1784" s="168" t="s">
        <v>167</v>
      </c>
      <c r="E1784" s="184" t="s">
        <v>3</v>
      </c>
      <c r="F1784" s="185" t="s">
        <v>186</v>
      </c>
      <c r="H1784" s="186">
        <v>114.6</v>
      </c>
      <c r="I1784" s="187"/>
      <c r="L1784" s="183"/>
      <c r="M1784" s="188"/>
      <c r="N1784" s="189"/>
      <c r="O1784" s="189"/>
      <c r="P1784" s="189"/>
      <c r="Q1784" s="189"/>
      <c r="R1784" s="189"/>
      <c r="S1784" s="189"/>
      <c r="T1784" s="190"/>
      <c r="AT1784" s="184" t="s">
        <v>167</v>
      </c>
      <c r="AU1784" s="184" t="s">
        <v>79</v>
      </c>
      <c r="AV1784" s="15" t="s">
        <v>85</v>
      </c>
      <c r="AW1784" s="15" t="s">
        <v>33</v>
      </c>
      <c r="AX1784" s="15" t="s">
        <v>15</v>
      </c>
      <c r="AY1784" s="184" t="s">
        <v>159</v>
      </c>
    </row>
    <row r="1785" spans="1:65" s="2" customFormat="1" ht="36" customHeight="1">
      <c r="A1785" s="34"/>
      <c r="B1785" s="153"/>
      <c r="C1785" s="154" t="s">
        <v>2435</v>
      </c>
      <c r="D1785" s="154" t="s">
        <v>161</v>
      </c>
      <c r="E1785" s="155" t="s">
        <v>2436</v>
      </c>
      <c r="F1785" s="156" t="s">
        <v>2437</v>
      </c>
      <c r="G1785" s="157" t="s">
        <v>298</v>
      </c>
      <c r="H1785" s="158">
        <v>10.8</v>
      </c>
      <c r="I1785" s="159"/>
      <c r="J1785" s="160">
        <f>ROUND(I1785*H1785,2)</f>
        <v>0</v>
      </c>
      <c r="K1785" s="156" t="s">
        <v>165</v>
      </c>
      <c r="L1785" s="35"/>
      <c r="M1785" s="161" t="s">
        <v>3</v>
      </c>
      <c r="N1785" s="162" t="s">
        <v>42</v>
      </c>
      <c r="O1785" s="55"/>
      <c r="P1785" s="163">
        <f>O1785*H1785</f>
        <v>0</v>
      </c>
      <c r="Q1785" s="163">
        <v>0.00043</v>
      </c>
      <c r="R1785" s="163">
        <f>Q1785*H1785</f>
        <v>0.0046440000000000006</v>
      </c>
      <c r="S1785" s="163">
        <v>0</v>
      </c>
      <c r="T1785" s="164">
        <f>S1785*H1785</f>
        <v>0</v>
      </c>
      <c r="U1785" s="34"/>
      <c r="V1785" s="34"/>
      <c r="W1785" s="34"/>
      <c r="X1785" s="34"/>
      <c r="Y1785" s="34"/>
      <c r="Z1785" s="34"/>
      <c r="AA1785" s="34"/>
      <c r="AB1785" s="34"/>
      <c r="AC1785" s="34"/>
      <c r="AD1785" s="34"/>
      <c r="AE1785" s="34"/>
      <c r="AR1785" s="165" t="s">
        <v>251</v>
      </c>
      <c r="AT1785" s="165" t="s">
        <v>161</v>
      </c>
      <c r="AU1785" s="165" t="s">
        <v>79</v>
      </c>
      <c r="AY1785" s="19" t="s">
        <v>159</v>
      </c>
      <c r="BE1785" s="166">
        <f>IF(N1785="základní",J1785,0)</f>
        <v>0</v>
      </c>
      <c r="BF1785" s="166">
        <f>IF(N1785="snížená",J1785,0)</f>
        <v>0</v>
      </c>
      <c r="BG1785" s="166">
        <f>IF(N1785="zákl. přenesená",J1785,0)</f>
        <v>0</v>
      </c>
      <c r="BH1785" s="166">
        <f>IF(N1785="sníž. přenesená",J1785,0)</f>
        <v>0</v>
      </c>
      <c r="BI1785" s="166">
        <f>IF(N1785="nulová",J1785,0)</f>
        <v>0</v>
      </c>
      <c r="BJ1785" s="19" t="s">
        <v>15</v>
      </c>
      <c r="BK1785" s="166">
        <f>ROUND(I1785*H1785,2)</f>
        <v>0</v>
      </c>
      <c r="BL1785" s="19" t="s">
        <v>251</v>
      </c>
      <c r="BM1785" s="165" t="s">
        <v>2438</v>
      </c>
    </row>
    <row r="1786" spans="2:51" s="13" customFormat="1" ht="11.25">
      <c r="B1786" s="167"/>
      <c r="D1786" s="168" t="s">
        <v>167</v>
      </c>
      <c r="E1786" s="169" t="s">
        <v>3</v>
      </c>
      <c r="F1786" s="170" t="s">
        <v>2439</v>
      </c>
      <c r="H1786" s="169" t="s">
        <v>3</v>
      </c>
      <c r="I1786" s="171"/>
      <c r="L1786" s="167"/>
      <c r="M1786" s="172"/>
      <c r="N1786" s="173"/>
      <c r="O1786" s="173"/>
      <c r="P1786" s="173"/>
      <c r="Q1786" s="173"/>
      <c r="R1786" s="173"/>
      <c r="S1786" s="173"/>
      <c r="T1786" s="174"/>
      <c r="AT1786" s="169" t="s">
        <v>167</v>
      </c>
      <c r="AU1786" s="169" t="s">
        <v>79</v>
      </c>
      <c r="AV1786" s="13" t="s">
        <v>15</v>
      </c>
      <c r="AW1786" s="13" t="s">
        <v>33</v>
      </c>
      <c r="AX1786" s="13" t="s">
        <v>71</v>
      </c>
      <c r="AY1786" s="169" t="s">
        <v>159</v>
      </c>
    </row>
    <row r="1787" spans="2:51" s="14" customFormat="1" ht="11.25">
      <c r="B1787" s="175"/>
      <c r="D1787" s="168" t="s">
        <v>167</v>
      </c>
      <c r="E1787" s="176" t="s">
        <v>3</v>
      </c>
      <c r="F1787" s="177" t="s">
        <v>2440</v>
      </c>
      <c r="H1787" s="178">
        <v>8</v>
      </c>
      <c r="I1787" s="179"/>
      <c r="L1787" s="175"/>
      <c r="M1787" s="180"/>
      <c r="N1787" s="181"/>
      <c r="O1787" s="181"/>
      <c r="P1787" s="181"/>
      <c r="Q1787" s="181"/>
      <c r="R1787" s="181"/>
      <c r="S1787" s="181"/>
      <c r="T1787" s="182"/>
      <c r="AT1787" s="176" t="s">
        <v>167</v>
      </c>
      <c r="AU1787" s="176" t="s">
        <v>79</v>
      </c>
      <c r="AV1787" s="14" t="s">
        <v>79</v>
      </c>
      <c r="AW1787" s="14" t="s">
        <v>33</v>
      </c>
      <c r="AX1787" s="14" t="s">
        <v>71</v>
      </c>
      <c r="AY1787" s="176" t="s">
        <v>159</v>
      </c>
    </row>
    <row r="1788" spans="2:51" s="13" customFormat="1" ht="11.25">
      <c r="B1788" s="167"/>
      <c r="D1788" s="168" t="s">
        <v>167</v>
      </c>
      <c r="E1788" s="169" t="s">
        <v>3</v>
      </c>
      <c r="F1788" s="170" t="s">
        <v>2441</v>
      </c>
      <c r="H1788" s="169" t="s">
        <v>3</v>
      </c>
      <c r="I1788" s="171"/>
      <c r="L1788" s="167"/>
      <c r="M1788" s="172"/>
      <c r="N1788" s="173"/>
      <c r="O1788" s="173"/>
      <c r="P1788" s="173"/>
      <c r="Q1788" s="173"/>
      <c r="R1788" s="173"/>
      <c r="S1788" s="173"/>
      <c r="T1788" s="174"/>
      <c r="AT1788" s="169" t="s">
        <v>167</v>
      </c>
      <c r="AU1788" s="169" t="s">
        <v>79</v>
      </c>
      <c r="AV1788" s="13" t="s">
        <v>15</v>
      </c>
      <c r="AW1788" s="13" t="s">
        <v>33</v>
      </c>
      <c r="AX1788" s="13" t="s">
        <v>71</v>
      </c>
      <c r="AY1788" s="169" t="s">
        <v>159</v>
      </c>
    </row>
    <row r="1789" spans="2:51" s="14" customFormat="1" ht="11.25">
      <c r="B1789" s="175"/>
      <c r="D1789" s="168" t="s">
        <v>167</v>
      </c>
      <c r="E1789" s="176" t="s">
        <v>3</v>
      </c>
      <c r="F1789" s="177" t="s">
        <v>2442</v>
      </c>
      <c r="H1789" s="178">
        <v>2.8</v>
      </c>
      <c r="I1789" s="179"/>
      <c r="L1789" s="175"/>
      <c r="M1789" s="180"/>
      <c r="N1789" s="181"/>
      <c r="O1789" s="181"/>
      <c r="P1789" s="181"/>
      <c r="Q1789" s="181"/>
      <c r="R1789" s="181"/>
      <c r="S1789" s="181"/>
      <c r="T1789" s="182"/>
      <c r="AT1789" s="176" t="s">
        <v>167</v>
      </c>
      <c r="AU1789" s="176" t="s">
        <v>79</v>
      </c>
      <c r="AV1789" s="14" t="s">
        <v>79</v>
      </c>
      <c r="AW1789" s="14" t="s">
        <v>33</v>
      </c>
      <c r="AX1789" s="14" t="s">
        <v>71</v>
      </c>
      <c r="AY1789" s="176" t="s">
        <v>159</v>
      </c>
    </row>
    <row r="1790" spans="2:51" s="15" customFormat="1" ht="11.25">
      <c r="B1790" s="183"/>
      <c r="D1790" s="168" t="s">
        <v>167</v>
      </c>
      <c r="E1790" s="184" t="s">
        <v>3</v>
      </c>
      <c r="F1790" s="185" t="s">
        <v>186</v>
      </c>
      <c r="H1790" s="186">
        <v>10.8</v>
      </c>
      <c r="I1790" s="187"/>
      <c r="L1790" s="183"/>
      <c r="M1790" s="188"/>
      <c r="N1790" s="189"/>
      <c r="O1790" s="189"/>
      <c r="P1790" s="189"/>
      <c r="Q1790" s="189"/>
      <c r="R1790" s="189"/>
      <c r="S1790" s="189"/>
      <c r="T1790" s="190"/>
      <c r="AT1790" s="184" t="s">
        <v>167</v>
      </c>
      <c r="AU1790" s="184" t="s">
        <v>79</v>
      </c>
      <c r="AV1790" s="15" t="s">
        <v>85</v>
      </c>
      <c r="AW1790" s="15" t="s">
        <v>33</v>
      </c>
      <c r="AX1790" s="15" t="s">
        <v>15</v>
      </c>
      <c r="AY1790" s="184" t="s">
        <v>159</v>
      </c>
    </row>
    <row r="1791" spans="1:65" s="2" customFormat="1" ht="16.5" customHeight="1">
      <c r="A1791" s="34"/>
      <c r="B1791" s="153"/>
      <c r="C1791" s="191" t="s">
        <v>2443</v>
      </c>
      <c r="D1791" s="191" t="s">
        <v>245</v>
      </c>
      <c r="E1791" s="192" t="s">
        <v>2444</v>
      </c>
      <c r="F1791" s="193" t="s">
        <v>2445</v>
      </c>
      <c r="G1791" s="194" t="s">
        <v>298</v>
      </c>
      <c r="H1791" s="195">
        <v>137.94</v>
      </c>
      <c r="I1791" s="196"/>
      <c r="J1791" s="197">
        <f>ROUND(I1791*H1791,2)</f>
        <v>0</v>
      </c>
      <c r="K1791" s="193" t="s">
        <v>3</v>
      </c>
      <c r="L1791" s="198"/>
      <c r="M1791" s="199" t="s">
        <v>3</v>
      </c>
      <c r="N1791" s="200" t="s">
        <v>42</v>
      </c>
      <c r="O1791" s="55"/>
      <c r="P1791" s="163">
        <f>O1791*H1791</f>
        <v>0</v>
      </c>
      <c r="Q1791" s="163">
        <v>0.00102</v>
      </c>
      <c r="R1791" s="163">
        <f>Q1791*H1791</f>
        <v>0.1406988</v>
      </c>
      <c r="S1791" s="163">
        <v>0</v>
      </c>
      <c r="T1791" s="164">
        <f>S1791*H1791</f>
        <v>0</v>
      </c>
      <c r="U1791" s="34"/>
      <c r="V1791" s="34"/>
      <c r="W1791" s="34"/>
      <c r="X1791" s="34"/>
      <c r="Y1791" s="34"/>
      <c r="Z1791" s="34"/>
      <c r="AA1791" s="34"/>
      <c r="AB1791" s="34"/>
      <c r="AC1791" s="34"/>
      <c r="AD1791" s="34"/>
      <c r="AE1791" s="34"/>
      <c r="AR1791" s="165" t="s">
        <v>345</v>
      </c>
      <c r="AT1791" s="165" t="s">
        <v>245</v>
      </c>
      <c r="AU1791" s="165" t="s">
        <v>79</v>
      </c>
      <c r="AY1791" s="19" t="s">
        <v>159</v>
      </c>
      <c r="BE1791" s="166">
        <f>IF(N1791="základní",J1791,0)</f>
        <v>0</v>
      </c>
      <c r="BF1791" s="166">
        <f>IF(N1791="snížená",J1791,0)</f>
        <v>0</v>
      </c>
      <c r="BG1791" s="166">
        <f>IF(N1791="zákl. přenesená",J1791,0)</f>
        <v>0</v>
      </c>
      <c r="BH1791" s="166">
        <f>IF(N1791="sníž. přenesená",J1791,0)</f>
        <v>0</v>
      </c>
      <c r="BI1791" s="166">
        <f>IF(N1791="nulová",J1791,0)</f>
        <v>0</v>
      </c>
      <c r="BJ1791" s="19" t="s">
        <v>15</v>
      </c>
      <c r="BK1791" s="166">
        <f>ROUND(I1791*H1791,2)</f>
        <v>0</v>
      </c>
      <c r="BL1791" s="19" t="s">
        <v>251</v>
      </c>
      <c r="BM1791" s="165" t="s">
        <v>2446</v>
      </c>
    </row>
    <row r="1792" spans="2:51" s="14" customFormat="1" ht="11.25">
      <c r="B1792" s="175"/>
      <c r="D1792" s="168" t="s">
        <v>167</v>
      </c>
      <c r="E1792" s="176" t="s">
        <v>3</v>
      </c>
      <c r="F1792" s="177" t="s">
        <v>2447</v>
      </c>
      <c r="H1792" s="178">
        <v>125.4</v>
      </c>
      <c r="I1792" s="179"/>
      <c r="L1792" s="175"/>
      <c r="M1792" s="180"/>
      <c r="N1792" s="181"/>
      <c r="O1792" s="181"/>
      <c r="P1792" s="181"/>
      <c r="Q1792" s="181"/>
      <c r="R1792" s="181"/>
      <c r="S1792" s="181"/>
      <c r="T1792" s="182"/>
      <c r="AT1792" s="176" t="s">
        <v>167</v>
      </c>
      <c r="AU1792" s="176" t="s">
        <v>79</v>
      </c>
      <c r="AV1792" s="14" t="s">
        <v>79</v>
      </c>
      <c r="AW1792" s="14" t="s">
        <v>33</v>
      </c>
      <c r="AX1792" s="14" t="s">
        <v>15</v>
      </c>
      <c r="AY1792" s="176" t="s">
        <v>159</v>
      </c>
    </row>
    <row r="1793" spans="2:51" s="14" customFormat="1" ht="11.25">
      <c r="B1793" s="175"/>
      <c r="D1793" s="168" t="s">
        <v>167</v>
      </c>
      <c r="F1793" s="177" t="s">
        <v>2448</v>
      </c>
      <c r="H1793" s="178">
        <v>137.94</v>
      </c>
      <c r="I1793" s="179"/>
      <c r="L1793" s="175"/>
      <c r="M1793" s="180"/>
      <c r="N1793" s="181"/>
      <c r="O1793" s="181"/>
      <c r="P1793" s="181"/>
      <c r="Q1793" s="181"/>
      <c r="R1793" s="181"/>
      <c r="S1793" s="181"/>
      <c r="T1793" s="182"/>
      <c r="AT1793" s="176" t="s">
        <v>167</v>
      </c>
      <c r="AU1793" s="176" t="s">
        <v>79</v>
      </c>
      <c r="AV1793" s="14" t="s">
        <v>79</v>
      </c>
      <c r="AW1793" s="14" t="s">
        <v>4</v>
      </c>
      <c r="AX1793" s="14" t="s">
        <v>15</v>
      </c>
      <c r="AY1793" s="176" t="s">
        <v>159</v>
      </c>
    </row>
    <row r="1794" spans="1:65" s="2" customFormat="1" ht="24" customHeight="1">
      <c r="A1794" s="34"/>
      <c r="B1794" s="153"/>
      <c r="C1794" s="154" t="s">
        <v>2449</v>
      </c>
      <c r="D1794" s="154" t="s">
        <v>161</v>
      </c>
      <c r="E1794" s="155" t="s">
        <v>2450</v>
      </c>
      <c r="F1794" s="156" t="s">
        <v>2451</v>
      </c>
      <c r="G1794" s="157" t="s">
        <v>298</v>
      </c>
      <c r="H1794" s="158">
        <v>125.4</v>
      </c>
      <c r="I1794" s="159"/>
      <c r="J1794" s="160">
        <f>ROUND(I1794*H1794,2)</f>
        <v>0</v>
      </c>
      <c r="K1794" s="156" t="s">
        <v>165</v>
      </c>
      <c r="L1794" s="35"/>
      <c r="M1794" s="161" t="s">
        <v>3</v>
      </c>
      <c r="N1794" s="162" t="s">
        <v>42</v>
      </c>
      <c r="O1794" s="55"/>
      <c r="P1794" s="163">
        <f>O1794*H1794</f>
        <v>0</v>
      </c>
      <c r="Q1794" s="163">
        <v>0.00026</v>
      </c>
      <c r="R1794" s="163">
        <f>Q1794*H1794</f>
        <v>0.032604</v>
      </c>
      <c r="S1794" s="163">
        <v>0</v>
      </c>
      <c r="T1794" s="164">
        <f>S1794*H1794</f>
        <v>0</v>
      </c>
      <c r="U1794" s="34"/>
      <c r="V1794" s="34"/>
      <c r="W1794" s="34"/>
      <c r="X1794" s="34"/>
      <c r="Y1794" s="34"/>
      <c r="Z1794" s="34"/>
      <c r="AA1794" s="34"/>
      <c r="AB1794" s="34"/>
      <c r="AC1794" s="34"/>
      <c r="AD1794" s="34"/>
      <c r="AE1794" s="34"/>
      <c r="AR1794" s="165" t="s">
        <v>251</v>
      </c>
      <c r="AT1794" s="165" t="s">
        <v>161</v>
      </c>
      <c r="AU1794" s="165" t="s">
        <v>79</v>
      </c>
      <c r="AY1794" s="19" t="s">
        <v>159</v>
      </c>
      <c r="BE1794" s="166">
        <f>IF(N1794="základní",J1794,0)</f>
        <v>0</v>
      </c>
      <c r="BF1794" s="166">
        <f>IF(N1794="snížená",J1794,0)</f>
        <v>0</v>
      </c>
      <c r="BG1794" s="166">
        <f>IF(N1794="zákl. přenesená",J1794,0)</f>
        <v>0</v>
      </c>
      <c r="BH1794" s="166">
        <f>IF(N1794="sníž. přenesená",J1794,0)</f>
        <v>0</v>
      </c>
      <c r="BI1794" s="166">
        <f>IF(N1794="nulová",J1794,0)</f>
        <v>0</v>
      </c>
      <c r="BJ1794" s="19" t="s">
        <v>15</v>
      </c>
      <c r="BK1794" s="166">
        <f>ROUND(I1794*H1794,2)</f>
        <v>0</v>
      </c>
      <c r="BL1794" s="19" t="s">
        <v>251</v>
      </c>
      <c r="BM1794" s="165" t="s">
        <v>2452</v>
      </c>
    </row>
    <row r="1795" spans="2:51" s="13" customFormat="1" ht="11.25">
      <c r="B1795" s="167"/>
      <c r="D1795" s="168" t="s">
        <v>167</v>
      </c>
      <c r="E1795" s="169" t="s">
        <v>3</v>
      </c>
      <c r="F1795" s="170" t="s">
        <v>2453</v>
      </c>
      <c r="H1795" s="169" t="s">
        <v>3</v>
      </c>
      <c r="I1795" s="171"/>
      <c r="L1795" s="167"/>
      <c r="M1795" s="172"/>
      <c r="N1795" s="173"/>
      <c r="O1795" s="173"/>
      <c r="P1795" s="173"/>
      <c r="Q1795" s="173"/>
      <c r="R1795" s="173"/>
      <c r="S1795" s="173"/>
      <c r="T1795" s="174"/>
      <c r="AT1795" s="169" t="s">
        <v>167</v>
      </c>
      <c r="AU1795" s="169" t="s">
        <v>79</v>
      </c>
      <c r="AV1795" s="13" t="s">
        <v>15</v>
      </c>
      <c r="AW1795" s="13" t="s">
        <v>33</v>
      </c>
      <c r="AX1795" s="13" t="s">
        <v>71</v>
      </c>
      <c r="AY1795" s="169" t="s">
        <v>159</v>
      </c>
    </row>
    <row r="1796" spans="2:51" s="14" customFormat="1" ht="11.25">
      <c r="B1796" s="175"/>
      <c r="D1796" s="168" t="s">
        <v>167</v>
      </c>
      <c r="E1796" s="176" t="s">
        <v>3</v>
      </c>
      <c r="F1796" s="177" t="s">
        <v>2447</v>
      </c>
      <c r="H1796" s="178">
        <v>125.4</v>
      </c>
      <c r="I1796" s="179"/>
      <c r="L1796" s="175"/>
      <c r="M1796" s="180"/>
      <c r="N1796" s="181"/>
      <c r="O1796" s="181"/>
      <c r="P1796" s="181"/>
      <c r="Q1796" s="181"/>
      <c r="R1796" s="181"/>
      <c r="S1796" s="181"/>
      <c r="T1796" s="182"/>
      <c r="AT1796" s="176" t="s">
        <v>167</v>
      </c>
      <c r="AU1796" s="176" t="s">
        <v>79</v>
      </c>
      <c r="AV1796" s="14" t="s">
        <v>79</v>
      </c>
      <c r="AW1796" s="14" t="s">
        <v>33</v>
      </c>
      <c r="AX1796" s="14" t="s">
        <v>15</v>
      </c>
      <c r="AY1796" s="176" t="s">
        <v>159</v>
      </c>
    </row>
    <row r="1797" spans="1:65" s="2" customFormat="1" ht="16.5" customHeight="1">
      <c r="A1797" s="34"/>
      <c r="B1797" s="153"/>
      <c r="C1797" s="154" t="s">
        <v>2454</v>
      </c>
      <c r="D1797" s="154" t="s">
        <v>161</v>
      </c>
      <c r="E1797" s="155" t="s">
        <v>2455</v>
      </c>
      <c r="F1797" s="156" t="s">
        <v>2456</v>
      </c>
      <c r="G1797" s="157" t="s">
        <v>298</v>
      </c>
      <c r="H1797" s="158">
        <v>125.4</v>
      </c>
      <c r="I1797" s="159"/>
      <c r="J1797" s="160">
        <f>ROUND(I1797*H1797,2)</f>
        <v>0</v>
      </c>
      <c r="K1797" s="156" t="s">
        <v>165</v>
      </c>
      <c r="L1797" s="35"/>
      <c r="M1797" s="161" t="s">
        <v>3</v>
      </c>
      <c r="N1797" s="162" t="s">
        <v>42</v>
      </c>
      <c r="O1797" s="55"/>
      <c r="P1797" s="163">
        <f>O1797*H1797</f>
        <v>0</v>
      </c>
      <c r="Q1797" s="163">
        <v>3E-05</v>
      </c>
      <c r="R1797" s="163">
        <f>Q1797*H1797</f>
        <v>0.003762</v>
      </c>
      <c r="S1797" s="163">
        <v>0</v>
      </c>
      <c r="T1797" s="164">
        <f>S1797*H1797</f>
        <v>0</v>
      </c>
      <c r="U1797" s="34"/>
      <c r="V1797" s="34"/>
      <c r="W1797" s="34"/>
      <c r="X1797" s="34"/>
      <c r="Y1797" s="34"/>
      <c r="Z1797" s="34"/>
      <c r="AA1797" s="34"/>
      <c r="AB1797" s="34"/>
      <c r="AC1797" s="34"/>
      <c r="AD1797" s="34"/>
      <c r="AE1797" s="34"/>
      <c r="AR1797" s="165" t="s">
        <v>251</v>
      </c>
      <c r="AT1797" s="165" t="s">
        <v>161</v>
      </c>
      <c r="AU1797" s="165" t="s">
        <v>79</v>
      </c>
      <c r="AY1797" s="19" t="s">
        <v>159</v>
      </c>
      <c r="BE1797" s="166">
        <f>IF(N1797="základní",J1797,0)</f>
        <v>0</v>
      </c>
      <c r="BF1797" s="166">
        <f>IF(N1797="snížená",J1797,0)</f>
        <v>0</v>
      </c>
      <c r="BG1797" s="166">
        <f>IF(N1797="zákl. přenesená",J1797,0)</f>
        <v>0</v>
      </c>
      <c r="BH1797" s="166">
        <f>IF(N1797="sníž. přenesená",J1797,0)</f>
        <v>0</v>
      </c>
      <c r="BI1797" s="166">
        <f>IF(N1797="nulová",J1797,0)</f>
        <v>0</v>
      </c>
      <c r="BJ1797" s="19" t="s">
        <v>15</v>
      </c>
      <c r="BK1797" s="166">
        <f>ROUND(I1797*H1797,2)</f>
        <v>0</v>
      </c>
      <c r="BL1797" s="19" t="s">
        <v>251</v>
      </c>
      <c r="BM1797" s="165" t="s">
        <v>2457</v>
      </c>
    </row>
    <row r="1798" spans="2:51" s="13" customFormat="1" ht="11.25">
      <c r="B1798" s="167"/>
      <c r="D1798" s="168" t="s">
        <v>167</v>
      </c>
      <c r="E1798" s="169" t="s">
        <v>3</v>
      </c>
      <c r="F1798" s="170" t="s">
        <v>2453</v>
      </c>
      <c r="H1798" s="169" t="s">
        <v>3</v>
      </c>
      <c r="I1798" s="171"/>
      <c r="L1798" s="167"/>
      <c r="M1798" s="172"/>
      <c r="N1798" s="173"/>
      <c r="O1798" s="173"/>
      <c r="P1798" s="173"/>
      <c r="Q1798" s="173"/>
      <c r="R1798" s="173"/>
      <c r="S1798" s="173"/>
      <c r="T1798" s="174"/>
      <c r="AT1798" s="169" t="s">
        <v>167</v>
      </c>
      <c r="AU1798" s="169" t="s">
        <v>79</v>
      </c>
      <c r="AV1798" s="13" t="s">
        <v>15</v>
      </c>
      <c r="AW1798" s="13" t="s">
        <v>33</v>
      </c>
      <c r="AX1798" s="13" t="s">
        <v>71</v>
      </c>
      <c r="AY1798" s="169" t="s">
        <v>159</v>
      </c>
    </row>
    <row r="1799" spans="2:51" s="14" customFormat="1" ht="11.25">
      <c r="B1799" s="175"/>
      <c r="D1799" s="168" t="s">
        <v>167</v>
      </c>
      <c r="E1799" s="176" t="s">
        <v>3</v>
      </c>
      <c r="F1799" s="177" t="s">
        <v>2447</v>
      </c>
      <c r="H1799" s="178">
        <v>125.4</v>
      </c>
      <c r="I1799" s="179"/>
      <c r="L1799" s="175"/>
      <c r="M1799" s="180"/>
      <c r="N1799" s="181"/>
      <c r="O1799" s="181"/>
      <c r="P1799" s="181"/>
      <c r="Q1799" s="181"/>
      <c r="R1799" s="181"/>
      <c r="S1799" s="181"/>
      <c r="T1799" s="182"/>
      <c r="AT1799" s="176" t="s">
        <v>167</v>
      </c>
      <c r="AU1799" s="176" t="s">
        <v>79</v>
      </c>
      <c r="AV1799" s="14" t="s">
        <v>79</v>
      </c>
      <c r="AW1799" s="14" t="s">
        <v>33</v>
      </c>
      <c r="AX1799" s="14" t="s">
        <v>15</v>
      </c>
      <c r="AY1799" s="176" t="s">
        <v>159</v>
      </c>
    </row>
    <row r="1800" spans="1:65" s="2" customFormat="1" ht="36" customHeight="1">
      <c r="A1800" s="34"/>
      <c r="B1800" s="153"/>
      <c r="C1800" s="154" t="s">
        <v>2458</v>
      </c>
      <c r="D1800" s="154" t="s">
        <v>161</v>
      </c>
      <c r="E1800" s="155" t="s">
        <v>2459</v>
      </c>
      <c r="F1800" s="156" t="s">
        <v>2460</v>
      </c>
      <c r="G1800" s="157" t="s">
        <v>298</v>
      </c>
      <c r="H1800" s="158">
        <v>25.2</v>
      </c>
      <c r="I1800" s="159"/>
      <c r="J1800" s="160">
        <f>ROUND(I1800*H1800,2)</f>
        <v>0</v>
      </c>
      <c r="K1800" s="156" t="s">
        <v>165</v>
      </c>
      <c r="L1800" s="35"/>
      <c r="M1800" s="161" t="s">
        <v>3</v>
      </c>
      <c r="N1800" s="162" t="s">
        <v>42</v>
      </c>
      <c r="O1800" s="55"/>
      <c r="P1800" s="163">
        <f>O1800*H1800</f>
        <v>0</v>
      </c>
      <c r="Q1800" s="163">
        <v>0.00153</v>
      </c>
      <c r="R1800" s="163">
        <f>Q1800*H1800</f>
        <v>0.03855599999999999</v>
      </c>
      <c r="S1800" s="163">
        <v>0</v>
      </c>
      <c r="T1800" s="164">
        <f>S1800*H1800</f>
        <v>0</v>
      </c>
      <c r="U1800" s="34"/>
      <c r="V1800" s="34"/>
      <c r="W1800" s="34"/>
      <c r="X1800" s="34"/>
      <c r="Y1800" s="34"/>
      <c r="Z1800" s="34"/>
      <c r="AA1800" s="34"/>
      <c r="AB1800" s="34"/>
      <c r="AC1800" s="34"/>
      <c r="AD1800" s="34"/>
      <c r="AE1800" s="34"/>
      <c r="AR1800" s="165" t="s">
        <v>251</v>
      </c>
      <c r="AT1800" s="165" t="s">
        <v>161</v>
      </c>
      <c r="AU1800" s="165" t="s">
        <v>79</v>
      </c>
      <c r="AY1800" s="19" t="s">
        <v>159</v>
      </c>
      <c r="BE1800" s="166">
        <f>IF(N1800="základní",J1800,0)</f>
        <v>0</v>
      </c>
      <c r="BF1800" s="166">
        <f>IF(N1800="snížená",J1800,0)</f>
        <v>0</v>
      </c>
      <c r="BG1800" s="166">
        <f>IF(N1800="zákl. přenesená",J1800,0)</f>
        <v>0</v>
      </c>
      <c r="BH1800" s="166">
        <f>IF(N1800="sníž. přenesená",J1800,0)</f>
        <v>0</v>
      </c>
      <c r="BI1800" s="166">
        <f>IF(N1800="nulová",J1800,0)</f>
        <v>0</v>
      </c>
      <c r="BJ1800" s="19" t="s">
        <v>15</v>
      </c>
      <c r="BK1800" s="166">
        <f>ROUND(I1800*H1800,2)</f>
        <v>0</v>
      </c>
      <c r="BL1800" s="19" t="s">
        <v>251</v>
      </c>
      <c r="BM1800" s="165" t="s">
        <v>2461</v>
      </c>
    </row>
    <row r="1801" spans="2:51" s="13" customFormat="1" ht="11.25">
      <c r="B1801" s="167"/>
      <c r="D1801" s="168" t="s">
        <v>167</v>
      </c>
      <c r="E1801" s="169" t="s">
        <v>3</v>
      </c>
      <c r="F1801" s="170" t="s">
        <v>2439</v>
      </c>
      <c r="H1801" s="169" t="s">
        <v>3</v>
      </c>
      <c r="I1801" s="171"/>
      <c r="L1801" s="167"/>
      <c r="M1801" s="172"/>
      <c r="N1801" s="173"/>
      <c r="O1801" s="173"/>
      <c r="P1801" s="173"/>
      <c r="Q1801" s="173"/>
      <c r="R1801" s="173"/>
      <c r="S1801" s="173"/>
      <c r="T1801" s="174"/>
      <c r="AT1801" s="169" t="s">
        <v>167</v>
      </c>
      <c r="AU1801" s="169" t="s">
        <v>79</v>
      </c>
      <c r="AV1801" s="13" t="s">
        <v>15</v>
      </c>
      <c r="AW1801" s="13" t="s">
        <v>33</v>
      </c>
      <c r="AX1801" s="13" t="s">
        <v>71</v>
      </c>
      <c r="AY1801" s="169" t="s">
        <v>159</v>
      </c>
    </row>
    <row r="1802" spans="2:51" s="14" customFormat="1" ht="11.25">
      <c r="B1802" s="175"/>
      <c r="D1802" s="168" t="s">
        <v>167</v>
      </c>
      <c r="E1802" s="176" t="s">
        <v>3</v>
      </c>
      <c r="F1802" s="177" t="s">
        <v>2462</v>
      </c>
      <c r="H1802" s="178">
        <v>19.2</v>
      </c>
      <c r="I1802" s="179"/>
      <c r="L1802" s="175"/>
      <c r="M1802" s="180"/>
      <c r="N1802" s="181"/>
      <c r="O1802" s="181"/>
      <c r="P1802" s="181"/>
      <c r="Q1802" s="181"/>
      <c r="R1802" s="181"/>
      <c r="S1802" s="181"/>
      <c r="T1802" s="182"/>
      <c r="AT1802" s="176" t="s">
        <v>167</v>
      </c>
      <c r="AU1802" s="176" t="s">
        <v>79</v>
      </c>
      <c r="AV1802" s="14" t="s">
        <v>79</v>
      </c>
      <c r="AW1802" s="14" t="s">
        <v>33</v>
      </c>
      <c r="AX1802" s="14" t="s">
        <v>71</v>
      </c>
      <c r="AY1802" s="176" t="s">
        <v>159</v>
      </c>
    </row>
    <row r="1803" spans="2:51" s="13" customFormat="1" ht="11.25">
      <c r="B1803" s="167"/>
      <c r="D1803" s="168" t="s">
        <v>167</v>
      </c>
      <c r="E1803" s="169" t="s">
        <v>3</v>
      </c>
      <c r="F1803" s="170" t="s">
        <v>2441</v>
      </c>
      <c r="H1803" s="169" t="s">
        <v>3</v>
      </c>
      <c r="I1803" s="171"/>
      <c r="L1803" s="167"/>
      <c r="M1803" s="172"/>
      <c r="N1803" s="173"/>
      <c r="O1803" s="173"/>
      <c r="P1803" s="173"/>
      <c r="Q1803" s="173"/>
      <c r="R1803" s="173"/>
      <c r="S1803" s="173"/>
      <c r="T1803" s="174"/>
      <c r="AT1803" s="169" t="s">
        <v>167</v>
      </c>
      <c r="AU1803" s="169" t="s">
        <v>79</v>
      </c>
      <c r="AV1803" s="13" t="s">
        <v>15</v>
      </c>
      <c r="AW1803" s="13" t="s">
        <v>33</v>
      </c>
      <c r="AX1803" s="13" t="s">
        <v>71</v>
      </c>
      <c r="AY1803" s="169" t="s">
        <v>159</v>
      </c>
    </row>
    <row r="1804" spans="2:51" s="14" customFormat="1" ht="11.25">
      <c r="B1804" s="175"/>
      <c r="D1804" s="168" t="s">
        <v>167</v>
      </c>
      <c r="E1804" s="176" t="s">
        <v>3</v>
      </c>
      <c r="F1804" s="177" t="s">
        <v>2463</v>
      </c>
      <c r="H1804" s="178">
        <v>6</v>
      </c>
      <c r="I1804" s="179"/>
      <c r="L1804" s="175"/>
      <c r="M1804" s="180"/>
      <c r="N1804" s="181"/>
      <c r="O1804" s="181"/>
      <c r="P1804" s="181"/>
      <c r="Q1804" s="181"/>
      <c r="R1804" s="181"/>
      <c r="S1804" s="181"/>
      <c r="T1804" s="182"/>
      <c r="AT1804" s="176" t="s">
        <v>167</v>
      </c>
      <c r="AU1804" s="176" t="s">
        <v>79</v>
      </c>
      <c r="AV1804" s="14" t="s">
        <v>79</v>
      </c>
      <c r="AW1804" s="14" t="s">
        <v>33</v>
      </c>
      <c r="AX1804" s="14" t="s">
        <v>71</v>
      </c>
      <c r="AY1804" s="176" t="s">
        <v>159</v>
      </c>
    </row>
    <row r="1805" spans="2:51" s="15" customFormat="1" ht="11.25">
      <c r="B1805" s="183"/>
      <c r="D1805" s="168" t="s">
        <v>167</v>
      </c>
      <c r="E1805" s="184" t="s">
        <v>3</v>
      </c>
      <c r="F1805" s="185" t="s">
        <v>186</v>
      </c>
      <c r="H1805" s="186">
        <v>25.2</v>
      </c>
      <c r="I1805" s="187"/>
      <c r="L1805" s="183"/>
      <c r="M1805" s="188"/>
      <c r="N1805" s="189"/>
      <c r="O1805" s="189"/>
      <c r="P1805" s="189"/>
      <c r="Q1805" s="189"/>
      <c r="R1805" s="189"/>
      <c r="S1805" s="189"/>
      <c r="T1805" s="190"/>
      <c r="AT1805" s="184" t="s">
        <v>167</v>
      </c>
      <c r="AU1805" s="184" t="s">
        <v>79</v>
      </c>
      <c r="AV1805" s="15" t="s">
        <v>85</v>
      </c>
      <c r="AW1805" s="15" t="s">
        <v>33</v>
      </c>
      <c r="AX1805" s="15" t="s">
        <v>15</v>
      </c>
      <c r="AY1805" s="184" t="s">
        <v>159</v>
      </c>
    </row>
    <row r="1806" spans="1:65" s="2" customFormat="1" ht="36" customHeight="1">
      <c r="A1806" s="34"/>
      <c r="B1806" s="153"/>
      <c r="C1806" s="154" t="s">
        <v>2464</v>
      </c>
      <c r="D1806" s="154" t="s">
        <v>161</v>
      </c>
      <c r="E1806" s="155" t="s">
        <v>2465</v>
      </c>
      <c r="F1806" s="156" t="s">
        <v>2466</v>
      </c>
      <c r="G1806" s="157" t="s">
        <v>298</v>
      </c>
      <c r="H1806" s="158">
        <v>28.8</v>
      </c>
      <c r="I1806" s="159"/>
      <c r="J1806" s="160">
        <f>ROUND(I1806*H1806,2)</f>
        <v>0</v>
      </c>
      <c r="K1806" s="156" t="s">
        <v>165</v>
      </c>
      <c r="L1806" s="35"/>
      <c r="M1806" s="161" t="s">
        <v>3</v>
      </c>
      <c r="N1806" s="162" t="s">
        <v>42</v>
      </c>
      <c r="O1806" s="55"/>
      <c r="P1806" s="163">
        <f>O1806*H1806</f>
        <v>0</v>
      </c>
      <c r="Q1806" s="163">
        <v>0.00102</v>
      </c>
      <c r="R1806" s="163">
        <f>Q1806*H1806</f>
        <v>0.029376000000000003</v>
      </c>
      <c r="S1806" s="163">
        <v>0</v>
      </c>
      <c r="T1806" s="164">
        <f>S1806*H1806</f>
        <v>0</v>
      </c>
      <c r="U1806" s="34"/>
      <c r="V1806" s="34"/>
      <c r="W1806" s="34"/>
      <c r="X1806" s="34"/>
      <c r="Y1806" s="34"/>
      <c r="Z1806" s="34"/>
      <c r="AA1806" s="34"/>
      <c r="AB1806" s="34"/>
      <c r="AC1806" s="34"/>
      <c r="AD1806" s="34"/>
      <c r="AE1806" s="34"/>
      <c r="AR1806" s="165" t="s">
        <v>251</v>
      </c>
      <c r="AT1806" s="165" t="s">
        <v>161</v>
      </c>
      <c r="AU1806" s="165" t="s">
        <v>79</v>
      </c>
      <c r="AY1806" s="19" t="s">
        <v>159</v>
      </c>
      <c r="BE1806" s="166">
        <f>IF(N1806="základní",J1806,0)</f>
        <v>0</v>
      </c>
      <c r="BF1806" s="166">
        <f>IF(N1806="snížená",J1806,0)</f>
        <v>0</v>
      </c>
      <c r="BG1806" s="166">
        <f>IF(N1806="zákl. přenesená",J1806,0)</f>
        <v>0</v>
      </c>
      <c r="BH1806" s="166">
        <f>IF(N1806="sníž. přenesená",J1806,0)</f>
        <v>0</v>
      </c>
      <c r="BI1806" s="166">
        <f>IF(N1806="nulová",J1806,0)</f>
        <v>0</v>
      </c>
      <c r="BJ1806" s="19" t="s">
        <v>15</v>
      </c>
      <c r="BK1806" s="166">
        <f>ROUND(I1806*H1806,2)</f>
        <v>0</v>
      </c>
      <c r="BL1806" s="19" t="s">
        <v>251</v>
      </c>
      <c r="BM1806" s="165" t="s">
        <v>2467</v>
      </c>
    </row>
    <row r="1807" spans="2:51" s="13" customFormat="1" ht="11.25">
      <c r="B1807" s="167"/>
      <c r="D1807" s="168" t="s">
        <v>167</v>
      </c>
      <c r="E1807" s="169" t="s">
        <v>3</v>
      </c>
      <c r="F1807" s="170" t="s">
        <v>2439</v>
      </c>
      <c r="H1807" s="169" t="s">
        <v>3</v>
      </c>
      <c r="I1807" s="171"/>
      <c r="L1807" s="167"/>
      <c r="M1807" s="172"/>
      <c r="N1807" s="173"/>
      <c r="O1807" s="173"/>
      <c r="P1807" s="173"/>
      <c r="Q1807" s="173"/>
      <c r="R1807" s="173"/>
      <c r="S1807" s="173"/>
      <c r="T1807" s="174"/>
      <c r="AT1807" s="169" t="s">
        <v>167</v>
      </c>
      <c r="AU1807" s="169" t="s">
        <v>79</v>
      </c>
      <c r="AV1807" s="13" t="s">
        <v>15</v>
      </c>
      <c r="AW1807" s="13" t="s">
        <v>33</v>
      </c>
      <c r="AX1807" s="13" t="s">
        <v>71</v>
      </c>
      <c r="AY1807" s="169" t="s">
        <v>159</v>
      </c>
    </row>
    <row r="1808" spans="2:51" s="14" customFormat="1" ht="11.25">
      <c r="B1808" s="175"/>
      <c r="D1808" s="168" t="s">
        <v>167</v>
      </c>
      <c r="E1808" s="176" t="s">
        <v>3</v>
      </c>
      <c r="F1808" s="177" t="s">
        <v>2468</v>
      </c>
      <c r="H1808" s="178">
        <v>21.6</v>
      </c>
      <c r="I1808" s="179"/>
      <c r="L1808" s="175"/>
      <c r="M1808" s="180"/>
      <c r="N1808" s="181"/>
      <c r="O1808" s="181"/>
      <c r="P1808" s="181"/>
      <c r="Q1808" s="181"/>
      <c r="R1808" s="181"/>
      <c r="S1808" s="181"/>
      <c r="T1808" s="182"/>
      <c r="AT1808" s="176" t="s">
        <v>167</v>
      </c>
      <c r="AU1808" s="176" t="s">
        <v>79</v>
      </c>
      <c r="AV1808" s="14" t="s">
        <v>79</v>
      </c>
      <c r="AW1808" s="14" t="s">
        <v>33</v>
      </c>
      <c r="AX1808" s="14" t="s">
        <v>71</v>
      </c>
      <c r="AY1808" s="176" t="s">
        <v>159</v>
      </c>
    </row>
    <row r="1809" spans="2:51" s="13" customFormat="1" ht="11.25">
      <c r="B1809" s="167"/>
      <c r="D1809" s="168" t="s">
        <v>167</v>
      </c>
      <c r="E1809" s="169" t="s">
        <v>3</v>
      </c>
      <c r="F1809" s="170" t="s">
        <v>2441</v>
      </c>
      <c r="H1809" s="169" t="s">
        <v>3</v>
      </c>
      <c r="I1809" s="171"/>
      <c r="L1809" s="167"/>
      <c r="M1809" s="172"/>
      <c r="N1809" s="173"/>
      <c r="O1809" s="173"/>
      <c r="P1809" s="173"/>
      <c r="Q1809" s="173"/>
      <c r="R1809" s="173"/>
      <c r="S1809" s="173"/>
      <c r="T1809" s="174"/>
      <c r="AT1809" s="169" t="s">
        <v>167</v>
      </c>
      <c r="AU1809" s="169" t="s">
        <v>79</v>
      </c>
      <c r="AV1809" s="13" t="s">
        <v>15</v>
      </c>
      <c r="AW1809" s="13" t="s">
        <v>33</v>
      </c>
      <c r="AX1809" s="13" t="s">
        <v>71</v>
      </c>
      <c r="AY1809" s="169" t="s">
        <v>159</v>
      </c>
    </row>
    <row r="1810" spans="2:51" s="14" customFormat="1" ht="11.25">
      <c r="B1810" s="175"/>
      <c r="D1810" s="168" t="s">
        <v>167</v>
      </c>
      <c r="E1810" s="176" t="s">
        <v>3</v>
      </c>
      <c r="F1810" s="177" t="s">
        <v>2469</v>
      </c>
      <c r="H1810" s="178">
        <v>7.2</v>
      </c>
      <c r="I1810" s="179"/>
      <c r="L1810" s="175"/>
      <c r="M1810" s="180"/>
      <c r="N1810" s="181"/>
      <c r="O1810" s="181"/>
      <c r="P1810" s="181"/>
      <c r="Q1810" s="181"/>
      <c r="R1810" s="181"/>
      <c r="S1810" s="181"/>
      <c r="T1810" s="182"/>
      <c r="AT1810" s="176" t="s">
        <v>167</v>
      </c>
      <c r="AU1810" s="176" t="s">
        <v>79</v>
      </c>
      <c r="AV1810" s="14" t="s">
        <v>79</v>
      </c>
      <c r="AW1810" s="14" t="s">
        <v>33</v>
      </c>
      <c r="AX1810" s="14" t="s">
        <v>71</v>
      </c>
      <c r="AY1810" s="176" t="s">
        <v>159</v>
      </c>
    </row>
    <row r="1811" spans="2:51" s="15" customFormat="1" ht="11.25">
      <c r="B1811" s="183"/>
      <c r="D1811" s="168" t="s">
        <v>167</v>
      </c>
      <c r="E1811" s="184" t="s">
        <v>3</v>
      </c>
      <c r="F1811" s="185" t="s">
        <v>186</v>
      </c>
      <c r="H1811" s="186">
        <v>28.8</v>
      </c>
      <c r="I1811" s="187"/>
      <c r="L1811" s="183"/>
      <c r="M1811" s="188"/>
      <c r="N1811" s="189"/>
      <c r="O1811" s="189"/>
      <c r="P1811" s="189"/>
      <c r="Q1811" s="189"/>
      <c r="R1811" s="189"/>
      <c r="S1811" s="189"/>
      <c r="T1811" s="190"/>
      <c r="AT1811" s="184" t="s">
        <v>167</v>
      </c>
      <c r="AU1811" s="184" t="s">
        <v>79</v>
      </c>
      <c r="AV1811" s="15" t="s">
        <v>85</v>
      </c>
      <c r="AW1811" s="15" t="s">
        <v>33</v>
      </c>
      <c r="AX1811" s="15" t="s">
        <v>15</v>
      </c>
      <c r="AY1811" s="184" t="s">
        <v>159</v>
      </c>
    </row>
    <row r="1812" spans="1:65" s="2" customFormat="1" ht="36" customHeight="1">
      <c r="A1812" s="34"/>
      <c r="B1812" s="153"/>
      <c r="C1812" s="154" t="s">
        <v>2470</v>
      </c>
      <c r="D1812" s="154" t="s">
        <v>161</v>
      </c>
      <c r="E1812" s="155" t="s">
        <v>2471</v>
      </c>
      <c r="F1812" s="156" t="s">
        <v>2472</v>
      </c>
      <c r="G1812" s="157" t="s">
        <v>164</v>
      </c>
      <c r="H1812" s="158">
        <v>142.54</v>
      </c>
      <c r="I1812" s="159"/>
      <c r="J1812" s="160">
        <f>ROUND(I1812*H1812,2)</f>
        <v>0</v>
      </c>
      <c r="K1812" s="156" t="s">
        <v>165</v>
      </c>
      <c r="L1812" s="35"/>
      <c r="M1812" s="161" t="s">
        <v>3</v>
      </c>
      <c r="N1812" s="162" t="s">
        <v>42</v>
      </c>
      <c r="O1812" s="55"/>
      <c r="P1812" s="163">
        <f>O1812*H1812</f>
        <v>0</v>
      </c>
      <c r="Q1812" s="163">
        <v>0.009</v>
      </c>
      <c r="R1812" s="163">
        <f>Q1812*H1812</f>
        <v>1.28286</v>
      </c>
      <c r="S1812" s="163">
        <v>0</v>
      </c>
      <c r="T1812" s="164">
        <f>S1812*H1812</f>
        <v>0</v>
      </c>
      <c r="U1812" s="34"/>
      <c r="V1812" s="34"/>
      <c r="W1812" s="34"/>
      <c r="X1812" s="34"/>
      <c r="Y1812" s="34"/>
      <c r="Z1812" s="34"/>
      <c r="AA1812" s="34"/>
      <c r="AB1812" s="34"/>
      <c r="AC1812" s="34"/>
      <c r="AD1812" s="34"/>
      <c r="AE1812" s="34"/>
      <c r="AR1812" s="165" t="s">
        <v>251</v>
      </c>
      <c r="AT1812" s="165" t="s">
        <v>161</v>
      </c>
      <c r="AU1812" s="165" t="s">
        <v>79</v>
      </c>
      <c r="AY1812" s="19" t="s">
        <v>159</v>
      </c>
      <c r="BE1812" s="166">
        <f>IF(N1812="základní",J1812,0)</f>
        <v>0</v>
      </c>
      <c r="BF1812" s="166">
        <f>IF(N1812="snížená",J1812,0)</f>
        <v>0</v>
      </c>
      <c r="BG1812" s="166">
        <f>IF(N1812="zákl. přenesená",J1812,0)</f>
        <v>0</v>
      </c>
      <c r="BH1812" s="166">
        <f>IF(N1812="sníž. přenesená",J1812,0)</f>
        <v>0</v>
      </c>
      <c r="BI1812" s="166">
        <f>IF(N1812="nulová",J1812,0)</f>
        <v>0</v>
      </c>
      <c r="BJ1812" s="19" t="s">
        <v>15</v>
      </c>
      <c r="BK1812" s="166">
        <f>ROUND(I1812*H1812,2)</f>
        <v>0</v>
      </c>
      <c r="BL1812" s="19" t="s">
        <v>251</v>
      </c>
      <c r="BM1812" s="165" t="s">
        <v>2473</v>
      </c>
    </row>
    <row r="1813" spans="2:51" s="13" customFormat="1" ht="11.25">
      <c r="B1813" s="167"/>
      <c r="D1813" s="168" t="s">
        <v>167</v>
      </c>
      <c r="E1813" s="169" t="s">
        <v>3</v>
      </c>
      <c r="F1813" s="170" t="s">
        <v>339</v>
      </c>
      <c r="H1813" s="169" t="s">
        <v>3</v>
      </c>
      <c r="I1813" s="171"/>
      <c r="L1813" s="167"/>
      <c r="M1813" s="172"/>
      <c r="N1813" s="173"/>
      <c r="O1813" s="173"/>
      <c r="P1813" s="173"/>
      <c r="Q1813" s="173"/>
      <c r="R1813" s="173"/>
      <c r="S1813" s="173"/>
      <c r="T1813" s="174"/>
      <c r="AT1813" s="169" t="s">
        <v>167</v>
      </c>
      <c r="AU1813" s="169" t="s">
        <v>79</v>
      </c>
      <c r="AV1813" s="13" t="s">
        <v>15</v>
      </c>
      <c r="AW1813" s="13" t="s">
        <v>33</v>
      </c>
      <c r="AX1813" s="13" t="s">
        <v>71</v>
      </c>
      <c r="AY1813" s="169" t="s">
        <v>159</v>
      </c>
    </row>
    <row r="1814" spans="2:51" s="14" customFormat="1" ht="22.5">
      <c r="B1814" s="175"/>
      <c r="D1814" s="168" t="s">
        <v>167</v>
      </c>
      <c r="E1814" s="176" t="s">
        <v>3</v>
      </c>
      <c r="F1814" s="177" t="s">
        <v>2474</v>
      </c>
      <c r="H1814" s="178">
        <v>85.28</v>
      </c>
      <c r="I1814" s="179"/>
      <c r="L1814" s="175"/>
      <c r="M1814" s="180"/>
      <c r="N1814" s="181"/>
      <c r="O1814" s="181"/>
      <c r="P1814" s="181"/>
      <c r="Q1814" s="181"/>
      <c r="R1814" s="181"/>
      <c r="S1814" s="181"/>
      <c r="T1814" s="182"/>
      <c r="AT1814" s="176" t="s">
        <v>167</v>
      </c>
      <c r="AU1814" s="176" t="s">
        <v>79</v>
      </c>
      <c r="AV1814" s="14" t="s">
        <v>79</v>
      </c>
      <c r="AW1814" s="14" t="s">
        <v>33</v>
      </c>
      <c r="AX1814" s="14" t="s">
        <v>71</v>
      </c>
      <c r="AY1814" s="176" t="s">
        <v>159</v>
      </c>
    </row>
    <row r="1815" spans="2:51" s="13" customFormat="1" ht="11.25">
      <c r="B1815" s="167"/>
      <c r="D1815" s="168" t="s">
        <v>167</v>
      </c>
      <c r="E1815" s="169" t="s">
        <v>3</v>
      </c>
      <c r="F1815" s="170" t="s">
        <v>342</v>
      </c>
      <c r="H1815" s="169" t="s">
        <v>3</v>
      </c>
      <c r="I1815" s="171"/>
      <c r="L1815" s="167"/>
      <c r="M1815" s="172"/>
      <c r="N1815" s="173"/>
      <c r="O1815" s="173"/>
      <c r="P1815" s="173"/>
      <c r="Q1815" s="173"/>
      <c r="R1815" s="173"/>
      <c r="S1815" s="173"/>
      <c r="T1815" s="174"/>
      <c r="AT1815" s="169" t="s">
        <v>167</v>
      </c>
      <c r="AU1815" s="169" t="s">
        <v>79</v>
      </c>
      <c r="AV1815" s="13" t="s">
        <v>15</v>
      </c>
      <c r="AW1815" s="13" t="s">
        <v>33</v>
      </c>
      <c r="AX1815" s="13" t="s">
        <v>71</v>
      </c>
      <c r="AY1815" s="169" t="s">
        <v>159</v>
      </c>
    </row>
    <row r="1816" spans="2:51" s="14" customFormat="1" ht="11.25">
      <c r="B1816" s="175"/>
      <c r="D1816" s="168" t="s">
        <v>167</v>
      </c>
      <c r="E1816" s="176" t="s">
        <v>3</v>
      </c>
      <c r="F1816" s="177" t="s">
        <v>2475</v>
      </c>
      <c r="H1816" s="178">
        <v>54.38</v>
      </c>
      <c r="I1816" s="179"/>
      <c r="L1816" s="175"/>
      <c r="M1816" s="180"/>
      <c r="N1816" s="181"/>
      <c r="O1816" s="181"/>
      <c r="P1816" s="181"/>
      <c r="Q1816" s="181"/>
      <c r="R1816" s="181"/>
      <c r="S1816" s="181"/>
      <c r="T1816" s="182"/>
      <c r="AT1816" s="176" t="s">
        <v>167</v>
      </c>
      <c r="AU1816" s="176" t="s">
        <v>79</v>
      </c>
      <c r="AV1816" s="14" t="s">
        <v>79</v>
      </c>
      <c r="AW1816" s="14" t="s">
        <v>33</v>
      </c>
      <c r="AX1816" s="14" t="s">
        <v>71</v>
      </c>
      <c r="AY1816" s="176" t="s">
        <v>159</v>
      </c>
    </row>
    <row r="1817" spans="2:51" s="13" customFormat="1" ht="11.25">
      <c r="B1817" s="167"/>
      <c r="D1817" s="168" t="s">
        <v>167</v>
      </c>
      <c r="E1817" s="169" t="s">
        <v>3</v>
      </c>
      <c r="F1817" s="170" t="s">
        <v>2476</v>
      </c>
      <c r="H1817" s="169" t="s">
        <v>3</v>
      </c>
      <c r="I1817" s="171"/>
      <c r="L1817" s="167"/>
      <c r="M1817" s="172"/>
      <c r="N1817" s="173"/>
      <c r="O1817" s="173"/>
      <c r="P1817" s="173"/>
      <c r="Q1817" s="173"/>
      <c r="R1817" s="173"/>
      <c r="S1817" s="173"/>
      <c r="T1817" s="174"/>
      <c r="AT1817" s="169" t="s">
        <v>167</v>
      </c>
      <c r="AU1817" s="169" t="s">
        <v>79</v>
      </c>
      <c r="AV1817" s="13" t="s">
        <v>15</v>
      </c>
      <c r="AW1817" s="13" t="s">
        <v>33</v>
      </c>
      <c r="AX1817" s="13" t="s">
        <v>71</v>
      </c>
      <c r="AY1817" s="169" t="s">
        <v>159</v>
      </c>
    </row>
    <row r="1818" spans="2:51" s="14" customFormat="1" ht="11.25">
      <c r="B1818" s="175"/>
      <c r="D1818" s="168" t="s">
        <v>167</v>
      </c>
      <c r="E1818" s="176" t="s">
        <v>3</v>
      </c>
      <c r="F1818" s="177" t="s">
        <v>2477</v>
      </c>
      <c r="H1818" s="178">
        <v>2.88</v>
      </c>
      <c r="I1818" s="179"/>
      <c r="L1818" s="175"/>
      <c r="M1818" s="180"/>
      <c r="N1818" s="181"/>
      <c r="O1818" s="181"/>
      <c r="P1818" s="181"/>
      <c r="Q1818" s="181"/>
      <c r="R1818" s="181"/>
      <c r="S1818" s="181"/>
      <c r="T1818" s="182"/>
      <c r="AT1818" s="176" t="s">
        <v>167</v>
      </c>
      <c r="AU1818" s="176" t="s">
        <v>79</v>
      </c>
      <c r="AV1818" s="14" t="s">
        <v>79</v>
      </c>
      <c r="AW1818" s="14" t="s">
        <v>33</v>
      </c>
      <c r="AX1818" s="14" t="s">
        <v>71</v>
      </c>
      <c r="AY1818" s="176" t="s">
        <v>159</v>
      </c>
    </row>
    <row r="1819" spans="2:51" s="15" customFormat="1" ht="11.25">
      <c r="B1819" s="183"/>
      <c r="D1819" s="168" t="s">
        <v>167</v>
      </c>
      <c r="E1819" s="184" t="s">
        <v>3</v>
      </c>
      <c r="F1819" s="185" t="s">
        <v>186</v>
      </c>
      <c r="H1819" s="186">
        <v>142.54</v>
      </c>
      <c r="I1819" s="187"/>
      <c r="L1819" s="183"/>
      <c r="M1819" s="188"/>
      <c r="N1819" s="189"/>
      <c r="O1819" s="189"/>
      <c r="P1819" s="189"/>
      <c r="Q1819" s="189"/>
      <c r="R1819" s="189"/>
      <c r="S1819" s="189"/>
      <c r="T1819" s="190"/>
      <c r="AT1819" s="184" t="s">
        <v>167</v>
      </c>
      <c r="AU1819" s="184" t="s">
        <v>79</v>
      </c>
      <c r="AV1819" s="15" t="s">
        <v>85</v>
      </c>
      <c r="AW1819" s="15" t="s">
        <v>33</v>
      </c>
      <c r="AX1819" s="15" t="s">
        <v>15</v>
      </c>
      <c r="AY1819" s="184" t="s">
        <v>159</v>
      </c>
    </row>
    <row r="1820" spans="1:65" s="2" customFormat="1" ht="24" customHeight="1">
      <c r="A1820" s="34"/>
      <c r="B1820" s="153"/>
      <c r="C1820" s="191" t="s">
        <v>2478</v>
      </c>
      <c r="D1820" s="191" t="s">
        <v>245</v>
      </c>
      <c r="E1820" s="192" t="s">
        <v>2479</v>
      </c>
      <c r="F1820" s="193" t="s">
        <v>2480</v>
      </c>
      <c r="G1820" s="194" t="s">
        <v>164</v>
      </c>
      <c r="H1820" s="195">
        <v>178.018</v>
      </c>
      <c r="I1820" s="196"/>
      <c r="J1820" s="197">
        <f>ROUND(I1820*H1820,2)</f>
        <v>0</v>
      </c>
      <c r="K1820" s="193" t="s">
        <v>3</v>
      </c>
      <c r="L1820" s="198"/>
      <c r="M1820" s="199" t="s">
        <v>3</v>
      </c>
      <c r="N1820" s="200" t="s">
        <v>42</v>
      </c>
      <c r="O1820" s="55"/>
      <c r="P1820" s="163">
        <f>O1820*H1820</f>
        <v>0</v>
      </c>
      <c r="Q1820" s="163">
        <v>0.02875</v>
      </c>
      <c r="R1820" s="163">
        <f>Q1820*H1820</f>
        <v>5.1180175000000006</v>
      </c>
      <c r="S1820" s="163">
        <v>0</v>
      </c>
      <c r="T1820" s="164">
        <f>S1820*H1820</f>
        <v>0</v>
      </c>
      <c r="U1820" s="34"/>
      <c r="V1820" s="34"/>
      <c r="W1820" s="34"/>
      <c r="X1820" s="34"/>
      <c r="Y1820" s="34"/>
      <c r="Z1820" s="34"/>
      <c r="AA1820" s="34"/>
      <c r="AB1820" s="34"/>
      <c r="AC1820" s="34"/>
      <c r="AD1820" s="34"/>
      <c r="AE1820" s="34"/>
      <c r="AR1820" s="165" t="s">
        <v>345</v>
      </c>
      <c r="AT1820" s="165" t="s">
        <v>245</v>
      </c>
      <c r="AU1820" s="165" t="s">
        <v>79</v>
      </c>
      <c r="AY1820" s="19" t="s">
        <v>159</v>
      </c>
      <c r="BE1820" s="166">
        <f>IF(N1820="základní",J1820,0)</f>
        <v>0</v>
      </c>
      <c r="BF1820" s="166">
        <f>IF(N1820="snížená",J1820,0)</f>
        <v>0</v>
      </c>
      <c r="BG1820" s="166">
        <f>IF(N1820="zákl. přenesená",J1820,0)</f>
        <v>0</v>
      </c>
      <c r="BH1820" s="166">
        <f>IF(N1820="sníž. přenesená",J1820,0)</f>
        <v>0</v>
      </c>
      <c r="BI1820" s="166">
        <f>IF(N1820="nulová",J1820,0)</f>
        <v>0</v>
      </c>
      <c r="BJ1820" s="19" t="s">
        <v>15</v>
      </c>
      <c r="BK1820" s="166">
        <f>ROUND(I1820*H1820,2)</f>
        <v>0</v>
      </c>
      <c r="BL1820" s="19" t="s">
        <v>251</v>
      </c>
      <c r="BM1820" s="165" t="s">
        <v>2481</v>
      </c>
    </row>
    <row r="1821" spans="2:51" s="13" customFormat="1" ht="11.25">
      <c r="B1821" s="167"/>
      <c r="D1821" s="168" t="s">
        <v>167</v>
      </c>
      <c r="E1821" s="169" t="s">
        <v>3</v>
      </c>
      <c r="F1821" s="170" t="s">
        <v>2482</v>
      </c>
      <c r="H1821" s="169" t="s">
        <v>3</v>
      </c>
      <c r="I1821" s="171"/>
      <c r="L1821" s="167"/>
      <c r="M1821" s="172"/>
      <c r="N1821" s="173"/>
      <c r="O1821" s="173"/>
      <c r="P1821" s="173"/>
      <c r="Q1821" s="173"/>
      <c r="R1821" s="173"/>
      <c r="S1821" s="173"/>
      <c r="T1821" s="174"/>
      <c r="AT1821" s="169" t="s">
        <v>167</v>
      </c>
      <c r="AU1821" s="169" t="s">
        <v>79</v>
      </c>
      <c r="AV1821" s="13" t="s">
        <v>15</v>
      </c>
      <c r="AW1821" s="13" t="s">
        <v>33</v>
      </c>
      <c r="AX1821" s="13" t="s">
        <v>71</v>
      </c>
      <c r="AY1821" s="169" t="s">
        <v>159</v>
      </c>
    </row>
    <row r="1822" spans="2:51" s="14" customFormat="1" ht="11.25">
      <c r="B1822" s="175"/>
      <c r="D1822" s="168" t="s">
        <v>167</v>
      </c>
      <c r="E1822" s="176" t="s">
        <v>3</v>
      </c>
      <c r="F1822" s="177" t="s">
        <v>2412</v>
      </c>
      <c r="H1822" s="178">
        <v>142.54</v>
      </c>
      <c r="I1822" s="179"/>
      <c r="L1822" s="175"/>
      <c r="M1822" s="180"/>
      <c r="N1822" s="181"/>
      <c r="O1822" s="181"/>
      <c r="P1822" s="181"/>
      <c r="Q1822" s="181"/>
      <c r="R1822" s="181"/>
      <c r="S1822" s="181"/>
      <c r="T1822" s="182"/>
      <c r="AT1822" s="176" t="s">
        <v>167</v>
      </c>
      <c r="AU1822" s="176" t="s">
        <v>79</v>
      </c>
      <c r="AV1822" s="14" t="s">
        <v>79</v>
      </c>
      <c r="AW1822" s="14" t="s">
        <v>33</v>
      </c>
      <c r="AX1822" s="14" t="s">
        <v>71</v>
      </c>
      <c r="AY1822" s="176" t="s">
        <v>159</v>
      </c>
    </row>
    <row r="1823" spans="2:51" s="13" customFormat="1" ht="11.25">
      <c r="B1823" s="167"/>
      <c r="D1823" s="168" t="s">
        <v>167</v>
      </c>
      <c r="E1823" s="169" t="s">
        <v>3</v>
      </c>
      <c r="F1823" s="170" t="s">
        <v>2483</v>
      </c>
      <c r="H1823" s="169" t="s">
        <v>3</v>
      </c>
      <c r="I1823" s="171"/>
      <c r="L1823" s="167"/>
      <c r="M1823" s="172"/>
      <c r="N1823" s="173"/>
      <c r="O1823" s="173"/>
      <c r="P1823" s="173"/>
      <c r="Q1823" s="173"/>
      <c r="R1823" s="173"/>
      <c r="S1823" s="173"/>
      <c r="T1823" s="174"/>
      <c r="AT1823" s="169" t="s">
        <v>167</v>
      </c>
      <c r="AU1823" s="169" t="s">
        <v>79</v>
      </c>
      <c r="AV1823" s="13" t="s">
        <v>15</v>
      </c>
      <c r="AW1823" s="13" t="s">
        <v>33</v>
      </c>
      <c r="AX1823" s="13" t="s">
        <v>71</v>
      </c>
      <c r="AY1823" s="169" t="s">
        <v>159</v>
      </c>
    </row>
    <row r="1824" spans="2:51" s="14" customFormat="1" ht="11.25">
      <c r="B1824" s="175"/>
      <c r="D1824" s="168" t="s">
        <v>167</v>
      </c>
      <c r="E1824" s="176" t="s">
        <v>3</v>
      </c>
      <c r="F1824" s="177" t="s">
        <v>2484</v>
      </c>
      <c r="H1824" s="178">
        <v>7.132</v>
      </c>
      <c r="I1824" s="179"/>
      <c r="L1824" s="175"/>
      <c r="M1824" s="180"/>
      <c r="N1824" s="181"/>
      <c r="O1824" s="181"/>
      <c r="P1824" s="181"/>
      <c r="Q1824" s="181"/>
      <c r="R1824" s="181"/>
      <c r="S1824" s="181"/>
      <c r="T1824" s="182"/>
      <c r="AT1824" s="176" t="s">
        <v>167</v>
      </c>
      <c r="AU1824" s="176" t="s">
        <v>79</v>
      </c>
      <c r="AV1824" s="14" t="s">
        <v>79</v>
      </c>
      <c r="AW1824" s="14" t="s">
        <v>33</v>
      </c>
      <c r="AX1824" s="14" t="s">
        <v>71</v>
      </c>
      <c r="AY1824" s="176" t="s">
        <v>159</v>
      </c>
    </row>
    <row r="1825" spans="2:51" s="14" customFormat="1" ht="11.25">
      <c r="B1825" s="175"/>
      <c r="D1825" s="168" t="s">
        <v>167</v>
      </c>
      <c r="E1825" s="176" t="s">
        <v>3</v>
      </c>
      <c r="F1825" s="177" t="s">
        <v>2485</v>
      </c>
      <c r="H1825" s="178">
        <v>5.126</v>
      </c>
      <c r="I1825" s="179"/>
      <c r="L1825" s="175"/>
      <c r="M1825" s="180"/>
      <c r="N1825" s="181"/>
      <c r="O1825" s="181"/>
      <c r="P1825" s="181"/>
      <c r="Q1825" s="181"/>
      <c r="R1825" s="181"/>
      <c r="S1825" s="181"/>
      <c r="T1825" s="182"/>
      <c r="AT1825" s="176" t="s">
        <v>167</v>
      </c>
      <c r="AU1825" s="176" t="s">
        <v>79</v>
      </c>
      <c r="AV1825" s="14" t="s">
        <v>79</v>
      </c>
      <c r="AW1825" s="14" t="s">
        <v>33</v>
      </c>
      <c r="AX1825" s="14" t="s">
        <v>71</v>
      </c>
      <c r="AY1825" s="176" t="s">
        <v>159</v>
      </c>
    </row>
    <row r="1826" spans="2:51" s="15" customFormat="1" ht="11.25">
      <c r="B1826" s="183"/>
      <c r="D1826" s="168" t="s">
        <v>167</v>
      </c>
      <c r="E1826" s="184" t="s">
        <v>3</v>
      </c>
      <c r="F1826" s="185" t="s">
        <v>186</v>
      </c>
      <c r="H1826" s="186">
        <v>154.798</v>
      </c>
      <c r="I1826" s="187"/>
      <c r="L1826" s="183"/>
      <c r="M1826" s="188"/>
      <c r="N1826" s="189"/>
      <c r="O1826" s="189"/>
      <c r="P1826" s="189"/>
      <c r="Q1826" s="189"/>
      <c r="R1826" s="189"/>
      <c r="S1826" s="189"/>
      <c r="T1826" s="190"/>
      <c r="AT1826" s="184" t="s">
        <v>167</v>
      </c>
      <c r="AU1826" s="184" t="s">
        <v>79</v>
      </c>
      <c r="AV1826" s="15" t="s">
        <v>85</v>
      </c>
      <c r="AW1826" s="15" t="s">
        <v>33</v>
      </c>
      <c r="AX1826" s="15" t="s">
        <v>15</v>
      </c>
      <c r="AY1826" s="184" t="s">
        <v>159</v>
      </c>
    </row>
    <row r="1827" spans="2:51" s="14" customFormat="1" ht="11.25">
      <c r="B1827" s="175"/>
      <c r="D1827" s="168" t="s">
        <v>167</v>
      </c>
      <c r="F1827" s="177" t="s">
        <v>2486</v>
      </c>
      <c r="H1827" s="178">
        <v>178.018</v>
      </c>
      <c r="I1827" s="179"/>
      <c r="L1827" s="175"/>
      <c r="M1827" s="180"/>
      <c r="N1827" s="181"/>
      <c r="O1827" s="181"/>
      <c r="P1827" s="181"/>
      <c r="Q1827" s="181"/>
      <c r="R1827" s="181"/>
      <c r="S1827" s="181"/>
      <c r="T1827" s="182"/>
      <c r="AT1827" s="176" t="s">
        <v>167</v>
      </c>
      <c r="AU1827" s="176" t="s">
        <v>79</v>
      </c>
      <c r="AV1827" s="14" t="s">
        <v>79</v>
      </c>
      <c r="AW1827" s="14" t="s">
        <v>4</v>
      </c>
      <c r="AX1827" s="14" t="s">
        <v>15</v>
      </c>
      <c r="AY1827" s="176" t="s">
        <v>159</v>
      </c>
    </row>
    <row r="1828" spans="1:65" s="2" customFormat="1" ht="36" customHeight="1">
      <c r="A1828" s="34"/>
      <c r="B1828" s="153"/>
      <c r="C1828" s="154" t="s">
        <v>2487</v>
      </c>
      <c r="D1828" s="154" t="s">
        <v>161</v>
      </c>
      <c r="E1828" s="155" t="s">
        <v>2488</v>
      </c>
      <c r="F1828" s="156" t="s">
        <v>2489</v>
      </c>
      <c r="G1828" s="157" t="s">
        <v>298</v>
      </c>
      <c r="H1828" s="158">
        <v>28.8</v>
      </c>
      <c r="I1828" s="159"/>
      <c r="J1828" s="160">
        <f>ROUND(I1828*H1828,2)</f>
        <v>0</v>
      </c>
      <c r="K1828" s="156" t="s">
        <v>165</v>
      </c>
      <c r="L1828" s="35"/>
      <c r="M1828" s="161" t="s">
        <v>3</v>
      </c>
      <c r="N1828" s="162" t="s">
        <v>42</v>
      </c>
      <c r="O1828" s="55"/>
      <c r="P1828" s="163">
        <f>O1828*H1828</f>
        <v>0</v>
      </c>
      <c r="Q1828" s="163">
        <v>0.00034</v>
      </c>
      <c r="R1828" s="163">
        <f>Q1828*H1828</f>
        <v>0.009792</v>
      </c>
      <c r="S1828" s="163">
        <v>0</v>
      </c>
      <c r="T1828" s="164">
        <f>S1828*H1828</f>
        <v>0</v>
      </c>
      <c r="U1828" s="34"/>
      <c r="V1828" s="34"/>
      <c r="W1828" s="34"/>
      <c r="X1828" s="34"/>
      <c r="Y1828" s="34"/>
      <c r="Z1828" s="34"/>
      <c r="AA1828" s="34"/>
      <c r="AB1828" s="34"/>
      <c r="AC1828" s="34"/>
      <c r="AD1828" s="34"/>
      <c r="AE1828" s="34"/>
      <c r="AR1828" s="165" t="s">
        <v>251</v>
      </c>
      <c r="AT1828" s="165" t="s">
        <v>161</v>
      </c>
      <c r="AU1828" s="165" t="s">
        <v>79</v>
      </c>
      <c r="AY1828" s="19" t="s">
        <v>159</v>
      </c>
      <c r="BE1828" s="166">
        <f>IF(N1828="základní",J1828,0)</f>
        <v>0</v>
      </c>
      <c r="BF1828" s="166">
        <f>IF(N1828="snížená",J1828,0)</f>
        <v>0</v>
      </c>
      <c r="BG1828" s="166">
        <f>IF(N1828="zákl. přenesená",J1828,0)</f>
        <v>0</v>
      </c>
      <c r="BH1828" s="166">
        <f>IF(N1828="sníž. přenesená",J1828,0)</f>
        <v>0</v>
      </c>
      <c r="BI1828" s="166">
        <f>IF(N1828="nulová",J1828,0)</f>
        <v>0</v>
      </c>
      <c r="BJ1828" s="19" t="s">
        <v>15</v>
      </c>
      <c r="BK1828" s="166">
        <f>ROUND(I1828*H1828,2)</f>
        <v>0</v>
      </c>
      <c r="BL1828" s="19" t="s">
        <v>251</v>
      </c>
      <c r="BM1828" s="165" t="s">
        <v>2490</v>
      </c>
    </row>
    <row r="1829" spans="2:51" s="13" customFormat="1" ht="11.25">
      <c r="B1829" s="167"/>
      <c r="D1829" s="168" t="s">
        <v>167</v>
      </c>
      <c r="E1829" s="169" t="s">
        <v>3</v>
      </c>
      <c r="F1829" s="170" t="s">
        <v>2439</v>
      </c>
      <c r="H1829" s="169" t="s">
        <v>3</v>
      </c>
      <c r="I1829" s="171"/>
      <c r="L1829" s="167"/>
      <c r="M1829" s="172"/>
      <c r="N1829" s="173"/>
      <c r="O1829" s="173"/>
      <c r="P1829" s="173"/>
      <c r="Q1829" s="173"/>
      <c r="R1829" s="173"/>
      <c r="S1829" s="173"/>
      <c r="T1829" s="174"/>
      <c r="AT1829" s="169" t="s">
        <v>167</v>
      </c>
      <c r="AU1829" s="169" t="s">
        <v>79</v>
      </c>
      <c r="AV1829" s="13" t="s">
        <v>15</v>
      </c>
      <c r="AW1829" s="13" t="s">
        <v>33</v>
      </c>
      <c r="AX1829" s="13" t="s">
        <v>71</v>
      </c>
      <c r="AY1829" s="169" t="s">
        <v>159</v>
      </c>
    </row>
    <row r="1830" spans="2:51" s="14" customFormat="1" ht="11.25">
      <c r="B1830" s="175"/>
      <c r="D1830" s="168" t="s">
        <v>167</v>
      </c>
      <c r="E1830" s="176" t="s">
        <v>3</v>
      </c>
      <c r="F1830" s="177" t="s">
        <v>2468</v>
      </c>
      <c r="H1830" s="178">
        <v>21.6</v>
      </c>
      <c r="I1830" s="179"/>
      <c r="L1830" s="175"/>
      <c r="M1830" s="180"/>
      <c r="N1830" s="181"/>
      <c r="O1830" s="181"/>
      <c r="P1830" s="181"/>
      <c r="Q1830" s="181"/>
      <c r="R1830" s="181"/>
      <c r="S1830" s="181"/>
      <c r="T1830" s="182"/>
      <c r="AT1830" s="176" t="s">
        <v>167</v>
      </c>
      <c r="AU1830" s="176" t="s">
        <v>79</v>
      </c>
      <c r="AV1830" s="14" t="s">
        <v>79</v>
      </c>
      <c r="AW1830" s="14" t="s">
        <v>33</v>
      </c>
      <c r="AX1830" s="14" t="s">
        <v>71</v>
      </c>
      <c r="AY1830" s="176" t="s">
        <v>159</v>
      </c>
    </row>
    <row r="1831" spans="2:51" s="13" customFormat="1" ht="11.25">
      <c r="B1831" s="167"/>
      <c r="D1831" s="168" t="s">
        <v>167</v>
      </c>
      <c r="E1831" s="169" t="s">
        <v>3</v>
      </c>
      <c r="F1831" s="170" t="s">
        <v>2441</v>
      </c>
      <c r="H1831" s="169" t="s">
        <v>3</v>
      </c>
      <c r="I1831" s="171"/>
      <c r="L1831" s="167"/>
      <c r="M1831" s="172"/>
      <c r="N1831" s="173"/>
      <c r="O1831" s="173"/>
      <c r="P1831" s="173"/>
      <c r="Q1831" s="173"/>
      <c r="R1831" s="173"/>
      <c r="S1831" s="173"/>
      <c r="T1831" s="174"/>
      <c r="AT1831" s="169" t="s">
        <v>167</v>
      </c>
      <c r="AU1831" s="169" t="s">
        <v>79</v>
      </c>
      <c r="AV1831" s="13" t="s">
        <v>15</v>
      </c>
      <c r="AW1831" s="13" t="s">
        <v>33</v>
      </c>
      <c r="AX1831" s="13" t="s">
        <v>71</v>
      </c>
      <c r="AY1831" s="169" t="s">
        <v>159</v>
      </c>
    </row>
    <row r="1832" spans="2:51" s="14" customFormat="1" ht="11.25">
      <c r="B1832" s="175"/>
      <c r="D1832" s="168" t="s">
        <v>167</v>
      </c>
      <c r="E1832" s="176" t="s">
        <v>3</v>
      </c>
      <c r="F1832" s="177" t="s">
        <v>2469</v>
      </c>
      <c r="H1832" s="178">
        <v>7.2</v>
      </c>
      <c r="I1832" s="179"/>
      <c r="L1832" s="175"/>
      <c r="M1832" s="180"/>
      <c r="N1832" s="181"/>
      <c r="O1832" s="181"/>
      <c r="P1832" s="181"/>
      <c r="Q1832" s="181"/>
      <c r="R1832" s="181"/>
      <c r="S1832" s="181"/>
      <c r="T1832" s="182"/>
      <c r="AT1832" s="176" t="s">
        <v>167</v>
      </c>
      <c r="AU1832" s="176" t="s">
        <v>79</v>
      </c>
      <c r="AV1832" s="14" t="s">
        <v>79</v>
      </c>
      <c r="AW1832" s="14" t="s">
        <v>33</v>
      </c>
      <c r="AX1832" s="14" t="s">
        <v>71</v>
      </c>
      <c r="AY1832" s="176" t="s">
        <v>159</v>
      </c>
    </row>
    <row r="1833" spans="2:51" s="15" customFormat="1" ht="11.25">
      <c r="B1833" s="183"/>
      <c r="D1833" s="168" t="s">
        <v>167</v>
      </c>
      <c r="E1833" s="184" t="s">
        <v>3</v>
      </c>
      <c r="F1833" s="185" t="s">
        <v>186</v>
      </c>
      <c r="H1833" s="186">
        <v>28.8</v>
      </c>
      <c r="I1833" s="187"/>
      <c r="L1833" s="183"/>
      <c r="M1833" s="188"/>
      <c r="N1833" s="189"/>
      <c r="O1833" s="189"/>
      <c r="P1833" s="189"/>
      <c r="Q1833" s="189"/>
      <c r="R1833" s="189"/>
      <c r="S1833" s="189"/>
      <c r="T1833" s="190"/>
      <c r="AT1833" s="184" t="s">
        <v>167</v>
      </c>
      <c r="AU1833" s="184" t="s">
        <v>79</v>
      </c>
      <c r="AV1833" s="15" t="s">
        <v>85</v>
      </c>
      <c r="AW1833" s="15" t="s">
        <v>33</v>
      </c>
      <c r="AX1833" s="15" t="s">
        <v>15</v>
      </c>
      <c r="AY1833" s="184" t="s">
        <v>159</v>
      </c>
    </row>
    <row r="1834" spans="1:65" s="2" customFormat="1" ht="24" customHeight="1">
      <c r="A1834" s="34"/>
      <c r="B1834" s="153"/>
      <c r="C1834" s="191" t="s">
        <v>2491</v>
      </c>
      <c r="D1834" s="191" t="s">
        <v>245</v>
      </c>
      <c r="E1834" s="192" t="s">
        <v>2492</v>
      </c>
      <c r="F1834" s="193" t="s">
        <v>2493</v>
      </c>
      <c r="G1834" s="194" t="s">
        <v>298</v>
      </c>
      <c r="H1834" s="195">
        <v>31.68</v>
      </c>
      <c r="I1834" s="196"/>
      <c r="J1834" s="197">
        <f>ROUND(I1834*H1834,2)</f>
        <v>0</v>
      </c>
      <c r="K1834" s="193" t="s">
        <v>165</v>
      </c>
      <c r="L1834" s="198"/>
      <c r="M1834" s="199" t="s">
        <v>3</v>
      </c>
      <c r="N1834" s="200" t="s">
        <v>42</v>
      </c>
      <c r="O1834" s="55"/>
      <c r="P1834" s="163">
        <f>O1834*H1834</f>
        <v>0</v>
      </c>
      <c r="Q1834" s="163">
        <v>3E-05</v>
      </c>
      <c r="R1834" s="163">
        <f>Q1834*H1834</f>
        <v>0.0009504</v>
      </c>
      <c r="S1834" s="163">
        <v>0</v>
      </c>
      <c r="T1834" s="164">
        <f>S1834*H1834</f>
        <v>0</v>
      </c>
      <c r="U1834" s="34"/>
      <c r="V1834" s="34"/>
      <c r="W1834" s="34"/>
      <c r="X1834" s="34"/>
      <c r="Y1834" s="34"/>
      <c r="Z1834" s="34"/>
      <c r="AA1834" s="34"/>
      <c r="AB1834" s="34"/>
      <c r="AC1834" s="34"/>
      <c r="AD1834" s="34"/>
      <c r="AE1834" s="34"/>
      <c r="AR1834" s="165" t="s">
        <v>345</v>
      </c>
      <c r="AT1834" s="165" t="s">
        <v>245</v>
      </c>
      <c r="AU1834" s="165" t="s">
        <v>79</v>
      </c>
      <c r="AY1834" s="19" t="s">
        <v>159</v>
      </c>
      <c r="BE1834" s="166">
        <f>IF(N1834="základní",J1834,0)</f>
        <v>0</v>
      </c>
      <c r="BF1834" s="166">
        <f>IF(N1834="snížená",J1834,0)</f>
        <v>0</v>
      </c>
      <c r="BG1834" s="166">
        <f>IF(N1834="zákl. přenesená",J1834,0)</f>
        <v>0</v>
      </c>
      <c r="BH1834" s="166">
        <f>IF(N1834="sníž. přenesená",J1834,0)</f>
        <v>0</v>
      </c>
      <c r="BI1834" s="166">
        <f>IF(N1834="nulová",J1834,0)</f>
        <v>0</v>
      </c>
      <c r="BJ1834" s="19" t="s">
        <v>15</v>
      </c>
      <c r="BK1834" s="166">
        <f>ROUND(I1834*H1834,2)</f>
        <v>0</v>
      </c>
      <c r="BL1834" s="19" t="s">
        <v>251</v>
      </c>
      <c r="BM1834" s="165" t="s">
        <v>2494</v>
      </c>
    </row>
    <row r="1835" spans="2:51" s="14" customFormat="1" ht="11.25">
      <c r="B1835" s="175"/>
      <c r="D1835" s="168" t="s">
        <v>167</v>
      </c>
      <c r="F1835" s="177" t="s">
        <v>2495</v>
      </c>
      <c r="H1835" s="178">
        <v>31.68</v>
      </c>
      <c r="I1835" s="179"/>
      <c r="L1835" s="175"/>
      <c r="M1835" s="180"/>
      <c r="N1835" s="181"/>
      <c r="O1835" s="181"/>
      <c r="P1835" s="181"/>
      <c r="Q1835" s="181"/>
      <c r="R1835" s="181"/>
      <c r="S1835" s="181"/>
      <c r="T1835" s="182"/>
      <c r="AT1835" s="176" t="s">
        <v>167</v>
      </c>
      <c r="AU1835" s="176" t="s">
        <v>79</v>
      </c>
      <c r="AV1835" s="14" t="s">
        <v>79</v>
      </c>
      <c r="AW1835" s="14" t="s">
        <v>4</v>
      </c>
      <c r="AX1835" s="14" t="s">
        <v>15</v>
      </c>
      <c r="AY1835" s="176" t="s">
        <v>159</v>
      </c>
    </row>
    <row r="1836" spans="1:65" s="2" customFormat="1" ht="24" customHeight="1">
      <c r="A1836" s="34"/>
      <c r="B1836" s="153"/>
      <c r="C1836" s="154" t="s">
        <v>2496</v>
      </c>
      <c r="D1836" s="154" t="s">
        <v>161</v>
      </c>
      <c r="E1836" s="155" t="s">
        <v>2497</v>
      </c>
      <c r="F1836" s="156" t="s">
        <v>2498</v>
      </c>
      <c r="G1836" s="157" t="s">
        <v>164</v>
      </c>
      <c r="H1836" s="158">
        <v>28.44</v>
      </c>
      <c r="I1836" s="159"/>
      <c r="J1836" s="160">
        <f>ROUND(I1836*H1836,2)</f>
        <v>0</v>
      </c>
      <c r="K1836" s="156" t="s">
        <v>165</v>
      </c>
      <c r="L1836" s="35"/>
      <c r="M1836" s="161" t="s">
        <v>3</v>
      </c>
      <c r="N1836" s="162" t="s">
        <v>42</v>
      </c>
      <c r="O1836" s="55"/>
      <c r="P1836" s="163">
        <f>O1836*H1836</f>
        <v>0</v>
      </c>
      <c r="Q1836" s="163">
        <v>0.0015</v>
      </c>
      <c r="R1836" s="163">
        <f>Q1836*H1836</f>
        <v>0.042660000000000003</v>
      </c>
      <c r="S1836" s="163">
        <v>0</v>
      </c>
      <c r="T1836" s="164">
        <f>S1836*H1836</f>
        <v>0</v>
      </c>
      <c r="U1836" s="34"/>
      <c r="V1836" s="34"/>
      <c r="W1836" s="34"/>
      <c r="X1836" s="34"/>
      <c r="Y1836" s="34"/>
      <c r="Z1836" s="34"/>
      <c r="AA1836" s="34"/>
      <c r="AB1836" s="34"/>
      <c r="AC1836" s="34"/>
      <c r="AD1836" s="34"/>
      <c r="AE1836" s="34"/>
      <c r="AR1836" s="165" t="s">
        <v>251</v>
      </c>
      <c r="AT1836" s="165" t="s">
        <v>161</v>
      </c>
      <c r="AU1836" s="165" t="s">
        <v>79</v>
      </c>
      <c r="AY1836" s="19" t="s">
        <v>159</v>
      </c>
      <c r="BE1836" s="166">
        <f>IF(N1836="základní",J1836,0)</f>
        <v>0</v>
      </c>
      <c r="BF1836" s="166">
        <f>IF(N1836="snížená",J1836,0)</f>
        <v>0</v>
      </c>
      <c r="BG1836" s="166">
        <f>IF(N1836="zákl. přenesená",J1836,0)</f>
        <v>0</v>
      </c>
      <c r="BH1836" s="166">
        <f>IF(N1836="sníž. přenesená",J1836,0)</f>
        <v>0</v>
      </c>
      <c r="BI1836" s="166">
        <f>IF(N1836="nulová",J1836,0)</f>
        <v>0</v>
      </c>
      <c r="BJ1836" s="19" t="s">
        <v>15</v>
      </c>
      <c r="BK1836" s="166">
        <f>ROUND(I1836*H1836,2)</f>
        <v>0</v>
      </c>
      <c r="BL1836" s="19" t="s">
        <v>251</v>
      </c>
      <c r="BM1836" s="165" t="s">
        <v>2499</v>
      </c>
    </row>
    <row r="1837" spans="2:51" s="13" customFormat="1" ht="11.25">
      <c r="B1837" s="167"/>
      <c r="D1837" s="168" t="s">
        <v>167</v>
      </c>
      <c r="E1837" s="169" t="s">
        <v>3</v>
      </c>
      <c r="F1837" s="170" t="s">
        <v>2500</v>
      </c>
      <c r="H1837" s="169" t="s">
        <v>3</v>
      </c>
      <c r="I1837" s="171"/>
      <c r="L1837" s="167"/>
      <c r="M1837" s="172"/>
      <c r="N1837" s="173"/>
      <c r="O1837" s="173"/>
      <c r="P1837" s="173"/>
      <c r="Q1837" s="173"/>
      <c r="R1837" s="173"/>
      <c r="S1837" s="173"/>
      <c r="T1837" s="174"/>
      <c r="AT1837" s="169" t="s">
        <v>167</v>
      </c>
      <c r="AU1837" s="169" t="s">
        <v>79</v>
      </c>
      <c r="AV1837" s="13" t="s">
        <v>15</v>
      </c>
      <c r="AW1837" s="13" t="s">
        <v>33</v>
      </c>
      <c r="AX1837" s="13" t="s">
        <v>71</v>
      </c>
      <c r="AY1837" s="169" t="s">
        <v>159</v>
      </c>
    </row>
    <row r="1838" spans="2:51" s="13" customFormat="1" ht="11.25">
      <c r="B1838" s="167"/>
      <c r="D1838" s="168" t="s">
        <v>167</v>
      </c>
      <c r="E1838" s="169" t="s">
        <v>3</v>
      </c>
      <c r="F1838" s="170" t="s">
        <v>339</v>
      </c>
      <c r="H1838" s="169" t="s">
        <v>3</v>
      </c>
      <c r="I1838" s="171"/>
      <c r="L1838" s="167"/>
      <c r="M1838" s="172"/>
      <c r="N1838" s="173"/>
      <c r="O1838" s="173"/>
      <c r="P1838" s="173"/>
      <c r="Q1838" s="173"/>
      <c r="R1838" s="173"/>
      <c r="S1838" s="173"/>
      <c r="T1838" s="174"/>
      <c r="AT1838" s="169" t="s">
        <v>167</v>
      </c>
      <c r="AU1838" s="169" t="s">
        <v>79</v>
      </c>
      <c r="AV1838" s="13" t="s">
        <v>15</v>
      </c>
      <c r="AW1838" s="13" t="s">
        <v>33</v>
      </c>
      <c r="AX1838" s="13" t="s">
        <v>71</v>
      </c>
      <c r="AY1838" s="169" t="s">
        <v>159</v>
      </c>
    </row>
    <row r="1839" spans="2:51" s="14" customFormat="1" ht="11.25">
      <c r="B1839" s="175"/>
      <c r="D1839" s="168" t="s">
        <v>167</v>
      </c>
      <c r="E1839" s="176" t="s">
        <v>3</v>
      </c>
      <c r="F1839" s="177" t="s">
        <v>2501</v>
      </c>
      <c r="H1839" s="178">
        <v>3.22</v>
      </c>
      <c r="I1839" s="179"/>
      <c r="L1839" s="175"/>
      <c r="M1839" s="180"/>
      <c r="N1839" s="181"/>
      <c r="O1839" s="181"/>
      <c r="P1839" s="181"/>
      <c r="Q1839" s="181"/>
      <c r="R1839" s="181"/>
      <c r="S1839" s="181"/>
      <c r="T1839" s="182"/>
      <c r="AT1839" s="176" t="s">
        <v>167</v>
      </c>
      <c r="AU1839" s="176" t="s">
        <v>79</v>
      </c>
      <c r="AV1839" s="14" t="s">
        <v>79</v>
      </c>
      <c r="AW1839" s="14" t="s">
        <v>33</v>
      </c>
      <c r="AX1839" s="14" t="s">
        <v>71</v>
      </c>
      <c r="AY1839" s="176" t="s">
        <v>159</v>
      </c>
    </row>
    <row r="1840" spans="2:51" s="13" customFormat="1" ht="11.25">
      <c r="B1840" s="167"/>
      <c r="D1840" s="168" t="s">
        <v>167</v>
      </c>
      <c r="E1840" s="169" t="s">
        <v>3</v>
      </c>
      <c r="F1840" s="170" t="s">
        <v>342</v>
      </c>
      <c r="H1840" s="169" t="s">
        <v>3</v>
      </c>
      <c r="I1840" s="171"/>
      <c r="L1840" s="167"/>
      <c r="M1840" s="172"/>
      <c r="N1840" s="173"/>
      <c r="O1840" s="173"/>
      <c r="P1840" s="173"/>
      <c r="Q1840" s="173"/>
      <c r="R1840" s="173"/>
      <c r="S1840" s="173"/>
      <c r="T1840" s="174"/>
      <c r="AT1840" s="169" t="s">
        <v>167</v>
      </c>
      <c r="AU1840" s="169" t="s">
        <v>79</v>
      </c>
      <c r="AV1840" s="13" t="s">
        <v>15</v>
      </c>
      <c r="AW1840" s="13" t="s">
        <v>33</v>
      </c>
      <c r="AX1840" s="13" t="s">
        <v>71</v>
      </c>
      <c r="AY1840" s="169" t="s">
        <v>159</v>
      </c>
    </row>
    <row r="1841" spans="2:51" s="14" customFormat="1" ht="11.25">
      <c r="B1841" s="175"/>
      <c r="D1841" s="168" t="s">
        <v>167</v>
      </c>
      <c r="E1841" s="176" t="s">
        <v>3</v>
      </c>
      <c r="F1841" s="177" t="s">
        <v>2502</v>
      </c>
      <c r="H1841" s="178">
        <v>10.85</v>
      </c>
      <c r="I1841" s="179"/>
      <c r="L1841" s="175"/>
      <c r="M1841" s="180"/>
      <c r="N1841" s="181"/>
      <c r="O1841" s="181"/>
      <c r="P1841" s="181"/>
      <c r="Q1841" s="181"/>
      <c r="R1841" s="181"/>
      <c r="S1841" s="181"/>
      <c r="T1841" s="182"/>
      <c r="AT1841" s="176" t="s">
        <v>167</v>
      </c>
      <c r="AU1841" s="176" t="s">
        <v>79</v>
      </c>
      <c r="AV1841" s="14" t="s">
        <v>79</v>
      </c>
      <c r="AW1841" s="14" t="s">
        <v>33</v>
      </c>
      <c r="AX1841" s="14" t="s">
        <v>71</v>
      </c>
      <c r="AY1841" s="176" t="s">
        <v>159</v>
      </c>
    </row>
    <row r="1842" spans="2:51" s="13" customFormat="1" ht="11.25">
      <c r="B1842" s="167"/>
      <c r="D1842" s="168" t="s">
        <v>167</v>
      </c>
      <c r="E1842" s="169" t="s">
        <v>3</v>
      </c>
      <c r="F1842" s="170" t="s">
        <v>2503</v>
      </c>
      <c r="H1842" s="169" t="s">
        <v>3</v>
      </c>
      <c r="I1842" s="171"/>
      <c r="L1842" s="167"/>
      <c r="M1842" s="172"/>
      <c r="N1842" s="173"/>
      <c r="O1842" s="173"/>
      <c r="P1842" s="173"/>
      <c r="Q1842" s="173"/>
      <c r="R1842" s="173"/>
      <c r="S1842" s="173"/>
      <c r="T1842" s="174"/>
      <c r="AT1842" s="169" t="s">
        <v>167</v>
      </c>
      <c r="AU1842" s="169" t="s">
        <v>79</v>
      </c>
      <c r="AV1842" s="13" t="s">
        <v>15</v>
      </c>
      <c r="AW1842" s="13" t="s">
        <v>33</v>
      </c>
      <c r="AX1842" s="13" t="s">
        <v>71</v>
      </c>
      <c r="AY1842" s="169" t="s">
        <v>159</v>
      </c>
    </row>
    <row r="1843" spans="2:51" s="13" customFormat="1" ht="11.25">
      <c r="B1843" s="167"/>
      <c r="D1843" s="168" t="s">
        <v>167</v>
      </c>
      <c r="E1843" s="169" t="s">
        <v>3</v>
      </c>
      <c r="F1843" s="170" t="s">
        <v>339</v>
      </c>
      <c r="H1843" s="169" t="s">
        <v>3</v>
      </c>
      <c r="I1843" s="171"/>
      <c r="L1843" s="167"/>
      <c r="M1843" s="172"/>
      <c r="N1843" s="173"/>
      <c r="O1843" s="173"/>
      <c r="P1843" s="173"/>
      <c r="Q1843" s="173"/>
      <c r="R1843" s="173"/>
      <c r="S1843" s="173"/>
      <c r="T1843" s="174"/>
      <c r="AT1843" s="169" t="s">
        <v>167</v>
      </c>
      <c r="AU1843" s="169" t="s">
        <v>79</v>
      </c>
      <c r="AV1843" s="13" t="s">
        <v>15</v>
      </c>
      <c r="AW1843" s="13" t="s">
        <v>33</v>
      </c>
      <c r="AX1843" s="13" t="s">
        <v>71</v>
      </c>
      <c r="AY1843" s="169" t="s">
        <v>159</v>
      </c>
    </row>
    <row r="1844" spans="2:51" s="14" customFormat="1" ht="11.25">
      <c r="B1844" s="175"/>
      <c r="D1844" s="168" t="s">
        <v>167</v>
      </c>
      <c r="E1844" s="176" t="s">
        <v>3</v>
      </c>
      <c r="F1844" s="177" t="s">
        <v>2504</v>
      </c>
      <c r="H1844" s="178">
        <v>1.61</v>
      </c>
      <c r="I1844" s="179"/>
      <c r="L1844" s="175"/>
      <c r="M1844" s="180"/>
      <c r="N1844" s="181"/>
      <c r="O1844" s="181"/>
      <c r="P1844" s="181"/>
      <c r="Q1844" s="181"/>
      <c r="R1844" s="181"/>
      <c r="S1844" s="181"/>
      <c r="T1844" s="182"/>
      <c r="AT1844" s="176" t="s">
        <v>167</v>
      </c>
      <c r="AU1844" s="176" t="s">
        <v>79</v>
      </c>
      <c r="AV1844" s="14" t="s">
        <v>79</v>
      </c>
      <c r="AW1844" s="14" t="s">
        <v>33</v>
      </c>
      <c r="AX1844" s="14" t="s">
        <v>71</v>
      </c>
      <c r="AY1844" s="176" t="s">
        <v>159</v>
      </c>
    </row>
    <row r="1845" spans="2:51" s="13" customFormat="1" ht="11.25">
      <c r="B1845" s="167"/>
      <c r="D1845" s="168" t="s">
        <v>167</v>
      </c>
      <c r="E1845" s="169" t="s">
        <v>3</v>
      </c>
      <c r="F1845" s="170" t="s">
        <v>342</v>
      </c>
      <c r="H1845" s="169" t="s">
        <v>3</v>
      </c>
      <c r="I1845" s="171"/>
      <c r="L1845" s="167"/>
      <c r="M1845" s="172"/>
      <c r="N1845" s="173"/>
      <c r="O1845" s="173"/>
      <c r="P1845" s="173"/>
      <c r="Q1845" s="173"/>
      <c r="R1845" s="173"/>
      <c r="S1845" s="173"/>
      <c r="T1845" s="174"/>
      <c r="AT1845" s="169" t="s">
        <v>167</v>
      </c>
      <c r="AU1845" s="169" t="s">
        <v>79</v>
      </c>
      <c r="AV1845" s="13" t="s">
        <v>15</v>
      </c>
      <c r="AW1845" s="13" t="s">
        <v>33</v>
      </c>
      <c r="AX1845" s="13" t="s">
        <v>71</v>
      </c>
      <c r="AY1845" s="169" t="s">
        <v>159</v>
      </c>
    </row>
    <row r="1846" spans="2:51" s="14" customFormat="1" ht="11.25">
      <c r="B1846" s="175"/>
      <c r="D1846" s="168" t="s">
        <v>167</v>
      </c>
      <c r="E1846" s="176" t="s">
        <v>3</v>
      </c>
      <c r="F1846" s="177" t="s">
        <v>2505</v>
      </c>
      <c r="H1846" s="178">
        <v>12.76</v>
      </c>
      <c r="I1846" s="179"/>
      <c r="L1846" s="175"/>
      <c r="M1846" s="180"/>
      <c r="N1846" s="181"/>
      <c r="O1846" s="181"/>
      <c r="P1846" s="181"/>
      <c r="Q1846" s="181"/>
      <c r="R1846" s="181"/>
      <c r="S1846" s="181"/>
      <c r="T1846" s="182"/>
      <c r="AT1846" s="176" t="s">
        <v>167</v>
      </c>
      <c r="AU1846" s="176" t="s">
        <v>79</v>
      </c>
      <c r="AV1846" s="14" t="s">
        <v>79</v>
      </c>
      <c r="AW1846" s="14" t="s">
        <v>33</v>
      </c>
      <c r="AX1846" s="14" t="s">
        <v>71</v>
      </c>
      <c r="AY1846" s="176" t="s">
        <v>159</v>
      </c>
    </row>
    <row r="1847" spans="2:51" s="15" customFormat="1" ht="11.25">
      <c r="B1847" s="183"/>
      <c r="D1847" s="168" t="s">
        <v>167</v>
      </c>
      <c r="E1847" s="184" t="s">
        <v>3</v>
      </c>
      <c r="F1847" s="185" t="s">
        <v>186</v>
      </c>
      <c r="H1847" s="186">
        <v>28.44</v>
      </c>
      <c r="I1847" s="187"/>
      <c r="L1847" s="183"/>
      <c r="M1847" s="188"/>
      <c r="N1847" s="189"/>
      <c r="O1847" s="189"/>
      <c r="P1847" s="189"/>
      <c r="Q1847" s="189"/>
      <c r="R1847" s="189"/>
      <c r="S1847" s="189"/>
      <c r="T1847" s="190"/>
      <c r="AT1847" s="184" t="s">
        <v>167</v>
      </c>
      <c r="AU1847" s="184" t="s">
        <v>79</v>
      </c>
      <c r="AV1847" s="15" t="s">
        <v>85</v>
      </c>
      <c r="AW1847" s="15" t="s">
        <v>33</v>
      </c>
      <c r="AX1847" s="15" t="s">
        <v>15</v>
      </c>
      <c r="AY1847" s="184" t="s">
        <v>159</v>
      </c>
    </row>
    <row r="1848" spans="1:65" s="2" customFormat="1" ht="24" customHeight="1">
      <c r="A1848" s="34"/>
      <c r="B1848" s="153"/>
      <c r="C1848" s="154" t="s">
        <v>2506</v>
      </c>
      <c r="D1848" s="154" t="s">
        <v>161</v>
      </c>
      <c r="E1848" s="155" t="s">
        <v>2507</v>
      </c>
      <c r="F1848" s="156" t="s">
        <v>2508</v>
      </c>
      <c r="G1848" s="157" t="s">
        <v>164</v>
      </c>
      <c r="H1848" s="158">
        <v>154.798</v>
      </c>
      <c r="I1848" s="159"/>
      <c r="J1848" s="160">
        <f>ROUND(I1848*H1848,2)</f>
        <v>0</v>
      </c>
      <c r="K1848" s="156" t="s">
        <v>165</v>
      </c>
      <c r="L1848" s="35"/>
      <c r="M1848" s="161" t="s">
        <v>3</v>
      </c>
      <c r="N1848" s="162" t="s">
        <v>42</v>
      </c>
      <c r="O1848" s="55"/>
      <c r="P1848" s="163">
        <f>O1848*H1848</f>
        <v>0</v>
      </c>
      <c r="Q1848" s="163">
        <v>5E-05</v>
      </c>
      <c r="R1848" s="163">
        <f>Q1848*H1848</f>
        <v>0.0077399</v>
      </c>
      <c r="S1848" s="163">
        <v>0</v>
      </c>
      <c r="T1848" s="164">
        <f>S1848*H1848</f>
        <v>0</v>
      </c>
      <c r="U1848" s="34"/>
      <c r="V1848" s="34"/>
      <c r="W1848" s="34"/>
      <c r="X1848" s="34"/>
      <c r="Y1848" s="34"/>
      <c r="Z1848" s="34"/>
      <c r="AA1848" s="34"/>
      <c r="AB1848" s="34"/>
      <c r="AC1848" s="34"/>
      <c r="AD1848" s="34"/>
      <c r="AE1848" s="34"/>
      <c r="AR1848" s="165" t="s">
        <v>251</v>
      </c>
      <c r="AT1848" s="165" t="s">
        <v>161</v>
      </c>
      <c r="AU1848" s="165" t="s">
        <v>79</v>
      </c>
      <c r="AY1848" s="19" t="s">
        <v>159</v>
      </c>
      <c r="BE1848" s="166">
        <f>IF(N1848="základní",J1848,0)</f>
        <v>0</v>
      </c>
      <c r="BF1848" s="166">
        <f>IF(N1848="snížená",J1848,0)</f>
        <v>0</v>
      </c>
      <c r="BG1848" s="166">
        <f>IF(N1848="zákl. přenesená",J1848,0)</f>
        <v>0</v>
      </c>
      <c r="BH1848" s="166">
        <f>IF(N1848="sníž. přenesená",J1848,0)</f>
        <v>0</v>
      </c>
      <c r="BI1848" s="166">
        <f>IF(N1848="nulová",J1848,0)</f>
        <v>0</v>
      </c>
      <c r="BJ1848" s="19" t="s">
        <v>15</v>
      </c>
      <c r="BK1848" s="166">
        <f>ROUND(I1848*H1848,2)</f>
        <v>0</v>
      </c>
      <c r="BL1848" s="19" t="s">
        <v>251</v>
      </c>
      <c r="BM1848" s="165" t="s">
        <v>2509</v>
      </c>
    </row>
    <row r="1849" spans="2:51" s="13" customFormat="1" ht="11.25">
      <c r="B1849" s="167"/>
      <c r="D1849" s="168" t="s">
        <v>167</v>
      </c>
      <c r="E1849" s="169" t="s">
        <v>3</v>
      </c>
      <c r="F1849" s="170" t="s">
        <v>2510</v>
      </c>
      <c r="H1849" s="169" t="s">
        <v>3</v>
      </c>
      <c r="I1849" s="171"/>
      <c r="L1849" s="167"/>
      <c r="M1849" s="172"/>
      <c r="N1849" s="173"/>
      <c r="O1849" s="173"/>
      <c r="P1849" s="173"/>
      <c r="Q1849" s="173"/>
      <c r="R1849" s="173"/>
      <c r="S1849" s="173"/>
      <c r="T1849" s="174"/>
      <c r="AT1849" s="169" t="s">
        <v>167</v>
      </c>
      <c r="AU1849" s="169" t="s">
        <v>79</v>
      </c>
      <c r="AV1849" s="13" t="s">
        <v>15</v>
      </c>
      <c r="AW1849" s="13" t="s">
        <v>33</v>
      </c>
      <c r="AX1849" s="13" t="s">
        <v>71</v>
      </c>
      <c r="AY1849" s="169" t="s">
        <v>159</v>
      </c>
    </row>
    <row r="1850" spans="2:51" s="14" customFormat="1" ht="11.25">
      <c r="B1850" s="175"/>
      <c r="D1850" s="168" t="s">
        <v>167</v>
      </c>
      <c r="E1850" s="176" t="s">
        <v>3</v>
      </c>
      <c r="F1850" s="177" t="s">
        <v>2418</v>
      </c>
      <c r="H1850" s="178">
        <v>154.798</v>
      </c>
      <c r="I1850" s="179"/>
      <c r="L1850" s="175"/>
      <c r="M1850" s="180"/>
      <c r="N1850" s="181"/>
      <c r="O1850" s="181"/>
      <c r="P1850" s="181"/>
      <c r="Q1850" s="181"/>
      <c r="R1850" s="181"/>
      <c r="S1850" s="181"/>
      <c r="T1850" s="182"/>
      <c r="AT1850" s="176" t="s">
        <v>167</v>
      </c>
      <c r="AU1850" s="176" t="s">
        <v>79</v>
      </c>
      <c r="AV1850" s="14" t="s">
        <v>79</v>
      </c>
      <c r="AW1850" s="14" t="s">
        <v>33</v>
      </c>
      <c r="AX1850" s="14" t="s">
        <v>15</v>
      </c>
      <c r="AY1850" s="176" t="s">
        <v>159</v>
      </c>
    </row>
    <row r="1851" spans="1:65" s="2" customFormat="1" ht="48" customHeight="1">
      <c r="A1851" s="34"/>
      <c r="B1851" s="153"/>
      <c r="C1851" s="154" t="s">
        <v>2511</v>
      </c>
      <c r="D1851" s="154" t="s">
        <v>161</v>
      </c>
      <c r="E1851" s="155" t="s">
        <v>2512</v>
      </c>
      <c r="F1851" s="156" t="s">
        <v>2513</v>
      </c>
      <c r="G1851" s="157" t="s">
        <v>214</v>
      </c>
      <c r="H1851" s="158">
        <v>6.807</v>
      </c>
      <c r="I1851" s="159"/>
      <c r="J1851" s="160">
        <f>ROUND(I1851*H1851,2)</f>
        <v>0</v>
      </c>
      <c r="K1851" s="156" t="s">
        <v>165</v>
      </c>
      <c r="L1851" s="35"/>
      <c r="M1851" s="161" t="s">
        <v>3</v>
      </c>
      <c r="N1851" s="162" t="s">
        <v>42</v>
      </c>
      <c r="O1851" s="55"/>
      <c r="P1851" s="163">
        <f>O1851*H1851</f>
        <v>0</v>
      </c>
      <c r="Q1851" s="163">
        <v>0</v>
      </c>
      <c r="R1851" s="163">
        <f>Q1851*H1851</f>
        <v>0</v>
      </c>
      <c r="S1851" s="163">
        <v>0</v>
      </c>
      <c r="T1851" s="164">
        <f>S1851*H1851</f>
        <v>0</v>
      </c>
      <c r="U1851" s="34"/>
      <c r="V1851" s="34"/>
      <c r="W1851" s="34"/>
      <c r="X1851" s="34"/>
      <c r="Y1851" s="34"/>
      <c r="Z1851" s="34"/>
      <c r="AA1851" s="34"/>
      <c r="AB1851" s="34"/>
      <c r="AC1851" s="34"/>
      <c r="AD1851" s="34"/>
      <c r="AE1851" s="34"/>
      <c r="AR1851" s="165" t="s">
        <v>251</v>
      </c>
      <c r="AT1851" s="165" t="s">
        <v>161</v>
      </c>
      <c r="AU1851" s="165" t="s">
        <v>79</v>
      </c>
      <c r="AY1851" s="19" t="s">
        <v>159</v>
      </c>
      <c r="BE1851" s="166">
        <f>IF(N1851="základní",J1851,0)</f>
        <v>0</v>
      </c>
      <c r="BF1851" s="166">
        <f>IF(N1851="snížená",J1851,0)</f>
        <v>0</v>
      </c>
      <c r="BG1851" s="166">
        <f>IF(N1851="zákl. přenesená",J1851,0)</f>
        <v>0</v>
      </c>
      <c r="BH1851" s="166">
        <f>IF(N1851="sníž. přenesená",J1851,0)</f>
        <v>0</v>
      </c>
      <c r="BI1851" s="166">
        <f>IF(N1851="nulová",J1851,0)</f>
        <v>0</v>
      </c>
      <c r="BJ1851" s="19" t="s">
        <v>15</v>
      </c>
      <c r="BK1851" s="166">
        <f>ROUND(I1851*H1851,2)</f>
        <v>0</v>
      </c>
      <c r="BL1851" s="19" t="s">
        <v>251</v>
      </c>
      <c r="BM1851" s="165" t="s">
        <v>2514</v>
      </c>
    </row>
    <row r="1852" spans="2:63" s="12" customFormat="1" ht="22.9" customHeight="1">
      <c r="B1852" s="140"/>
      <c r="D1852" s="141" t="s">
        <v>70</v>
      </c>
      <c r="E1852" s="151" t="s">
        <v>2515</v>
      </c>
      <c r="F1852" s="151" t="s">
        <v>2516</v>
      </c>
      <c r="I1852" s="143"/>
      <c r="J1852" s="152">
        <f>BK1852</f>
        <v>0</v>
      </c>
      <c r="L1852" s="140"/>
      <c r="M1852" s="145"/>
      <c r="N1852" s="146"/>
      <c r="O1852" s="146"/>
      <c r="P1852" s="147">
        <f>SUM(P1853:P2007)</f>
        <v>0</v>
      </c>
      <c r="Q1852" s="146"/>
      <c r="R1852" s="147">
        <f>SUM(R1853:R2007)</f>
        <v>2.80951842</v>
      </c>
      <c r="S1852" s="146"/>
      <c r="T1852" s="148">
        <f>SUM(T1853:T2007)</f>
        <v>0.947745</v>
      </c>
      <c r="AR1852" s="141" t="s">
        <v>79</v>
      </c>
      <c r="AT1852" s="149" t="s">
        <v>70</v>
      </c>
      <c r="AU1852" s="149" t="s">
        <v>15</v>
      </c>
      <c r="AY1852" s="141" t="s">
        <v>159</v>
      </c>
      <c r="BK1852" s="150">
        <f>SUM(BK1853:BK2007)</f>
        <v>0</v>
      </c>
    </row>
    <row r="1853" spans="1:65" s="2" customFormat="1" ht="24" customHeight="1">
      <c r="A1853" s="34"/>
      <c r="B1853" s="153"/>
      <c r="C1853" s="154" t="s">
        <v>2517</v>
      </c>
      <c r="D1853" s="154" t="s">
        <v>161</v>
      </c>
      <c r="E1853" s="155" t="s">
        <v>2518</v>
      </c>
      <c r="F1853" s="156" t="s">
        <v>2519</v>
      </c>
      <c r="G1853" s="157" t="s">
        <v>164</v>
      </c>
      <c r="H1853" s="158">
        <v>248.23</v>
      </c>
      <c r="I1853" s="159"/>
      <c r="J1853" s="160">
        <f>ROUND(I1853*H1853,2)</f>
        <v>0</v>
      </c>
      <c r="K1853" s="156" t="s">
        <v>165</v>
      </c>
      <c r="L1853" s="35"/>
      <c r="M1853" s="161" t="s">
        <v>3</v>
      </c>
      <c r="N1853" s="162" t="s">
        <v>42</v>
      </c>
      <c r="O1853" s="55"/>
      <c r="P1853" s="163">
        <f>O1853*H1853</f>
        <v>0</v>
      </c>
      <c r="Q1853" s="163">
        <v>0</v>
      </c>
      <c r="R1853" s="163">
        <f>Q1853*H1853</f>
        <v>0</v>
      </c>
      <c r="S1853" s="163">
        <v>0.003</v>
      </c>
      <c r="T1853" s="164">
        <f>S1853*H1853</f>
        <v>0.74469</v>
      </c>
      <c r="U1853" s="34"/>
      <c r="V1853" s="34"/>
      <c r="W1853" s="34"/>
      <c r="X1853" s="34"/>
      <c r="Y1853" s="34"/>
      <c r="Z1853" s="34"/>
      <c r="AA1853" s="34"/>
      <c r="AB1853" s="34"/>
      <c r="AC1853" s="34"/>
      <c r="AD1853" s="34"/>
      <c r="AE1853" s="34"/>
      <c r="AR1853" s="165" t="s">
        <v>251</v>
      </c>
      <c r="AT1853" s="165" t="s">
        <v>161</v>
      </c>
      <c r="AU1853" s="165" t="s">
        <v>79</v>
      </c>
      <c r="AY1853" s="19" t="s">
        <v>159</v>
      </c>
      <c r="BE1853" s="166">
        <f>IF(N1853="základní",J1853,0)</f>
        <v>0</v>
      </c>
      <c r="BF1853" s="166">
        <f>IF(N1853="snížená",J1853,0)</f>
        <v>0</v>
      </c>
      <c r="BG1853" s="166">
        <f>IF(N1853="zákl. přenesená",J1853,0)</f>
        <v>0</v>
      </c>
      <c r="BH1853" s="166">
        <f>IF(N1853="sníž. přenesená",J1853,0)</f>
        <v>0</v>
      </c>
      <c r="BI1853" s="166">
        <f>IF(N1853="nulová",J1853,0)</f>
        <v>0</v>
      </c>
      <c r="BJ1853" s="19" t="s">
        <v>15</v>
      </c>
      <c r="BK1853" s="166">
        <f>ROUND(I1853*H1853,2)</f>
        <v>0</v>
      </c>
      <c r="BL1853" s="19" t="s">
        <v>251</v>
      </c>
      <c r="BM1853" s="165" t="s">
        <v>2520</v>
      </c>
    </row>
    <row r="1854" spans="2:51" s="13" customFormat="1" ht="11.25">
      <c r="B1854" s="167"/>
      <c r="D1854" s="168" t="s">
        <v>167</v>
      </c>
      <c r="E1854" s="169" t="s">
        <v>3</v>
      </c>
      <c r="F1854" s="170" t="s">
        <v>339</v>
      </c>
      <c r="H1854" s="169" t="s">
        <v>3</v>
      </c>
      <c r="I1854" s="171"/>
      <c r="L1854" s="167"/>
      <c r="M1854" s="172"/>
      <c r="N1854" s="173"/>
      <c r="O1854" s="173"/>
      <c r="P1854" s="173"/>
      <c r="Q1854" s="173"/>
      <c r="R1854" s="173"/>
      <c r="S1854" s="173"/>
      <c r="T1854" s="174"/>
      <c r="AT1854" s="169" t="s">
        <v>167</v>
      </c>
      <c r="AU1854" s="169" t="s">
        <v>79</v>
      </c>
      <c r="AV1854" s="13" t="s">
        <v>15</v>
      </c>
      <c r="AW1854" s="13" t="s">
        <v>33</v>
      </c>
      <c r="AX1854" s="13" t="s">
        <v>71</v>
      </c>
      <c r="AY1854" s="169" t="s">
        <v>159</v>
      </c>
    </row>
    <row r="1855" spans="2:51" s="14" customFormat="1" ht="11.25">
      <c r="B1855" s="175"/>
      <c r="D1855" s="168" t="s">
        <v>167</v>
      </c>
      <c r="E1855" s="176" t="s">
        <v>3</v>
      </c>
      <c r="F1855" s="177" t="s">
        <v>2521</v>
      </c>
      <c r="H1855" s="178">
        <v>42.27</v>
      </c>
      <c r="I1855" s="179"/>
      <c r="L1855" s="175"/>
      <c r="M1855" s="180"/>
      <c r="N1855" s="181"/>
      <c r="O1855" s="181"/>
      <c r="P1855" s="181"/>
      <c r="Q1855" s="181"/>
      <c r="R1855" s="181"/>
      <c r="S1855" s="181"/>
      <c r="T1855" s="182"/>
      <c r="AT1855" s="176" t="s">
        <v>167</v>
      </c>
      <c r="AU1855" s="176" t="s">
        <v>79</v>
      </c>
      <c r="AV1855" s="14" t="s">
        <v>79</v>
      </c>
      <c r="AW1855" s="14" t="s">
        <v>33</v>
      </c>
      <c r="AX1855" s="14" t="s">
        <v>71</v>
      </c>
      <c r="AY1855" s="176" t="s">
        <v>159</v>
      </c>
    </row>
    <row r="1856" spans="2:51" s="13" customFormat="1" ht="11.25">
      <c r="B1856" s="167"/>
      <c r="D1856" s="168" t="s">
        <v>167</v>
      </c>
      <c r="E1856" s="169" t="s">
        <v>3</v>
      </c>
      <c r="F1856" s="170" t="s">
        <v>342</v>
      </c>
      <c r="H1856" s="169" t="s">
        <v>3</v>
      </c>
      <c r="I1856" s="171"/>
      <c r="L1856" s="167"/>
      <c r="M1856" s="172"/>
      <c r="N1856" s="173"/>
      <c r="O1856" s="173"/>
      <c r="P1856" s="173"/>
      <c r="Q1856" s="173"/>
      <c r="R1856" s="173"/>
      <c r="S1856" s="173"/>
      <c r="T1856" s="174"/>
      <c r="AT1856" s="169" t="s">
        <v>167</v>
      </c>
      <c r="AU1856" s="169" t="s">
        <v>79</v>
      </c>
      <c r="AV1856" s="13" t="s">
        <v>15</v>
      </c>
      <c r="AW1856" s="13" t="s">
        <v>33</v>
      </c>
      <c r="AX1856" s="13" t="s">
        <v>71</v>
      </c>
      <c r="AY1856" s="169" t="s">
        <v>159</v>
      </c>
    </row>
    <row r="1857" spans="2:51" s="14" customFormat="1" ht="22.5">
      <c r="B1857" s="175"/>
      <c r="D1857" s="168" t="s">
        <v>167</v>
      </c>
      <c r="E1857" s="176" t="s">
        <v>3</v>
      </c>
      <c r="F1857" s="177" t="s">
        <v>2522</v>
      </c>
      <c r="H1857" s="178">
        <v>205.96</v>
      </c>
      <c r="I1857" s="179"/>
      <c r="L1857" s="175"/>
      <c r="M1857" s="180"/>
      <c r="N1857" s="181"/>
      <c r="O1857" s="181"/>
      <c r="P1857" s="181"/>
      <c r="Q1857" s="181"/>
      <c r="R1857" s="181"/>
      <c r="S1857" s="181"/>
      <c r="T1857" s="182"/>
      <c r="AT1857" s="176" t="s">
        <v>167</v>
      </c>
      <c r="AU1857" s="176" t="s">
        <v>79</v>
      </c>
      <c r="AV1857" s="14" t="s">
        <v>79</v>
      </c>
      <c r="AW1857" s="14" t="s">
        <v>33</v>
      </c>
      <c r="AX1857" s="14" t="s">
        <v>71</v>
      </c>
      <c r="AY1857" s="176" t="s">
        <v>159</v>
      </c>
    </row>
    <row r="1858" spans="2:51" s="15" customFormat="1" ht="11.25">
      <c r="B1858" s="183"/>
      <c r="D1858" s="168" t="s">
        <v>167</v>
      </c>
      <c r="E1858" s="184" t="s">
        <v>3</v>
      </c>
      <c r="F1858" s="185" t="s">
        <v>186</v>
      </c>
      <c r="H1858" s="186">
        <v>248.23</v>
      </c>
      <c r="I1858" s="187"/>
      <c r="L1858" s="183"/>
      <c r="M1858" s="188"/>
      <c r="N1858" s="189"/>
      <c r="O1858" s="189"/>
      <c r="P1858" s="189"/>
      <c r="Q1858" s="189"/>
      <c r="R1858" s="189"/>
      <c r="S1858" s="189"/>
      <c r="T1858" s="190"/>
      <c r="AT1858" s="184" t="s">
        <v>167</v>
      </c>
      <c r="AU1858" s="184" t="s">
        <v>79</v>
      </c>
      <c r="AV1858" s="15" t="s">
        <v>85</v>
      </c>
      <c r="AW1858" s="15" t="s">
        <v>33</v>
      </c>
      <c r="AX1858" s="15" t="s">
        <v>15</v>
      </c>
      <c r="AY1858" s="184" t="s">
        <v>159</v>
      </c>
    </row>
    <row r="1859" spans="1:65" s="2" customFormat="1" ht="24" customHeight="1">
      <c r="A1859" s="34"/>
      <c r="B1859" s="153"/>
      <c r="C1859" s="154" t="s">
        <v>2523</v>
      </c>
      <c r="D1859" s="154" t="s">
        <v>161</v>
      </c>
      <c r="E1859" s="155" t="s">
        <v>2524</v>
      </c>
      <c r="F1859" s="156" t="s">
        <v>2525</v>
      </c>
      <c r="G1859" s="157" t="s">
        <v>298</v>
      </c>
      <c r="H1859" s="158">
        <v>40.8</v>
      </c>
      <c r="I1859" s="159"/>
      <c r="J1859" s="160">
        <f>ROUND(I1859*H1859,2)</f>
        <v>0</v>
      </c>
      <c r="K1859" s="156" t="s">
        <v>165</v>
      </c>
      <c r="L1859" s="35"/>
      <c r="M1859" s="161" t="s">
        <v>3</v>
      </c>
      <c r="N1859" s="162" t="s">
        <v>42</v>
      </c>
      <c r="O1859" s="55"/>
      <c r="P1859" s="163">
        <f>O1859*H1859</f>
        <v>0</v>
      </c>
      <c r="Q1859" s="163">
        <v>0</v>
      </c>
      <c r="R1859" s="163">
        <f>Q1859*H1859</f>
        <v>0</v>
      </c>
      <c r="S1859" s="163">
        <v>0.003</v>
      </c>
      <c r="T1859" s="164">
        <f>S1859*H1859</f>
        <v>0.1224</v>
      </c>
      <c r="U1859" s="34"/>
      <c r="V1859" s="34"/>
      <c r="W1859" s="34"/>
      <c r="X1859" s="34"/>
      <c r="Y1859" s="34"/>
      <c r="Z1859" s="34"/>
      <c r="AA1859" s="34"/>
      <c r="AB1859" s="34"/>
      <c r="AC1859" s="34"/>
      <c r="AD1859" s="34"/>
      <c r="AE1859" s="34"/>
      <c r="AR1859" s="165" t="s">
        <v>251</v>
      </c>
      <c r="AT1859" s="165" t="s">
        <v>161</v>
      </c>
      <c r="AU1859" s="165" t="s">
        <v>79</v>
      </c>
      <c r="AY1859" s="19" t="s">
        <v>159</v>
      </c>
      <c r="BE1859" s="166">
        <f>IF(N1859="základní",J1859,0)</f>
        <v>0</v>
      </c>
      <c r="BF1859" s="166">
        <f>IF(N1859="snížená",J1859,0)</f>
        <v>0</v>
      </c>
      <c r="BG1859" s="166">
        <f>IF(N1859="zákl. přenesená",J1859,0)</f>
        <v>0</v>
      </c>
      <c r="BH1859" s="166">
        <f>IF(N1859="sníž. přenesená",J1859,0)</f>
        <v>0</v>
      </c>
      <c r="BI1859" s="166">
        <f>IF(N1859="nulová",J1859,0)</f>
        <v>0</v>
      </c>
      <c r="BJ1859" s="19" t="s">
        <v>15</v>
      </c>
      <c r="BK1859" s="166">
        <f>ROUND(I1859*H1859,2)</f>
        <v>0</v>
      </c>
      <c r="BL1859" s="19" t="s">
        <v>251</v>
      </c>
      <c r="BM1859" s="165" t="s">
        <v>2526</v>
      </c>
    </row>
    <row r="1860" spans="2:51" s="13" customFormat="1" ht="11.25">
      <c r="B1860" s="167"/>
      <c r="D1860" s="168" t="s">
        <v>167</v>
      </c>
      <c r="E1860" s="169" t="s">
        <v>3</v>
      </c>
      <c r="F1860" s="170" t="s">
        <v>2439</v>
      </c>
      <c r="H1860" s="169" t="s">
        <v>3</v>
      </c>
      <c r="I1860" s="171"/>
      <c r="L1860" s="167"/>
      <c r="M1860" s="172"/>
      <c r="N1860" s="173"/>
      <c r="O1860" s="173"/>
      <c r="P1860" s="173"/>
      <c r="Q1860" s="173"/>
      <c r="R1860" s="173"/>
      <c r="S1860" s="173"/>
      <c r="T1860" s="174"/>
      <c r="AT1860" s="169" t="s">
        <v>167</v>
      </c>
      <c r="AU1860" s="169" t="s">
        <v>79</v>
      </c>
      <c r="AV1860" s="13" t="s">
        <v>15</v>
      </c>
      <c r="AW1860" s="13" t="s">
        <v>33</v>
      </c>
      <c r="AX1860" s="13" t="s">
        <v>71</v>
      </c>
      <c r="AY1860" s="169" t="s">
        <v>159</v>
      </c>
    </row>
    <row r="1861" spans="2:51" s="13" customFormat="1" ht="11.25">
      <c r="B1861" s="167"/>
      <c r="D1861" s="168" t="s">
        <v>167</v>
      </c>
      <c r="E1861" s="169" t="s">
        <v>3</v>
      </c>
      <c r="F1861" s="170" t="s">
        <v>2527</v>
      </c>
      <c r="H1861" s="169" t="s">
        <v>3</v>
      </c>
      <c r="I1861" s="171"/>
      <c r="L1861" s="167"/>
      <c r="M1861" s="172"/>
      <c r="N1861" s="173"/>
      <c r="O1861" s="173"/>
      <c r="P1861" s="173"/>
      <c r="Q1861" s="173"/>
      <c r="R1861" s="173"/>
      <c r="S1861" s="173"/>
      <c r="T1861" s="174"/>
      <c r="AT1861" s="169" t="s">
        <v>167</v>
      </c>
      <c r="AU1861" s="169" t="s">
        <v>79</v>
      </c>
      <c r="AV1861" s="13" t="s">
        <v>15</v>
      </c>
      <c r="AW1861" s="13" t="s">
        <v>33</v>
      </c>
      <c r="AX1861" s="13" t="s">
        <v>71</v>
      </c>
      <c r="AY1861" s="169" t="s">
        <v>159</v>
      </c>
    </row>
    <row r="1862" spans="2:51" s="14" customFormat="1" ht="11.25">
      <c r="B1862" s="175"/>
      <c r="D1862" s="168" t="s">
        <v>167</v>
      </c>
      <c r="E1862" s="176" t="s">
        <v>3</v>
      </c>
      <c r="F1862" s="177" t="s">
        <v>2462</v>
      </c>
      <c r="H1862" s="178">
        <v>19.2</v>
      </c>
      <c r="I1862" s="179"/>
      <c r="L1862" s="175"/>
      <c r="M1862" s="180"/>
      <c r="N1862" s="181"/>
      <c r="O1862" s="181"/>
      <c r="P1862" s="181"/>
      <c r="Q1862" s="181"/>
      <c r="R1862" s="181"/>
      <c r="S1862" s="181"/>
      <c r="T1862" s="182"/>
      <c r="AT1862" s="176" t="s">
        <v>167</v>
      </c>
      <c r="AU1862" s="176" t="s">
        <v>79</v>
      </c>
      <c r="AV1862" s="14" t="s">
        <v>79</v>
      </c>
      <c r="AW1862" s="14" t="s">
        <v>33</v>
      </c>
      <c r="AX1862" s="14" t="s">
        <v>71</v>
      </c>
      <c r="AY1862" s="176" t="s">
        <v>159</v>
      </c>
    </row>
    <row r="1863" spans="2:51" s="13" customFormat="1" ht="11.25">
      <c r="B1863" s="167"/>
      <c r="D1863" s="168" t="s">
        <v>167</v>
      </c>
      <c r="E1863" s="169" t="s">
        <v>3</v>
      </c>
      <c r="F1863" s="170" t="s">
        <v>2528</v>
      </c>
      <c r="H1863" s="169" t="s">
        <v>3</v>
      </c>
      <c r="I1863" s="171"/>
      <c r="L1863" s="167"/>
      <c r="M1863" s="172"/>
      <c r="N1863" s="173"/>
      <c r="O1863" s="173"/>
      <c r="P1863" s="173"/>
      <c r="Q1863" s="173"/>
      <c r="R1863" s="173"/>
      <c r="S1863" s="173"/>
      <c r="T1863" s="174"/>
      <c r="AT1863" s="169" t="s">
        <v>167</v>
      </c>
      <c r="AU1863" s="169" t="s">
        <v>79</v>
      </c>
      <c r="AV1863" s="13" t="s">
        <v>15</v>
      </c>
      <c r="AW1863" s="13" t="s">
        <v>33</v>
      </c>
      <c r="AX1863" s="13" t="s">
        <v>71</v>
      </c>
      <c r="AY1863" s="169" t="s">
        <v>159</v>
      </c>
    </row>
    <row r="1864" spans="2:51" s="14" customFormat="1" ht="11.25">
      <c r="B1864" s="175"/>
      <c r="D1864" s="168" t="s">
        <v>167</v>
      </c>
      <c r="E1864" s="176" t="s">
        <v>3</v>
      </c>
      <c r="F1864" s="177" t="s">
        <v>2468</v>
      </c>
      <c r="H1864" s="178">
        <v>21.6</v>
      </c>
      <c r="I1864" s="179"/>
      <c r="L1864" s="175"/>
      <c r="M1864" s="180"/>
      <c r="N1864" s="181"/>
      <c r="O1864" s="181"/>
      <c r="P1864" s="181"/>
      <c r="Q1864" s="181"/>
      <c r="R1864" s="181"/>
      <c r="S1864" s="181"/>
      <c r="T1864" s="182"/>
      <c r="AT1864" s="176" t="s">
        <v>167</v>
      </c>
      <c r="AU1864" s="176" t="s">
        <v>79</v>
      </c>
      <c r="AV1864" s="14" t="s">
        <v>79</v>
      </c>
      <c r="AW1864" s="14" t="s">
        <v>33</v>
      </c>
      <c r="AX1864" s="14" t="s">
        <v>71</v>
      </c>
      <c r="AY1864" s="176" t="s">
        <v>159</v>
      </c>
    </row>
    <row r="1865" spans="2:51" s="15" customFormat="1" ht="11.25">
      <c r="B1865" s="183"/>
      <c r="D1865" s="168" t="s">
        <v>167</v>
      </c>
      <c r="E1865" s="184" t="s">
        <v>3</v>
      </c>
      <c r="F1865" s="185" t="s">
        <v>186</v>
      </c>
      <c r="H1865" s="186">
        <v>40.8</v>
      </c>
      <c r="I1865" s="187"/>
      <c r="L1865" s="183"/>
      <c r="M1865" s="188"/>
      <c r="N1865" s="189"/>
      <c r="O1865" s="189"/>
      <c r="P1865" s="189"/>
      <c r="Q1865" s="189"/>
      <c r="R1865" s="189"/>
      <c r="S1865" s="189"/>
      <c r="T1865" s="190"/>
      <c r="AT1865" s="184" t="s">
        <v>167</v>
      </c>
      <c r="AU1865" s="184" t="s">
        <v>79</v>
      </c>
      <c r="AV1865" s="15" t="s">
        <v>85</v>
      </c>
      <c r="AW1865" s="15" t="s">
        <v>33</v>
      </c>
      <c r="AX1865" s="15" t="s">
        <v>15</v>
      </c>
      <c r="AY1865" s="184" t="s">
        <v>159</v>
      </c>
    </row>
    <row r="1866" spans="1:65" s="2" customFormat="1" ht="16.5" customHeight="1">
      <c r="A1866" s="34"/>
      <c r="B1866" s="153"/>
      <c r="C1866" s="154" t="s">
        <v>2529</v>
      </c>
      <c r="D1866" s="154" t="s">
        <v>161</v>
      </c>
      <c r="E1866" s="155" t="s">
        <v>2530</v>
      </c>
      <c r="F1866" s="156" t="s">
        <v>2531</v>
      </c>
      <c r="G1866" s="157" t="s">
        <v>298</v>
      </c>
      <c r="H1866" s="158">
        <v>268.85</v>
      </c>
      <c r="I1866" s="159"/>
      <c r="J1866" s="160">
        <f>ROUND(I1866*H1866,2)</f>
        <v>0</v>
      </c>
      <c r="K1866" s="156" t="s">
        <v>165</v>
      </c>
      <c r="L1866" s="35"/>
      <c r="M1866" s="161" t="s">
        <v>3</v>
      </c>
      <c r="N1866" s="162" t="s">
        <v>42</v>
      </c>
      <c r="O1866" s="55"/>
      <c r="P1866" s="163">
        <f>O1866*H1866</f>
        <v>0</v>
      </c>
      <c r="Q1866" s="163">
        <v>0</v>
      </c>
      <c r="R1866" s="163">
        <f>Q1866*H1866</f>
        <v>0</v>
      </c>
      <c r="S1866" s="163">
        <v>0.0003</v>
      </c>
      <c r="T1866" s="164">
        <f>S1866*H1866</f>
        <v>0.080655</v>
      </c>
      <c r="U1866" s="34"/>
      <c r="V1866" s="34"/>
      <c r="W1866" s="34"/>
      <c r="X1866" s="34"/>
      <c r="Y1866" s="34"/>
      <c r="Z1866" s="34"/>
      <c r="AA1866" s="34"/>
      <c r="AB1866" s="34"/>
      <c r="AC1866" s="34"/>
      <c r="AD1866" s="34"/>
      <c r="AE1866" s="34"/>
      <c r="AR1866" s="165" t="s">
        <v>251</v>
      </c>
      <c r="AT1866" s="165" t="s">
        <v>161</v>
      </c>
      <c r="AU1866" s="165" t="s">
        <v>79</v>
      </c>
      <c r="AY1866" s="19" t="s">
        <v>159</v>
      </c>
      <c r="BE1866" s="166">
        <f>IF(N1866="základní",J1866,0)</f>
        <v>0</v>
      </c>
      <c r="BF1866" s="166">
        <f>IF(N1866="snížená",J1866,0)</f>
        <v>0</v>
      </c>
      <c r="BG1866" s="166">
        <f>IF(N1866="zákl. přenesená",J1866,0)</f>
        <v>0</v>
      </c>
      <c r="BH1866" s="166">
        <f>IF(N1866="sníž. přenesená",J1866,0)</f>
        <v>0</v>
      </c>
      <c r="BI1866" s="166">
        <f>IF(N1866="nulová",J1866,0)</f>
        <v>0</v>
      </c>
      <c r="BJ1866" s="19" t="s">
        <v>15</v>
      </c>
      <c r="BK1866" s="166">
        <f>ROUND(I1866*H1866,2)</f>
        <v>0</v>
      </c>
      <c r="BL1866" s="19" t="s">
        <v>251</v>
      </c>
      <c r="BM1866" s="165" t="s">
        <v>2532</v>
      </c>
    </row>
    <row r="1867" spans="2:51" s="13" customFormat="1" ht="11.25">
      <c r="B1867" s="167"/>
      <c r="D1867" s="168" t="s">
        <v>167</v>
      </c>
      <c r="E1867" s="169" t="s">
        <v>3</v>
      </c>
      <c r="F1867" s="170" t="s">
        <v>1180</v>
      </c>
      <c r="H1867" s="169" t="s">
        <v>3</v>
      </c>
      <c r="I1867" s="171"/>
      <c r="L1867" s="167"/>
      <c r="M1867" s="172"/>
      <c r="N1867" s="173"/>
      <c r="O1867" s="173"/>
      <c r="P1867" s="173"/>
      <c r="Q1867" s="173"/>
      <c r="R1867" s="173"/>
      <c r="S1867" s="173"/>
      <c r="T1867" s="174"/>
      <c r="AT1867" s="169" t="s">
        <v>167</v>
      </c>
      <c r="AU1867" s="169" t="s">
        <v>79</v>
      </c>
      <c r="AV1867" s="13" t="s">
        <v>15</v>
      </c>
      <c r="AW1867" s="13" t="s">
        <v>33</v>
      </c>
      <c r="AX1867" s="13" t="s">
        <v>71</v>
      </c>
      <c r="AY1867" s="169" t="s">
        <v>159</v>
      </c>
    </row>
    <row r="1868" spans="2:51" s="14" customFormat="1" ht="11.25">
      <c r="B1868" s="175"/>
      <c r="D1868" s="168" t="s">
        <v>167</v>
      </c>
      <c r="E1868" s="176" t="s">
        <v>3</v>
      </c>
      <c r="F1868" s="177" t="s">
        <v>2533</v>
      </c>
      <c r="H1868" s="178">
        <v>16.5</v>
      </c>
      <c r="I1868" s="179"/>
      <c r="L1868" s="175"/>
      <c r="M1868" s="180"/>
      <c r="N1868" s="181"/>
      <c r="O1868" s="181"/>
      <c r="P1868" s="181"/>
      <c r="Q1868" s="181"/>
      <c r="R1868" s="181"/>
      <c r="S1868" s="181"/>
      <c r="T1868" s="182"/>
      <c r="AT1868" s="176" t="s">
        <v>167</v>
      </c>
      <c r="AU1868" s="176" t="s">
        <v>79</v>
      </c>
      <c r="AV1868" s="14" t="s">
        <v>79</v>
      </c>
      <c r="AW1868" s="14" t="s">
        <v>33</v>
      </c>
      <c r="AX1868" s="14" t="s">
        <v>71</v>
      </c>
      <c r="AY1868" s="176" t="s">
        <v>159</v>
      </c>
    </row>
    <row r="1869" spans="2:51" s="13" customFormat="1" ht="11.25">
      <c r="B1869" s="167"/>
      <c r="D1869" s="168" t="s">
        <v>167</v>
      </c>
      <c r="E1869" s="169" t="s">
        <v>3</v>
      </c>
      <c r="F1869" s="170" t="s">
        <v>1182</v>
      </c>
      <c r="H1869" s="169" t="s">
        <v>3</v>
      </c>
      <c r="I1869" s="171"/>
      <c r="L1869" s="167"/>
      <c r="M1869" s="172"/>
      <c r="N1869" s="173"/>
      <c r="O1869" s="173"/>
      <c r="P1869" s="173"/>
      <c r="Q1869" s="173"/>
      <c r="R1869" s="173"/>
      <c r="S1869" s="173"/>
      <c r="T1869" s="174"/>
      <c r="AT1869" s="169" t="s">
        <v>167</v>
      </c>
      <c r="AU1869" s="169" t="s">
        <v>79</v>
      </c>
      <c r="AV1869" s="13" t="s">
        <v>15</v>
      </c>
      <c r="AW1869" s="13" t="s">
        <v>33</v>
      </c>
      <c r="AX1869" s="13" t="s">
        <v>71</v>
      </c>
      <c r="AY1869" s="169" t="s">
        <v>159</v>
      </c>
    </row>
    <row r="1870" spans="2:51" s="14" customFormat="1" ht="11.25">
      <c r="B1870" s="175"/>
      <c r="D1870" s="168" t="s">
        <v>167</v>
      </c>
      <c r="E1870" s="176" t="s">
        <v>3</v>
      </c>
      <c r="F1870" s="177" t="s">
        <v>2534</v>
      </c>
      <c r="H1870" s="178">
        <v>20.2</v>
      </c>
      <c r="I1870" s="179"/>
      <c r="L1870" s="175"/>
      <c r="M1870" s="180"/>
      <c r="N1870" s="181"/>
      <c r="O1870" s="181"/>
      <c r="P1870" s="181"/>
      <c r="Q1870" s="181"/>
      <c r="R1870" s="181"/>
      <c r="S1870" s="181"/>
      <c r="T1870" s="182"/>
      <c r="AT1870" s="176" t="s">
        <v>167</v>
      </c>
      <c r="AU1870" s="176" t="s">
        <v>79</v>
      </c>
      <c r="AV1870" s="14" t="s">
        <v>79</v>
      </c>
      <c r="AW1870" s="14" t="s">
        <v>33</v>
      </c>
      <c r="AX1870" s="14" t="s">
        <v>71</v>
      </c>
      <c r="AY1870" s="176" t="s">
        <v>159</v>
      </c>
    </row>
    <row r="1871" spans="2:51" s="13" customFormat="1" ht="11.25">
      <c r="B1871" s="167"/>
      <c r="D1871" s="168" t="s">
        <v>167</v>
      </c>
      <c r="E1871" s="169" t="s">
        <v>3</v>
      </c>
      <c r="F1871" s="170" t="s">
        <v>2431</v>
      </c>
      <c r="H1871" s="169" t="s">
        <v>3</v>
      </c>
      <c r="I1871" s="171"/>
      <c r="L1871" s="167"/>
      <c r="M1871" s="172"/>
      <c r="N1871" s="173"/>
      <c r="O1871" s="173"/>
      <c r="P1871" s="173"/>
      <c r="Q1871" s="173"/>
      <c r="R1871" s="173"/>
      <c r="S1871" s="173"/>
      <c r="T1871" s="174"/>
      <c r="AT1871" s="169" t="s">
        <v>167</v>
      </c>
      <c r="AU1871" s="169" t="s">
        <v>79</v>
      </c>
      <c r="AV1871" s="13" t="s">
        <v>15</v>
      </c>
      <c r="AW1871" s="13" t="s">
        <v>33</v>
      </c>
      <c r="AX1871" s="13" t="s">
        <v>71</v>
      </c>
      <c r="AY1871" s="169" t="s">
        <v>159</v>
      </c>
    </row>
    <row r="1872" spans="2:51" s="14" customFormat="1" ht="11.25">
      <c r="B1872" s="175"/>
      <c r="D1872" s="168" t="s">
        <v>167</v>
      </c>
      <c r="E1872" s="176" t="s">
        <v>3</v>
      </c>
      <c r="F1872" s="177" t="s">
        <v>2535</v>
      </c>
      <c r="H1872" s="178">
        <v>14</v>
      </c>
      <c r="I1872" s="179"/>
      <c r="L1872" s="175"/>
      <c r="M1872" s="180"/>
      <c r="N1872" s="181"/>
      <c r="O1872" s="181"/>
      <c r="P1872" s="181"/>
      <c r="Q1872" s="181"/>
      <c r="R1872" s="181"/>
      <c r="S1872" s="181"/>
      <c r="T1872" s="182"/>
      <c r="AT1872" s="176" t="s">
        <v>167</v>
      </c>
      <c r="AU1872" s="176" t="s">
        <v>79</v>
      </c>
      <c r="AV1872" s="14" t="s">
        <v>79</v>
      </c>
      <c r="AW1872" s="14" t="s">
        <v>33</v>
      </c>
      <c r="AX1872" s="14" t="s">
        <v>71</v>
      </c>
      <c r="AY1872" s="176" t="s">
        <v>159</v>
      </c>
    </row>
    <row r="1873" spans="2:51" s="13" customFormat="1" ht="11.25">
      <c r="B1873" s="167"/>
      <c r="D1873" s="168" t="s">
        <v>167</v>
      </c>
      <c r="E1873" s="169" t="s">
        <v>3</v>
      </c>
      <c r="F1873" s="170" t="s">
        <v>1191</v>
      </c>
      <c r="H1873" s="169" t="s">
        <v>3</v>
      </c>
      <c r="I1873" s="171"/>
      <c r="L1873" s="167"/>
      <c r="M1873" s="172"/>
      <c r="N1873" s="173"/>
      <c r="O1873" s="173"/>
      <c r="P1873" s="173"/>
      <c r="Q1873" s="173"/>
      <c r="R1873" s="173"/>
      <c r="S1873" s="173"/>
      <c r="T1873" s="174"/>
      <c r="AT1873" s="169" t="s">
        <v>167</v>
      </c>
      <c r="AU1873" s="169" t="s">
        <v>79</v>
      </c>
      <c r="AV1873" s="13" t="s">
        <v>15</v>
      </c>
      <c r="AW1873" s="13" t="s">
        <v>33</v>
      </c>
      <c r="AX1873" s="13" t="s">
        <v>71</v>
      </c>
      <c r="AY1873" s="169" t="s">
        <v>159</v>
      </c>
    </row>
    <row r="1874" spans="2:51" s="14" customFormat="1" ht="11.25">
      <c r="B1874" s="175"/>
      <c r="D1874" s="168" t="s">
        <v>167</v>
      </c>
      <c r="E1874" s="176" t="s">
        <v>3</v>
      </c>
      <c r="F1874" s="177" t="s">
        <v>2536</v>
      </c>
      <c r="H1874" s="178">
        <v>16.2</v>
      </c>
      <c r="I1874" s="179"/>
      <c r="L1874" s="175"/>
      <c r="M1874" s="180"/>
      <c r="N1874" s="181"/>
      <c r="O1874" s="181"/>
      <c r="P1874" s="181"/>
      <c r="Q1874" s="181"/>
      <c r="R1874" s="181"/>
      <c r="S1874" s="181"/>
      <c r="T1874" s="182"/>
      <c r="AT1874" s="176" t="s">
        <v>167</v>
      </c>
      <c r="AU1874" s="176" t="s">
        <v>79</v>
      </c>
      <c r="AV1874" s="14" t="s">
        <v>79</v>
      </c>
      <c r="AW1874" s="14" t="s">
        <v>33</v>
      </c>
      <c r="AX1874" s="14" t="s">
        <v>71</v>
      </c>
      <c r="AY1874" s="176" t="s">
        <v>159</v>
      </c>
    </row>
    <row r="1875" spans="2:51" s="13" customFormat="1" ht="11.25">
      <c r="B1875" s="167"/>
      <c r="D1875" s="168" t="s">
        <v>167</v>
      </c>
      <c r="E1875" s="169" t="s">
        <v>3</v>
      </c>
      <c r="F1875" s="170" t="s">
        <v>1193</v>
      </c>
      <c r="H1875" s="169" t="s">
        <v>3</v>
      </c>
      <c r="I1875" s="171"/>
      <c r="L1875" s="167"/>
      <c r="M1875" s="172"/>
      <c r="N1875" s="173"/>
      <c r="O1875" s="173"/>
      <c r="P1875" s="173"/>
      <c r="Q1875" s="173"/>
      <c r="R1875" s="173"/>
      <c r="S1875" s="173"/>
      <c r="T1875" s="174"/>
      <c r="AT1875" s="169" t="s">
        <v>167</v>
      </c>
      <c r="AU1875" s="169" t="s">
        <v>79</v>
      </c>
      <c r="AV1875" s="13" t="s">
        <v>15</v>
      </c>
      <c r="AW1875" s="13" t="s">
        <v>33</v>
      </c>
      <c r="AX1875" s="13" t="s">
        <v>71</v>
      </c>
      <c r="AY1875" s="169" t="s">
        <v>159</v>
      </c>
    </row>
    <row r="1876" spans="2:51" s="14" customFormat="1" ht="11.25">
      <c r="B1876" s="175"/>
      <c r="D1876" s="168" t="s">
        <v>167</v>
      </c>
      <c r="E1876" s="176" t="s">
        <v>3</v>
      </c>
      <c r="F1876" s="177" t="s">
        <v>2537</v>
      </c>
      <c r="H1876" s="178">
        <v>15.4</v>
      </c>
      <c r="I1876" s="179"/>
      <c r="L1876" s="175"/>
      <c r="M1876" s="180"/>
      <c r="N1876" s="181"/>
      <c r="O1876" s="181"/>
      <c r="P1876" s="181"/>
      <c r="Q1876" s="181"/>
      <c r="R1876" s="181"/>
      <c r="S1876" s="181"/>
      <c r="T1876" s="182"/>
      <c r="AT1876" s="176" t="s">
        <v>167</v>
      </c>
      <c r="AU1876" s="176" t="s">
        <v>79</v>
      </c>
      <c r="AV1876" s="14" t="s">
        <v>79</v>
      </c>
      <c r="AW1876" s="14" t="s">
        <v>33</v>
      </c>
      <c r="AX1876" s="14" t="s">
        <v>71</v>
      </c>
      <c r="AY1876" s="176" t="s">
        <v>159</v>
      </c>
    </row>
    <row r="1877" spans="2:51" s="13" customFormat="1" ht="11.25">
      <c r="B1877" s="167"/>
      <c r="D1877" s="168" t="s">
        <v>167</v>
      </c>
      <c r="E1877" s="169" t="s">
        <v>3</v>
      </c>
      <c r="F1877" s="170" t="s">
        <v>1195</v>
      </c>
      <c r="H1877" s="169" t="s">
        <v>3</v>
      </c>
      <c r="I1877" s="171"/>
      <c r="L1877" s="167"/>
      <c r="M1877" s="172"/>
      <c r="N1877" s="173"/>
      <c r="O1877" s="173"/>
      <c r="P1877" s="173"/>
      <c r="Q1877" s="173"/>
      <c r="R1877" s="173"/>
      <c r="S1877" s="173"/>
      <c r="T1877" s="174"/>
      <c r="AT1877" s="169" t="s">
        <v>167</v>
      </c>
      <c r="AU1877" s="169" t="s">
        <v>79</v>
      </c>
      <c r="AV1877" s="13" t="s">
        <v>15</v>
      </c>
      <c r="AW1877" s="13" t="s">
        <v>33</v>
      </c>
      <c r="AX1877" s="13" t="s">
        <v>71</v>
      </c>
      <c r="AY1877" s="169" t="s">
        <v>159</v>
      </c>
    </row>
    <row r="1878" spans="2:51" s="14" customFormat="1" ht="11.25">
      <c r="B1878" s="175"/>
      <c r="D1878" s="168" t="s">
        <v>167</v>
      </c>
      <c r="E1878" s="176" t="s">
        <v>3</v>
      </c>
      <c r="F1878" s="177" t="s">
        <v>2538</v>
      </c>
      <c r="H1878" s="178">
        <v>11.4</v>
      </c>
      <c r="I1878" s="179"/>
      <c r="L1878" s="175"/>
      <c r="M1878" s="180"/>
      <c r="N1878" s="181"/>
      <c r="O1878" s="181"/>
      <c r="P1878" s="181"/>
      <c r="Q1878" s="181"/>
      <c r="R1878" s="181"/>
      <c r="S1878" s="181"/>
      <c r="T1878" s="182"/>
      <c r="AT1878" s="176" t="s">
        <v>167</v>
      </c>
      <c r="AU1878" s="176" t="s">
        <v>79</v>
      </c>
      <c r="AV1878" s="14" t="s">
        <v>79</v>
      </c>
      <c r="AW1878" s="14" t="s">
        <v>33</v>
      </c>
      <c r="AX1878" s="14" t="s">
        <v>71</v>
      </c>
      <c r="AY1878" s="176" t="s">
        <v>159</v>
      </c>
    </row>
    <row r="1879" spans="2:51" s="13" customFormat="1" ht="11.25">
      <c r="B1879" s="167"/>
      <c r="D1879" s="168" t="s">
        <v>167</v>
      </c>
      <c r="E1879" s="169" t="s">
        <v>3</v>
      </c>
      <c r="F1879" s="170" t="s">
        <v>1197</v>
      </c>
      <c r="H1879" s="169" t="s">
        <v>3</v>
      </c>
      <c r="I1879" s="171"/>
      <c r="L1879" s="167"/>
      <c r="M1879" s="172"/>
      <c r="N1879" s="173"/>
      <c r="O1879" s="173"/>
      <c r="P1879" s="173"/>
      <c r="Q1879" s="173"/>
      <c r="R1879" s="173"/>
      <c r="S1879" s="173"/>
      <c r="T1879" s="174"/>
      <c r="AT1879" s="169" t="s">
        <v>167</v>
      </c>
      <c r="AU1879" s="169" t="s">
        <v>79</v>
      </c>
      <c r="AV1879" s="13" t="s">
        <v>15</v>
      </c>
      <c r="AW1879" s="13" t="s">
        <v>33</v>
      </c>
      <c r="AX1879" s="13" t="s">
        <v>71</v>
      </c>
      <c r="AY1879" s="169" t="s">
        <v>159</v>
      </c>
    </row>
    <row r="1880" spans="2:51" s="14" customFormat="1" ht="11.25">
      <c r="B1880" s="175"/>
      <c r="D1880" s="168" t="s">
        <v>167</v>
      </c>
      <c r="E1880" s="176" t="s">
        <v>3</v>
      </c>
      <c r="F1880" s="177" t="s">
        <v>2539</v>
      </c>
      <c r="H1880" s="178">
        <v>9.3</v>
      </c>
      <c r="I1880" s="179"/>
      <c r="L1880" s="175"/>
      <c r="M1880" s="180"/>
      <c r="N1880" s="181"/>
      <c r="O1880" s="181"/>
      <c r="P1880" s="181"/>
      <c r="Q1880" s="181"/>
      <c r="R1880" s="181"/>
      <c r="S1880" s="181"/>
      <c r="T1880" s="182"/>
      <c r="AT1880" s="176" t="s">
        <v>167</v>
      </c>
      <c r="AU1880" s="176" t="s">
        <v>79</v>
      </c>
      <c r="AV1880" s="14" t="s">
        <v>79</v>
      </c>
      <c r="AW1880" s="14" t="s">
        <v>33</v>
      </c>
      <c r="AX1880" s="14" t="s">
        <v>71</v>
      </c>
      <c r="AY1880" s="176" t="s">
        <v>159</v>
      </c>
    </row>
    <row r="1881" spans="2:51" s="13" customFormat="1" ht="11.25">
      <c r="B1881" s="167"/>
      <c r="D1881" s="168" t="s">
        <v>167</v>
      </c>
      <c r="E1881" s="169" t="s">
        <v>3</v>
      </c>
      <c r="F1881" s="170" t="s">
        <v>1199</v>
      </c>
      <c r="H1881" s="169" t="s">
        <v>3</v>
      </c>
      <c r="I1881" s="171"/>
      <c r="L1881" s="167"/>
      <c r="M1881" s="172"/>
      <c r="N1881" s="173"/>
      <c r="O1881" s="173"/>
      <c r="P1881" s="173"/>
      <c r="Q1881" s="173"/>
      <c r="R1881" s="173"/>
      <c r="S1881" s="173"/>
      <c r="T1881" s="174"/>
      <c r="AT1881" s="169" t="s">
        <v>167</v>
      </c>
      <c r="AU1881" s="169" t="s">
        <v>79</v>
      </c>
      <c r="AV1881" s="13" t="s">
        <v>15</v>
      </c>
      <c r="AW1881" s="13" t="s">
        <v>33</v>
      </c>
      <c r="AX1881" s="13" t="s">
        <v>71</v>
      </c>
      <c r="AY1881" s="169" t="s">
        <v>159</v>
      </c>
    </row>
    <row r="1882" spans="2:51" s="14" customFormat="1" ht="11.25">
      <c r="B1882" s="175"/>
      <c r="D1882" s="168" t="s">
        <v>167</v>
      </c>
      <c r="E1882" s="176" t="s">
        <v>3</v>
      </c>
      <c r="F1882" s="177" t="s">
        <v>2540</v>
      </c>
      <c r="H1882" s="178">
        <v>14.65</v>
      </c>
      <c r="I1882" s="179"/>
      <c r="L1882" s="175"/>
      <c r="M1882" s="180"/>
      <c r="N1882" s="181"/>
      <c r="O1882" s="181"/>
      <c r="P1882" s="181"/>
      <c r="Q1882" s="181"/>
      <c r="R1882" s="181"/>
      <c r="S1882" s="181"/>
      <c r="T1882" s="182"/>
      <c r="AT1882" s="176" t="s">
        <v>167</v>
      </c>
      <c r="AU1882" s="176" t="s">
        <v>79</v>
      </c>
      <c r="AV1882" s="14" t="s">
        <v>79</v>
      </c>
      <c r="AW1882" s="14" t="s">
        <v>33</v>
      </c>
      <c r="AX1882" s="14" t="s">
        <v>71</v>
      </c>
      <c r="AY1882" s="176" t="s">
        <v>159</v>
      </c>
    </row>
    <row r="1883" spans="2:51" s="13" customFormat="1" ht="11.25">
      <c r="B1883" s="167"/>
      <c r="D1883" s="168" t="s">
        <v>167</v>
      </c>
      <c r="E1883" s="169" t="s">
        <v>3</v>
      </c>
      <c r="F1883" s="170" t="s">
        <v>1209</v>
      </c>
      <c r="H1883" s="169" t="s">
        <v>3</v>
      </c>
      <c r="I1883" s="171"/>
      <c r="L1883" s="167"/>
      <c r="M1883" s="172"/>
      <c r="N1883" s="173"/>
      <c r="O1883" s="173"/>
      <c r="P1883" s="173"/>
      <c r="Q1883" s="173"/>
      <c r="R1883" s="173"/>
      <c r="S1883" s="173"/>
      <c r="T1883" s="174"/>
      <c r="AT1883" s="169" t="s">
        <v>167</v>
      </c>
      <c r="AU1883" s="169" t="s">
        <v>79</v>
      </c>
      <c r="AV1883" s="13" t="s">
        <v>15</v>
      </c>
      <c r="AW1883" s="13" t="s">
        <v>33</v>
      </c>
      <c r="AX1883" s="13" t="s">
        <v>71</v>
      </c>
      <c r="AY1883" s="169" t="s">
        <v>159</v>
      </c>
    </row>
    <row r="1884" spans="2:51" s="14" customFormat="1" ht="11.25">
      <c r="B1884" s="175"/>
      <c r="D1884" s="168" t="s">
        <v>167</v>
      </c>
      <c r="E1884" s="176" t="s">
        <v>3</v>
      </c>
      <c r="F1884" s="177" t="s">
        <v>2541</v>
      </c>
      <c r="H1884" s="178">
        <v>13.8</v>
      </c>
      <c r="I1884" s="179"/>
      <c r="L1884" s="175"/>
      <c r="M1884" s="180"/>
      <c r="N1884" s="181"/>
      <c r="O1884" s="181"/>
      <c r="P1884" s="181"/>
      <c r="Q1884" s="181"/>
      <c r="R1884" s="181"/>
      <c r="S1884" s="181"/>
      <c r="T1884" s="182"/>
      <c r="AT1884" s="176" t="s">
        <v>167</v>
      </c>
      <c r="AU1884" s="176" t="s">
        <v>79</v>
      </c>
      <c r="AV1884" s="14" t="s">
        <v>79</v>
      </c>
      <c r="AW1884" s="14" t="s">
        <v>33</v>
      </c>
      <c r="AX1884" s="14" t="s">
        <v>71</v>
      </c>
      <c r="AY1884" s="176" t="s">
        <v>159</v>
      </c>
    </row>
    <row r="1885" spans="2:51" s="13" customFormat="1" ht="11.25">
      <c r="B1885" s="167"/>
      <c r="D1885" s="168" t="s">
        <v>167</v>
      </c>
      <c r="E1885" s="169" t="s">
        <v>3</v>
      </c>
      <c r="F1885" s="170" t="s">
        <v>1211</v>
      </c>
      <c r="H1885" s="169" t="s">
        <v>3</v>
      </c>
      <c r="I1885" s="171"/>
      <c r="L1885" s="167"/>
      <c r="M1885" s="172"/>
      <c r="N1885" s="173"/>
      <c r="O1885" s="173"/>
      <c r="P1885" s="173"/>
      <c r="Q1885" s="173"/>
      <c r="R1885" s="173"/>
      <c r="S1885" s="173"/>
      <c r="T1885" s="174"/>
      <c r="AT1885" s="169" t="s">
        <v>167</v>
      </c>
      <c r="AU1885" s="169" t="s">
        <v>79</v>
      </c>
      <c r="AV1885" s="13" t="s">
        <v>15</v>
      </c>
      <c r="AW1885" s="13" t="s">
        <v>33</v>
      </c>
      <c r="AX1885" s="13" t="s">
        <v>71</v>
      </c>
      <c r="AY1885" s="169" t="s">
        <v>159</v>
      </c>
    </row>
    <row r="1886" spans="2:51" s="14" customFormat="1" ht="11.25">
      <c r="B1886" s="175"/>
      <c r="D1886" s="168" t="s">
        <v>167</v>
      </c>
      <c r="E1886" s="176" t="s">
        <v>3</v>
      </c>
      <c r="F1886" s="177" t="s">
        <v>2542</v>
      </c>
      <c r="H1886" s="178">
        <v>10.2</v>
      </c>
      <c r="I1886" s="179"/>
      <c r="L1886" s="175"/>
      <c r="M1886" s="180"/>
      <c r="N1886" s="181"/>
      <c r="O1886" s="181"/>
      <c r="P1886" s="181"/>
      <c r="Q1886" s="181"/>
      <c r="R1886" s="181"/>
      <c r="S1886" s="181"/>
      <c r="T1886" s="182"/>
      <c r="AT1886" s="176" t="s">
        <v>167</v>
      </c>
      <c r="AU1886" s="176" t="s">
        <v>79</v>
      </c>
      <c r="AV1886" s="14" t="s">
        <v>79</v>
      </c>
      <c r="AW1886" s="14" t="s">
        <v>33</v>
      </c>
      <c r="AX1886" s="14" t="s">
        <v>71</v>
      </c>
      <c r="AY1886" s="176" t="s">
        <v>159</v>
      </c>
    </row>
    <row r="1887" spans="2:51" s="13" customFormat="1" ht="11.25">
      <c r="B1887" s="167"/>
      <c r="D1887" s="168" t="s">
        <v>167</v>
      </c>
      <c r="E1887" s="169" t="s">
        <v>3</v>
      </c>
      <c r="F1887" s="170" t="s">
        <v>1213</v>
      </c>
      <c r="H1887" s="169" t="s">
        <v>3</v>
      </c>
      <c r="I1887" s="171"/>
      <c r="L1887" s="167"/>
      <c r="M1887" s="172"/>
      <c r="N1887" s="173"/>
      <c r="O1887" s="173"/>
      <c r="P1887" s="173"/>
      <c r="Q1887" s="173"/>
      <c r="R1887" s="173"/>
      <c r="S1887" s="173"/>
      <c r="T1887" s="174"/>
      <c r="AT1887" s="169" t="s">
        <v>167</v>
      </c>
      <c r="AU1887" s="169" t="s">
        <v>79</v>
      </c>
      <c r="AV1887" s="13" t="s">
        <v>15</v>
      </c>
      <c r="AW1887" s="13" t="s">
        <v>33</v>
      </c>
      <c r="AX1887" s="13" t="s">
        <v>71</v>
      </c>
      <c r="AY1887" s="169" t="s">
        <v>159</v>
      </c>
    </row>
    <row r="1888" spans="2:51" s="14" customFormat="1" ht="11.25">
      <c r="B1888" s="175"/>
      <c r="D1888" s="168" t="s">
        <v>167</v>
      </c>
      <c r="E1888" s="176" t="s">
        <v>3</v>
      </c>
      <c r="F1888" s="177" t="s">
        <v>2543</v>
      </c>
      <c r="H1888" s="178">
        <v>17</v>
      </c>
      <c r="I1888" s="179"/>
      <c r="L1888" s="175"/>
      <c r="M1888" s="180"/>
      <c r="N1888" s="181"/>
      <c r="O1888" s="181"/>
      <c r="P1888" s="181"/>
      <c r="Q1888" s="181"/>
      <c r="R1888" s="181"/>
      <c r="S1888" s="181"/>
      <c r="T1888" s="182"/>
      <c r="AT1888" s="176" t="s">
        <v>167</v>
      </c>
      <c r="AU1888" s="176" t="s">
        <v>79</v>
      </c>
      <c r="AV1888" s="14" t="s">
        <v>79</v>
      </c>
      <c r="AW1888" s="14" t="s">
        <v>33</v>
      </c>
      <c r="AX1888" s="14" t="s">
        <v>71</v>
      </c>
      <c r="AY1888" s="176" t="s">
        <v>159</v>
      </c>
    </row>
    <row r="1889" spans="2:51" s="13" customFormat="1" ht="11.25">
      <c r="B1889" s="167"/>
      <c r="D1889" s="168" t="s">
        <v>167</v>
      </c>
      <c r="E1889" s="169" t="s">
        <v>3</v>
      </c>
      <c r="F1889" s="170" t="s">
        <v>1215</v>
      </c>
      <c r="H1889" s="169" t="s">
        <v>3</v>
      </c>
      <c r="I1889" s="171"/>
      <c r="L1889" s="167"/>
      <c r="M1889" s="172"/>
      <c r="N1889" s="173"/>
      <c r="O1889" s="173"/>
      <c r="P1889" s="173"/>
      <c r="Q1889" s="173"/>
      <c r="R1889" s="173"/>
      <c r="S1889" s="173"/>
      <c r="T1889" s="174"/>
      <c r="AT1889" s="169" t="s">
        <v>167</v>
      </c>
      <c r="AU1889" s="169" t="s">
        <v>79</v>
      </c>
      <c r="AV1889" s="13" t="s">
        <v>15</v>
      </c>
      <c r="AW1889" s="13" t="s">
        <v>33</v>
      </c>
      <c r="AX1889" s="13" t="s">
        <v>71</v>
      </c>
      <c r="AY1889" s="169" t="s">
        <v>159</v>
      </c>
    </row>
    <row r="1890" spans="2:51" s="14" customFormat="1" ht="11.25">
      <c r="B1890" s="175"/>
      <c r="D1890" s="168" t="s">
        <v>167</v>
      </c>
      <c r="E1890" s="176" t="s">
        <v>3</v>
      </c>
      <c r="F1890" s="177" t="s">
        <v>2544</v>
      </c>
      <c r="H1890" s="178">
        <v>12</v>
      </c>
      <c r="I1890" s="179"/>
      <c r="L1890" s="175"/>
      <c r="M1890" s="180"/>
      <c r="N1890" s="181"/>
      <c r="O1890" s="181"/>
      <c r="P1890" s="181"/>
      <c r="Q1890" s="181"/>
      <c r="R1890" s="181"/>
      <c r="S1890" s="181"/>
      <c r="T1890" s="182"/>
      <c r="AT1890" s="176" t="s">
        <v>167</v>
      </c>
      <c r="AU1890" s="176" t="s">
        <v>79</v>
      </c>
      <c r="AV1890" s="14" t="s">
        <v>79</v>
      </c>
      <c r="AW1890" s="14" t="s">
        <v>33</v>
      </c>
      <c r="AX1890" s="14" t="s">
        <v>71</v>
      </c>
      <c r="AY1890" s="176" t="s">
        <v>159</v>
      </c>
    </row>
    <row r="1891" spans="2:51" s="13" customFormat="1" ht="11.25">
      <c r="B1891" s="167"/>
      <c r="D1891" s="168" t="s">
        <v>167</v>
      </c>
      <c r="E1891" s="169" t="s">
        <v>3</v>
      </c>
      <c r="F1891" s="170" t="s">
        <v>2545</v>
      </c>
      <c r="H1891" s="169" t="s">
        <v>3</v>
      </c>
      <c r="I1891" s="171"/>
      <c r="L1891" s="167"/>
      <c r="M1891" s="172"/>
      <c r="N1891" s="173"/>
      <c r="O1891" s="173"/>
      <c r="P1891" s="173"/>
      <c r="Q1891" s="173"/>
      <c r="R1891" s="173"/>
      <c r="S1891" s="173"/>
      <c r="T1891" s="174"/>
      <c r="AT1891" s="169" t="s">
        <v>167</v>
      </c>
      <c r="AU1891" s="169" t="s">
        <v>79</v>
      </c>
      <c r="AV1891" s="13" t="s">
        <v>15</v>
      </c>
      <c r="AW1891" s="13" t="s">
        <v>33</v>
      </c>
      <c r="AX1891" s="13" t="s">
        <v>71</v>
      </c>
      <c r="AY1891" s="169" t="s">
        <v>159</v>
      </c>
    </row>
    <row r="1892" spans="2:51" s="14" customFormat="1" ht="11.25">
      <c r="B1892" s="175"/>
      <c r="D1892" s="168" t="s">
        <v>167</v>
      </c>
      <c r="E1892" s="176" t="s">
        <v>3</v>
      </c>
      <c r="F1892" s="177" t="s">
        <v>2546</v>
      </c>
      <c r="H1892" s="178">
        <v>11.7</v>
      </c>
      <c r="I1892" s="179"/>
      <c r="L1892" s="175"/>
      <c r="M1892" s="180"/>
      <c r="N1892" s="181"/>
      <c r="O1892" s="181"/>
      <c r="P1892" s="181"/>
      <c r="Q1892" s="181"/>
      <c r="R1892" s="181"/>
      <c r="S1892" s="181"/>
      <c r="T1892" s="182"/>
      <c r="AT1892" s="176" t="s">
        <v>167</v>
      </c>
      <c r="AU1892" s="176" t="s">
        <v>79</v>
      </c>
      <c r="AV1892" s="14" t="s">
        <v>79</v>
      </c>
      <c r="AW1892" s="14" t="s">
        <v>33</v>
      </c>
      <c r="AX1892" s="14" t="s">
        <v>71</v>
      </c>
      <c r="AY1892" s="176" t="s">
        <v>159</v>
      </c>
    </row>
    <row r="1893" spans="2:51" s="13" customFormat="1" ht="11.25">
      <c r="B1893" s="167"/>
      <c r="D1893" s="168" t="s">
        <v>167</v>
      </c>
      <c r="E1893" s="169" t="s">
        <v>3</v>
      </c>
      <c r="F1893" s="170" t="s">
        <v>1217</v>
      </c>
      <c r="H1893" s="169" t="s">
        <v>3</v>
      </c>
      <c r="I1893" s="171"/>
      <c r="L1893" s="167"/>
      <c r="M1893" s="172"/>
      <c r="N1893" s="173"/>
      <c r="O1893" s="173"/>
      <c r="P1893" s="173"/>
      <c r="Q1893" s="173"/>
      <c r="R1893" s="173"/>
      <c r="S1893" s="173"/>
      <c r="T1893" s="174"/>
      <c r="AT1893" s="169" t="s">
        <v>167</v>
      </c>
      <c r="AU1893" s="169" t="s">
        <v>79</v>
      </c>
      <c r="AV1893" s="13" t="s">
        <v>15</v>
      </c>
      <c r="AW1893" s="13" t="s">
        <v>33</v>
      </c>
      <c r="AX1893" s="13" t="s">
        <v>71</v>
      </c>
      <c r="AY1893" s="169" t="s">
        <v>159</v>
      </c>
    </row>
    <row r="1894" spans="2:51" s="14" customFormat="1" ht="11.25">
      <c r="B1894" s="175"/>
      <c r="D1894" s="168" t="s">
        <v>167</v>
      </c>
      <c r="E1894" s="176" t="s">
        <v>3</v>
      </c>
      <c r="F1894" s="177" t="s">
        <v>2547</v>
      </c>
      <c r="H1894" s="178">
        <v>14.9</v>
      </c>
      <c r="I1894" s="179"/>
      <c r="L1894" s="175"/>
      <c r="M1894" s="180"/>
      <c r="N1894" s="181"/>
      <c r="O1894" s="181"/>
      <c r="P1894" s="181"/>
      <c r="Q1894" s="181"/>
      <c r="R1894" s="181"/>
      <c r="S1894" s="181"/>
      <c r="T1894" s="182"/>
      <c r="AT1894" s="176" t="s">
        <v>167</v>
      </c>
      <c r="AU1894" s="176" t="s">
        <v>79</v>
      </c>
      <c r="AV1894" s="14" t="s">
        <v>79</v>
      </c>
      <c r="AW1894" s="14" t="s">
        <v>33</v>
      </c>
      <c r="AX1894" s="14" t="s">
        <v>71</v>
      </c>
      <c r="AY1894" s="176" t="s">
        <v>159</v>
      </c>
    </row>
    <row r="1895" spans="2:51" s="13" customFormat="1" ht="11.25">
      <c r="B1895" s="167"/>
      <c r="D1895" s="168" t="s">
        <v>167</v>
      </c>
      <c r="E1895" s="169" t="s">
        <v>3</v>
      </c>
      <c r="F1895" s="170" t="s">
        <v>1218</v>
      </c>
      <c r="H1895" s="169" t="s">
        <v>3</v>
      </c>
      <c r="I1895" s="171"/>
      <c r="L1895" s="167"/>
      <c r="M1895" s="172"/>
      <c r="N1895" s="173"/>
      <c r="O1895" s="173"/>
      <c r="P1895" s="173"/>
      <c r="Q1895" s="173"/>
      <c r="R1895" s="173"/>
      <c r="S1895" s="173"/>
      <c r="T1895" s="174"/>
      <c r="AT1895" s="169" t="s">
        <v>167</v>
      </c>
      <c r="AU1895" s="169" t="s">
        <v>79</v>
      </c>
      <c r="AV1895" s="13" t="s">
        <v>15</v>
      </c>
      <c r="AW1895" s="13" t="s">
        <v>33</v>
      </c>
      <c r="AX1895" s="13" t="s">
        <v>71</v>
      </c>
      <c r="AY1895" s="169" t="s">
        <v>159</v>
      </c>
    </row>
    <row r="1896" spans="2:51" s="14" customFormat="1" ht="11.25">
      <c r="B1896" s="175"/>
      <c r="D1896" s="168" t="s">
        <v>167</v>
      </c>
      <c r="E1896" s="176" t="s">
        <v>3</v>
      </c>
      <c r="F1896" s="177" t="s">
        <v>2548</v>
      </c>
      <c r="H1896" s="178">
        <v>12.7</v>
      </c>
      <c r="I1896" s="179"/>
      <c r="L1896" s="175"/>
      <c r="M1896" s="180"/>
      <c r="N1896" s="181"/>
      <c r="O1896" s="181"/>
      <c r="P1896" s="181"/>
      <c r="Q1896" s="181"/>
      <c r="R1896" s="181"/>
      <c r="S1896" s="181"/>
      <c r="T1896" s="182"/>
      <c r="AT1896" s="176" t="s">
        <v>167</v>
      </c>
      <c r="AU1896" s="176" t="s">
        <v>79</v>
      </c>
      <c r="AV1896" s="14" t="s">
        <v>79</v>
      </c>
      <c r="AW1896" s="14" t="s">
        <v>33</v>
      </c>
      <c r="AX1896" s="14" t="s">
        <v>71</v>
      </c>
      <c r="AY1896" s="176" t="s">
        <v>159</v>
      </c>
    </row>
    <row r="1897" spans="2:51" s="13" customFormat="1" ht="11.25">
      <c r="B1897" s="167"/>
      <c r="D1897" s="168" t="s">
        <v>167</v>
      </c>
      <c r="E1897" s="169" t="s">
        <v>3</v>
      </c>
      <c r="F1897" s="170" t="s">
        <v>1220</v>
      </c>
      <c r="H1897" s="169" t="s">
        <v>3</v>
      </c>
      <c r="I1897" s="171"/>
      <c r="L1897" s="167"/>
      <c r="M1897" s="172"/>
      <c r="N1897" s="173"/>
      <c r="O1897" s="173"/>
      <c r="P1897" s="173"/>
      <c r="Q1897" s="173"/>
      <c r="R1897" s="173"/>
      <c r="S1897" s="173"/>
      <c r="T1897" s="174"/>
      <c r="AT1897" s="169" t="s">
        <v>167</v>
      </c>
      <c r="AU1897" s="169" t="s">
        <v>79</v>
      </c>
      <c r="AV1897" s="13" t="s">
        <v>15</v>
      </c>
      <c r="AW1897" s="13" t="s">
        <v>33</v>
      </c>
      <c r="AX1897" s="13" t="s">
        <v>71</v>
      </c>
      <c r="AY1897" s="169" t="s">
        <v>159</v>
      </c>
    </row>
    <row r="1898" spans="2:51" s="14" customFormat="1" ht="11.25">
      <c r="B1898" s="175"/>
      <c r="D1898" s="168" t="s">
        <v>167</v>
      </c>
      <c r="E1898" s="176" t="s">
        <v>3</v>
      </c>
      <c r="F1898" s="177" t="s">
        <v>2549</v>
      </c>
      <c r="H1898" s="178">
        <v>10.4</v>
      </c>
      <c r="I1898" s="179"/>
      <c r="L1898" s="175"/>
      <c r="M1898" s="180"/>
      <c r="N1898" s="181"/>
      <c r="O1898" s="181"/>
      <c r="P1898" s="181"/>
      <c r="Q1898" s="181"/>
      <c r="R1898" s="181"/>
      <c r="S1898" s="181"/>
      <c r="T1898" s="182"/>
      <c r="AT1898" s="176" t="s">
        <v>167</v>
      </c>
      <c r="AU1898" s="176" t="s">
        <v>79</v>
      </c>
      <c r="AV1898" s="14" t="s">
        <v>79</v>
      </c>
      <c r="AW1898" s="14" t="s">
        <v>33</v>
      </c>
      <c r="AX1898" s="14" t="s">
        <v>71</v>
      </c>
      <c r="AY1898" s="176" t="s">
        <v>159</v>
      </c>
    </row>
    <row r="1899" spans="2:51" s="13" customFormat="1" ht="11.25">
      <c r="B1899" s="167"/>
      <c r="D1899" s="168" t="s">
        <v>167</v>
      </c>
      <c r="E1899" s="169" t="s">
        <v>3</v>
      </c>
      <c r="F1899" s="170" t="s">
        <v>1222</v>
      </c>
      <c r="H1899" s="169" t="s">
        <v>3</v>
      </c>
      <c r="I1899" s="171"/>
      <c r="L1899" s="167"/>
      <c r="M1899" s="172"/>
      <c r="N1899" s="173"/>
      <c r="O1899" s="173"/>
      <c r="P1899" s="173"/>
      <c r="Q1899" s="173"/>
      <c r="R1899" s="173"/>
      <c r="S1899" s="173"/>
      <c r="T1899" s="174"/>
      <c r="AT1899" s="169" t="s">
        <v>167</v>
      </c>
      <c r="AU1899" s="169" t="s">
        <v>79</v>
      </c>
      <c r="AV1899" s="13" t="s">
        <v>15</v>
      </c>
      <c r="AW1899" s="13" t="s">
        <v>33</v>
      </c>
      <c r="AX1899" s="13" t="s">
        <v>71</v>
      </c>
      <c r="AY1899" s="169" t="s">
        <v>159</v>
      </c>
    </row>
    <row r="1900" spans="2:51" s="14" customFormat="1" ht="11.25">
      <c r="B1900" s="175"/>
      <c r="D1900" s="168" t="s">
        <v>167</v>
      </c>
      <c r="E1900" s="176" t="s">
        <v>3</v>
      </c>
      <c r="F1900" s="177" t="s">
        <v>2549</v>
      </c>
      <c r="H1900" s="178">
        <v>10.4</v>
      </c>
      <c r="I1900" s="179"/>
      <c r="L1900" s="175"/>
      <c r="M1900" s="180"/>
      <c r="N1900" s="181"/>
      <c r="O1900" s="181"/>
      <c r="P1900" s="181"/>
      <c r="Q1900" s="181"/>
      <c r="R1900" s="181"/>
      <c r="S1900" s="181"/>
      <c r="T1900" s="182"/>
      <c r="AT1900" s="176" t="s">
        <v>167</v>
      </c>
      <c r="AU1900" s="176" t="s">
        <v>79</v>
      </c>
      <c r="AV1900" s="14" t="s">
        <v>79</v>
      </c>
      <c r="AW1900" s="14" t="s">
        <v>33</v>
      </c>
      <c r="AX1900" s="14" t="s">
        <v>71</v>
      </c>
      <c r="AY1900" s="176" t="s">
        <v>159</v>
      </c>
    </row>
    <row r="1901" spans="2:51" s="13" customFormat="1" ht="11.25">
      <c r="B1901" s="167"/>
      <c r="D1901" s="168" t="s">
        <v>167</v>
      </c>
      <c r="E1901" s="169" t="s">
        <v>3</v>
      </c>
      <c r="F1901" s="170" t="s">
        <v>1224</v>
      </c>
      <c r="H1901" s="169" t="s">
        <v>3</v>
      </c>
      <c r="I1901" s="171"/>
      <c r="L1901" s="167"/>
      <c r="M1901" s="172"/>
      <c r="N1901" s="173"/>
      <c r="O1901" s="173"/>
      <c r="P1901" s="173"/>
      <c r="Q1901" s="173"/>
      <c r="R1901" s="173"/>
      <c r="S1901" s="173"/>
      <c r="T1901" s="174"/>
      <c r="AT1901" s="169" t="s">
        <v>167</v>
      </c>
      <c r="AU1901" s="169" t="s">
        <v>79</v>
      </c>
      <c r="AV1901" s="13" t="s">
        <v>15</v>
      </c>
      <c r="AW1901" s="13" t="s">
        <v>33</v>
      </c>
      <c r="AX1901" s="13" t="s">
        <v>71</v>
      </c>
      <c r="AY1901" s="169" t="s">
        <v>159</v>
      </c>
    </row>
    <row r="1902" spans="2:51" s="14" customFormat="1" ht="11.25">
      <c r="B1902" s="175"/>
      <c r="D1902" s="168" t="s">
        <v>167</v>
      </c>
      <c r="E1902" s="176" t="s">
        <v>3</v>
      </c>
      <c r="F1902" s="177" t="s">
        <v>2550</v>
      </c>
      <c r="H1902" s="178">
        <v>17.4</v>
      </c>
      <c r="I1902" s="179"/>
      <c r="L1902" s="175"/>
      <c r="M1902" s="180"/>
      <c r="N1902" s="181"/>
      <c r="O1902" s="181"/>
      <c r="P1902" s="181"/>
      <c r="Q1902" s="181"/>
      <c r="R1902" s="181"/>
      <c r="S1902" s="181"/>
      <c r="T1902" s="182"/>
      <c r="AT1902" s="176" t="s">
        <v>167</v>
      </c>
      <c r="AU1902" s="176" t="s">
        <v>79</v>
      </c>
      <c r="AV1902" s="14" t="s">
        <v>79</v>
      </c>
      <c r="AW1902" s="14" t="s">
        <v>33</v>
      </c>
      <c r="AX1902" s="14" t="s">
        <v>71</v>
      </c>
      <c r="AY1902" s="176" t="s">
        <v>159</v>
      </c>
    </row>
    <row r="1903" spans="2:51" s="13" customFormat="1" ht="11.25">
      <c r="B1903" s="167"/>
      <c r="D1903" s="168" t="s">
        <v>167</v>
      </c>
      <c r="E1903" s="169" t="s">
        <v>3</v>
      </c>
      <c r="F1903" s="170" t="s">
        <v>1225</v>
      </c>
      <c r="H1903" s="169" t="s">
        <v>3</v>
      </c>
      <c r="I1903" s="171"/>
      <c r="L1903" s="167"/>
      <c r="M1903" s="172"/>
      <c r="N1903" s="173"/>
      <c r="O1903" s="173"/>
      <c r="P1903" s="173"/>
      <c r="Q1903" s="173"/>
      <c r="R1903" s="173"/>
      <c r="S1903" s="173"/>
      <c r="T1903" s="174"/>
      <c r="AT1903" s="169" t="s">
        <v>167</v>
      </c>
      <c r="AU1903" s="169" t="s">
        <v>79</v>
      </c>
      <c r="AV1903" s="13" t="s">
        <v>15</v>
      </c>
      <c r="AW1903" s="13" t="s">
        <v>33</v>
      </c>
      <c r="AX1903" s="13" t="s">
        <v>71</v>
      </c>
      <c r="AY1903" s="169" t="s">
        <v>159</v>
      </c>
    </row>
    <row r="1904" spans="2:51" s="14" customFormat="1" ht="11.25">
      <c r="B1904" s="175"/>
      <c r="D1904" s="168" t="s">
        <v>167</v>
      </c>
      <c r="E1904" s="176" t="s">
        <v>3</v>
      </c>
      <c r="F1904" s="177" t="s">
        <v>2551</v>
      </c>
      <c r="H1904" s="178">
        <v>11.2</v>
      </c>
      <c r="I1904" s="179"/>
      <c r="L1904" s="175"/>
      <c r="M1904" s="180"/>
      <c r="N1904" s="181"/>
      <c r="O1904" s="181"/>
      <c r="P1904" s="181"/>
      <c r="Q1904" s="181"/>
      <c r="R1904" s="181"/>
      <c r="S1904" s="181"/>
      <c r="T1904" s="182"/>
      <c r="AT1904" s="176" t="s">
        <v>167</v>
      </c>
      <c r="AU1904" s="176" t="s">
        <v>79</v>
      </c>
      <c r="AV1904" s="14" t="s">
        <v>79</v>
      </c>
      <c r="AW1904" s="14" t="s">
        <v>33</v>
      </c>
      <c r="AX1904" s="14" t="s">
        <v>71</v>
      </c>
      <c r="AY1904" s="176" t="s">
        <v>159</v>
      </c>
    </row>
    <row r="1905" spans="2:51" s="13" customFormat="1" ht="11.25">
      <c r="B1905" s="167"/>
      <c r="D1905" s="168" t="s">
        <v>167</v>
      </c>
      <c r="E1905" s="169" t="s">
        <v>3</v>
      </c>
      <c r="F1905" s="170" t="s">
        <v>1227</v>
      </c>
      <c r="H1905" s="169" t="s">
        <v>3</v>
      </c>
      <c r="I1905" s="171"/>
      <c r="L1905" s="167"/>
      <c r="M1905" s="172"/>
      <c r="N1905" s="173"/>
      <c r="O1905" s="173"/>
      <c r="P1905" s="173"/>
      <c r="Q1905" s="173"/>
      <c r="R1905" s="173"/>
      <c r="S1905" s="173"/>
      <c r="T1905" s="174"/>
      <c r="AT1905" s="169" t="s">
        <v>167</v>
      </c>
      <c r="AU1905" s="169" t="s">
        <v>79</v>
      </c>
      <c r="AV1905" s="13" t="s">
        <v>15</v>
      </c>
      <c r="AW1905" s="13" t="s">
        <v>33</v>
      </c>
      <c r="AX1905" s="13" t="s">
        <v>71</v>
      </c>
      <c r="AY1905" s="169" t="s">
        <v>159</v>
      </c>
    </row>
    <row r="1906" spans="2:51" s="14" customFormat="1" ht="11.25">
      <c r="B1906" s="175"/>
      <c r="D1906" s="168" t="s">
        <v>167</v>
      </c>
      <c r="E1906" s="176" t="s">
        <v>3</v>
      </c>
      <c r="F1906" s="177" t="s">
        <v>2552</v>
      </c>
      <c r="H1906" s="178">
        <v>9.5</v>
      </c>
      <c r="I1906" s="179"/>
      <c r="L1906" s="175"/>
      <c r="M1906" s="180"/>
      <c r="N1906" s="181"/>
      <c r="O1906" s="181"/>
      <c r="P1906" s="181"/>
      <c r="Q1906" s="181"/>
      <c r="R1906" s="181"/>
      <c r="S1906" s="181"/>
      <c r="T1906" s="182"/>
      <c r="AT1906" s="176" t="s">
        <v>167</v>
      </c>
      <c r="AU1906" s="176" t="s">
        <v>79</v>
      </c>
      <c r="AV1906" s="14" t="s">
        <v>79</v>
      </c>
      <c r="AW1906" s="14" t="s">
        <v>33</v>
      </c>
      <c r="AX1906" s="14" t="s">
        <v>71</v>
      </c>
      <c r="AY1906" s="176" t="s">
        <v>159</v>
      </c>
    </row>
    <row r="1907" spans="2:51" s="15" customFormat="1" ht="11.25">
      <c r="B1907" s="183"/>
      <c r="D1907" s="168" t="s">
        <v>167</v>
      </c>
      <c r="E1907" s="184" t="s">
        <v>3</v>
      </c>
      <c r="F1907" s="185" t="s">
        <v>186</v>
      </c>
      <c r="H1907" s="186">
        <v>268.85</v>
      </c>
      <c r="I1907" s="187"/>
      <c r="L1907" s="183"/>
      <c r="M1907" s="188"/>
      <c r="N1907" s="189"/>
      <c r="O1907" s="189"/>
      <c r="P1907" s="189"/>
      <c r="Q1907" s="189"/>
      <c r="R1907" s="189"/>
      <c r="S1907" s="189"/>
      <c r="T1907" s="190"/>
      <c r="AT1907" s="184" t="s">
        <v>167</v>
      </c>
      <c r="AU1907" s="184" t="s">
        <v>79</v>
      </c>
      <c r="AV1907" s="15" t="s">
        <v>85</v>
      </c>
      <c r="AW1907" s="15" t="s">
        <v>33</v>
      </c>
      <c r="AX1907" s="15" t="s">
        <v>15</v>
      </c>
      <c r="AY1907" s="184" t="s">
        <v>159</v>
      </c>
    </row>
    <row r="1908" spans="1:65" s="2" customFormat="1" ht="24" customHeight="1">
      <c r="A1908" s="34"/>
      <c r="B1908" s="153"/>
      <c r="C1908" s="154" t="s">
        <v>2553</v>
      </c>
      <c r="D1908" s="154" t="s">
        <v>161</v>
      </c>
      <c r="E1908" s="155" t="s">
        <v>2554</v>
      </c>
      <c r="F1908" s="156" t="s">
        <v>2555</v>
      </c>
      <c r="G1908" s="157" t="s">
        <v>164</v>
      </c>
      <c r="H1908" s="158">
        <v>231.84</v>
      </c>
      <c r="I1908" s="159"/>
      <c r="J1908" s="160">
        <f>ROUND(I1908*H1908,2)</f>
        <v>0</v>
      </c>
      <c r="K1908" s="156" t="s">
        <v>165</v>
      </c>
      <c r="L1908" s="35"/>
      <c r="M1908" s="161" t="s">
        <v>3</v>
      </c>
      <c r="N1908" s="162" t="s">
        <v>42</v>
      </c>
      <c r="O1908" s="55"/>
      <c r="P1908" s="163">
        <f>O1908*H1908</f>
        <v>0</v>
      </c>
      <c r="Q1908" s="163">
        <v>0</v>
      </c>
      <c r="R1908" s="163">
        <f>Q1908*H1908</f>
        <v>0</v>
      </c>
      <c r="S1908" s="163">
        <v>0</v>
      </c>
      <c r="T1908" s="164">
        <f>S1908*H1908</f>
        <v>0</v>
      </c>
      <c r="U1908" s="34"/>
      <c r="V1908" s="34"/>
      <c r="W1908" s="34"/>
      <c r="X1908" s="34"/>
      <c r="Y1908" s="34"/>
      <c r="Z1908" s="34"/>
      <c r="AA1908" s="34"/>
      <c r="AB1908" s="34"/>
      <c r="AC1908" s="34"/>
      <c r="AD1908" s="34"/>
      <c r="AE1908" s="34"/>
      <c r="AR1908" s="165" t="s">
        <v>251</v>
      </c>
      <c r="AT1908" s="165" t="s">
        <v>161</v>
      </c>
      <c r="AU1908" s="165" t="s">
        <v>79</v>
      </c>
      <c r="AY1908" s="19" t="s">
        <v>159</v>
      </c>
      <c r="BE1908" s="166">
        <f>IF(N1908="základní",J1908,0)</f>
        <v>0</v>
      </c>
      <c r="BF1908" s="166">
        <f>IF(N1908="snížená",J1908,0)</f>
        <v>0</v>
      </c>
      <c r="BG1908" s="166">
        <f>IF(N1908="zákl. přenesená",J1908,0)</f>
        <v>0</v>
      </c>
      <c r="BH1908" s="166">
        <f>IF(N1908="sníž. přenesená",J1908,0)</f>
        <v>0</v>
      </c>
      <c r="BI1908" s="166">
        <f>IF(N1908="nulová",J1908,0)</f>
        <v>0</v>
      </c>
      <c r="BJ1908" s="19" t="s">
        <v>15</v>
      </c>
      <c r="BK1908" s="166">
        <f>ROUND(I1908*H1908,2)</f>
        <v>0</v>
      </c>
      <c r="BL1908" s="19" t="s">
        <v>251</v>
      </c>
      <c r="BM1908" s="165" t="s">
        <v>2556</v>
      </c>
    </row>
    <row r="1909" spans="2:51" s="13" customFormat="1" ht="11.25">
      <c r="B1909" s="167"/>
      <c r="D1909" s="168" t="s">
        <v>167</v>
      </c>
      <c r="E1909" s="169" t="s">
        <v>3</v>
      </c>
      <c r="F1909" s="170" t="s">
        <v>339</v>
      </c>
      <c r="H1909" s="169" t="s">
        <v>3</v>
      </c>
      <c r="I1909" s="171"/>
      <c r="L1909" s="167"/>
      <c r="M1909" s="172"/>
      <c r="N1909" s="173"/>
      <c r="O1909" s="173"/>
      <c r="P1909" s="173"/>
      <c r="Q1909" s="173"/>
      <c r="R1909" s="173"/>
      <c r="S1909" s="173"/>
      <c r="T1909" s="174"/>
      <c r="AT1909" s="169" t="s">
        <v>167</v>
      </c>
      <c r="AU1909" s="169" t="s">
        <v>79</v>
      </c>
      <c r="AV1909" s="13" t="s">
        <v>15</v>
      </c>
      <c r="AW1909" s="13" t="s">
        <v>33</v>
      </c>
      <c r="AX1909" s="13" t="s">
        <v>71</v>
      </c>
      <c r="AY1909" s="169" t="s">
        <v>159</v>
      </c>
    </row>
    <row r="1910" spans="2:51" s="14" customFormat="1" ht="11.25">
      <c r="B1910" s="175"/>
      <c r="D1910" s="168" t="s">
        <v>167</v>
      </c>
      <c r="E1910" s="176" t="s">
        <v>3</v>
      </c>
      <c r="F1910" s="177" t="s">
        <v>2557</v>
      </c>
      <c r="H1910" s="178">
        <v>25.97</v>
      </c>
      <c r="I1910" s="179"/>
      <c r="L1910" s="175"/>
      <c r="M1910" s="180"/>
      <c r="N1910" s="181"/>
      <c r="O1910" s="181"/>
      <c r="P1910" s="181"/>
      <c r="Q1910" s="181"/>
      <c r="R1910" s="181"/>
      <c r="S1910" s="181"/>
      <c r="T1910" s="182"/>
      <c r="AT1910" s="176" t="s">
        <v>167</v>
      </c>
      <c r="AU1910" s="176" t="s">
        <v>79</v>
      </c>
      <c r="AV1910" s="14" t="s">
        <v>79</v>
      </c>
      <c r="AW1910" s="14" t="s">
        <v>33</v>
      </c>
      <c r="AX1910" s="14" t="s">
        <v>71</v>
      </c>
      <c r="AY1910" s="176" t="s">
        <v>159</v>
      </c>
    </row>
    <row r="1911" spans="2:51" s="13" customFormat="1" ht="11.25">
      <c r="B1911" s="167"/>
      <c r="D1911" s="168" t="s">
        <v>167</v>
      </c>
      <c r="E1911" s="169" t="s">
        <v>3</v>
      </c>
      <c r="F1911" s="170" t="s">
        <v>342</v>
      </c>
      <c r="H1911" s="169" t="s">
        <v>3</v>
      </c>
      <c r="I1911" s="171"/>
      <c r="L1911" s="167"/>
      <c r="M1911" s="172"/>
      <c r="N1911" s="173"/>
      <c r="O1911" s="173"/>
      <c r="P1911" s="173"/>
      <c r="Q1911" s="173"/>
      <c r="R1911" s="173"/>
      <c r="S1911" s="173"/>
      <c r="T1911" s="174"/>
      <c r="AT1911" s="169" t="s">
        <v>167</v>
      </c>
      <c r="AU1911" s="169" t="s">
        <v>79</v>
      </c>
      <c r="AV1911" s="13" t="s">
        <v>15</v>
      </c>
      <c r="AW1911" s="13" t="s">
        <v>33</v>
      </c>
      <c r="AX1911" s="13" t="s">
        <v>71</v>
      </c>
      <c r="AY1911" s="169" t="s">
        <v>159</v>
      </c>
    </row>
    <row r="1912" spans="2:51" s="14" customFormat="1" ht="22.5">
      <c r="B1912" s="175"/>
      <c r="D1912" s="168" t="s">
        <v>167</v>
      </c>
      <c r="E1912" s="176" t="s">
        <v>3</v>
      </c>
      <c r="F1912" s="177" t="s">
        <v>2558</v>
      </c>
      <c r="H1912" s="178">
        <v>205.87</v>
      </c>
      <c r="I1912" s="179"/>
      <c r="L1912" s="175"/>
      <c r="M1912" s="180"/>
      <c r="N1912" s="181"/>
      <c r="O1912" s="181"/>
      <c r="P1912" s="181"/>
      <c r="Q1912" s="181"/>
      <c r="R1912" s="181"/>
      <c r="S1912" s="181"/>
      <c r="T1912" s="182"/>
      <c r="AT1912" s="176" t="s">
        <v>167</v>
      </c>
      <c r="AU1912" s="176" t="s">
        <v>79</v>
      </c>
      <c r="AV1912" s="14" t="s">
        <v>79</v>
      </c>
      <c r="AW1912" s="14" t="s">
        <v>33</v>
      </c>
      <c r="AX1912" s="14" t="s">
        <v>71</v>
      </c>
      <c r="AY1912" s="176" t="s">
        <v>159</v>
      </c>
    </row>
    <row r="1913" spans="2:51" s="15" customFormat="1" ht="11.25">
      <c r="B1913" s="183"/>
      <c r="D1913" s="168" t="s">
        <v>167</v>
      </c>
      <c r="E1913" s="184" t="s">
        <v>3</v>
      </c>
      <c r="F1913" s="185" t="s">
        <v>186</v>
      </c>
      <c r="H1913" s="186">
        <v>231.84</v>
      </c>
      <c r="I1913" s="187"/>
      <c r="L1913" s="183"/>
      <c r="M1913" s="188"/>
      <c r="N1913" s="189"/>
      <c r="O1913" s="189"/>
      <c r="P1913" s="189"/>
      <c r="Q1913" s="189"/>
      <c r="R1913" s="189"/>
      <c r="S1913" s="189"/>
      <c r="T1913" s="190"/>
      <c r="AT1913" s="184" t="s">
        <v>167</v>
      </c>
      <c r="AU1913" s="184" t="s">
        <v>79</v>
      </c>
      <c r="AV1913" s="15" t="s">
        <v>85</v>
      </c>
      <c r="AW1913" s="15" t="s">
        <v>33</v>
      </c>
      <c r="AX1913" s="15" t="s">
        <v>15</v>
      </c>
      <c r="AY1913" s="184" t="s">
        <v>159</v>
      </c>
    </row>
    <row r="1914" spans="1:65" s="2" customFormat="1" ht="16.5" customHeight="1">
      <c r="A1914" s="34"/>
      <c r="B1914" s="153"/>
      <c r="C1914" s="154" t="s">
        <v>2559</v>
      </c>
      <c r="D1914" s="154" t="s">
        <v>161</v>
      </c>
      <c r="E1914" s="155" t="s">
        <v>2560</v>
      </c>
      <c r="F1914" s="156" t="s">
        <v>2561</v>
      </c>
      <c r="G1914" s="157" t="s">
        <v>164</v>
      </c>
      <c r="H1914" s="158">
        <v>231.84</v>
      </c>
      <c r="I1914" s="159"/>
      <c r="J1914" s="160">
        <f>ROUND(I1914*H1914,2)</f>
        <v>0</v>
      </c>
      <c r="K1914" s="156" t="s">
        <v>165</v>
      </c>
      <c r="L1914" s="35"/>
      <c r="M1914" s="161" t="s">
        <v>3</v>
      </c>
      <c r="N1914" s="162" t="s">
        <v>42</v>
      </c>
      <c r="O1914" s="55"/>
      <c r="P1914" s="163">
        <f>O1914*H1914</f>
        <v>0</v>
      </c>
      <c r="Q1914" s="163">
        <v>0</v>
      </c>
      <c r="R1914" s="163">
        <f>Q1914*H1914</f>
        <v>0</v>
      </c>
      <c r="S1914" s="163">
        <v>0</v>
      </c>
      <c r="T1914" s="164">
        <f>S1914*H1914</f>
        <v>0</v>
      </c>
      <c r="U1914" s="34"/>
      <c r="V1914" s="34"/>
      <c r="W1914" s="34"/>
      <c r="X1914" s="34"/>
      <c r="Y1914" s="34"/>
      <c r="Z1914" s="34"/>
      <c r="AA1914" s="34"/>
      <c r="AB1914" s="34"/>
      <c r="AC1914" s="34"/>
      <c r="AD1914" s="34"/>
      <c r="AE1914" s="34"/>
      <c r="AR1914" s="165" t="s">
        <v>251</v>
      </c>
      <c r="AT1914" s="165" t="s">
        <v>161</v>
      </c>
      <c r="AU1914" s="165" t="s">
        <v>79</v>
      </c>
      <c r="AY1914" s="19" t="s">
        <v>159</v>
      </c>
      <c r="BE1914" s="166">
        <f>IF(N1914="základní",J1914,0)</f>
        <v>0</v>
      </c>
      <c r="BF1914" s="166">
        <f>IF(N1914="snížená",J1914,0)</f>
        <v>0</v>
      </c>
      <c r="BG1914" s="166">
        <f>IF(N1914="zákl. přenesená",J1914,0)</f>
        <v>0</v>
      </c>
      <c r="BH1914" s="166">
        <f>IF(N1914="sníž. přenesená",J1914,0)</f>
        <v>0</v>
      </c>
      <c r="BI1914" s="166">
        <f>IF(N1914="nulová",J1914,0)</f>
        <v>0</v>
      </c>
      <c r="BJ1914" s="19" t="s">
        <v>15</v>
      </c>
      <c r="BK1914" s="166">
        <f>ROUND(I1914*H1914,2)</f>
        <v>0</v>
      </c>
      <c r="BL1914" s="19" t="s">
        <v>251</v>
      </c>
      <c r="BM1914" s="165" t="s">
        <v>2562</v>
      </c>
    </row>
    <row r="1915" spans="2:51" s="13" customFormat="1" ht="11.25">
      <c r="B1915" s="167"/>
      <c r="D1915" s="168" t="s">
        <v>167</v>
      </c>
      <c r="E1915" s="169" t="s">
        <v>3</v>
      </c>
      <c r="F1915" s="170" t="s">
        <v>339</v>
      </c>
      <c r="H1915" s="169" t="s">
        <v>3</v>
      </c>
      <c r="I1915" s="171"/>
      <c r="L1915" s="167"/>
      <c r="M1915" s="172"/>
      <c r="N1915" s="173"/>
      <c r="O1915" s="173"/>
      <c r="P1915" s="173"/>
      <c r="Q1915" s="173"/>
      <c r="R1915" s="173"/>
      <c r="S1915" s="173"/>
      <c r="T1915" s="174"/>
      <c r="AT1915" s="169" t="s">
        <v>167</v>
      </c>
      <c r="AU1915" s="169" t="s">
        <v>79</v>
      </c>
      <c r="AV1915" s="13" t="s">
        <v>15</v>
      </c>
      <c r="AW1915" s="13" t="s">
        <v>33</v>
      </c>
      <c r="AX1915" s="13" t="s">
        <v>71</v>
      </c>
      <c r="AY1915" s="169" t="s">
        <v>159</v>
      </c>
    </row>
    <row r="1916" spans="2:51" s="14" customFormat="1" ht="11.25">
      <c r="B1916" s="175"/>
      <c r="D1916" s="168" t="s">
        <v>167</v>
      </c>
      <c r="E1916" s="176" t="s">
        <v>3</v>
      </c>
      <c r="F1916" s="177" t="s">
        <v>2557</v>
      </c>
      <c r="H1916" s="178">
        <v>25.97</v>
      </c>
      <c r="I1916" s="179"/>
      <c r="L1916" s="175"/>
      <c r="M1916" s="180"/>
      <c r="N1916" s="181"/>
      <c r="O1916" s="181"/>
      <c r="P1916" s="181"/>
      <c r="Q1916" s="181"/>
      <c r="R1916" s="181"/>
      <c r="S1916" s="181"/>
      <c r="T1916" s="182"/>
      <c r="AT1916" s="176" t="s">
        <v>167</v>
      </c>
      <c r="AU1916" s="176" t="s">
        <v>79</v>
      </c>
      <c r="AV1916" s="14" t="s">
        <v>79</v>
      </c>
      <c r="AW1916" s="14" t="s">
        <v>33</v>
      </c>
      <c r="AX1916" s="14" t="s">
        <v>71</v>
      </c>
      <c r="AY1916" s="176" t="s">
        <v>159</v>
      </c>
    </row>
    <row r="1917" spans="2:51" s="13" customFormat="1" ht="11.25">
      <c r="B1917" s="167"/>
      <c r="D1917" s="168" t="s">
        <v>167</v>
      </c>
      <c r="E1917" s="169" t="s">
        <v>3</v>
      </c>
      <c r="F1917" s="170" t="s">
        <v>342</v>
      </c>
      <c r="H1917" s="169" t="s">
        <v>3</v>
      </c>
      <c r="I1917" s="171"/>
      <c r="L1917" s="167"/>
      <c r="M1917" s="172"/>
      <c r="N1917" s="173"/>
      <c r="O1917" s="173"/>
      <c r="P1917" s="173"/>
      <c r="Q1917" s="173"/>
      <c r="R1917" s="173"/>
      <c r="S1917" s="173"/>
      <c r="T1917" s="174"/>
      <c r="AT1917" s="169" t="s">
        <v>167</v>
      </c>
      <c r="AU1917" s="169" t="s">
        <v>79</v>
      </c>
      <c r="AV1917" s="13" t="s">
        <v>15</v>
      </c>
      <c r="AW1917" s="13" t="s">
        <v>33</v>
      </c>
      <c r="AX1917" s="13" t="s">
        <v>71</v>
      </c>
      <c r="AY1917" s="169" t="s">
        <v>159</v>
      </c>
    </row>
    <row r="1918" spans="2:51" s="14" customFormat="1" ht="22.5">
      <c r="B1918" s="175"/>
      <c r="D1918" s="168" t="s">
        <v>167</v>
      </c>
      <c r="E1918" s="176" t="s">
        <v>3</v>
      </c>
      <c r="F1918" s="177" t="s">
        <v>2558</v>
      </c>
      <c r="H1918" s="178">
        <v>205.87</v>
      </c>
      <c r="I1918" s="179"/>
      <c r="L1918" s="175"/>
      <c r="M1918" s="180"/>
      <c r="N1918" s="181"/>
      <c r="O1918" s="181"/>
      <c r="P1918" s="181"/>
      <c r="Q1918" s="181"/>
      <c r="R1918" s="181"/>
      <c r="S1918" s="181"/>
      <c r="T1918" s="182"/>
      <c r="AT1918" s="176" t="s">
        <v>167</v>
      </c>
      <c r="AU1918" s="176" t="s">
        <v>79</v>
      </c>
      <c r="AV1918" s="14" t="s">
        <v>79</v>
      </c>
      <c r="AW1918" s="14" t="s">
        <v>33</v>
      </c>
      <c r="AX1918" s="14" t="s">
        <v>71</v>
      </c>
      <c r="AY1918" s="176" t="s">
        <v>159</v>
      </c>
    </row>
    <row r="1919" spans="2:51" s="15" customFormat="1" ht="11.25">
      <c r="B1919" s="183"/>
      <c r="D1919" s="168" t="s">
        <v>167</v>
      </c>
      <c r="E1919" s="184" t="s">
        <v>3</v>
      </c>
      <c r="F1919" s="185" t="s">
        <v>186</v>
      </c>
      <c r="H1919" s="186">
        <v>231.84</v>
      </c>
      <c r="I1919" s="187"/>
      <c r="L1919" s="183"/>
      <c r="M1919" s="188"/>
      <c r="N1919" s="189"/>
      <c r="O1919" s="189"/>
      <c r="P1919" s="189"/>
      <c r="Q1919" s="189"/>
      <c r="R1919" s="189"/>
      <c r="S1919" s="189"/>
      <c r="T1919" s="190"/>
      <c r="AT1919" s="184" t="s">
        <v>167</v>
      </c>
      <c r="AU1919" s="184" t="s">
        <v>79</v>
      </c>
      <c r="AV1919" s="15" t="s">
        <v>85</v>
      </c>
      <c r="AW1919" s="15" t="s">
        <v>33</v>
      </c>
      <c r="AX1919" s="15" t="s">
        <v>15</v>
      </c>
      <c r="AY1919" s="184" t="s">
        <v>159</v>
      </c>
    </row>
    <row r="1920" spans="1:65" s="2" customFormat="1" ht="24" customHeight="1">
      <c r="A1920" s="34"/>
      <c r="B1920" s="153"/>
      <c r="C1920" s="154" t="s">
        <v>2563</v>
      </c>
      <c r="D1920" s="154" t="s">
        <v>161</v>
      </c>
      <c r="E1920" s="155" t="s">
        <v>2564</v>
      </c>
      <c r="F1920" s="156" t="s">
        <v>2565</v>
      </c>
      <c r="G1920" s="157" t="s">
        <v>164</v>
      </c>
      <c r="H1920" s="158">
        <v>231.84</v>
      </c>
      <c r="I1920" s="159"/>
      <c r="J1920" s="160">
        <f>ROUND(I1920*H1920,2)</f>
        <v>0</v>
      </c>
      <c r="K1920" s="156" t="s">
        <v>165</v>
      </c>
      <c r="L1920" s="35"/>
      <c r="M1920" s="161" t="s">
        <v>3</v>
      </c>
      <c r="N1920" s="162" t="s">
        <v>42</v>
      </c>
      <c r="O1920" s="55"/>
      <c r="P1920" s="163">
        <f>O1920*H1920</f>
        <v>0</v>
      </c>
      <c r="Q1920" s="163">
        <v>3E-05</v>
      </c>
      <c r="R1920" s="163">
        <f>Q1920*H1920</f>
        <v>0.0069552</v>
      </c>
      <c r="S1920" s="163">
        <v>0</v>
      </c>
      <c r="T1920" s="164">
        <f>S1920*H1920</f>
        <v>0</v>
      </c>
      <c r="U1920" s="34"/>
      <c r="V1920" s="34"/>
      <c r="W1920" s="34"/>
      <c r="X1920" s="34"/>
      <c r="Y1920" s="34"/>
      <c r="Z1920" s="34"/>
      <c r="AA1920" s="34"/>
      <c r="AB1920" s="34"/>
      <c r="AC1920" s="34"/>
      <c r="AD1920" s="34"/>
      <c r="AE1920" s="34"/>
      <c r="AR1920" s="165" t="s">
        <v>251</v>
      </c>
      <c r="AT1920" s="165" t="s">
        <v>161</v>
      </c>
      <c r="AU1920" s="165" t="s">
        <v>79</v>
      </c>
      <c r="AY1920" s="19" t="s">
        <v>159</v>
      </c>
      <c r="BE1920" s="166">
        <f>IF(N1920="základní",J1920,0)</f>
        <v>0</v>
      </c>
      <c r="BF1920" s="166">
        <f>IF(N1920="snížená",J1920,0)</f>
        <v>0</v>
      </c>
      <c r="BG1920" s="166">
        <f>IF(N1920="zákl. přenesená",J1920,0)</f>
        <v>0</v>
      </c>
      <c r="BH1920" s="166">
        <f>IF(N1920="sníž. přenesená",J1920,0)</f>
        <v>0</v>
      </c>
      <c r="BI1920" s="166">
        <f>IF(N1920="nulová",J1920,0)</f>
        <v>0</v>
      </c>
      <c r="BJ1920" s="19" t="s">
        <v>15</v>
      </c>
      <c r="BK1920" s="166">
        <f>ROUND(I1920*H1920,2)</f>
        <v>0</v>
      </c>
      <c r="BL1920" s="19" t="s">
        <v>251</v>
      </c>
      <c r="BM1920" s="165" t="s">
        <v>2566</v>
      </c>
    </row>
    <row r="1921" spans="2:51" s="13" customFormat="1" ht="11.25">
      <c r="B1921" s="167"/>
      <c r="D1921" s="168" t="s">
        <v>167</v>
      </c>
      <c r="E1921" s="169" t="s">
        <v>3</v>
      </c>
      <c r="F1921" s="170" t="s">
        <v>339</v>
      </c>
      <c r="H1921" s="169" t="s">
        <v>3</v>
      </c>
      <c r="I1921" s="171"/>
      <c r="L1921" s="167"/>
      <c r="M1921" s="172"/>
      <c r="N1921" s="173"/>
      <c r="O1921" s="173"/>
      <c r="P1921" s="173"/>
      <c r="Q1921" s="173"/>
      <c r="R1921" s="173"/>
      <c r="S1921" s="173"/>
      <c r="T1921" s="174"/>
      <c r="AT1921" s="169" t="s">
        <v>167</v>
      </c>
      <c r="AU1921" s="169" t="s">
        <v>79</v>
      </c>
      <c r="AV1921" s="13" t="s">
        <v>15</v>
      </c>
      <c r="AW1921" s="13" t="s">
        <v>33</v>
      </c>
      <c r="AX1921" s="13" t="s">
        <v>71</v>
      </c>
      <c r="AY1921" s="169" t="s">
        <v>159</v>
      </c>
    </row>
    <row r="1922" spans="2:51" s="14" customFormat="1" ht="11.25">
      <c r="B1922" s="175"/>
      <c r="D1922" s="168" t="s">
        <v>167</v>
      </c>
      <c r="E1922" s="176" t="s">
        <v>3</v>
      </c>
      <c r="F1922" s="177" t="s">
        <v>2557</v>
      </c>
      <c r="H1922" s="178">
        <v>25.97</v>
      </c>
      <c r="I1922" s="179"/>
      <c r="L1922" s="175"/>
      <c r="M1922" s="180"/>
      <c r="N1922" s="181"/>
      <c r="O1922" s="181"/>
      <c r="P1922" s="181"/>
      <c r="Q1922" s="181"/>
      <c r="R1922" s="181"/>
      <c r="S1922" s="181"/>
      <c r="T1922" s="182"/>
      <c r="AT1922" s="176" t="s">
        <v>167</v>
      </c>
      <c r="AU1922" s="176" t="s">
        <v>79</v>
      </c>
      <c r="AV1922" s="14" t="s">
        <v>79</v>
      </c>
      <c r="AW1922" s="14" t="s">
        <v>33</v>
      </c>
      <c r="AX1922" s="14" t="s">
        <v>71</v>
      </c>
      <c r="AY1922" s="176" t="s">
        <v>159</v>
      </c>
    </row>
    <row r="1923" spans="2:51" s="13" customFormat="1" ht="11.25">
      <c r="B1923" s="167"/>
      <c r="D1923" s="168" t="s">
        <v>167</v>
      </c>
      <c r="E1923" s="169" t="s">
        <v>3</v>
      </c>
      <c r="F1923" s="170" t="s">
        <v>342</v>
      </c>
      <c r="H1923" s="169" t="s">
        <v>3</v>
      </c>
      <c r="I1923" s="171"/>
      <c r="L1923" s="167"/>
      <c r="M1923" s="172"/>
      <c r="N1923" s="173"/>
      <c r="O1923" s="173"/>
      <c r="P1923" s="173"/>
      <c r="Q1923" s="173"/>
      <c r="R1923" s="173"/>
      <c r="S1923" s="173"/>
      <c r="T1923" s="174"/>
      <c r="AT1923" s="169" t="s">
        <v>167</v>
      </c>
      <c r="AU1923" s="169" t="s">
        <v>79</v>
      </c>
      <c r="AV1923" s="13" t="s">
        <v>15</v>
      </c>
      <c r="AW1923" s="13" t="s">
        <v>33</v>
      </c>
      <c r="AX1923" s="13" t="s">
        <v>71</v>
      </c>
      <c r="AY1923" s="169" t="s">
        <v>159</v>
      </c>
    </row>
    <row r="1924" spans="2:51" s="14" customFormat="1" ht="22.5">
      <c r="B1924" s="175"/>
      <c r="D1924" s="168" t="s">
        <v>167</v>
      </c>
      <c r="E1924" s="176" t="s">
        <v>3</v>
      </c>
      <c r="F1924" s="177" t="s">
        <v>2558</v>
      </c>
      <c r="H1924" s="178">
        <v>205.87</v>
      </c>
      <c r="I1924" s="179"/>
      <c r="L1924" s="175"/>
      <c r="M1924" s="180"/>
      <c r="N1924" s="181"/>
      <c r="O1924" s="181"/>
      <c r="P1924" s="181"/>
      <c r="Q1924" s="181"/>
      <c r="R1924" s="181"/>
      <c r="S1924" s="181"/>
      <c r="T1924" s="182"/>
      <c r="AT1924" s="176" t="s">
        <v>167</v>
      </c>
      <c r="AU1924" s="176" t="s">
        <v>79</v>
      </c>
      <c r="AV1924" s="14" t="s">
        <v>79</v>
      </c>
      <c r="AW1924" s="14" t="s">
        <v>33</v>
      </c>
      <c r="AX1924" s="14" t="s">
        <v>71</v>
      </c>
      <c r="AY1924" s="176" t="s">
        <v>159</v>
      </c>
    </row>
    <row r="1925" spans="2:51" s="15" customFormat="1" ht="11.25">
      <c r="B1925" s="183"/>
      <c r="D1925" s="168" t="s">
        <v>167</v>
      </c>
      <c r="E1925" s="184" t="s">
        <v>3</v>
      </c>
      <c r="F1925" s="185" t="s">
        <v>186</v>
      </c>
      <c r="H1925" s="186">
        <v>231.84</v>
      </c>
      <c r="I1925" s="187"/>
      <c r="L1925" s="183"/>
      <c r="M1925" s="188"/>
      <c r="N1925" s="189"/>
      <c r="O1925" s="189"/>
      <c r="P1925" s="189"/>
      <c r="Q1925" s="189"/>
      <c r="R1925" s="189"/>
      <c r="S1925" s="189"/>
      <c r="T1925" s="190"/>
      <c r="AT1925" s="184" t="s">
        <v>167</v>
      </c>
      <c r="AU1925" s="184" t="s">
        <v>79</v>
      </c>
      <c r="AV1925" s="15" t="s">
        <v>85</v>
      </c>
      <c r="AW1925" s="15" t="s">
        <v>33</v>
      </c>
      <c r="AX1925" s="15" t="s">
        <v>15</v>
      </c>
      <c r="AY1925" s="184" t="s">
        <v>159</v>
      </c>
    </row>
    <row r="1926" spans="1:65" s="2" customFormat="1" ht="24" customHeight="1">
      <c r="A1926" s="34"/>
      <c r="B1926" s="153"/>
      <c r="C1926" s="154" t="s">
        <v>2567</v>
      </c>
      <c r="D1926" s="154" t="s">
        <v>161</v>
      </c>
      <c r="E1926" s="155" t="s">
        <v>2568</v>
      </c>
      <c r="F1926" s="156" t="s">
        <v>2569</v>
      </c>
      <c r="G1926" s="157" t="s">
        <v>164</v>
      </c>
      <c r="H1926" s="158">
        <v>231.84</v>
      </c>
      <c r="I1926" s="159"/>
      <c r="J1926" s="160">
        <f>ROUND(I1926*H1926,2)</f>
        <v>0</v>
      </c>
      <c r="K1926" s="156" t="s">
        <v>165</v>
      </c>
      <c r="L1926" s="35"/>
      <c r="M1926" s="161" t="s">
        <v>3</v>
      </c>
      <c r="N1926" s="162" t="s">
        <v>42</v>
      </c>
      <c r="O1926" s="55"/>
      <c r="P1926" s="163">
        <f>O1926*H1926</f>
        <v>0</v>
      </c>
      <c r="Q1926" s="163">
        <v>0.0075</v>
      </c>
      <c r="R1926" s="163">
        <f>Q1926*H1926</f>
        <v>1.7388</v>
      </c>
      <c r="S1926" s="163">
        <v>0</v>
      </c>
      <c r="T1926" s="164">
        <f>S1926*H1926</f>
        <v>0</v>
      </c>
      <c r="U1926" s="34"/>
      <c r="V1926" s="34"/>
      <c r="W1926" s="34"/>
      <c r="X1926" s="34"/>
      <c r="Y1926" s="34"/>
      <c r="Z1926" s="34"/>
      <c r="AA1926" s="34"/>
      <c r="AB1926" s="34"/>
      <c r="AC1926" s="34"/>
      <c r="AD1926" s="34"/>
      <c r="AE1926" s="34"/>
      <c r="AR1926" s="165" t="s">
        <v>251</v>
      </c>
      <c r="AT1926" s="165" t="s">
        <v>161</v>
      </c>
      <c r="AU1926" s="165" t="s">
        <v>79</v>
      </c>
      <c r="AY1926" s="19" t="s">
        <v>159</v>
      </c>
      <c r="BE1926" s="166">
        <f>IF(N1926="základní",J1926,0)</f>
        <v>0</v>
      </c>
      <c r="BF1926" s="166">
        <f>IF(N1926="snížená",J1926,0)</f>
        <v>0</v>
      </c>
      <c r="BG1926" s="166">
        <f>IF(N1926="zákl. přenesená",J1926,0)</f>
        <v>0</v>
      </c>
      <c r="BH1926" s="166">
        <f>IF(N1926="sníž. přenesená",J1926,0)</f>
        <v>0</v>
      </c>
      <c r="BI1926" s="166">
        <f>IF(N1926="nulová",J1926,0)</f>
        <v>0</v>
      </c>
      <c r="BJ1926" s="19" t="s">
        <v>15</v>
      </c>
      <c r="BK1926" s="166">
        <f>ROUND(I1926*H1926,2)</f>
        <v>0</v>
      </c>
      <c r="BL1926" s="19" t="s">
        <v>251</v>
      </c>
      <c r="BM1926" s="165" t="s">
        <v>2570</v>
      </c>
    </row>
    <row r="1927" spans="2:51" s="13" customFormat="1" ht="11.25">
      <c r="B1927" s="167"/>
      <c r="D1927" s="168" t="s">
        <v>167</v>
      </c>
      <c r="E1927" s="169" t="s">
        <v>3</v>
      </c>
      <c r="F1927" s="170" t="s">
        <v>339</v>
      </c>
      <c r="H1927" s="169" t="s">
        <v>3</v>
      </c>
      <c r="I1927" s="171"/>
      <c r="L1927" s="167"/>
      <c r="M1927" s="172"/>
      <c r="N1927" s="173"/>
      <c r="O1927" s="173"/>
      <c r="P1927" s="173"/>
      <c r="Q1927" s="173"/>
      <c r="R1927" s="173"/>
      <c r="S1927" s="173"/>
      <c r="T1927" s="174"/>
      <c r="AT1927" s="169" t="s">
        <v>167</v>
      </c>
      <c r="AU1927" s="169" t="s">
        <v>79</v>
      </c>
      <c r="AV1927" s="13" t="s">
        <v>15</v>
      </c>
      <c r="AW1927" s="13" t="s">
        <v>33</v>
      </c>
      <c r="AX1927" s="13" t="s">
        <v>71</v>
      </c>
      <c r="AY1927" s="169" t="s">
        <v>159</v>
      </c>
    </row>
    <row r="1928" spans="2:51" s="14" customFormat="1" ht="11.25">
      <c r="B1928" s="175"/>
      <c r="D1928" s="168" t="s">
        <v>167</v>
      </c>
      <c r="E1928" s="176" t="s">
        <v>3</v>
      </c>
      <c r="F1928" s="177" t="s">
        <v>2557</v>
      </c>
      <c r="H1928" s="178">
        <v>25.97</v>
      </c>
      <c r="I1928" s="179"/>
      <c r="L1928" s="175"/>
      <c r="M1928" s="180"/>
      <c r="N1928" s="181"/>
      <c r="O1928" s="181"/>
      <c r="P1928" s="181"/>
      <c r="Q1928" s="181"/>
      <c r="R1928" s="181"/>
      <c r="S1928" s="181"/>
      <c r="T1928" s="182"/>
      <c r="AT1928" s="176" t="s">
        <v>167</v>
      </c>
      <c r="AU1928" s="176" t="s">
        <v>79</v>
      </c>
      <c r="AV1928" s="14" t="s">
        <v>79</v>
      </c>
      <c r="AW1928" s="14" t="s">
        <v>33</v>
      </c>
      <c r="AX1928" s="14" t="s">
        <v>71</v>
      </c>
      <c r="AY1928" s="176" t="s">
        <v>159</v>
      </c>
    </row>
    <row r="1929" spans="2:51" s="13" customFormat="1" ht="11.25">
      <c r="B1929" s="167"/>
      <c r="D1929" s="168" t="s">
        <v>167</v>
      </c>
      <c r="E1929" s="169" t="s">
        <v>3</v>
      </c>
      <c r="F1929" s="170" t="s">
        <v>342</v>
      </c>
      <c r="H1929" s="169" t="s">
        <v>3</v>
      </c>
      <c r="I1929" s="171"/>
      <c r="L1929" s="167"/>
      <c r="M1929" s="172"/>
      <c r="N1929" s="173"/>
      <c r="O1929" s="173"/>
      <c r="P1929" s="173"/>
      <c r="Q1929" s="173"/>
      <c r="R1929" s="173"/>
      <c r="S1929" s="173"/>
      <c r="T1929" s="174"/>
      <c r="AT1929" s="169" t="s">
        <v>167</v>
      </c>
      <c r="AU1929" s="169" t="s">
        <v>79</v>
      </c>
      <c r="AV1929" s="13" t="s">
        <v>15</v>
      </c>
      <c r="AW1929" s="13" t="s">
        <v>33</v>
      </c>
      <c r="AX1929" s="13" t="s">
        <v>71</v>
      </c>
      <c r="AY1929" s="169" t="s">
        <v>159</v>
      </c>
    </row>
    <row r="1930" spans="2:51" s="14" customFormat="1" ht="22.5">
      <c r="B1930" s="175"/>
      <c r="D1930" s="168" t="s">
        <v>167</v>
      </c>
      <c r="E1930" s="176" t="s">
        <v>3</v>
      </c>
      <c r="F1930" s="177" t="s">
        <v>2558</v>
      </c>
      <c r="H1930" s="178">
        <v>205.87</v>
      </c>
      <c r="I1930" s="179"/>
      <c r="L1930" s="175"/>
      <c r="M1930" s="180"/>
      <c r="N1930" s="181"/>
      <c r="O1930" s="181"/>
      <c r="P1930" s="181"/>
      <c r="Q1930" s="181"/>
      <c r="R1930" s="181"/>
      <c r="S1930" s="181"/>
      <c r="T1930" s="182"/>
      <c r="AT1930" s="176" t="s">
        <v>167</v>
      </c>
      <c r="AU1930" s="176" t="s">
        <v>79</v>
      </c>
      <c r="AV1930" s="14" t="s">
        <v>79</v>
      </c>
      <c r="AW1930" s="14" t="s">
        <v>33</v>
      </c>
      <c r="AX1930" s="14" t="s">
        <v>71</v>
      </c>
      <c r="AY1930" s="176" t="s">
        <v>159</v>
      </c>
    </row>
    <row r="1931" spans="2:51" s="15" customFormat="1" ht="11.25">
      <c r="B1931" s="183"/>
      <c r="D1931" s="168" t="s">
        <v>167</v>
      </c>
      <c r="E1931" s="184" t="s">
        <v>3</v>
      </c>
      <c r="F1931" s="185" t="s">
        <v>186</v>
      </c>
      <c r="H1931" s="186">
        <v>231.84</v>
      </c>
      <c r="I1931" s="187"/>
      <c r="L1931" s="183"/>
      <c r="M1931" s="188"/>
      <c r="N1931" s="189"/>
      <c r="O1931" s="189"/>
      <c r="P1931" s="189"/>
      <c r="Q1931" s="189"/>
      <c r="R1931" s="189"/>
      <c r="S1931" s="189"/>
      <c r="T1931" s="190"/>
      <c r="AT1931" s="184" t="s">
        <v>167</v>
      </c>
      <c r="AU1931" s="184" t="s">
        <v>79</v>
      </c>
      <c r="AV1931" s="15" t="s">
        <v>85</v>
      </c>
      <c r="AW1931" s="15" t="s">
        <v>33</v>
      </c>
      <c r="AX1931" s="15" t="s">
        <v>15</v>
      </c>
      <c r="AY1931" s="184" t="s">
        <v>159</v>
      </c>
    </row>
    <row r="1932" spans="1:65" s="2" customFormat="1" ht="24" customHeight="1">
      <c r="A1932" s="34"/>
      <c r="B1932" s="153"/>
      <c r="C1932" s="154" t="s">
        <v>2571</v>
      </c>
      <c r="D1932" s="154" t="s">
        <v>161</v>
      </c>
      <c r="E1932" s="155" t="s">
        <v>2572</v>
      </c>
      <c r="F1932" s="156" t="s">
        <v>2573</v>
      </c>
      <c r="G1932" s="157" t="s">
        <v>164</v>
      </c>
      <c r="H1932" s="158">
        <v>223.72</v>
      </c>
      <c r="I1932" s="159"/>
      <c r="J1932" s="160">
        <f>ROUND(I1932*H1932,2)</f>
        <v>0</v>
      </c>
      <c r="K1932" s="156" t="s">
        <v>165</v>
      </c>
      <c r="L1932" s="35"/>
      <c r="M1932" s="161" t="s">
        <v>3</v>
      </c>
      <c r="N1932" s="162" t="s">
        <v>42</v>
      </c>
      <c r="O1932" s="55"/>
      <c r="P1932" s="163">
        <f>O1932*H1932</f>
        <v>0</v>
      </c>
      <c r="Q1932" s="163">
        <v>0.0003</v>
      </c>
      <c r="R1932" s="163">
        <f>Q1932*H1932</f>
        <v>0.067116</v>
      </c>
      <c r="S1932" s="163">
        <v>0</v>
      </c>
      <c r="T1932" s="164">
        <f>S1932*H1932</f>
        <v>0</v>
      </c>
      <c r="U1932" s="34"/>
      <c r="V1932" s="34"/>
      <c r="W1932" s="34"/>
      <c r="X1932" s="34"/>
      <c r="Y1932" s="34"/>
      <c r="Z1932" s="34"/>
      <c r="AA1932" s="34"/>
      <c r="AB1932" s="34"/>
      <c r="AC1932" s="34"/>
      <c r="AD1932" s="34"/>
      <c r="AE1932" s="34"/>
      <c r="AR1932" s="165" t="s">
        <v>251</v>
      </c>
      <c r="AT1932" s="165" t="s">
        <v>161</v>
      </c>
      <c r="AU1932" s="165" t="s">
        <v>79</v>
      </c>
      <c r="AY1932" s="19" t="s">
        <v>159</v>
      </c>
      <c r="BE1932" s="166">
        <f>IF(N1932="základní",J1932,0)</f>
        <v>0</v>
      </c>
      <c r="BF1932" s="166">
        <f>IF(N1932="snížená",J1932,0)</f>
        <v>0</v>
      </c>
      <c r="BG1932" s="166">
        <f>IF(N1932="zákl. přenesená",J1932,0)</f>
        <v>0</v>
      </c>
      <c r="BH1932" s="166">
        <f>IF(N1932="sníž. přenesená",J1932,0)</f>
        <v>0</v>
      </c>
      <c r="BI1932" s="166">
        <f>IF(N1932="nulová",J1932,0)</f>
        <v>0</v>
      </c>
      <c r="BJ1932" s="19" t="s">
        <v>15</v>
      </c>
      <c r="BK1932" s="166">
        <f>ROUND(I1932*H1932,2)</f>
        <v>0</v>
      </c>
      <c r="BL1932" s="19" t="s">
        <v>251</v>
      </c>
      <c r="BM1932" s="165" t="s">
        <v>2574</v>
      </c>
    </row>
    <row r="1933" spans="2:51" s="13" customFormat="1" ht="11.25">
      <c r="B1933" s="167"/>
      <c r="D1933" s="168" t="s">
        <v>167</v>
      </c>
      <c r="E1933" s="169" t="s">
        <v>3</v>
      </c>
      <c r="F1933" s="170" t="s">
        <v>339</v>
      </c>
      <c r="H1933" s="169" t="s">
        <v>3</v>
      </c>
      <c r="I1933" s="171"/>
      <c r="L1933" s="167"/>
      <c r="M1933" s="172"/>
      <c r="N1933" s="173"/>
      <c r="O1933" s="173"/>
      <c r="P1933" s="173"/>
      <c r="Q1933" s="173"/>
      <c r="R1933" s="173"/>
      <c r="S1933" s="173"/>
      <c r="T1933" s="174"/>
      <c r="AT1933" s="169" t="s">
        <v>167</v>
      </c>
      <c r="AU1933" s="169" t="s">
        <v>79</v>
      </c>
      <c r="AV1933" s="13" t="s">
        <v>15</v>
      </c>
      <c r="AW1933" s="13" t="s">
        <v>33</v>
      </c>
      <c r="AX1933" s="13" t="s">
        <v>71</v>
      </c>
      <c r="AY1933" s="169" t="s">
        <v>159</v>
      </c>
    </row>
    <row r="1934" spans="2:51" s="14" customFormat="1" ht="11.25">
      <c r="B1934" s="175"/>
      <c r="D1934" s="168" t="s">
        <v>167</v>
      </c>
      <c r="E1934" s="176" t="s">
        <v>3</v>
      </c>
      <c r="F1934" s="177" t="s">
        <v>2557</v>
      </c>
      <c r="H1934" s="178">
        <v>25.97</v>
      </c>
      <c r="I1934" s="179"/>
      <c r="L1934" s="175"/>
      <c r="M1934" s="180"/>
      <c r="N1934" s="181"/>
      <c r="O1934" s="181"/>
      <c r="P1934" s="181"/>
      <c r="Q1934" s="181"/>
      <c r="R1934" s="181"/>
      <c r="S1934" s="181"/>
      <c r="T1934" s="182"/>
      <c r="AT1934" s="176" t="s">
        <v>167</v>
      </c>
      <c r="AU1934" s="176" t="s">
        <v>79</v>
      </c>
      <c r="AV1934" s="14" t="s">
        <v>79</v>
      </c>
      <c r="AW1934" s="14" t="s">
        <v>33</v>
      </c>
      <c r="AX1934" s="14" t="s">
        <v>71</v>
      </c>
      <c r="AY1934" s="176" t="s">
        <v>159</v>
      </c>
    </row>
    <row r="1935" spans="2:51" s="13" customFormat="1" ht="11.25">
      <c r="B1935" s="167"/>
      <c r="D1935" s="168" t="s">
        <v>167</v>
      </c>
      <c r="E1935" s="169" t="s">
        <v>3</v>
      </c>
      <c r="F1935" s="170" t="s">
        <v>342</v>
      </c>
      <c r="H1935" s="169" t="s">
        <v>3</v>
      </c>
      <c r="I1935" s="171"/>
      <c r="L1935" s="167"/>
      <c r="M1935" s="172"/>
      <c r="N1935" s="173"/>
      <c r="O1935" s="173"/>
      <c r="P1935" s="173"/>
      <c r="Q1935" s="173"/>
      <c r="R1935" s="173"/>
      <c r="S1935" s="173"/>
      <c r="T1935" s="174"/>
      <c r="AT1935" s="169" t="s">
        <v>167</v>
      </c>
      <c r="AU1935" s="169" t="s">
        <v>79</v>
      </c>
      <c r="AV1935" s="13" t="s">
        <v>15</v>
      </c>
      <c r="AW1935" s="13" t="s">
        <v>33</v>
      </c>
      <c r="AX1935" s="13" t="s">
        <v>71</v>
      </c>
      <c r="AY1935" s="169" t="s">
        <v>159</v>
      </c>
    </row>
    <row r="1936" spans="2:51" s="14" customFormat="1" ht="22.5">
      <c r="B1936" s="175"/>
      <c r="D1936" s="168" t="s">
        <v>167</v>
      </c>
      <c r="E1936" s="176" t="s">
        <v>3</v>
      </c>
      <c r="F1936" s="177" t="s">
        <v>2558</v>
      </c>
      <c r="H1936" s="178">
        <v>205.87</v>
      </c>
      <c r="I1936" s="179"/>
      <c r="L1936" s="175"/>
      <c r="M1936" s="180"/>
      <c r="N1936" s="181"/>
      <c r="O1936" s="181"/>
      <c r="P1936" s="181"/>
      <c r="Q1936" s="181"/>
      <c r="R1936" s="181"/>
      <c r="S1936" s="181"/>
      <c r="T1936" s="182"/>
      <c r="AT1936" s="176" t="s">
        <v>167</v>
      </c>
      <c r="AU1936" s="176" t="s">
        <v>79</v>
      </c>
      <c r="AV1936" s="14" t="s">
        <v>79</v>
      </c>
      <c r="AW1936" s="14" t="s">
        <v>33</v>
      </c>
      <c r="AX1936" s="14" t="s">
        <v>71</v>
      </c>
      <c r="AY1936" s="176" t="s">
        <v>159</v>
      </c>
    </row>
    <row r="1937" spans="2:51" s="13" customFormat="1" ht="11.25">
      <c r="B1937" s="167"/>
      <c r="D1937" s="168" t="s">
        <v>167</v>
      </c>
      <c r="E1937" s="169" t="s">
        <v>3</v>
      </c>
      <c r="F1937" s="170" t="s">
        <v>2575</v>
      </c>
      <c r="H1937" s="169" t="s">
        <v>3</v>
      </c>
      <c r="I1937" s="171"/>
      <c r="L1937" s="167"/>
      <c r="M1937" s="172"/>
      <c r="N1937" s="173"/>
      <c r="O1937" s="173"/>
      <c r="P1937" s="173"/>
      <c r="Q1937" s="173"/>
      <c r="R1937" s="173"/>
      <c r="S1937" s="173"/>
      <c r="T1937" s="174"/>
      <c r="AT1937" s="169" t="s">
        <v>167</v>
      </c>
      <c r="AU1937" s="169" t="s">
        <v>79</v>
      </c>
      <c r="AV1937" s="13" t="s">
        <v>15</v>
      </c>
      <c r="AW1937" s="13" t="s">
        <v>33</v>
      </c>
      <c r="AX1937" s="13" t="s">
        <v>71</v>
      </c>
      <c r="AY1937" s="169" t="s">
        <v>159</v>
      </c>
    </row>
    <row r="1938" spans="2:51" s="14" customFormat="1" ht="11.25">
      <c r="B1938" s="175"/>
      <c r="D1938" s="168" t="s">
        <v>167</v>
      </c>
      <c r="E1938" s="176" t="s">
        <v>3</v>
      </c>
      <c r="F1938" s="177" t="s">
        <v>2576</v>
      </c>
      <c r="H1938" s="178">
        <v>-8.12</v>
      </c>
      <c r="I1938" s="179"/>
      <c r="L1938" s="175"/>
      <c r="M1938" s="180"/>
      <c r="N1938" s="181"/>
      <c r="O1938" s="181"/>
      <c r="P1938" s="181"/>
      <c r="Q1938" s="181"/>
      <c r="R1938" s="181"/>
      <c r="S1938" s="181"/>
      <c r="T1938" s="182"/>
      <c r="AT1938" s="176" t="s">
        <v>167</v>
      </c>
      <c r="AU1938" s="176" t="s">
        <v>79</v>
      </c>
      <c r="AV1938" s="14" t="s">
        <v>79</v>
      </c>
      <c r="AW1938" s="14" t="s">
        <v>33</v>
      </c>
      <c r="AX1938" s="14" t="s">
        <v>71</v>
      </c>
      <c r="AY1938" s="176" t="s">
        <v>159</v>
      </c>
    </row>
    <row r="1939" spans="2:51" s="15" customFormat="1" ht="11.25">
      <c r="B1939" s="183"/>
      <c r="D1939" s="168" t="s">
        <v>167</v>
      </c>
      <c r="E1939" s="184" t="s">
        <v>3</v>
      </c>
      <c r="F1939" s="185" t="s">
        <v>186</v>
      </c>
      <c r="H1939" s="186">
        <v>223.72</v>
      </c>
      <c r="I1939" s="187"/>
      <c r="L1939" s="183"/>
      <c r="M1939" s="188"/>
      <c r="N1939" s="189"/>
      <c r="O1939" s="189"/>
      <c r="P1939" s="189"/>
      <c r="Q1939" s="189"/>
      <c r="R1939" s="189"/>
      <c r="S1939" s="189"/>
      <c r="T1939" s="190"/>
      <c r="AT1939" s="184" t="s">
        <v>167</v>
      </c>
      <c r="AU1939" s="184" t="s">
        <v>79</v>
      </c>
      <c r="AV1939" s="15" t="s">
        <v>85</v>
      </c>
      <c r="AW1939" s="15" t="s">
        <v>33</v>
      </c>
      <c r="AX1939" s="15" t="s">
        <v>15</v>
      </c>
      <c r="AY1939" s="184" t="s">
        <v>159</v>
      </c>
    </row>
    <row r="1940" spans="1:65" s="2" customFormat="1" ht="336" customHeight="1">
      <c r="A1940" s="34"/>
      <c r="B1940" s="153"/>
      <c r="C1940" s="191" t="s">
        <v>2577</v>
      </c>
      <c r="D1940" s="191" t="s">
        <v>245</v>
      </c>
      <c r="E1940" s="192" t="s">
        <v>2578</v>
      </c>
      <c r="F1940" s="193" t="s">
        <v>2579</v>
      </c>
      <c r="G1940" s="194" t="s">
        <v>164</v>
      </c>
      <c r="H1940" s="195">
        <v>189.937</v>
      </c>
      <c r="I1940" s="196"/>
      <c r="J1940" s="197">
        <f>ROUND(I1940*H1940,2)</f>
        <v>0</v>
      </c>
      <c r="K1940" s="193" t="s">
        <v>3</v>
      </c>
      <c r="L1940" s="198"/>
      <c r="M1940" s="199" t="s">
        <v>3</v>
      </c>
      <c r="N1940" s="200" t="s">
        <v>42</v>
      </c>
      <c r="O1940" s="55"/>
      <c r="P1940" s="163">
        <f>O1940*H1940</f>
        <v>0</v>
      </c>
      <c r="Q1940" s="163">
        <v>0.00368</v>
      </c>
      <c r="R1940" s="163">
        <f>Q1940*H1940</f>
        <v>0.6989681600000001</v>
      </c>
      <c r="S1940" s="163">
        <v>0</v>
      </c>
      <c r="T1940" s="164">
        <f>S1940*H1940</f>
        <v>0</v>
      </c>
      <c r="U1940" s="34"/>
      <c r="V1940" s="34"/>
      <c r="W1940" s="34"/>
      <c r="X1940" s="34"/>
      <c r="Y1940" s="34"/>
      <c r="Z1940" s="34"/>
      <c r="AA1940" s="34"/>
      <c r="AB1940" s="34"/>
      <c r="AC1940" s="34"/>
      <c r="AD1940" s="34"/>
      <c r="AE1940" s="34"/>
      <c r="AR1940" s="165" t="s">
        <v>345</v>
      </c>
      <c r="AT1940" s="165" t="s">
        <v>245</v>
      </c>
      <c r="AU1940" s="165" t="s">
        <v>79</v>
      </c>
      <c r="AY1940" s="19" t="s">
        <v>159</v>
      </c>
      <c r="BE1940" s="166">
        <f>IF(N1940="základní",J1940,0)</f>
        <v>0</v>
      </c>
      <c r="BF1940" s="166">
        <f>IF(N1940="snížená",J1940,0)</f>
        <v>0</v>
      </c>
      <c r="BG1940" s="166">
        <f>IF(N1940="zákl. přenesená",J1940,0)</f>
        <v>0</v>
      </c>
      <c r="BH1940" s="166">
        <f>IF(N1940="sníž. přenesená",J1940,0)</f>
        <v>0</v>
      </c>
      <c r="BI1940" s="166">
        <f>IF(N1940="nulová",J1940,0)</f>
        <v>0</v>
      </c>
      <c r="BJ1940" s="19" t="s">
        <v>15</v>
      </c>
      <c r="BK1940" s="166">
        <f>ROUND(I1940*H1940,2)</f>
        <v>0</v>
      </c>
      <c r="BL1940" s="19" t="s">
        <v>251</v>
      </c>
      <c r="BM1940" s="165" t="s">
        <v>2580</v>
      </c>
    </row>
    <row r="1941" spans="2:51" s="14" customFormat="1" ht="22.5">
      <c r="B1941" s="175"/>
      <c r="D1941" s="168" t="s">
        <v>167</v>
      </c>
      <c r="E1941" s="176" t="s">
        <v>3</v>
      </c>
      <c r="F1941" s="177" t="s">
        <v>2581</v>
      </c>
      <c r="H1941" s="178">
        <v>172.67</v>
      </c>
      <c r="I1941" s="179"/>
      <c r="L1941" s="175"/>
      <c r="M1941" s="180"/>
      <c r="N1941" s="181"/>
      <c r="O1941" s="181"/>
      <c r="P1941" s="181"/>
      <c r="Q1941" s="181"/>
      <c r="R1941" s="181"/>
      <c r="S1941" s="181"/>
      <c r="T1941" s="182"/>
      <c r="AT1941" s="176" t="s">
        <v>167</v>
      </c>
      <c r="AU1941" s="176" t="s">
        <v>79</v>
      </c>
      <c r="AV1941" s="14" t="s">
        <v>79</v>
      </c>
      <c r="AW1941" s="14" t="s">
        <v>33</v>
      </c>
      <c r="AX1941" s="14" t="s">
        <v>15</v>
      </c>
      <c r="AY1941" s="176" t="s">
        <v>159</v>
      </c>
    </row>
    <row r="1942" spans="2:51" s="14" customFormat="1" ht="11.25">
      <c r="B1942" s="175"/>
      <c r="D1942" s="168" t="s">
        <v>167</v>
      </c>
      <c r="F1942" s="177" t="s">
        <v>2582</v>
      </c>
      <c r="H1942" s="178">
        <v>189.937</v>
      </c>
      <c r="I1942" s="179"/>
      <c r="L1942" s="175"/>
      <c r="M1942" s="180"/>
      <c r="N1942" s="181"/>
      <c r="O1942" s="181"/>
      <c r="P1942" s="181"/>
      <c r="Q1942" s="181"/>
      <c r="R1942" s="181"/>
      <c r="S1942" s="181"/>
      <c r="T1942" s="182"/>
      <c r="AT1942" s="176" t="s">
        <v>167</v>
      </c>
      <c r="AU1942" s="176" t="s">
        <v>79</v>
      </c>
      <c r="AV1942" s="14" t="s">
        <v>79</v>
      </c>
      <c r="AW1942" s="14" t="s">
        <v>4</v>
      </c>
      <c r="AX1942" s="14" t="s">
        <v>15</v>
      </c>
      <c r="AY1942" s="176" t="s">
        <v>159</v>
      </c>
    </row>
    <row r="1943" spans="1:65" s="2" customFormat="1" ht="228" customHeight="1">
      <c r="A1943" s="34"/>
      <c r="B1943" s="153"/>
      <c r="C1943" s="191" t="s">
        <v>2583</v>
      </c>
      <c r="D1943" s="191" t="s">
        <v>245</v>
      </c>
      <c r="E1943" s="192" t="s">
        <v>2584</v>
      </c>
      <c r="F1943" s="193" t="s">
        <v>2585</v>
      </c>
      <c r="G1943" s="194" t="s">
        <v>164</v>
      </c>
      <c r="H1943" s="195">
        <v>50.325</v>
      </c>
      <c r="I1943" s="196"/>
      <c r="J1943" s="197">
        <f>ROUND(I1943*H1943,2)</f>
        <v>0</v>
      </c>
      <c r="K1943" s="193" t="s">
        <v>3</v>
      </c>
      <c r="L1943" s="198"/>
      <c r="M1943" s="199" t="s">
        <v>3</v>
      </c>
      <c r="N1943" s="200" t="s">
        <v>42</v>
      </c>
      <c r="O1943" s="55"/>
      <c r="P1943" s="163">
        <f>O1943*H1943</f>
        <v>0</v>
      </c>
      <c r="Q1943" s="163">
        <v>0.00368</v>
      </c>
      <c r="R1943" s="163">
        <f>Q1943*H1943</f>
        <v>0.18519600000000003</v>
      </c>
      <c r="S1943" s="163">
        <v>0</v>
      </c>
      <c r="T1943" s="164">
        <f>S1943*H1943</f>
        <v>0</v>
      </c>
      <c r="U1943" s="34"/>
      <c r="V1943" s="34"/>
      <c r="W1943" s="34"/>
      <c r="X1943" s="34"/>
      <c r="Y1943" s="34"/>
      <c r="Z1943" s="34"/>
      <c r="AA1943" s="34"/>
      <c r="AB1943" s="34"/>
      <c r="AC1943" s="34"/>
      <c r="AD1943" s="34"/>
      <c r="AE1943" s="34"/>
      <c r="AR1943" s="165" t="s">
        <v>345</v>
      </c>
      <c r="AT1943" s="165" t="s">
        <v>245</v>
      </c>
      <c r="AU1943" s="165" t="s">
        <v>79</v>
      </c>
      <c r="AY1943" s="19" t="s">
        <v>159</v>
      </c>
      <c r="BE1943" s="166">
        <f>IF(N1943="základní",J1943,0)</f>
        <v>0</v>
      </c>
      <c r="BF1943" s="166">
        <f>IF(N1943="snížená",J1943,0)</f>
        <v>0</v>
      </c>
      <c r="BG1943" s="166">
        <f>IF(N1943="zákl. přenesená",J1943,0)</f>
        <v>0</v>
      </c>
      <c r="BH1943" s="166">
        <f>IF(N1943="sníž. přenesená",J1943,0)</f>
        <v>0</v>
      </c>
      <c r="BI1943" s="166">
        <f>IF(N1943="nulová",J1943,0)</f>
        <v>0</v>
      </c>
      <c r="BJ1943" s="19" t="s">
        <v>15</v>
      </c>
      <c r="BK1943" s="166">
        <f>ROUND(I1943*H1943,2)</f>
        <v>0</v>
      </c>
      <c r="BL1943" s="19" t="s">
        <v>251</v>
      </c>
      <c r="BM1943" s="165" t="s">
        <v>2586</v>
      </c>
    </row>
    <row r="1944" spans="2:51" s="14" customFormat="1" ht="11.25">
      <c r="B1944" s="175"/>
      <c r="D1944" s="168" t="s">
        <v>167</v>
      </c>
      <c r="E1944" s="176" t="s">
        <v>3</v>
      </c>
      <c r="F1944" s="177" t="s">
        <v>2587</v>
      </c>
      <c r="H1944" s="178">
        <v>45.75</v>
      </c>
      <c r="I1944" s="179"/>
      <c r="L1944" s="175"/>
      <c r="M1944" s="180"/>
      <c r="N1944" s="181"/>
      <c r="O1944" s="181"/>
      <c r="P1944" s="181"/>
      <c r="Q1944" s="181"/>
      <c r="R1944" s="181"/>
      <c r="S1944" s="181"/>
      <c r="T1944" s="182"/>
      <c r="AT1944" s="176" t="s">
        <v>167</v>
      </c>
      <c r="AU1944" s="176" t="s">
        <v>79</v>
      </c>
      <c r="AV1944" s="14" t="s">
        <v>79</v>
      </c>
      <c r="AW1944" s="14" t="s">
        <v>33</v>
      </c>
      <c r="AX1944" s="14" t="s">
        <v>15</v>
      </c>
      <c r="AY1944" s="176" t="s">
        <v>159</v>
      </c>
    </row>
    <row r="1945" spans="2:51" s="14" customFormat="1" ht="11.25">
      <c r="B1945" s="175"/>
      <c r="D1945" s="168" t="s">
        <v>167</v>
      </c>
      <c r="F1945" s="177" t="s">
        <v>2588</v>
      </c>
      <c r="H1945" s="178">
        <v>50.325</v>
      </c>
      <c r="I1945" s="179"/>
      <c r="L1945" s="175"/>
      <c r="M1945" s="180"/>
      <c r="N1945" s="181"/>
      <c r="O1945" s="181"/>
      <c r="P1945" s="181"/>
      <c r="Q1945" s="181"/>
      <c r="R1945" s="181"/>
      <c r="S1945" s="181"/>
      <c r="T1945" s="182"/>
      <c r="AT1945" s="176" t="s">
        <v>167</v>
      </c>
      <c r="AU1945" s="176" t="s">
        <v>79</v>
      </c>
      <c r="AV1945" s="14" t="s">
        <v>79</v>
      </c>
      <c r="AW1945" s="14" t="s">
        <v>4</v>
      </c>
      <c r="AX1945" s="14" t="s">
        <v>15</v>
      </c>
      <c r="AY1945" s="176" t="s">
        <v>159</v>
      </c>
    </row>
    <row r="1946" spans="1:65" s="2" customFormat="1" ht="24" customHeight="1">
      <c r="A1946" s="34"/>
      <c r="B1946" s="153"/>
      <c r="C1946" s="154" t="s">
        <v>2589</v>
      </c>
      <c r="D1946" s="154" t="s">
        <v>161</v>
      </c>
      <c r="E1946" s="155" t="s">
        <v>2590</v>
      </c>
      <c r="F1946" s="156" t="s">
        <v>2591</v>
      </c>
      <c r="G1946" s="157" t="s">
        <v>164</v>
      </c>
      <c r="H1946" s="158">
        <v>13.42</v>
      </c>
      <c r="I1946" s="159"/>
      <c r="J1946" s="160">
        <f>ROUND(I1946*H1946,2)</f>
        <v>0</v>
      </c>
      <c r="K1946" s="156" t="s">
        <v>165</v>
      </c>
      <c r="L1946" s="35"/>
      <c r="M1946" s="161" t="s">
        <v>3</v>
      </c>
      <c r="N1946" s="162" t="s">
        <v>42</v>
      </c>
      <c r="O1946" s="55"/>
      <c r="P1946" s="163">
        <f>O1946*H1946</f>
        <v>0</v>
      </c>
      <c r="Q1946" s="163">
        <v>0.0004</v>
      </c>
      <c r="R1946" s="163">
        <f>Q1946*H1946</f>
        <v>0.005368</v>
      </c>
      <c r="S1946" s="163">
        <v>0</v>
      </c>
      <c r="T1946" s="164">
        <f>S1946*H1946</f>
        <v>0</v>
      </c>
      <c r="U1946" s="34"/>
      <c r="V1946" s="34"/>
      <c r="W1946" s="34"/>
      <c r="X1946" s="34"/>
      <c r="Y1946" s="34"/>
      <c r="Z1946" s="34"/>
      <c r="AA1946" s="34"/>
      <c r="AB1946" s="34"/>
      <c r="AC1946" s="34"/>
      <c r="AD1946" s="34"/>
      <c r="AE1946" s="34"/>
      <c r="AR1946" s="165" t="s">
        <v>251</v>
      </c>
      <c r="AT1946" s="165" t="s">
        <v>161</v>
      </c>
      <c r="AU1946" s="165" t="s">
        <v>79</v>
      </c>
      <c r="AY1946" s="19" t="s">
        <v>159</v>
      </c>
      <c r="BE1946" s="166">
        <f>IF(N1946="základní",J1946,0)</f>
        <v>0</v>
      </c>
      <c r="BF1946" s="166">
        <f>IF(N1946="snížená",J1946,0)</f>
        <v>0</v>
      </c>
      <c r="BG1946" s="166">
        <f>IF(N1946="zákl. přenesená",J1946,0)</f>
        <v>0</v>
      </c>
      <c r="BH1946" s="166">
        <f>IF(N1946="sníž. přenesená",J1946,0)</f>
        <v>0</v>
      </c>
      <c r="BI1946" s="166">
        <f>IF(N1946="nulová",J1946,0)</f>
        <v>0</v>
      </c>
      <c r="BJ1946" s="19" t="s">
        <v>15</v>
      </c>
      <c r="BK1946" s="166">
        <f>ROUND(I1946*H1946,2)</f>
        <v>0</v>
      </c>
      <c r="BL1946" s="19" t="s">
        <v>251</v>
      </c>
      <c r="BM1946" s="165" t="s">
        <v>2592</v>
      </c>
    </row>
    <row r="1947" spans="2:51" s="14" customFormat="1" ht="11.25">
      <c r="B1947" s="175"/>
      <c r="D1947" s="168" t="s">
        <v>167</v>
      </c>
      <c r="E1947" s="176" t="s">
        <v>3</v>
      </c>
      <c r="F1947" s="177" t="s">
        <v>2593</v>
      </c>
      <c r="H1947" s="178">
        <v>13.42</v>
      </c>
      <c r="I1947" s="179"/>
      <c r="L1947" s="175"/>
      <c r="M1947" s="180"/>
      <c r="N1947" s="181"/>
      <c r="O1947" s="181"/>
      <c r="P1947" s="181"/>
      <c r="Q1947" s="181"/>
      <c r="R1947" s="181"/>
      <c r="S1947" s="181"/>
      <c r="T1947" s="182"/>
      <c r="AT1947" s="176" t="s">
        <v>167</v>
      </c>
      <c r="AU1947" s="176" t="s">
        <v>79</v>
      </c>
      <c r="AV1947" s="14" t="s">
        <v>79</v>
      </c>
      <c r="AW1947" s="14" t="s">
        <v>33</v>
      </c>
      <c r="AX1947" s="14" t="s">
        <v>15</v>
      </c>
      <c r="AY1947" s="176" t="s">
        <v>159</v>
      </c>
    </row>
    <row r="1948" spans="1:65" s="2" customFormat="1" ht="276" customHeight="1">
      <c r="A1948" s="34"/>
      <c r="B1948" s="153"/>
      <c r="C1948" s="191" t="s">
        <v>2594</v>
      </c>
      <c r="D1948" s="191" t="s">
        <v>245</v>
      </c>
      <c r="E1948" s="192" t="s">
        <v>2595</v>
      </c>
      <c r="F1948" s="193" t="s">
        <v>2596</v>
      </c>
      <c r="G1948" s="194" t="s">
        <v>164</v>
      </c>
      <c r="H1948" s="195">
        <v>14.762</v>
      </c>
      <c r="I1948" s="196"/>
      <c r="J1948" s="197">
        <f>ROUND(I1948*H1948,2)</f>
        <v>0</v>
      </c>
      <c r="K1948" s="193" t="s">
        <v>3</v>
      </c>
      <c r="L1948" s="198"/>
      <c r="M1948" s="199" t="s">
        <v>3</v>
      </c>
      <c r="N1948" s="200" t="s">
        <v>42</v>
      </c>
      <c r="O1948" s="55"/>
      <c r="P1948" s="163">
        <f>O1948*H1948</f>
        <v>0</v>
      </c>
      <c r="Q1948" s="163">
        <v>0.00368</v>
      </c>
      <c r="R1948" s="163">
        <f>Q1948*H1948</f>
        <v>0.05432416</v>
      </c>
      <c r="S1948" s="163">
        <v>0</v>
      </c>
      <c r="T1948" s="164">
        <f>S1948*H1948</f>
        <v>0</v>
      </c>
      <c r="U1948" s="34"/>
      <c r="V1948" s="34"/>
      <c r="W1948" s="34"/>
      <c r="X1948" s="34"/>
      <c r="Y1948" s="34"/>
      <c r="Z1948" s="34"/>
      <c r="AA1948" s="34"/>
      <c r="AB1948" s="34"/>
      <c r="AC1948" s="34"/>
      <c r="AD1948" s="34"/>
      <c r="AE1948" s="34"/>
      <c r="AR1948" s="165" t="s">
        <v>345</v>
      </c>
      <c r="AT1948" s="165" t="s">
        <v>245</v>
      </c>
      <c r="AU1948" s="165" t="s">
        <v>79</v>
      </c>
      <c r="AY1948" s="19" t="s">
        <v>159</v>
      </c>
      <c r="BE1948" s="166">
        <f>IF(N1948="základní",J1948,0)</f>
        <v>0</v>
      </c>
      <c r="BF1948" s="166">
        <f>IF(N1948="snížená",J1948,0)</f>
        <v>0</v>
      </c>
      <c r="BG1948" s="166">
        <f>IF(N1948="zákl. přenesená",J1948,0)</f>
        <v>0</v>
      </c>
      <c r="BH1948" s="166">
        <f>IF(N1948="sníž. přenesená",J1948,0)</f>
        <v>0</v>
      </c>
      <c r="BI1948" s="166">
        <f>IF(N1948="nulová",J1948,0)</f>
        <v>0</v>
      </c>
      <c r="BJ1948" s="19" t="s">
        <v>15</v>
      </c>
      <c r="BK1948" s="166">
        <f>ROUND(I1948*H1948,2)</f>
        <v>0</v>
      </c>
      <c r="BL1948" s="19" t="s">
        <v>251</v>
      </c>
      <c r="BM1948" s="165" t="s">
        <v>2597</v>
      </c>
    </row>
    <row r="1949" spans="2:51" s="14" customFormat="1" ht="11.25">
      <c r="B1949" s="175"/>
      <c r="D1949" s="168" t="s">
        <v>167</v>
      </c>
      <c r="E1949" s="176" t="s">
        <v>3</v>
      </c>
      <c r="F1949" s="177" t="s">
        <v>2593</v>
      </c>
      <c r="H1949" s="178">
        <v>13.42</v>
      </c>
      <c r="I1949" s="179"/>
      <c r="L1949" s="175"/>
      <c r="M1949" s="180"/>
      <c r="N1949" s="181"/>
      <c r="O1949" s="181"/>
      <c r="P1949" s="181"/>
      <c r="Q1949" s="181"/>
      <c r="R1949" s="181"/>
      <c r="S1949" s="181"/>
      <c r="T1949" s="182"/>
      <c r="AT1949" s="176" t="s">
        <v>167</v>
      </c>
      <c r="AU1949" s="176" t="s">
        <v>79</v>
      </c>
      <c r="AV1949" s="14" t="s">
        <v>79</v>
      </c>
      <c r="AW1949" s="14" t="s">
        <v>33</v>
      </c>
      <c r="AX1949" s="14" t="s">
        <v>15</v>
      </c>
      <c r="AY1949" s="176" t="s">
        <v>159</v>
      </c>
    </row>
    <row r="1950" spans="2:51" s="14" customFormat="1" ht="11.25">
      <c r="B1950" s="175"/>
      <c r="D1950" s="168" t="s">
        <v>167</v>
      </c>
      <c r="F1950" s="177" t="s">
        <v>2598</v>
      </c>
      <c r="H1950" s="178">
        <v>14.762</v>
      </c>
      <c r="I1950" s="179"/>
      <c r="L1950" s="175"/>
      <c r="M1950" s="180"/>
      <c r="N1950" s="181"/>
      <c r="O1950" s="181"/>
      <c r="P1950" s="181"/>
      <c r="Q1950" s="181"/>
      <c r="R1950" s="181"/>
      <c r="S1950" s="181"/>
      <c r="T1950" s="182"/>
      <c r="AT1950" s="176" t="s">
        <v>167</v>
      </c>
      <c r="AU1950" s="176" t="s">
        <v>79</v>
      </c>
      <c r="AV1950" s="14" t="s">
        <v>79</v>
      </c>
      <c r="AW1950" s="14" t="s">
        <v>4</v>
      </c>
      <c r="AX1950" s="14" t="s">
        <v>15</v>
      </c>
      <c r="AY1950" s="176" t="s">
        <v>159</v>
      </c>
    </row>
    <row r="1951" spans="1:65" s="2" customFormat="1" ht="24" customHeight="1">
      <c r="A1951" s="34"/>
      <c r="B1951" s="153"/>
      <c r="C1951" s="154" t="s">
        <v>2599</v>
      </c>
      <c r="D1951" s="154" t="s">
        <v>161</v>
      </c>
      <c r="E1951" s="155" t="s">
        <v>2600</v>
      </c>
      <c r="F1951" s="156" t="s">
        <v>2601</v>
      </c>
      <c r="G1951" s="157" t="s">
        <v>298</v>
      </c>
      <c r="H1951" s="158">
        <v>6</v>
      </c>
      <c r="I1951" s="159"/>
      <c r="J1951" s="160">
        <f>ROUND(I1951*H1951,2)</f>
        <v>0</v>
      </c>
      <c r="K1951" s="156" t="s">
        <v>165</v>
      </c>
      <c r="L1951" s="35"/>
      <c r="M1951" s="161" t="s">
        <v>3</v>
      </c>
      <c r="N1951" s="162" t="s">
        <v>42</v>
      </c>
      <c r="O1951" s="55"/>
      <c r="P1951" s="163">
        <f>O1951*H1951</f>
        <v>0</v>
      </c>
      <c r="Q1951" s="163">
        <v>0.00012</v>
      </c>
      <c r="R1951" s="163">
        <f>Q1951*H1951</f>
        <v>0.00072</v>
      </c>
      <c r="S1951" s="163">
        <v>0</v>
      </c>
      <c r="T1951" s="164">
        <f>S1951*H1951</f>
        <v>0</v>
      </c>
      <c r="U1951" s="34"/>
      <c r="V1951" s="34"/>
      <c r="W1951" s="34"/>
      <c r="X1951" s="34"/>
      <c r="Y1951" s="34"/>
      <c r="Z1951" s="34"/>
      <c r="AA1951" s="34"/>
      <c r="AB1951" s="34"/>
      <c r="AC1951" s="34"/>
      <c r="AD1951" s="34"/>
      <c r="AE1951" s="34"/>
      <c r="AR1951" s="165" t="s">
        <v>251</v>
      </c>
      <c r="AT1951" s="165" t="s">
        <v>161</v>
      </c>
      <c r="AU1951" s="165" t="s">
        <v>79</v>
      </c>
      <c r="AY1951" s="19" t="s">
        <v>159</v>
      </c>
      <c r="BE1951" s="166">
        <f>IF(N1951="základní",J1951,0)</f>
        <v>0</v>
      </c>
      <c r="BF1951" s="166">
        <f>IF(N1951="snížená",J1951,0)</f>
        <v>0</v>
      </c>
      <c r="BG1951" s="166">
        <f>IF(N1951="zákl. přenesená",J1951,0)</f>
        <v>0</v>
      </c>
      <c r="BH1951" s="166">
        <f>IF(N1951="sníž. přenesená",J1951,0)</f>
        <v>0</v>
      </c>
      <c r="BI1951" s="166">
        <f>IF(N1951="nulová",J1951,0)</f>
        <v>0</v>
      </c>
      <c r="BJ1951" s="19" t="s">
        <v>15</v>
      </c>
      <c r="BK1951" s="166">
        <f>ROUND(I1951*H1951,2)</f>
        <v>0</v>
      </c>
      <c r="BL1951" s="19" t="s">
        <v>251</v>
      </c>
      <c r="BM1951" s="165" t="s">
        <v>2602</v>
      </c>
    </row>
    <row r="1952" spans="2:51" s="13" customFormat="1" ht="11.25">
      <c r="B1952" s="167"/>
      <c r="D1952" s="168" t="s">
        <v>167</v>
      </c>
      <c r="E1952" s="169" t="s">
        <v>3</v>
      </c>
      <c r="F1952" s="170" t="s">
        <v>2603</v>
      </c>
      <c r="H1952" s="169" t="s">
        <v>3</v>
      </c>
      <c r="I1952" s="171"/>
      <c r="L1952" s="167"/>
      <c r="M1952" s="172"/>
      <c r="N1952" s="173"/>
      <c r="O1952" s="173"/>
      <c r="P1952" s="173"/>
      <c r="Q1952" s="173"/>
      <c r="R1952" s="173"/>
      <c r="S1952" s="173"/>
      <c r="T1952" s="174"/>
      <c r="AT1952" s="169" t="s">
        <v>167</v>
      </c>
      <c r="AU1952" s="169" t="s">
        <v>79</v>
      </c>
      <c r="AV1952" s="13" t="s">
        <v>15</v>
      </c>
      <c r="AW1952" s="13" t="s">
        <v>33</v>
      </c>
      <c r="AX1952" s="13" t="s">
        <v>71</v>
      </c>
      <c r="AY1952" s="169" t="s">
        <v>159</v>
      </c>
    </row>
    <row r="1953" spans="2:51" s="14" customFormat="1" ht="11.25">
      <c r="B1953" s="175"/>
      <c r="D1953" s="168" t="s">
        <v>167</v>
      </c>
      <c r="E1953" s="176" t="s">
        <v>3</v>
      </c>
      <c r="F1953" s="177" t="s">
        <v>2604</v>
      </c>
      <c r="H1953" s="178">
        <v>6</v>
      </c>
      <c r="I1953" s="179"/>
      <c r="L1953" s="175"/>
      <c r="M1953" s="180"/>
      <c r="N1953" s="181"/>
      <c r="O1953" s="181"/>
      <c r="P1953" s="181"/>
      <c r="Q1953" s="181"/>
      <c r="R1953" s="181"/>
      <c r="S1953" s="181"/>
      <c r="T1953" s="182"/>
      <c r="AT1953" s="176" t="s">
        <v>167</v>
      </c>
      <c r="AU1953" s="176" t="s">
        <v>79</v>
      </c>
      <c r="AV1953" s="14" t="s">
        <v>79</v>
      </c>
      <c r="AW1953" s="14" t="s">
        <v>33</v>
      </c>
      <c r="AX1953" s="14" t="s">
        <v>15</v>
      </c>
      <c r="AY1953" s="176" t="s">
        <v>159</v>
      </c>
    </row>
    <row r="1954" spans="1:65" s="2" customFormat="1" ht="24" customHeight="1">
      <c r="A1954" s="34"/>
      <c r="B1954" s="153"/>
      <c r="C1954" s="154" t="s">
        <v>2605</v>
      </c>
      <c r="D1954" s="154" t="s">
        <v>161</v>
      </c>
      <c r="E1954" s="155" t="s">
        <v>2606</v>
      </c>
      <c r="F1954" s="156" t="s">
        <v>2607</v>
      </c>
      <c r="G1954" s="157" t="s">
        <v>298</v>
      </c>
      <c r="H1954" s="158">
        <v>7.2</v>
      </c>
      <c r="I1954" s="159"/>
      <c r="J1954" s="160">
        <f>ROUND(I1954*H1954,2)</f>
        <v>0</v>
      </c>
      <c r="K1954" s="156" t="s">
        <v>165</v>
      </c>
      <c r="L1954" s="35"/>
      <c r="M1954" s="161" t="s">
        <v>3</v>
      </c>
      <c r="N1954" s="162" t="s">
        <v>42</v>
      </c>
      <c r="O1954" s="55"/>
      <c r="P1954" s="163">
        <f>O1954*H1954</f>
        <v>0</v>
      </c>
      <c r="Q1954" s="163">
        <v>8E-05</v>
      </c>
      <c r="R1954" s="163">
        <f>Q1954*H1954</f>
        <v>0.000576</v>
      </c>
      <c r="S1954" s="163">
        <v>0</v>
      </c>
      <c r="T1954" s="164">
        <f>S1954*H1954</f>
        <v>0</v>
      </c>
      <c r="U1954" s="34"/>
      <c r="V1954" s="34"/>
      <c r="W1954" s="34"/>
      <c r="X1954" s="34"/>
      <c r="Y1954" s="34"/>
      <c r="Z1954" s="34"/>
      <c r="AA1954" s="34"/>
      <c r="AB1954" s="34"/>
      <c r="AC1954" s="34"/>
      <c r="AD1954" s="34"/>
      <c r="AE1954" s="34"/>
      <c r="AR1954" s="165" t="s">
        <v>251</v>
      </c>
      <c r="AT1954" s="165" t="s">
        <v>161</v>
      </c>
      <c r="AU1954" s="165" t="s">
        <v>79</v>
      </c>
      <c r="AY1954" s="19" t="s">
        <v>159</v>
      </c>
      <c r="BE1954" s="166">
        <f>IF(N1954="základní",J1954,0)</f>
        <v>0</v>
      </c>
      <c r="BF1954" s="166">
        <f>IF(N1954="snížená",J1954,0)</f>
        <v>0</v>
      </c>
      <c r="BG1954" s="166">
        <f>IF(N1954="zákl. přenesená",J1954,0)</f>
        <v>0</v>
      </c>
      <c r="BH1954" s="166">
        <f>IF(N1954="sníž. přenesená",J1954,0)</f>
        <v>0</v>
      </c>
      <c r="BI1954" s="166">
        <f>IF(N1954="nulová",J1954,0)</f>
        <v>0</v>
      </c>
      <c r="BJ1954" s="19" t="s">
        <v>15</v>
      </c>
      <c r="BK1954" s="166">
        <f>ROUND(I1954*H1954,2)</f>
        <v>0</v>
      </c>
      <c r="BL1954" s="19" t="s">
        <v>251</v>
      </c>
      <c r="BM1954" s="165" t="s">
        <v>2608</v>
      </c>
    </row>
    <row r="1955" spans="2:51" s="13" customFormat="1" ht="11.25">
      <c r="B1955" s="167"/>
      <c r="D1955" s="168" t="s">
        <v>167</v>
      </c>
      <c r="E1955" s="169" t="s">
        <v>3</v>
      </c>
      <c r="F1955" s="170" t="s">
        <v>2603</v>
      </c>
      <c r="H1955" s="169" t="s">
        <v>3</v>
      </c>
      <c r="I1955" s="171"/>
      <c r="L1955" s="167"/>
      <c r="M1955" s="172"/>
      <c r="N1955" s="173"/>
      <c r="O1955" s="173"/>
      <c r="P1955" s="173"/>
      <c r="Q1955" s="173"/>
      <c r="R1955" s="173"/>
      <c r="S1955" s="173"/>
      <c r="T1955" s="174"/>
      <c r="AT1955" s="169" t="s">
        <v>167</v>
      </c>
      <c r="AU1955" s="169" t="s">
        <v>79</v>
      </c>
      <c r="AV1955" s="13" t="s">
        <v>15</v>
      </c>
      <c r="AW1955" s="13" t="s">
        <v>33</v>
      </c>
      <c r="AX1955" s="13" t="s">
        <v>71</v>
      </c>
      <c r="AY1955" s="169" t="s">
        <v>159</v>
      </c>
    </row>
    <row r="1956" spans="2:51" s="14" customFormat="1" ht="11.25">
      <c r="B1956" s="175"/>
      <c r="D1956" s="168" t="s">
        <v>167</v>
      </c>
      <c r="E1956" s="176" t="s">
        <v>3</v>
      </c>
      <c r="F1956" s="177" t="s">
        <v>2609</v>
      </c>
      <c r="H1956" s="178">
        <v>7.2</v>
      </c>
      <c r="I1956" s="179"/>
      <c r="L1956" s="175"/>
      <c r="M1956" s="180"/>
      <c r="N1956" s="181"/>
      <c r="O1956" s="181"/>
      <c r="P1956" s="181"/>
      <c r="Q1956" s="181"/>
      <c r="R1956" s="181"/>
      <c r="S1956" s="181"/>
      <c r="T1956" s="182"/>
      <c r="AT1956" s="176" t="s">
        <v>167</v>
      </c>
      <c r="AU1956" s="176" t="s">
        <v>79</v>
      </c>
      <c r="AV1956" s="14" t="s">
        <v>79</v>
      </c>
      <c r="AW1956" s="14" t="s">
        <v>33</v>
      </c>
      <c r="AX1956" s="14" t="s">
        <v>15</v>
      </c>
      <c r="AY1956" s="176" t="s">
        <v>159</v>
      </c>
    </row>
    <row r="1957" spans="1:65" s="2" customFormat="1" ht="16.5" customHeight="1">
      <c r="A1957" s="34"/>
      <c r="B1957" s="153"/>
      <c r="C1957" s="191" t="s">
        <v>2610</v>
      </c>
      <c r="D1957" s="191" t="s">
        <v>245</v>
      </c>
      <c r="E1957" s="192" t="s">
        <v>2611</v>
      </c>
      <c r="F1957" s="193" t="s">
        <v>2612</v>
      </c>
      <c r="G1957" s="194" t="s">
        <v>164</v>
      </c>
      <c r="H1957" s="195">
        <v>3.115</v>
      </c>
      <c r="I1957" s="196"/>
      <c r="J1957" s="197">
        <f>ROUND(I1957*H1957,2)</f>
        <v>0</v>
      </c>
      <c r="K1957" s="193" t="s">
        <v>3</v>
      </c>
      <c r="L1957" s="198"/>
      <c r="M1957" s="199" t="s">
        <v>3</v>
      </c>
      <c r="N1957" s="200" t="s">
        <v>42</v>
      </c>
      <c r="O1957" s="55"/>
      <c r="P1957" s="163">
        <f>O1957*H1957</f>
        <v>0</v>
      </c>
      <c r="Q1957" s="163">
        <v>0</v>
      </c>
      <c r="R1957" s="163">
        <f>Q1957*H1957</f>
        <v>0</v>
      </c>
      <c r="S1957" s="163">
        <v>0</v>
      </c>
      <c r="T1957" s="164">
        <f>S1957*H1957</f>
        <v>0</v>
      </c>
      <c r="U1957" s="34"/>
      <c r="V1957" s="34"/>
      <c r="W1957" s="34"/>
      <c r="X1957" s="34"/>
      <c r="Y1957" s="34"/>
      <c r="Z1957" s="34"/>
      <c r="AA1957" s="34"/>
      <c r="AB1957" s="34"/>
      <c r="AC1957" s="34"/>
      <c r="AD1957" s="34"/>
      <c r="AE1957" s="34"/>
      <c r="AR1957" s="165" t="s">
        <v>345</v>
      </c>
      <c r="AT1957" s="165" t="s">
        <v>245</v>
      </c>
      <c r="AU1957" s="165" t="s">
        <v>79</v>
      </c>
      <c r="AY1957" s="19" t="s">
        <v>159</v>
      </c>
      <c r="BE1957" s="166">
        <f>IF(N1957="základní",J1957,0)</f>
        <v>0</v>
      </c>
      <c r="BF1957" s="166">
        <f>IF(N1957="snížená",J1957,0)</f>
        <v>0</v>
      </c>
      <c r="BG1957" s="166">
        <f>IF(N1957="zákl. přenesená",J1957,0)</f>
        <v>0</v>
      </c>
      <c r="BH1957" s="166">
        <f>IF(N1957="sníž. přenesená",J1957,0)</f>
        <v>0</v>
      </c>
      <c r="BI1957" s="166">
        <f>IF(N1957="nulová",J1957,0)</f>
        <v>0</v>
      </c>
      <c r="BJ1957" s="19" t="s">
        <v>15</v>
      </c>
      <c r="BK1957" s="166">
        <f>ROUND(I1957*H1957,2)</f>
        <v>0</v>
      </c>
      <c r="BL1957" s="19" t="s">
        <v>251</v>
      </c>
      <c r="BM1957" s="165" t="s">
        <v>2613</v>
      </c>
    </row>
    <row r="1958" spans="2:51" s="13" customFormat="1" ht="11.25">
      <c r="B1958" s="167"/>
      <c r="D1958" s="168" t="s">
        <v>167</v>
      </c>
      <c r="E1958" s="169" t="s">
        <v>3</v>
      </c>
      <c r="F1958" s="170" t="s">
        <v>2603</v>
      </c>
      <c r="H1958" s="169" t="s">
        <v>3</v>
      </c>
      <c r="I1958" s="171"/>
      <c r="L1958" s="167"/>
      <c r="M1958" s="172"/>
      <c r="N1958" s="173"/>
      <c r="O1958" s="173"/>
      <c r="P1958" s="173"/>
      <c r="Q1958" s="173"/>
      <c r="R1958" s="173"/>
      <c r="S1958" s="173"/>
      <c r="T1958" s="174"/>
      <c r="AT1958" s="169" t="s">
        <v>167</v>
      </c>
      <c r="AU1958" s="169" t="s">
        <v>79</v>
      </c>
      <c r="AV1958" s="13" t="s">
        <v>15</v>
      </c>
      <c r="AW1958" s="13" t="s">
        <v>33</v>
      </c>
      <c r="AX1958" s="13" t="s">
        <v>71</v>
      </c>
      <c r="AY1958" s="169" t="s">
        <v>159</v>
      </c>
    </row>
    <row r="1959" spans="2:51" s="14" customFormat="1" ht="11.25">
      <c r="B1959" s="175"/>
      <c r="D1959" s="168" t="s">
        <v>167</v>
      </c>
      <c r="E1959" s="176" t="s">
        <v>3</v>
      </c>
      <c r="F1959" s="177" t="s">
        <v>2614</v>
      </c>
      <c r="H1959" s="178">
        <v>1.152</v>
      </c>
      <c r="I1959" s="179"/>
      <c r="L1959" s="175"/>
      <c r="M1959" s="180"/>
      <c r="N1959" s="181"/>
      <c r="O1959" s="181"/>
      <c r="P1959" s="181"/>
      <c r="Q1959" s="181"/>
      <c r="R1959" s="181"/>
      <c r="S1959" s="181"/>
      <c r="T1959" s="182"/>
      <c r="AT1959" s="176" t="s">
        <v>167</v>
      </c>
      <c r="AU1959" s="176" t="s">
        <v>79</v>
      </c>
      <c r="AV1959" s="14" t="s">
        <v>79</v>
      </c>
      <c r="AW1959" s="14" t="s">
        <v>33</v>
      </c>
      <c r="AX1959" s="14" t="s">
        <v>71</v>
      </c>
      <c r="AY1959" s="176" t="s">
        <v>159</v>
      </c>
    </row>
    <row r="1960" spans="2:51" s="14" customFormat="1" ht="11.25">
      <c r="B1960" s="175"/>
      <c r="D1960" s="168" t="s">
        <v>167</v>
      </c>
      <c r="E1960" s="176" t="s">
        <v>3</v>
      </c>
      <c r="F1960" s="177" t="s">
        <v>2615</v>
      </c>
      <c r="H1960" s="178">
        <v>1.68</v>
      </c>
      <c r="I1960" s="179"/>
      <c r="L1960" s="175"/>
      <c r="M1960" s="180"/>
      <c r="N1960" s="181"/>
      <c r="O1960" s="181"/>
      <c r="P1960" s="181"/>
      <c r="Q1960" s="181"/>
      <c r="R1960" s="181"/>
      <c r="S1960" s="181"/>
      <c r="T1960" s="182"/>
      <c r="AT1960" s="176" t="s">
        <v>167</v>
      </c>
      <c r="AU1960" s="176" t="s">
        <v>79</v>
      </c>
      <c r="AV1960" s="14" t="s">
        <v>79</v>
      </c>
      <c r="AW1960" s="14" t="s">
        <v>33</v>
      </c>
      <c r="AX1960" s="14" t="s">
        <v>71</v>
      </c>
      <c r="AY1960" s="176" t="s">
        <v>159</v>
      </c>
    </row>
    <row r="1961" spans="2:51" s="15" customFormat="1" ht="11.25">
      <c r="B1961" s="183"/>
      <c r="D1961" s="168" t="s">
        <v>167</v>
      </c>
      <c r="E1961" s="184" t="s">
        <v>3</v>
      </c>
      <c r="F1961" s="185" t="s">
        <v>186</v>
      </c>
      <c r="H1961" s="186">
        <v>2.832</v>
      </c>
      <c r="I1961" s="187"/>
      <c r="L1961" s="183"/>
      <c r="M1961" s="188"/>
      <c r="N1961" s="189"/>
      <c r="O1961" s="189"/>
      <c r="P1961" s="189"/>
      <c r="Q1961" s="189"/>
      <c r="R1961" s="189"/>
      <c r="S1961" s="189"/>
      <c r="T1961" s="190"/>
      <c r="AT1961" s="184" t="s">
        <v>167</v>
      </c>
      <c r="AU1961" s="184" t="s">
        <v>79</v>
      </c>
      <c r="AV1961" s="15" t="s">
        <v>85</v>
      </c>
      <c r="AW1961" s="15" t="s">
        <v>33</v>
      </c>
      <c r="AX1961" s="15" t="s">
        <v>15</v>
      </c>
      <c r="AY1961" s="184" t="s">
        <v>159</v>
      </c>
    </row>
    <row r="1962" spans="2:51" s="14" customFormat="1" ht="11.25">
      <c r="B1962" s="175"/>
      <c r="D1962" s="168" t="s">
        <v>167</v>
      </c>
      <c r="F1962" s="177" t="s">
        <v>2616</v>
      </c>
      <c r="H1962" s="178">
        <v>3.115</v>
      </c>
      <c r="I1962" s="179"/>
      <c r="L1962" s="175"/>
      <c r="M1962" s="180"/>
      <c r="N1962" s="181"/>
      <c r="O1962" s="181"/>
      <c r="P1962" s="181"/>
      <c r="Q1962" s="181"/>
      <c r="R1962" s="181"/>
      <c r="S1962" s="181"/>
      <c r="T1962" s="182"/>
      <c r="AT1962" s="176" t="s">
        <v>167</v>
      </c>
      <c r="AU1962" s="176" t="s">
        <v>79</v>
      </c>
      <c r="AV1962" s="14" t="s">
        <v>79</v>
      </c>
      <c r="AW1962" s="14" t="s">
        <v>4</v>
      </c>
      <c r="AX1962" s="14" t="s">
        <v>15</v>
      </c>
      <c r="AY1962" s="176" t="s">
        <v>159</v>
      </c>
    </row>
    <row r="1963" spans="1:65" s="2" customFormat="1" ht="16.5" customHeight="1">
      <c r="A1963" s="34"/>
      <c r="B1963" s="153"/>
      <c r="C1963" s="154" t="s">
        <v>2617</v>
      </c>
      <c r="D1963" s="154" t="s">
        <v>161</v>
      </c>
      <c r="E1963" s="155" t="s">
        <v>2618</v>
      </c>
      <c r="F1963" s="156" t="s">
        <v>2619</v>
      </c>
      <c r="G1963" s="157" t="s">
        <v>298</v>
      </c>
      <c r="H1963" s="158">
        <v>240.63</v>
      </c>
      <c r="I1963" s="159"/>
      <c r="J1963" s="160">
        <f>ROUND(I1963*H1963,2)</f>
        <v>0</v>
      </c>
      <c r="K1963" s="156" t="s">
        <v>3</v>
      </c>
      <c r="L1963" s="35"/>
      <c r="M1963" s="161" t="s">
        <v>3</v>
      </c>
      <c r="N1963" s="162" t="s">
        <v>42</v>
      </c>
      <c r="O1963" s="55"/>
      <c r="P1963" s="163">
        <f>O1963*H1963</f>
        <v>0</v>
      </c>
      <c r="Q1963" s="163">
        <v>1E-05</v>
      </c>
      <c r="R1963" s="163">
        <f>Q1963*H1963</f>
        <v>0.0024063</v>
      </c>
      <c r="S1963" s="163">
        <v>0</v>
      </c>
      <c r="T1963" s="164">
        <f>S1963*H1963</f>
        <v>0</v>
      </c>
      <c r="U1963" s="34"/>
      <c r="V1963" s="34"/>
      <c r="W1963" s="34"/>
      <c r="X1963" s="34"/>
      <c r="Y1963" s="34"/>
      <c r="Z1963" s="34"/>
      <c r="AA1963" s="34"/>
      <c r="AB1963" s="34"/>
      <c r="AC1963" s="34"/>
      <c r="AD1963" s="34"/>
      <c r="AE1963" s="34"/>
      <c r="AR1963" s="165" t="s">
        <v>251</v>
      </c>
      <c r="AT1963" s="165" t="s">
        <v>161</v>
      </c>
      <c r="AU1963" s="165" t="s">
        <v>79</v>
      </c>
      <c r="AY1963" s="19" t="s">
        <v>159</v>
      </c>
      <c r="BE1963" s="166">
        <f>IF(N1963="základní",J1963,0)</f>
        <v>0</v>
      </c>
      <c r="BF1963" s="166">
        <f>IF(N1963="snížená",J1963,0)</f>
        <v>0</v>
      </c>
      <c r="BG1963" s="166">
        <f>IF(N1963="zákl. přenesená",J1963,0)</f>
        <v>0</v>
      </c>
      <c r="BH1963" s="166">
        <f>IF(N1963="sníž. přenesená",J1963,0)</f>
        <v>0</v>
      </c>
      <c r="BI1963" s="166">
        <f>IF(N1963="nulová",J1963,0)</f>
        <v>0</v>
      </c>
      <c r="BJ1963" s="19" t="s">
        <v>15</v>
      </c>
      <c r="BK1963" s="166">
        <f>ROUND(I1963*H1963,2)</f>
        <v>0</v>
      </c>
      <c r="BL1963" s="19" t="s">
        <v>251</v>
      </c>
      <c r="BM1963" s="165" t="s">
        <v>2620</v>
      </c>
    </row>
    <row r="1964" spans="2:51" s="13" customFormat="1" ht="11.25">
      <c r="B1964" s="167"/>
      <c r="D1964" s="168" t="s">
        <v>167</v>
      </c>
      <c r="E1964" s="169" t="s">
        <v>3</v>
      </c>
      <c r="F1964" s="170" t="s">
        <v>1180</v>
      </c>
      <c r="H1964" s="169" t="s">
        <v>3</v>
      </c>
      <c r="I1964" s="171"/>
      <c r="L1964" s="167"/>
      <c r="M1964" s="172"/>
      <c r="N1964" s="173"/>
      <c r="O1964" s="173"/>
      <c r="P1964" s="173"/>
      <c r="Q1964" s="173"/>
      <c r="R1964" s="173"/>
      <c r="S1964" s="173"/>
      <c r="T1964" s="174"/>
      <c r="AT1964" s="169" t="s">
        <v>167</v>
      </c>
      <c r="AU1964" s="169" t="s">
        <v>79</v>
      </c>
      <c r="AV1964" s="13" t="s">
        <v>15</v>
      </c>
      <c r="AW1964" s="13" t="s">
        <v>33</v>
      </c>
      <c r="AX1964" s="13" t="s">
        <v>71</v>
      </c>
      <c r="AY1964" s="169" t="s">
        <v>159</v>
      </c>
    </row>
    <row r="1965" spans="2:51" s="14" customFormat="1" ht="11.25">
      <c r="B1965" s="175"/>
      <c r="D1965" s="168" t="s">
        <v>167</v>
      </c>
      <c r="E1965" s="176" t="s">
        <v>3</v>
      </c>
      <c r="F1965" s="177" t="s">
        <v>2547</v>
      </c>
      <c r="H1965" s="178">
        <v>14.9</v>
      </c>
      <c r="I1965" s="179"/>
      <c r="L1965" s="175"/>
      <c r="M1965" s="180"/>
      <c r="N1965" s="181"/>
      <c r="O1965" s="181"/>
      <c r="P1965" s="181"/>
      <c r="Q1965" s="181"/>
      <c r="R1965" s="181"/>
      <c r="S1965" s="181"/>
      <c r="T1965" s="182"/>
      <c r="AT1965" s="176" t="s">
        <v>167</v>
      </c>
      <c r="AU1965" s="176" t="s">
        <v>79</v>
      </c>
      <c r="AV1965" s="14" t="s">
        <v>79</v>
      </c>
      <c r="AW1965" s="14" t="s">
        <v>33</v>
      </c>
      <c r="AX1965" s="14" t="s">
        <v>71</v>
      </c>
      <c r="AY1965" s="176" t="s">
        <v>159</v>
      </c>
    </row>
    <row r="1966" spans="2:51" s="13" customFormat="1" ht="11.25">
      <c r="B1966" s="167"/>
      <c r="D1966" s="168" t="s">
        <v>167</v>
      </c>
      <c r="E1966" s="169" t="s">
        <v>3</v>
      </c>
      <c r="F1966" s="170" t="s">
        <v>1182</v>
      </c>
      <c r="H1966" s="169" t="s">
        <v>3</v>
      </c>
      <c r="I1966" s="171"/>
      <c r="L1966" s="167"/>
      <c r="M1966" s="172"/>
      <c r="N1966" s="173"/>
      <c r="O1966" s="173"/>
      <c r="P1966" s="173"/>
      <c r="Q1966" s="173"/>
      <c r="R1966" s="173"/>
      <c r="S1966" s="173"/>
      <c r="T1966" s="174"/>
      <c r="AT1966" s="169" t="s">
        <v>167</v>
      </c>
      <c r="AU1966" s="169" t="s">
        <v>79</v>
      </c>
      <c r="AV1966" s="13" t="s">
        <v>15</v>
      </c>
      <c r="AW1966" s="13" t="s">
        <v>33</v>
      </c>
      <c r="AX1966" s="13" t="s">
        <v>71</v>
      </c>
      <c r="AY1966" s="169" t="s">
        <v>159</v>
      </c>
    </row>
    <row r="1967" spans="2:51" s="14" customFormat="1" ht="11.25">
      <c r="B1967" s="175"/>
      <c r="D1967" s="168" t="s">
        <v>167</v>
      </c>
      <c r="E1967" s="176" t="s">
        <v>3</v>
      </c>
      <c r="F1967" s="177" t="s">
        <v>2621</v>
      </c>
      <c r="H1967" s="178">
        <v>13.9</v>
      </c>
      <c r="I1967" s="179"/>
      <c r="L1967" s="175"/>
      <c r="M1967" s="180"/>
      <c r="N1967" s="181"/>
      <c r="O1967" s="181"/>
      <c r="P1967" s="181"/>
      <c r="Q1967" s="181"/>
      <c r="R1967" s="181"/>
      <c r="S1967" s="181"/>
      <c r="T1967" s="182"/>
      <c r="AT1967" s="176" t="s">
        <v>167</v>
      </c>
      <c r="AU1967" s="176" t="s">
        <v>79</v>
      </c>
      <c r="AV1967" s="14" t="s">
        <v>79</v>
      </c>
      <c r="AW1967" s="14" t="s">
        <v>33</v>
      </c>
      <c r="AX1967" s="14" t="s">
        <v>71</v>
      </c>
      <c r="AY1967" s="176" t="s">
        <v>159</v>
      </c>
    </row>
    <row r="1968" spans="2:51" s="13" customFormat="1" ht="11.25">
      <c r="B1968" s="167"/>
      <c r="D1968" s="168" t="s">
        <v>167</v>
      </c>
      <c r="E1968" s="169" t="s">
        <v>3</v>
      </c>
      <c r="F1968" s="170" t="s">
        <v>1193</v>
      </c>
      <c r="H1968" s="169" t="s">
        <v>3</v>
      </c>
      <c r="I1968" s="171"/>
      <c r="L1968" s="167"/>
      <c r="M1968" s="172"/>
      <c r="N1968" s="173"/>
      <c r="O1968" s="173"/>
      <c r="P1968" s="173"/>
      <c r="Q1968" s="173"/>
      <c r="R1968" s="173"/>
      <c r="S1968" s="173"/>
      <c r="T1968" s="174"/>
      <c r="AT1968" s="169" t="s">
        <v>167</v>
      </c>
      <c r="AU1968" s="169" t="s">
        <v>79</v>
      </c>
      <c r="AV1968" s="13" t="s">
        <v>15</v>
      </c>
      <c r="AW1968" s="13" t="s">
        <v>33</v>
      </c>
      <c r="AX1968" s="13" t="s">
        <v>71</v>
      </c>
      <c r="AY1968" s="169" t="s">
        <v>159</v>
      </c>
    </row>
    <row r="1969" spans="2:51" s="14" customFormat="1" ht="11.25">
      <c r="B1969" s="175"/>
      <c r="D1969" s="168" t="s">
        <v>167</v>
      </c>
      <c r="E1969" s="176" t="s">
        <v>3</v>
      </c>
      <c r="F1969" s="177" t="s">
        <v>2544</v>
      </c>
      <c r="H1969" s="178">
        <v>12</v>
      </c>
      <c r="I1969" s="179"/>
      <c r="L1969" s="175"/>
      <c r="M1969" s="180"/>
      <c r="N1969" s="181"/>
      <c r="O1969" s="181"/>
      <c r="P1969" s="181"/>
      <c r="Q1969" s="181"/>
      <c r="R1969" s="181"/>
      <c r="S1969" s="181"/>
      <c r="T1969" s="182"/>
      <c r="AT1969" s="176" t="s">
        <v>167</v>
      </c>
      <c r="AU1969" s="176" t="s">
        <v>79</v>
      </c>
      <c r="AV1969" s="14" t="s">
        <v>79</v>
      </c>
      <c r="AW1969" s="14" t="s">
        <v>33</v>
      </c>
      <c r="AX1969" s="14" t="s">
        <v>71</v>
      </c>
      <c r="AY1969" s="176" t="s">
        <v>159</v>
      </c>
    </row>
    <row r="1970" spans="2:51" s="13" customFormat="1" ht="11.25">
      <c r="B1970" s="167"/>
      <c r="D1970" s="168" t="s">
        <v>167</v>
      </c>
      <c r="E1970" s="169" t="s">
        <v>3</v>
      </c>
      <c r="F1970" s="170" t="s">
        <v>1195</v>
      </c>
      <c r="H1970" s="169" t="s">
        <v>3</v>
      </c>
      <c r="I1970" s="171"/>
      <c r="L1970" s="167"/>
      <c r="M1970" s="172"/>
      <c r="N1970" s="173"/>
      <c r="O1970" s="173"/>
      <c r="P1970" s="173"/>
      <c r="Q1970" s="173"/>
      <c r="R1970" s="173"/>
      <c r="S1970" s="173"/>
      <c r="T1970" s="174"/>
      <c r="AT1970" s="169" t="s">
        <v>167</v>
      </c>
      <c r="AU1970" s="169" t="s">
        <v>79</v>
      </c>
      <c r="AV1970" s="13" t="s">
        <v>15</v>
      </c>
      <c r="AW1970" s="13" t="s">
        <v>33</v>
      </c>
      <c r="AX1970" s="13" t="s">
        <v>71</v>
      </c>
      <c r="AY1970" s="169" t="s">
        <v>159</v>
      </c>
    </row>
    <row r="1971" spans="2:51" s="14" customFormat="1" ht="11.25">
      <c r="B1971" s="175"/>
      <c r="D1971" s="168" t="s">
        <v>167</v>
      </c>
      <c r="E1971" s="176" t="s">
        <v>3</v>
      </c>
      <c r="F1971" s="177" t="s">
        <v>2622</v>
      </c>
      <c r="H1971" s="178">
        <v>9.9</v>
      </c>
      <c r="I1971" s="179"/>
      <c r="L1971" s="175"/>
      <c r="M1971" s="180"/>
      <c r="N1971" s="181"/>
      <c r="O1971" s="181"/>
      <c r="P1971" s="181"/>
      <c r="Q1971" s="181"/>
      <c r="R1971" s="181"/>
      <c r="S1971" s="181"/>
      <c r="T1971" s="182"/>
      <c r="AT1971" s="176" t="s">
        <v>167</v>
      </c>
      <c r="AU1971" s="176" t="s">
        <v>79</v>
      </c>
      <c r="AV1971" s="14" t="s">
        <v>79</v>
      </c>
      <c r="AW1971" s="14" t="s">
        <v>33</v>
      </c>
      <c r="AX1971" s="14" t="s">
        <v>71</v>
      </c>
      <c r="AY1971" s="176" t="s">
        <v>159</v>
      </c>
    </row>
    <row r="1972" spans="2:51" s="13" customFormat="1" ht="11.25">
      <c r="B1972" s="167"/>
      <c r="D1972" s="168" t="s">
        <v>167</v>
      </c>
      <c r="E1972" s="169" t="s">
        <v>3</v>
      </c>
      <c r="F1972" s="170" t="s">
        <v>1197</v>
      </c>
      <c r="H1972" s="169" t="s">
        <v>3</v>
      </c>
      <c r="I1972" s="171"/>
      <c r="L1972" s="167"/>
      <c r="M1972" s="172"/>
      <c r="N1972" s="173"/>
      <c r="O1972" s="173"/>
      <c r="P1972" s="173"/>
      <c r="Q1972" s="173"/>
      <c r="R1972" s="173"/>
      <c r="S1972" s="173"/>
      <c r="T1972" s="174"/>
      <c r="AT1972" s="169" t="s">
        <v>167</v>
      </c>
      <c r="AU1972" s="169" t="s">
        <v>79</v>
      </c>
      <c r="AV1972" s="13" t="s">
        <v>15</v>
      </c>
      <c r="AW1972" s="13" t="s">
        <v>33</v>
      </c>
      <c r="AX1972" s="13" t="s">
        <v>71</v>
      </c>
      <c r="AY1972" s="169" t="s">
        <v>159</v>
      </c>
    </row>
    <row r="1973" spans="2:51" s="14" customFormat="1" ht="11.25">
      <c r="B1973" s="175"/>
      <c r="D1973" s="168" t="s">
        <v>167</v>
      </c>
      <c r="E1973" s="176" t="s">
        <v>3</v>
      </c>
      <c r="F1973" s="177" t="s">
        <v>2623</v>
      </c>
      <c r="H1973" s="178">
        <v>26</v>
      </c>
      <c r="I1973" s="179"/>
      <c r="L1973" s="175"/>
      <c r="M1973" s="180"/>
      <c r="N1973" s="181"/>
      <c r="O1973" s="181"/>
      <c r="P1973" s="181"/>
      <c r="Q1973" s="181"/>
      <c r="R1973" s="181"/>
      <c r="S1973" s="181"/>
      <c r="T1973" s="182"/>
      <c r="AT1973" s="176" t="s">
        <v>167</v>
      </c>
      <c r="AU1973" s="176" t="s">
        <v>79</v>
      </c>
      <c r="AV1973" s="14" t="s">
        <v>79</v>
      </c>
      <c r="AW1973" s="14" t="s">
        <v>33</v>
      </c>
      <c r="AX1973" s="14" t="s">
        <v>71</v>
      </c>
      <c r="AY1973" s="176" t="s">
        <v>159</v>
      </c>
    </row>
    <row r="1974" spans="2:51" s="13" customFormat="1" ht="11.25">
      <c r="B1974" s="167"/>
      <c r="D1974" s="168" t="s">
        <v>167</v>
      </c>
      <c r="E1974" s="169" t="s">
        <v>3</v>
      </c>
      <c r="F1974" s="170" t="s">
        <v>1202</v>
      </c>
      <c r="H1974" s="169" t="s">
        <v>3</v>
      </c>
      <c r="I1974" s="171"/>
      <c r="L1974" s="167"/>
      <c r="M1974" s="172"/>
      <c r="N1974" s="173"/>
      <c r="O1974" s="173"/>
      <c r="P1974" s="173"/>
      <c r="Q1974" s="173"/>
      <c r="R1974" s="173"/>
      <c r="S1974" s="173"/>
      <c r="T1974" s="174"/>
      <c r="AT1974" s="169" t="s">
        <v>167</v>
      </c>
      <c r="AU1974" s="169" t="s">
        <v>79</v>
      </c>
      <c r="AV1974" s="13" t="s">
        <v>15</v>
      </c>
      <c r="AW1974" s="13" t="s">
        <v>33</v>
      </c>
      <c r="AX1974" s="13" t="s">
        <v>71</v>
      </c>
      <c r="AY1974" s="169" t="s">
        <v>159</v>
      </c>
    </row>
    <row r="1975" spans="2:51" s="14" customFormat="1" ht="11.25">
      <c r="B1975" s="175"/>
      <c r="D1975" s="168" t="s">
        <v>167</v>
      </c>
      <c r="E1975" s="176" t="s">
        <v>3</v>
      </c>
      <c r="F1975" s="177" t="s">
        <v>2624</v>
      </c>
      <c r="H1975" s="178">
        <v>12.1</v>
      </c>
      <c r="I1975" s="179"/>
      <c r="L1975" s="175"/>
      <c r="M1975" s="180"/>
      <c r="N1975" s="181"/>
      <c r="O1975" s="181"/>
      <c r="P1975" s="181"/>
      <c r="Q1975" s="181"/>
      <c r="R1975" s="181"/>
      <c r="S1975" s="181"/>
      <c r="T1975" s="182"/>
      <c r="AT1975" s="176" t="s">
        <v>167</v>
      </c>
      <c r="AU1975" s="176" t="s">
        <v>79</v>
      </c>
      <c r="AV1975" s="14" t="s">
        <v>79</v>
      </c>
      <c r="AW1975" s="14" t="s">
        <v>33</v>
      </c>
      <c r="AX1975" s="14" t="s">
        <v>71</v>
      </c>
      <c r="AY1975" s="176" t="s">
        <v>159</v>
      </c>
    </row>
    <row r="1976" spans="2:51" s="13" customFormat="1" ht="11.25">
      <c r="B1976" s="167"/>
      <c r="D1976" s="168" t="s">
        <v>167</v>
      </c>
      <c r="E1976" s="169" t="s">
        <v>3</v>
      </c>
      <c r="F1976" s="170" t="s">
        <v>1204</v>
      </c>
      <c r="H1976" s="169" t="s">
        <v>3</v>
      </c>
      <c r="I1976" s="171"/>
      <c r="L1976" s="167"/>
      <c r="M1976" s="172"/>
      <c r="N1976" s="173"/>
      <c r="O1976" s="173"/>
      <c r="P1976" s="173"/>
      <c r="Q1976" s="173"/>
      <c r="R1976" s="173"/>
      <c r="S1976" s="173"/>
      <c r="T1976" s="174"/>
      <c r="AT1976" s="169" t="s">
        <v>167</v>
      </c>
      <c r="AU1976" s="169" t="s">
        <v>79</v>
      </c>
      <c r="AV1976" s="13" t="s">
        <v>15</v>
      </c>
      <c r="AW1976" s="13" t="s">
        <v>33</v>
      </c>
      <c r="AX1976" s="13" t="s">
        <v>71</v>
      </c>
      <c r="AY1976" s="169" t="s">
        <v>159</v>
      </c>
    </row>
    <row r="1977" spans="2:51" s="14" customFormat="1" ht="11.25">
      <c r="B1977" s="175"/>
      <c r="D1977" s="168" t="s">
        <v>167</v>
      </c>
      <c r="E1977" s="176" t="s">
        <v>3</v>
      </c>
      <c r="F1977" s="177" t="s">
        <v>2625</v>
      </c>
      <c r="H1977" s="178">
        <v>10.83</v>
      </c>
      <c r="I1977" s="179"/>
      <c r="L1977" s="175"/>
      <c r="M1977" s="180"/>
      <c r="N1977" s="181"/>
      <c r="O1977" s="181"/>
      <c r="P1977" s="181"/>
      <c r="Q1977" s="181"/>
      <c r="R1977" s="181"/>
      <c r="S1977" s="181"/>
      <c r="T1977" s="182"/>
      <c r="AT1977" s="176" t="s">
        <v>167</v>
      </c>
      <c r="AU1977" s="176" t="s">
        <v>79</v>
      </c>
      <c r="AV1977" s="14" t="s">
        <v>79</v>
      </c>
      <c r="AW1977" s="14" t="s">
        <v>33</v>
      </c>
      <c r="AX1977" s="14" t="s">
        <v>71</v>
      </c>
      <c r="AY1977" s="176" t="s">
        <v>159</v>
      </c>
    </row>
    <row r="1978" spans="2:51" s="13" customFormat="1" ht="11.25">
      <c r="B1978" s="167"/>
      <c r="D1978" s="168" t="s">
        <v>167</v>
      </c>
      <c r="E1978" s="169" t="s">
        <v>3</v>
      </c>
      <c r="F1978" s="170" t="s">
        <v>1209</v>
      </c>
      <c r="H1978" s="169" t="s">
        <v>3</v>
      </c>
      <c r="I1978" s="171"/>
      <c r="L1978" s="167"/>
      <c r="M1978" s="172"/>
      <c r="N1978" s="173"/>
      <c r="O1978" s="173"/>
      <c r="P1978" s="173"/>
      <c r="Q1978" s="173"/>
      <c r="R1978" s="173"/>
      <c r="S1978" s="173"/>
      <c r="T1978" s="174"/>
      <c r="AT1978" s="169" t="s">
        <v>167</v>
      </c>
      <c r="AU1978" s="169" t="s">
        <v>79</v>
      </c>
      <c r="AV1978" s="13" t="s">
        <v>15</v>
      </c>
      <c r="AW1978" s="13" t="s">
        <v>33</v>
      </c>
      <c r="AX1978" s="13" t="s">
        <v>71</v>
      </c>
      <c r="AY1978" s="169" t="s">
        <v>159</v>
      </c>
    </row>
    <row r="1979" spans="2:51" s="14" customFormat="1" ht="11.25">
      <c r="B1979" s="175"/>
      <c r="D1979" s="168" t="s">
        <v>167</v>
      </c>
      <c r="E1979" s="176" t="s">
        <v>3</v>
      </c>
      <c r="F1979" s="177" t="s">
        <v>2626</v>
      </c>
      <c r="H1979" s="178">
        <v>13.1</v>
      </c>
      <c r="I1979" s="179"/>
      <c r="L1979" s="175"/>
      <c r="M1979" s="180"/>
      <c r="N1979" s="181"/>
      <c r="O1979" s="181"/>
      <c r="P1979" s="181"/>
      <c r="Q1979" s="181"/>
      <c r="R1979" s="181"/>
      <c r="S1979" s="181"/>
      <c r="T1979" s="182"/>
      <c r="AT1979" s="176" t="s">
        <v>167</v>
      </c>
      <c r="AU1979" s="176" t="s">
        <v>79</v>
      </c>
      <c r="AV1979" s="14" t="s">
        <v>79</v>
      </c>
      <c r="AW1979" s="14" t="s">
        <v>33</v>
      </c>
      <c r="AX1979" s="14" t="s">
        <v>71</v>
      </c>
      <c r="AY1979" s="176" t="s">
        <v>159</v>
      </c>
    </row>
    <row r="1980" spans="2:51" s="13" customFormat="1" ht="11.25">
      <c r="B1980" s="167"/>
      <c r="D1980" s="168" t="s">
        <v>167</v>
      </c>
      <c r="E1980" s="169" t="s">
        <v>3</v>
      </c>
      <c r="F1980" s="170" t="s">
        <v>1211</v>
      </c>
      <c r="H1980" s="169" t="s">
        <v>3</v>
      </c>
      <c r="I1980" s="171"/>
      <c r="L1980" s="167"/>
      <c r="M1980" s="172"/>
      <c r="N1980" s="173"/>
      <c r="O1980" s="173"/>
      <c r="P1980" s="173"/>
      <c r="Q1980" s="173"/>
      <c r="R1980" s="173"/>
      <c r="S1980" s="173"/>
      <c r="T1980" s="174"/>
      <c r="AT1980" s="169" t="s">
        <v>167</v>
      </c>
      <c r="AU1980" s="169" t="s">
        <v>79</v>
      </c>
      <c r="AV1980" s="13" t="s">
        <v>15</v>
      </c>
      <c r="AW1980" s="13" t="s">
        <v>33</v>
      </c>
      <c r="AX1980" s="13" t="s">
        <v>71</v>
      </c>
      <c r="AY1980" s="169" t="s">
        <v>159</v>
      </c>
    </row>
    <row r="1981" spans="2:51" s="14" customFormat="1" ht="11.25">
      <c r="B1981" s="175"/>
      <c r="D1981" s="168" t="s">
        <v>167</v>
      </c>
      <c r="E1981" s="176" t="s">
        <v>3</v>
      </c>
      <c r="F1981" s="177" t="s">
        <v>2627</v>
      </c>
      <c r="H1981" s="178">
        <v>20.6</v>
      </c>
      <c r="I1981" s="179"/>
      <c r="L1981" s="175"/>
      <c r="M1981" s="180"/>
      <c r="N1981" s="181"/>
      <c r="O1981" s="181"/>
      <c r="P1981" s="181"/>
      <c r="Q1981" s="181"/>
      <c r="R1981" s="181"/>
      <c r="S1981" s="181"/>
      <c r="T1981" s="182"/>
      <c r="AT1981" s="176" t="s">
        <v>167</v>
      </c>
      <c r="AU1981" s="176" t="s">
        <v>79</v>
      </c>
      <c r="AV1981" s="14" t="s">
        <v>79</v>
      </c>
      <c r="AW1981" s="14" t="s">
        <v>33</v>
      </c>
      <c r="AX1981" s="14" t="s">
        <v>71</v>
      </c>
      <c r="AY1981" s="176" t="s">
        <v>159</v>
      </c>
    </row>
    <row r="1982" spans="2:51" s="13" customFormat="1" ht="11.25">
      <c r="B1982" s="167"/>
      <c r="D1982" s="168" t="s">
        <v>167</v>
      </c>
      <c r="E1982" s="169" t="s">
        <v>3</v>
      </c>
      <c r="F1982" s="170" t="s">
        <v>1213</v>
      </c>
      <c r="H1982" s="169" t="s">
        <v>3</v>
      </c>
      <c r="I1982" s="171"/>
      <c r="L1982" s="167"/>
      <c r="M1982" s="172"/>
      <c r="N1982" s="173"/>
      <c r="O1982" s="173"/>
      <c r="P1982" s="173"/>
      <c r="Q1982" s="173"/>
      <c r="R1982" s="173"/>
      <c r="S1982" s="173"/>
      <c r="T1982" s="174"/>
      <c r="AT1982" s="169" t="s">
        <v>167</v>
      </c>
      <c r="AU1982" s="169" t="s">
        <v>79</v>
      </c>
      <c r="AV1982" s="13" t="s">
        <v>15</v>
      </c>
      <c r="AW1982" s="13" t="s">
        <v>33</v>
      </c>
      <c r="AX1982" s="13" t="s">
        <v>71</v>
      </c>
      <c r="AY1982" s="169" t="s">
        <v>159</v>
      </c>
    </row>
    <row r="1983" spans="2:51" s="14" customFormat="1" ht="11.25">
      <c r="B1983" s="175"/>
      <c r="D1983" s="168" t="s">
        <v>167</v>
      </c>
      <c r="E1983" s="176" t="s">
        <v>3</v>
      </c>
      <c r="F1983" s="177" t="s">
        <v>2628</v>
      </c>
      <c r="H1983" s="178">
        <v>20</v>
      </c>
      <c r="I1983" s="179"/>
      <c r="L1983" s="175"/>
      <c r="M1983" s="180"/>
      <c r="N1983" s="181"/>
      <c r="O1983" s="181"/>
      <c r="P1983" s="181"/>
      <c r="Q1983" s="181"/>
      <c r="R1983" s="181"/>
      <c r="S1983" s="181"/>
      <c r="T1983" s="182"/>
      <c r="AT1983" s="176" t="s">
        <v>167</v>
      </c>
      <c r="AU1983" s="176" t="s">
        <v>79</v>
      </c>
      <c r="AV1983" s="14" t="s">
        <v>79</v>
      </c>
      <c r="AW1983" s="14" t="s">
        <v>33</v>
      </c>
      <c r="AX1983" s="14" t="s">
        <v>71</v>
      </c>
      <c r="AY1983" s="176" t="s">
        <v>159</v>
      </c>
    </row>
    <row r="1984" spans="2:51" s="13" customFormat="1" ht="11.25">
      <c r="B1984" s="167"/>
      <c r="D1984" s="168" t="s">
        <v>167</v>
      </c>
      <c r="E1984" s="169" t="s">
        <v>3</v>
      </c>
      <c r="F1984" s="170" t="s">
        <v>1215</v>
      </c>
      <c r="H1984" s="169" t="s">
        <v>3</v>
      </c>
      <c r="I1984" s="171"/>
      <c r="L1984" s="167"/>
      <c r="M1984" s="172"/>
      <c r="N1984" s="173"/>
      <c r="O1984" s="173"/>
      <c r="P1984" s="173"/>
      <c r="Q1984" s="173"/>
      <c r="R1984" s="173"/>
      <c r="S1984" s="173"/>
      <c r="T1984" s="174"/>
      <c r="AT1984" s="169" t="s">
        <v>167</v>
      </c>
      <c r="AU1984" s="169" t="s">
        <v>79</v>
      </c>
      <c r="AV1984" s="13" t="s">
        <v>15</v>
      </c>
      <c r="AW1984" s="13" t="s">
        <v>33</v>
      </c>
      <c r="AX1984" s="13" t="s">
        <v>71</v>
      </c>
      <c r="AY1984" s="169" t="s">
        <v>159</v>
      </c>
    </row>
    <row r="1985" spans="2:51" s="14" customFormat="1" ht="11.25">
      <c r="B1985" s="175"/>
      <c r="D1985" s="168" t="s">
        <v>167</v>
      </c>
      <c r="E1985" s="176" t="s">
        <v>3</v>
      </c>
      <c r="F1985" s="177" t="s">
        <v>2629</v>
      </c>
      <c r="H1985" s="178">
        <v>14.7</v>
      </c>
      <c r="I1985" s="179"/>
      <c r="L1985" s="175"/>
      <c r="M1985" s="180"/>
      <c r="N1985" s="181"/>
      <c r="O1985" s="181"/>
      <c r="P1985" s="181"/>
      <c r="Q1985" s="181"/>
      <c r="R1985" s="181"/>
      <c r="S1985" s="181"/>
      <c r="T1985" s="182"/>
      <c r="AT1985" s="176" t="s">
        <v>167</v>
      </c>
      <c r="AU1985" s="176" t="s">
        <v>79</v>
      </c>
      <c r="AV1985" s="14" t="s">
        <v>79</v>
      </c>
      <c r="AW1985" s="14" t="s">
        <v>33</v>
      </c>
      <c r="AX1985" s="14" t="s">
        <v>71</v>
      </c>
      <c r="AY1985" s="176" t="s">
        <v>159</v>
      </c>
    </row>
    <row r="1986" spans="2:51" s="13" customFormat="1" ht="11.25">
      <c r="B1986" s="167"/>
      <c r="D1986" s="168" t="s">
        <v>167</v>
      </c>
      <c r="E1986" s="169" t="s">
        <v>3</v>
      </c>
      <c r="F1986" s="170" t="s">
        <v>1217</v>
      </c>
      <c r="H1986" s="169" t="s">
        <v>3</v>
      </c>
      <c r="I1986" s="171"/>
      <c r="L1986" s="167"/>
      <c r="M1986" s="172"/>
      <c r="N1986" s="173"/>
      <c r="O1986" s="173"/>
      <c r="P1986" s="173"/>
      <c r="Q1986" s="173"/>
      <c r="R1986" s="173"/>
      <c r="S1986" s="173"/>
      <c r="T1986" s="174"/>
      <c r="AT1986" s="169" t="s">
        <v>167</v>
      </c>
      <c r="AU1986" s="169" t="s">
        <v>79</v>
      </c>
      <c r="AV1986" s="13" t="s">
        <v>15</v>
      </c>
      <c r="AW1986" s="13" t="s">
        <v>33</v>
      </c>
      <c r="AX1986" s="13" t="s">
        <v>71</v>
      </c>
      <c r="AY1986" s="169" t="s">
        <v>159</v>
      </c>
    </row>
    <row r="1987" spans="2:51" s="14" customFormat="1" ht="11.25">
      <c r="B1987" s="175"/>
      <c r="D1987" s="168" t="s">
        <v>167</v>
      </c>
      <c r="E1987" s="176" t="s">
        <v>3</v>
      </c>
      <c r="F1987" s="177" t="s">
        <v>2630</v>
      </c>
      <c r="H1987" s="178">
        <v>14.5</v>
      </c>
      <c r="I1987" s="179"/>
      <c r="L1987" s="175"/>
      <c r="M1987" s="180"/>
      <c r="N1987" s="181"/>
      <c r="O1987" s="181"/>
      <c r="P1987" s="181"/>
      <c r="Q1987" s="181"/>
      <c r="R1987" s="181"/>
      <c r="S1987" s="181"/>
      <c r="T1987" s="182"/>
      <c r="AT1987" s="176" t="s">
        <v>167</v>
      </c>
      <c r="AU1987" s="176" t="s">
        <v>79</v>
      </c>
      <c r="AV1987" s="14" t="s">
        <v>79</v>
      </c>
      <c r="AW1987" s="14" t="s">
        <v>33</v>
      </c>
      <c r="AX1987" s="14" t="s">
        <v>71</v>
      </c>
      <c r="AY1987" s="176" t="s">
        <v>159</v>
      </c>
    </row>
    <row r="1988" spans="2:51" s="13" customFormat="1" ht="11.25">
      <c r="B1988" s="167"/>
      <c r="D1988" s="168" t="s">
        <v>167</v>
      </c>
      <c r="E1988" s="169" t="s">
        <v>3</v>
      </c>
      <c r="F1988" s="170" t="s">
        <v>1218</v>
      </c>
      <c r="H1988" s="169" t="s">
        <v>3</v>
      </c>
      <c r="I1988" s="171"/>
      <c r="L1988" s="167"/>
      <c r="M1988" s="172"/>
      <c r="N1988" s="173"/>
      <c r="O1988" s="173"/>
      <c r="P1988" s="173"/>
      <c r="Q1988" s="173"/>
      <c r="R1988" s="173"/>
      <c r="S1988" s="173"/>
      <c r="T1988" s="174"/>
      <c r="AT1988" s="169" t="s">
        <v>167</v>
      </c>
      <c r="AU1988" s="169" t="s">
        <v>79</v>
      </c>
      <c r="AV1988" s="13" t="s">
        <v>15</v>
      </c>
      <c r="AW1988" s="13" t="s">
        <v>33</v>
      </c>
      <c r="AX1988" s="13" t="s">
        <v>71</v>
      </c>
      <c r="AY1988" s="169" t="s">
        <v>159</v>
      </c>
    </row>
    <row r="1989" spans="2:51" s="14" customFormat="1" ht="11.25">
      <c r="B1989" s="175"/>
      <c r="D1989" s="168" t="s">
        <v>167</v>
      </c>
      <c r="E1989" s="176" t="s">
        <v>3</v>
      </c>
      <c r="F1989" s="177" t="s">
        <v>2631</v>
      </c>
      <c r="H1989" s="178">
        <v>11.9</v>
      </c>
      <c r="I1989" s="179"/>
      <c r="L1989" s="175"/>
      <c r="M1989" s="180"/>
      <c r="N1989" s="181"/>
      <c r="O1989" s="181"/>
      <c r="P1989" s="181"/>
      <c r="Q1989" s="181"/>
      <c r="R1989" s="181"/>
      <c r="S1989" s="181"/>
      <c r="T1989" s="182"/>
      <c r="AT1989" s="176" t="s">
        <v>167</v>
      </c>
      <c r="AU1989" s="176" t="s">
        <v>79</v>
      </c>
      <c r="AV1989" s="14" t="s">
        <v>79</v>
      </c>
      <c r="AW1989" s="14" t="s">
        <v>33</v>
      </c>
      <c r="AX1989" s="14" t="s">
        <v>71</v>
      </c>
      <c r="AY1989" s="176" t="s">
        <v>159</v>
      </c>
    </row>
    <row r="1990" spans="2:51" s="13" customFormat="1" ht="11.25">
      <c r="B1990" s="167"/>
      <c r="D1990" s="168" t="s">
        <v>167</v>
      </c>
      <c r="E1990" s="169" t="s">
        <v>3</v>
      </c>
      <c r="F1990" s="170" t="s">
        <v>1220</v>
      </c>
      <c r="H1990" s="169" t="s">
        <v>3</v>
      </c>
      <c r="I1990" s="171"/>
      <c r="L1990" s="167"/>
      <c r="M1990" s="172"/>
      <c r="N1990" s="173"/>
      <c r="O1990" s="173"/>
      <c r="P1990" s="173"/>
      <c r="Q1990" s="173"/>
      <c r="R1990" s="173"/>
      <c r="S1990" s="173"/>
      <c r="T1990" s="174"/>
      <c r="AT1990" s="169" t="s">
        <v>167</v>
      </c>
      <c r="AU1990" s="169" t="s">
        <v>79</v>
      </c>
      <c r="AV1990" s="13" t="s">
        <v>15</v>
      </c>
      <c r="AW1990" s="13" t="s">
        <v>33</v>
      </c>
      <c r="AX1990" s="13" t="s">
        <v>71</v>
      </c>
      <c r="AY1990" s="169" t="s">
        <v>159</v>
      </c>
    </row>
    <row r="1991" spans="2:51" s="14" customFormat="1" ht="11.25">
      <c r="B1991" s="175"/>
      <c r="D1991" s="168" t="s">
        <v>167</v>
      </c>
      <c r="E1991" s="176" t="s">
        <v>3</v>
      </c>
      <c r="F1991" s="177" t="s">
        <v>2631</v>
      </c>
      <c r="H1991" s="178">
        <v>11.9</v>
      </c>
      <c r="I1991" s="179"/>
      <c r="L1991" s="175"/>
      <c r="M1991" s="180"/>
      <c r="N1991" s="181"/>
      <c r="O1991" s="181"/>
      <c r="P1991" s="181"/>
      <c r="Q1991" s="181"/>
      <c r="R1991" s="181"/>
      <c r="S1991" s="181"/>
      <c r="T1991" s="182"/>
      <c r="AT1991" s="176" t="s">
        <v>167</v>
      </c>
      <c r="AU1991" s="176" t="s">
        <v>79</v>
      </c>
      <c r="AV1991" s="14" t="s">
        <v>79</v>
      </c>
      <c r="AW1991" s="14" t="s">
        <v>33</v>
      </c>
      <c r="AX1991" s="14" t="s">
        <v>71</v>
      </c>
      <c r="AY1991" s="176" t="s">
        <v>159</v>
      </c>
    </row>
    <row r="1992" spans="2:51" s="13" customFormat="1" ht="11.25">
      <c r="B1992" s="167"/>
      <c r="D1992" s="168" t="s">
        <v>167</v>
      </c>
      <c r="E1992" s="169" t="s">
        <v>3</v>
      </c>
      <c r="F1992" s="170" t="s">
        <v>1222</v>
      </c>
      <c r="H1992" s="169" t="s">
        <v>3</v>
      </c>
      <c r="I1992" s="171"/>
      <c r="L1992" s="167"/>
      <c r="M1992" s="172"/>
      <c r="N1992" s="173"/>
      <c r="O1992" s="173"/>
      <c r="P1992" s="173"/>
      <c r="Q1992" s="173"/>
      <c r="R1992" s="173"/>
      <c r="S1992" s="173"/>
      <c r="T1992" s="174"/>
      <c r="AT1992" s="169" t="s">
        <v>167</v>
      </c>
      <c r="AU1992" s="169" t="s">
        <v>79</v>
      </c>
      <c r="AV1992" s="13" t="s">
        <v>15</v>
      </c>
      <c r="AW1992" s="13" t="s">
        <v>33</v>
      </c>
      <c r="AX1992" s="13" t="s">
        <v>71</v>
      </c>
      <c r="AY1992" s="169" t="s">
        <v>159</v>
      </c>
    </row>
    <row r="1993" spans="2:51" s="14" customFormat="1" ht="11.25">
      <c r="B1993" s="175"/>
      <c r="D1993" s="168" t="s">
        <v>167</v>
      </c>
      <c r="E1993" s="176" t="s">
        <v>3</v>
      </c>
      <c r="F1993" s="177" t="s">
        <v>2535</v>
      </c>
      <c r="H1993" s="178">
        <v>14</v>
      </c>
      <c r="I1993" s="179"/>
      <c r="L1993" s="175"/>
      <c r="M1993" s="180"/>
      <c r="N1993" s="181"/>
      <c r="O1993" s="181"/>
      <c r="P1993" s="181"/>
      <c r="Q1993" s="181"/>
      <c r="R1993" s="181"/>
      <c r="S1993" s="181"/>
      <c r="T1993" s="182"/>
      <c r="AT1993" s="176" t="s">
        <v>167</v>
      </c>
      <c r="AU1993" s="176" t="s">
        <v>79</v>
      </c>
      <c r="AV1993" s="14" t="s">
        <v>79</v>
      </c>
      <c r="AW1993" s="14" t="s">
        <v>33</v>
      </c>
      <c r="AX1993" s="14" t="s">
        <v>71</v>
      </c>
      <c r="AY1993" s="176" t="s">
        <v>159</v>
      </c>
    </row>
    <row r="1994" spans="2:51" s="13" customFormat="1" ht="11.25">
      <c r="B1994" s="167"/>
      <c r="D1994" s="168" t="s">
        <v>167</v>
      </c>
      <c r="E1994" s="169" t="s">
        <v>3</v>
      </c>
      <c r="F1994" s="170" t="s">
        <v>1224</v>
      </c>
      <c r="H1994" s="169" t="s">
        <v>3</v>
      </c>
      <c r="I1994" s="171"/>
      <c r="L1994" s="167"/>
      <c r="M1994" s="172"/>
      <c r="N1994" s="173"/>
      <c r="O1994" s="173"/>
      <c r="P1994" s="173"/>
      <c r="Q1994" s="173"/>
      <c r="R1994" s="173"/>
      <c r="S1994" s="173"/>
      <c r="T1994" s="174"/>
      <c r="AT1994" s="169" t="s">
        <v>167</v>
      </c>
      <c r="AU1994" s="169" t="s">
        <v>79</v>
      </c>
      <c r="AV1994" s="13" t="s">
        <v>15</v>
      </c>
      <c r="AW1994" s="13" t="s">
        <v>33</v>
      </c>
      <c r="AX1994" s="13" t="s">
        <v>71</v>
      </c>
      <c r="AY1994" s="169" t="s">
        <v>159</v>
      </c>
    </row>
    <row r="1995" spans="2:51" s="14" customFormat="1" ht="11.25">
      <c r="B1995" s="175"/>
      <c r="D1995" s="168" t="s">
        <v>167</v>
      </c>
      <c r="E1995" s="176" t="s">
        <v>3</v>
      </c>
      <c r="F1995" s="177" t="s">
        <v>2632</v>
      </c>
      <c r="H1995" s="178">
        <v>14.2</v>
      </c>
      <c r="I1995" s="179"/>
      <c r="L1995" s="175"/>
      <c r="M1995" s="180"/>
      <c r="N1995" s="181"/>
      <c r="O1995" s="181"/>
      <c r="P1995" s="181"/>
      <c r="Q1995" s="181"/>
      <c r="R1995" s="181"/>
      <c r="S1995" s="181"/>
      <c r="T1995" s="182"/>
      <c r="AT1995" s="176" t="s">
        <v>167</v>
      </c>
      <c r="AU1995" s="176" t="s">
        <v>79</v>
      </c>
      <c r="AV1995" s="14" t="s">
        <v>79</v>
      </c>
      <c r="AW1995" s="14" t="s">
        <v>33</v>
      </c>
      <c r="AX1995" s="14" t="s">
        <v>71</v>
      </c>
      <c r="AY1995" s="176" t="s">
        <v>159</v>
      </c>
    </row>
    <row r="1996" spans="2:51" s="13" customFormat="1" ht="11.25">
      <c r="B1996" s="167"/>
      <c r="D1996" s="168" t="s">
        <v>167</v>
      </c>
      <c r="E1996" s="169" t="s">
        <v>3</v>
      </c>
      <c r="F1996" s="170" t="s">
        <v>1227</v>
      </c>
      <c r="H1996" s="169" t="s">
        <v>3</v>
      </c>
      <c r="I1996" s="171"/>
      <c r="L1996" s="167"/>
      <c r="M1996" s="172"/>
      <c r="N1996" s="173"/>
      <c r="O1996" s="173"/>
      <c r="P1996" s="173"/>
      <c r="Q1996" s="173"/>
      <c r="R1996" s="173"/>
      <c r="S1996" s="173"/>
      <c r="T1996" s="174"/>
      <c r="AT1996" s="169" t="s">
        <v>167</v>
      </c>
      <c r="AU1996" s="169" t="s">
        <v>79</v>
      </c>
      <c r="AV1996" s="13" t="s">
        <v>15</v>
      </c>
      <c r="AW1996" s="13" t="s">
        <v>33</v>
      </c>
      <c r="AX1996" s="13" t="s">
        <v>71</v>
      </c>
      <c r="AY1996" s="169" t="s">
        <v>159</v>
      </c>
    </row>
    <row r="1997" spans="2:51" s="14" customFormat="1" ht="11.25">
      <c r="B1997" s="175"/>
      <c r="D1997" s="168" t="s">
        <v>167</v>
      </c>
      <c r="E1997" s="176" t="s">
        <v>3</v>
      </c>
      <c r="F1997" s="177" t="s">
        <v>2633</v>
      </c>
      <c r="H1997" s="178">
        <v>6.1</v>
      </c>
      <c r="I1997" s="179"/>
      <c r="L1997" s="175"/>
      <c r="M1997" s="180"/>
      <c r="N1997" s="181"/>
      <c r="O1997" s="181"/>
      <c r="P1997" s="181"/>
      <c r="Q1997" s="181"/>
      <c r="R1997" s="181"/>
      <c r="S1997" s="181"/>
      <c r="T1997" s="182"/>
      <c r="AT1997" s="176" t="s">
        <v>167</v>
      </c>
      <c r="AU1997" s="176" t="s">
        <v>79</v>
      </c>
      <c r="AV1997" s="14" t="s">
        <v>79</v>
      </c>
      <c r="AW1997" s="14" t="s">
        <v>33</v>
      </c>
      <c r="AX1997" s="14" t="s">
        <v>71</v>
      </c>
      <c r="AY1997" s="176" t="s">
        <v>159</v>
      </c>
    </row>
    <row r="1998" spans="2:51" s="15" customFormat="1" ht="11.25">
      <c r="B1998" s="183"/>
      <c r="D1998" s="168" t="s">
        <v>167</v>
      </c>
      <c r="E1998" s="184" t="s">
        <v>3</v>
      </c>
      <c r="F1998" s="185" t="s">
        <v>186</v>
      </c>
      <c r="H1998" s="186">
        <v>240.63</v>
      </c>
      <c r="I1998" s="187"/>
      <c r="L1998" s="183"/>
      <c r="M1998" s="188"/>
      <c r="N1998" s="189"/>
      <c r="O1998" s="189"/>
      <c r="P1998" s="189"/>
      <c r="Q1998" s="189"/>
      <c r="R1998" s="189"/>
      <c r="S1998" s="189"/>
      <c r="T1998" s="190"/>
      <c r="AT1998" s="184" t="s">
        <v>167</v>
      </c>
      <c r="AU1998" s="184" t="s">
        <v>79</v>
      </c>
      <c r="AV1998" s="15" t="s">
        <v>85</v>
      </c>
      <c r="AW1998" s="15" t="s">
        <v>33</v>
      </c>
      <c r="AX1998" s="15" t="s">
        <v>15</v>
      </c>
      <c r="AY1998" s="184" t="s">
        <v>159</v>
      </c>
    </row>
    <row r="1999" spans="1:65" s="2" customFormat="1" ht="24" customHeight="1">
      <c r="A1999" s="34"/>
      <c r="B1999" s="153"/>
      <c r="C1999" s="191" t="s">
        <v>2634</v>
      </c>
      <c r="D1999" s="191" t="s">
        <v>245</v>
      </c>
      <c r="E1999" s="192" t="s">
        <v>2635</v>
      </c>
      <c r="F1999" s="193" t="s">
        <v>2636</v>
      </c>
      <c r="G1999" s="194" t="s">
        <v>298</v>
      </c>
      <c r="H1999" s="195">
        <v>245.443</v>
      </c>
      <c r="I1999" s="196"/>
      <c r="J1999" s="197">
        <f>ROUND(I1999*H1999,2)</f>
        <v>0</v>
      </c>
      <c r="K1999" s="193" t="s">
        <v>3</v>
      </c>
      <c r="L1999" s="198"/>
      <c r="M1999" s="199" t="s">
        <v>3</v>
      </c>
      <c r="N1999" s="200" t="s">
        <v>42</v>
      </c>
      <c r="O1999" s="55"/>
      <c r="P1999" s="163">
        <f>O1999*H1999</f>
        <v>0</v>
      </c>
      <c r="Q1999" s="163">
        <v>0.0002</v>
      </c>
      <c r="R1999" s="163">
        <f>Q1999*H1999</f>
        <v>0.0490886</v>
      </c>
      <c r="S1999" s="163">
        <v>0</v>
      </c>
      <c r="T1999" s="164">
        <f>S1999*H1999</f>
        <v>0</v>
      </c>
      <c r="U1999" s="34"/>
      <c r="V1999" s="34"/>
      <c r="W1999" s="34"/>
      <c r="X1999" s="34"/>
      <c r="Y1999" s="34"/>
      <c r="Z1999" s="34"/>
      <c r="AA1999" s="34"/>
      <c r="AB1999" s="34"/>
      <c r="AC1999" s="34"/>
      <c r="AD1999" s="34"/>
      <c r="AE1999" s="34"/>
      <c r="AR1999" s="165" t="s">
        <v>345</v>
      </c>
      <c r="AT1999" s="165" t="s">
        <v>245</v>
      </c>
      <c r="AU1999" s="165" t="s">
        <v>79</v>
      </c>
      <c r="AY1999" s="19" t="s">
        <v>159</v>
      </c>
      <c r="BE1999" s="166">
        <f>IF(N1999="základní",J1999,0)</f>
        <v>0</v>
      </c>
      <c r="BF1999" s="166">
        <f>IF(N1999="snížená",J1999,0)</f>
        <v>0</v>
      </c>
      <c r="BG1999" s="166">
        <f>IF(N1999="zákl. přenesená",J1999,0)</f>
        <v>0</v>
      </c>
      <c r="BH1999" s="166">
        <f>IF(N1999="sníž. přenesená",J1999,0)</f>
        <v>0</v>
      </c>
      <c r="BI1999" s="166">
        <f>IF(N1999="nulová",J1999,0)</f>
        <v>0</v>
      </c>
      <c r="BJ1999" s="19" t="s">
        <v>15</v>
      </c>
      <c r="BK1999" s="166">
        <f>ROUND(I1999*H1999,2)</f>
        <v>0</v>
      </c>
      <c r="BL1999" s="19" t="s">
        <v>251</v>
      </c>
      <c r="BM1999" s="165" t="s">
        <v>2637</v>
      </c>
    </row>
    <row r="2000" spans="2:51" s="14" customFormat="1" ht="11.25">
      <c r="B2000" s="175"/>
      <c r="D2000" s="168" t="s">
        <v>167</v>
      </c>
      <c r="F2000" s="177" t="s">
        <v>2638</v>
      </c>
      <c r="H2000" s="178">
        <v>245.443</v>
      </c>
      <c r="I2000" s="179"/>
      <c r="L2000" s="175"/>
      <c r="M2000" s="180"/>
      <c r="N2000" s="181"/>
      <c r="O2000" s="181"/>
      <c r="P2000" s="181"/>
      <c r="Q2000" s="181"/>
      <c r="R2000" s="181"/>
      <c r="S2000" s="181"/>
      <c r="T2000" s="182"/>
      <c r="AT2000" s="176" t="s">
        <v>167</v>
      </c>
      <c r="AU2000" s="176" t="s">
        <v>79</v>
      </c>
      <c r="AV2000" s="14" t="s">
        <v>79</v>
      </c>
      <c r="AW2000" s="14" t="s">
        <v>4</v>
      </c>
      <c r="AX2000" s="14" t="s">
        <v>15</v>
      </c>
      <c r="AY2000" s="176" t="s">
        <v>159</v>
      </c>
    </row>
    <row r="2001" spans="1:65" s="2" customFormat="1" ht="24" customHeight="1">
      <c r="A2001" s="34"/>
      <c r="B2001" s="153"/>
      <c r="C2001" s="154" t="s">
        <v>2639</v>
      </c>
      <c r="D2001" s="154" t="s">
        <v>161</v>
      </c>
      <c r="E2001" s="155" t="s">
        <v>2640</v>
      </c>
      <c r="F2001" s="156" t="s">
        <v>2641</v>
      </c>
      <c r="G2001" s="157" t="s">
        <v>164</v>
      </c>
      <c r="H2001" s="158">
        <v>239.972</v>
      </c>
      <c r="I2001" s="159"/>
      <c r="J2001" s="160">
        <f>ROUND(I2001*H2001,2)</f>
        <v>0</v>
      </c>
      <c r="K2001" s="156" t="s">
        <v>165</v>
      </c>
      <c r="L2001" s="35"/>
      <c r="M2001" s="161" t="s">
        <v>3</v>
      </c>
      <c r="N2001" s="162" t="s">
        <v>42</v>
      </c>
      <c r="O2001" s="55"/>
      <c r="P2001" s="163">
        <f>O2001*H2001</f>
        <v>0</v>
      </c>
      <c r="Q2001" s="163">
        <v>0</v>
      </c>
      <c r="R2001" s="163">
        <f>Q2001*H2001</f>
        <v>0</v>
      </c>
      <c r="S2001" s="163">
        <v>0</v>
      </c>
      <c r="T2001" s="164">
        <f>S2001*H2001</f>
        <v>0</v>
      </c>
      <c r="U2001" s="34"/>
      <c r="V2001" s="34"/>
      <c r="W2001" s="34"/>
      <c r="X2001" s="34"/>
      <c r="Y2001" s="34"/>
      <c r="Z2001" s="34"/>
      <c r="AA2001" s="34"/>
      <c r="AB2001" s="34"/>
      <c r="AC2001" s="34"/>
      <c r="AD2001" s="34"/>
      <c r="AE2001" s="34"/>
      <c r="AR2001" s="165" t="s">
        <v>251</v>
      </c>
      <c r="AT2001" s="165" t="s">
        <v>161</v>
      </c>
      <c r="AU2001" s="165" t="s">
        <v>79</v>
      </c>
      <c r="AY2001" s="19" t="s">
        <v>159</v>
      </c>
      <c r="BE2001" s="166">
        <f>IF(N2001="základní",J2001,0)</f>
        <v>0</v>
      </c>
      <c r="BF2001" s="166">
        <f>IF(N2001="snížená",J2001,0)</f>
        <v>0</v>
      </c>
      <c r="BG2001" s="166">
        <f>IF(N2001="zákl. přenesená",J2001,0)</f>
        <v>0</v>
      </c>
      <c r="BH2001" s="166">
        <f>IF(N2001="sníž. přenesená",J2001,0)</f>
        <v>0</v>
      </c>
      <c r="BI2001" s="166">
        <f>IF(N2001="nulová",J2001,0)</f>
        <v>0</v>
      </c>
      <c r="BJ2001" s="19" t="s">
        <v>15</v>
      </c>
      <c r="BK2001" s="166">
        <f>ROUND(I2001*H2001,2)</f>
        <v>0</v>
      </c>
      <c r="BL2001" s="19" t="s">
        <v>251</v>
      </c>
      <c r="BM2001" s="165" t="s">
        <v>2642</v>
      </c>
    </row>
    <row r="2002" spans="2:51" s="14" customFormat="1" ht="11.25">
      <c r="B2002" s="175"/>
      <c r="D2002" s="168" t="s">
        <v>167</v>
      </c>
      <c r="E2002" s="176" t="s">
        <v>3</v>
      </c>
      <c r="F2002" s="177" t="s">
        <v>2643</v>
      </c>
      <c r="H2002" s="178">
        <v>237.14</v>
      </c>
      <c r="I2002" s="179"/>
      <c r="L2002" s="175"/>
      <c r="M2002" s="180"/>
      <c r="N2002" s="181"/>
      <c r="O2002" s="181"/>
      <c r="P2002" s="181"/>
      <c r="Q2002" s="181"/>
      <c r="R2002" s="181"/>
      <c r="S2002" s="181"/>
      <c r="T2002" s="182"/>
      <c r="AT2002" s="176" t="s">
        <v>167</v>
      </c>
      <c r="AU2002" s="176" t="s">
        <v>79</v>
      </c>
      <c r="AV2002" s="14" t="s">
        <v>79</v>
      </c>
      <c r="AW2002" s="14" t="s">
        <v>33</v>
      </c>
      <c r="AX2002" s="14" t="s">
        <v>71</v>
      </c>
      <c r="AY2002" s="176" t="s">
        <v>159</v>
      </c>
    </row>
    <row r="2003" spans="2:51" s="13" customFormat="1" ht="11.25">
      <c r="B2003" s="167"/>
      <c r="D2003" s="168" t="s">
        <v>167</v>
      </c>
      <c r="E2003" s="169" t="s">
        <v>3</v>
      </c>
      <c r="F2003" s="170" t="s">
        <v>2603</v>
      </c>
      <c r="H2003" s="169" t="s">
        <v>3</v>
      </c>
      <c r="I2003" s="171"/>
      <c r="L2003" s="167"/>
      <c r="M2003" s="172"/>
      <c r="N2003" s="173"/>
      <c r="O2003" s="173"/>
      <c r="P2003" s="173"/>
      <c r="Q2003" s="173"/>
      <c r="R2003" s="173"/>
      <c r="S2003" s="173"/>
      <c r="T2003" s="174"/>
      <c r="AT2003" s="169" t="s">
        <v>167</v>
      </c>
      <c r="AU2003" s="169" t="s">
        <v>79</v>
      </c>
      <c r="AV2003" s="13" t="s">
        <v>15</v>
      </c>
      <c r="AW2003" s="13" t="s">
        <v>33</v>
      </c>
      <c r="AX2003" s="13" t="s">
        <v>71</v>
      </c>
      <c r="AY2003" s="169" t="s">
        <v>159</v>
      </c>
    </row>
    <row r="2004" spans="2:51" s="14" customFormat="1" ht="11.25">
      <c r="B2004" s="175"/>
      <c r="D2004" s="168" t="s">
        <v>167</v>
      </c>
      <c r="E2004" s="176" t="s">
        <v>3</v>
      </c>
      <c r="F2004" s="177" t="s">
        <v>2614</v>
      </c>
      <c r="H2004" s="178">
        <v>1.152</v>
      </c>
      <c r="I2004" s="179"/>
      <c r="L2004" s="175"/>
      <c r="M2004" s="180"/>
      <c r="N2004" s="181"/>
      <c r="O2004" s="181"/>
      <c r="P2004" s="181"/>
      <c r="Q2004" s="181"/>
      <c r="R2004" s="181"/>
      <c r="S2004" s="181"/>
      <c r="T2004" s="182"/>
      <c r="AT2004" s="176" t="s">
        <v>167</v>
      </c>
      <c r="AU2004" s="176" t="s">
        <v>79</v>
      </c>
      <c r="AV2004" s="14" t="s">
        <v>79</v>
      </c>
      <c r="AW2004" s="14" t="s">
        <v>33</v>
      </c>
      <c r="AX2004" s="14" t="s">
        <v>71</v>
      </c>
      <c r="AY2004" s="176" t="s">
        <v>159</v>
      </c>
    </row>
    <row r="2005" spans="2:51" s="14" customFormat="1" ht="11.25">
      <c r="B2005" s="175"/>
      <c r="D2005" s="168" t="s">
        <v>167</v>
      </c>
      <c r="E2005" s="176" t="s">
        <v>3</v>
      </c>
      <c r="F2005" s="177" t="s">
        <v>2615</v>
      </c>
      <c r="H2005" s="178">
        <v>1.68</v>
      </c>
      <c r="I2005" s="179"/>
      <c r="L2005" s="175"/>
      <c r="M2005" s="180"/>
      <c r="N2005" s="181"/>
      <c r="O2005" s="181"/>
      <c r="P2005" s="181"/>
      <c r="Q2005" s="181"/>
      <c r="R2005" s="181"/>
      <c r="S2005" s="181"/>
      <c r="T2005" s="182"/>
      <c r="AT2005" s="176" t="s">
        <v>167</v>
      </c>
      <c r="AU2005" s="176" t="s">
        <v>79</v>
      </c>
      <c r="AV2005" s="14" t="s">
        <v>79</v>
      </c>
      <c r="AW2005" s="14" t="s">
        <v>33</v>
      </c>
      <c r="AX2005" s="14" t="s">
        <v>71</v>
      </c>
      <c r="AY2005" s="176" t="s">
        <v>159</v>
      </c>
    </row>
    <row r="2006" spans="2:51" s="15" customFormat="1" ht="11.25">
      <c r="B2006" s="183"/>
      <c r="D2006" s="168" t="s">
        <v>167</v>
      </c>
      <c r="E2006" s="184" t="s">
        <v>3</v>
      </c>
      <c r="F2006" s="185" t="s">
        <v>186</v>
      </c>
      <c r="H2006" s="186">
        <v>239.972</v>
      </c>
      <c r="I2006" s="187"/>
      <c r="L2006" s="183"/>
      <c r="M2006" s="188"/>
      <c r="N2006" s="189"/>
      <c r="O2006" s="189"/>
      <c r="P2006" s="189"/>
      <c r="Q2006" s="189"/>
      <c r="R2006" s="189"/>
      <c r="S2006" s="189"/>
      <c r="T2006" s="190"/>
      <c r="AT2006" s="184" t="s">
        <v>167</v>
      </c>
      <c r="AU2006" s="184" t="s">
        <v>79</v>
      </c>
      <c r="AV2006" s="15" t="s">
        <v>85</v>
      </c>
      <c r="AW2006" s="15" t="s">
        <v>33</v>
      </c>
      <c r="AX2006" s="15" t="s">
        <v>15</v>
      </c>
      <c r="AY2006" s="184" t="s">
        <v>159</v>
      </c>
    </row>
    <row r="2007" spans="1:65" s="2" customFormat="1" ht="48" customHeight="1">
      <c r="A2007" s="34"/>
      <c r="B2007" s="153"/>
      <c r="C2007" s="154" t="s">
        <v>2644</v>
      </c>
      <c r="D2007" s="154" t="s">
        <v>161</v>
      </c>
      <c r="E2007" s="155" t="s">
        <v>2645</v>
      </c>
      <c r="F2007" s="156" t="s">
        <v>2646</v>
      </c>
      <c r="G2007" s="157" t="s">
        <v>214</v>
      </c>
      <c r="H2007" s="158">
        <v>2.81</v>
      </c>
      <c r="I2007" s="159"/>
      <c r="J2007" s="160">
        <f>ROUND(I2007*H2007,2)</f>
        <v>0</v>
      </c>
      <c r="K2007" s="156" t="s">
        <v>165</v>
      </c>
      <c r="L2007" s="35"/>
      <c r="M2007" s="161" t="s">
        <v>3</v>
      </c>
      <c r="N2007" s="162" t="s">
        <v>42</v>
      </c>
      <c r="O2007" s="55"/>
      <c r="P2007" s="163">
        <f>O2007*H2007</f>
        <v>0</v>
      </c>
      <c r="Q2007" s="163">
        <v>0</v>
      </c>
      <c r="R2007" s="163">
        <f>Q2007*H2007</f>
        <v>0</v>
      </c>
      <c r="S2007" s="163">
        <v>0</v>
      </c>
      <c r="T2007" s="164">
        <f>S2007*H2007</f>
        <v>0</v>
      </c>
      <c r="U2007" s="34"/>
      <c r="V2007" s="34"/>
      <c r="W2007" s="34"/>
      <c r="X2007" s="34"/>
      <c r="Y2007" s="34"/>
      <c r="Z2007" s="34"/>
      <c r="AA2007" s="34"/>
      <c r="AB2007" s="34"/>
      <c r="AC2007" s="34"/>
      <c r="AD2007" s="34"/>
      <c r="AE2007" s="34"/>
      <c r="AR2007" s="165" t="s">
        <v>251</v>
      </c>
      <c r="AT2007" s="165" t="s">
        <v>161</v>
      </c>
      <c r="AU2007" s="165" t="s">
        <v>79</v>
      </c>
      <c r="AY2007" s="19" t="s">
        <v>159</v>
      </c>
      <c r="BE2007" s="166">
        <f>IF(N2007="základní",J2007,0)</f>
        <v>0</v>
      </c>
      <c r="BF2007" s="166">
        <f>IF(N2007="snížená",J2007,0)</f>
        <v>0</v>
      </c>
      <c r="BG2007" s="166">
        <f>IF(N2007="zákl. přenesená",J2007,0)</f>
        <v>0</v>
      </c>
      <c r="BH2007" s="166">
        <f>IF(N2007="sníž. přenesená",J2007,0)</f>
        <v>0</v>
      </c>
      <c r="BI2007" s="166">
        <f>IF(N2007="nulová",J2007,0)</f>
        <v>0</v>
      </c>
      <c r="BJ2007" s="19" t="s">
        <v>15</v>
      </c>
      <c r="BK2007" s="166">
        <f>ROUND(I2007*H2007,2)</f>
        <v>0</v>
      </c>
      <c r="BL2007" s="19" t="s">
        <v>251</v>
      </c>
      <c r="BM2007" s="165" t="s">
        <v>2647</v>
      </c>
    </row>
    <row r="2008" spans="2:63" s="12" customFormat="1" ht="22.9" customHeight="1">
      <c r="B2008" s="140"/>
      <c r="D2008" s="141" t="s">
        <v>70</v>
      </c>
      <c r="E2008" s="151" t="s">
        <v>2648</v>
      </c>
      <c r="F2008" s="151" t="s">
        <v>2649</v>
      </c>
      <c r="I2008" s="143"/>
      <c r="J2008" s="152">
        <f>BK2008</f>
        <v>0</v>
      </c>
      <c r="L2008" s="140"/>
      <c r="M2008" s="145"/>
      <c r="N2008" s="146"/>
      <c r="O2008" s="146"/>
      <c r="P2008" s="147">
        <f>SUM(P2009:P2021)</f>
        <v>0</v>
      </c>
      <c r="Q2008" s="146"/>
      <c r="R2008" s="147">
        <f>SUM(R2009:R2021)</f>
        <v>1.1539125</v>
      </c>
      <c r="S2008" s="146"/>
      <c r="T2008" s="148">
        <f>SUM(T2009:T2021)</f>
        <v>0</v>
      </c>
      <c r="AR2008" s="141" t="s">
        <v>79</v>
      </c>
      <c r="AT2008" s="149" t="s">
        <v>70</v>
      </c>
      <c r="AU2008" s="149" t="s">
        <v>15</v>
      </c>
      <c r="AY2008" s="141" t="s">
        <v>159</v>
      </c>
      <c r="BK2008" s="150">
        <f>SUM(BK2009:BK2021)</f>
        <v>0</v>
      </c>
    </row>
    <row r="2009" spans="1:65" s="2" customFormat="1" ht="24" customHeight="1">
      <c r="A2009" s="34"/>
      <c r="B2009" s="153"/>
      <c r="C2009" s="154" t="s">
        <v>2650</v>
      </c>
      <c r="D2009" s="154" t="s">
        <v>161</v>
      </c>
      <c r="E2009" s="155" t="s">
        <v>2651</v>
      </c>
      <c r="F2009" s="156" t="s">
        <v>2652</v>
      </c>
      <c r="G2009" s="157" t="s">
        <v>164</v>
      </c>
      <c r="H2009" s="158">
        <v>102.57</v>
      </c>
      <c r="I2009" s="159"/>
      <c r="J2009" s="160">
        <f>ROUND(I2009*H2009,2)</f>
        <v>0</v>
      </c>
      <c r="K2009" s="156" t="s">
        <v>165</v>
      </c>
      <c r="L2009" s="35"/>
      <c r="M2009" s="161" t="s">
        <v>3</v>
      </c>
      <c r="N2009" s="162" t="s">
        <v>42</v>
      </c>
      <c r="O2009" s="55"/>
      <c r="P2009" s="163">
        <f>O2009*H2009</f>
        <v>0</v>
      </c>
      <c r="Q2009" s="163">
        <v>0</v>
      </c>
      <c r="R2009" s="163">
        <f>Q2009*H2009</f>
        <v>0</v>
      </c>
      <c r="S2009" s="163">
        <v>0</v>
      </c>
      <c r="T2009" s="164">
        <f>S2009*H2009</f>
        <v>0</v>
      </c>
      <c r="U2009" s="34"/>
      <c r="V2009" s="34"/>
      <c r="W2009" s="34"/>
      <c r="X2009" s="34"/>
      <c r="Y2009" s="34"/>
      <c r="Z2009" s="34"/>
      <c r="AA2009" s="34"/>
      <c r="AB2009" s="34"/>
      <c r="AC2009" s="34"/>
      <c r="AD2009" s="34"/>
      <c r="AE2009" s="34"/>
      <c r="AR2009" s="165" t="s">
        <v>251</v>
      </c>
      <c r="AT2009" s="165" t="s">
        <v>161</v>
      </c>
      <c r="AU2009" s="165" t="s">
        <v>79</v>
      </c>
      <c r="AY2009" s="19" t="s">
        <v>159</v>
      </c>
      <c r="BE2009" s="166">
        <f>IF(N2009="základní",J2009,0)</f>
        <v>0</v>
      </c>
      <c r="BF2009" s="166">
        <f>IF(N2009="snížená",J2009,0)</f>
        <v>0</v>
      </c>
      <c r="BG2009" s="166">
        <f>IF(N2009="zákl. přenesená",J2009,0)</f>
        <v>0</v>
      </c>
      <c r="BH2009" s="166">
        <f>IF(N2009="sníž. přenesená",J2009,0)</f>
        <v>0</v>
      </c>
      <c r="BI2009" s="166">
        <f>IF(N2009="nulová",J2009,0)</f>
        <v>0</v>
      </c>
      <c r="BJ2009" s="19" t="s">
        <v>15</v>
      </c>
      <c r="BK2009" s="166">
        <f>ROUND(I2009*H2009,2)</f>
        <v>0</v>
      </c>
      <c r="BL2009" s="19" t="s">
        <v>251</v>
      </c>
      <c r="BM2009" s="165" t="s">
        <v>2653</v>
      </c>
    </row>
    <row r="2010" spans="2:51" s="13" customFormat="1" ht="11.25">
      <c r="B2010" s="167"/>
      <c r="D2010" s="168" t="s">
        <v>167</v>
      </c>
      <c r="E2010" s="169" t="s">
        <v>3</v>
      </c>
      <c r="F2010" s="170" t="s">
        <v>339</v>
      </c>
      <c r="H2010" s="169" t="s">
        <v>3</v>
      </c>
      <c r="I2010" s="171"/>
      <c r="L2010" s="167"/>
      <c r="M2010" s="172"/>
      <c r="N2010" s="173"/>
      <c r="O2010" s="173"/>
      <c r="P2010" s="173"/>
      <c r="Q2010" s="173"/>
      <c r="R2010" s="173"/>
      <c r="S2010" s="173"/>
      <c r="T2010" s="174"/>
      <c r="AT2010" s="169" t="s">
        <v>167</v>
      </c>
      <c r="AU2010" s="169" t="s">
        <v>79</v>
      </c>
      <c r="AV2010" s="13" t="s">
        <v>15</v>
      </c>
      <c r="AW2010" s="13" t="s">
        <v>33</v>
      </c>
      <c r="AX2010" s="13" t="s">
        <v>71</v>
      </c>
      <c r="AY2010" s="169" t="s">
        <v>159</v>
      </c>
    </row>
    <row r="2011" spans="2:51" s="14" customFormat="1" ht="11.25">
      <c r="B2011" s="175"/>
      <c r="D2011" s="168" t="s">
        <v>167</v>
      </c>
      <c r="E2011" s="176" t="s">
        <v>3</v>
      </c>
      <c r="F2011" s="177" t="s">
        <v>1239</v>
      </c>
      <c r="H2011" s="178">
        <v>102.57</v>
      </c>
      <c r="I2011" s="179"/>
      <c r="L2011" s="175"/>
      <c r="M2011" s="180"/>
      <c r="N2011" s="181"/>
      <c r="O2011" s="181"/>
      <c r="P2011" s="181"/>
      <c r="Q2011" s="181"/>
      <c r="R2011" s="181"/>
      <c r="S2011" s="181"/>
      <c r="T2011" s="182"/>
      <c r="AT2011" s="176" t="s">
        <v>167</v>
      </c>
      <c r="AU2011" s="176" t="s">
        <v>79</v>
      </c>
      <c r="AV2011" s="14" t="s">
        <v>79</v>
      </c>
      <c r="AW2011" s="14" t="s">
        <v>33</v>
      </c>
      <c r="AX2011" s="14" t="s">
        <v>15</v>
      </c>
      <c r="AY2011" s="176" t="s">
        <v>159</v>
      </c>
    </row>
    <row r="2012" spans="1:65" s="2" customFormat="1" ht="24" customHeight="1">
      <c r="A2012" s="34"/>
      <c r="B2012" s="153"/>
      <c r="C2012" s="154" t="s">
        <v>2654</v>
      </c>
      <c r="D2012" s="154" t="s">
        <v>161</v>
      </c>
      <c r="E2012" s="155" t="s">
        <v>2655</v>
      </c>
      <c r="F2012" s="156" t="s">
        <v>2656</v>
      </c>
      <c r="G2012" s="157" t="s">
        <v>164</v>
      </c>
      <c r="H2012" s="158">
        <v>102.57</v>
      </c>
      <c r="I2012" s="159"/>
      <c r="J2012" s="160">
        <f>ROUND(I2012*H2012,2)</f>
        <v>0</v>
      </c>
      <c r="K2012" s="156" t="s">
        <v>165</v>
      </c>
      <c r="L2012" s="35"/>
      <c r="M2012" s="161" t="s">
        <v>3</v>
      </c>
      <c r="N2012" s="162" t="s">
        <v>42</v>
      </c>
      <c r="O2012" s="55"/>
      <c r="P2012" s="163">
        <f>O2012*H2012</f>
        <v>0</v>
      </c>
      <c r="Q2012" s="163">
        <v>0.00755</v>
      </c>
      <c r="R2012" s="163">
        <f>Q2012*H2012</f>
        <v>0.7744035</v>
      </c>
      <c r="S2012" s="163">
        <v>0</v>
      </c>
      <c r="T2012" s="164">
        <f>S2012*H2012</f>
        <v>0</v>
      </c>
      <c r="U2012" s="34"/>
      <c r="V2012" s="34"/>
      <c r="W2012" s="34"/>
      <c r="X2012" s="34"/>
      <c r="Y2012" s="34"/>
      <c r="Z2012" s="34"/>
      <c r="AA2012" s="34"/>
      <c r="AB2012" s="34"/>
      <c r="AC2012" s="34"/>
      <c r="AD2012" s="34"/>
      <c r="AE2012" s="34"/>
      <c r="AR2012" s="165" t="s">
        <v>251</v>
      </c>
      <c r="AT2012" s="165" t="s">
        <v>161</v>
      </c>
      <c r="AU2012" s="165" t="s">
        <v>79</v>
      </c>
      <c r="AY2012" s="19" t="s">
        <v>159</v>
      </c>
      <c r="BE2012" s="166">
        <f>IF(N2012="základní",J2012,0)</f>
        <v>0</v>
      </c>
      <c r="BF2012" s="166">
        <f>IF(N2012="snížená",J2012,0)</f>
        <v>0</v>
      </c>
      <c r="BG2012" s="166">
        <f>IF(N2012="zákl. přenesená",J2012,0)</f>
        <v>0</v>
      </c>
      <c r="BH2012" s="166">
        <f>IF(N2012="sníž. přenesená",J2012,0)</f>
        <v>0</v>
      </c>
      <c r="BI2012" s="166">
        <f>IF(N2012="nulová",J2012,0)</f>
        <v>0</v>
      </c>
      <c r="BJ2012" s="19" t="s">
        <v>15</v>
      </c>
      <c r="BK2012" s="166">
        <f>ROUND(I2012*H2012,2)</f>
        <v>0</v>
      </c>
      <c r="BL2012" s="19" t="s">
        <v>251</v>
      </c>
      <c r="BM2012" s="165" t="s">
        <v>2657</v>
      </c>
    </row>
    <row r="2013" spans="2:51" s="13" customFormat="1" ht="11.25">
      <c r="B2013" s="167"/>
      <c r="D2013" s="168" t="s">
        <v>167</v>
      </c>
      <c r="E2013" s="169" t="s">
        <v>3</v>
      </c>
      <c r="F2013" s="170" t="s">
        <v>339</v>
      </c>
      <c r="H2013" s="169" t="s">
        <v>3</v>
      </c>
      <c r="I2013" s="171"/>
      <c r="L2013" s="167"/>
      <c r="M2013" s="172"/>
      <c r="N2013" s="173"/>
      <c r="O2013" s="173"/>
      <c r="P2013" s="173"/>
      <c r="Q2013" s="173"/>
      <c r="R2013" s="173"/>
      <c r="S2013" s="173"/>
      <c r="T2013" s="174"/>
      <c r="AT2013" s="169" t="s">
        <v>167</v>
      </c>
      <c r="AU2013" s="169" t="s">
        <v>79</v>
      </c>
      <c r="AV2013" s="13" t="s">
        <v>15</v>
      </c>
      <c r="AW2013" s="13" t="s">
        <v>33</v>
      </c>
      <c r="AX2013" s="13" t="s">
        <v>71</v>
      </c>
      <c r="AY2013" s="169" t="s">
        <v>159</v>
      </c>
    </row>
    <row r="2014" spans="2:51" s="14" customFormat="1" ht="11.25">
      <c r="B2014" s="175"/>
      <c r="D2014" s="168" t="s">
        <v>167</v>
      </c>
      <c r="E2014" s="176" t="s">
        <v>3</v>
      </c>
      <c r="F2014" s="177" t="s">
        <v>1239</v>
      </c>
      <c r="H2014" s="178">
        <v>102.57</v>
      </c>
      <c r="I2014" s="179"/>
      <c r="L2014" s="175"/>
      <c r="M2014" s="180"/>
      <c r="N2014" s="181"/>
      <c r="O2014" s="181"/>
      <c r="P2014" s="181"/>
      <c r="Q2014" s="181"/>
      <c r="R2014" s="181"/>
      <c r="S2014" s="181"/>
      <c r="T2014" s="182"/>
      <c r="AT2014" s="176" t="s">
        <v>167</v>
      </c>
      <c r="AU2014" s="176" t="s">
        <v>79</v>
      </c>
      <c r="AV2014" s="14" t="s">
        <v>79</v>
      </c>
      <c r="AW2014" s="14" t="s">
        <v>33</v>
      </c>
      <c r="AX2014" s="14" t="s">
        <v>15</v>
      </c>
      <c r="AY2014" s="176" t="s">
        <v>159</v>
      </c>
    </row>
    <row r="2015" spans="1:65" s="2" customFormat="1" ht="24" customHeight="1">
      <c r="A2015" s="34"/>
      <c r="B2015" s="153"/>
      <c r="C2015" s="154" t="s">
        <v>2658</v>
      </c>
      <c r="D2015" s="154" t="s">
        <v>161</v>
      </c>
      <c r="E2015" s="155" t="s">
        <v>2659</v>
      </c>
      <c r="F2015" s="156" t="s">
        <v>2660</v>
      </c>
      <c r="G2015" s="157" t="s">
        <v>164</v>
      </c>
      <c r="H2015" s="158">
        <v>102.57</v>
      </c>
      <c r="I2015" s="159"/>
      <c r="J2015" s="160">
        <f>ROUND(I2015*H2015,2)</f>
        <v>0</v>
      </c>
      <c r="K2015" s="156" t="s">
        <v>165</v>
      </c>
      <c r="L2015" s="35"/>
      <c r="M2015" s="161" t="s">
        <v>3</v>
      </c>
      <c r="N2015" s="162" t="s">
        <v>42</v>
      </c>
      <c r="O2015" s="55"/>
      <c r="P2015" s="163">
        <f>O2015*H2015</f>
        <v>0</v>
      </c>
      <c r="Q2015" s="163">
        <v>0.0003</v>
      </c>
      <c r="R2015" s="163">
        <f>Q2015*H2015</f>
        <v>0.030770999999999996</v>
      </c>
      <c r="S2015" s="163">
        <v>0</v>
      </c>
      <c r="T2015" s="164">
        <f>S2015*H2015</f>
        <v>0</v>
      </c>
      <c r="U2015" s="34"/>
      <c r="V2015" s="34"/>
      <c r="W2015" s="34"/>
      <c r="X2015" s="34"/>
      <c r="Y2015" s="34"/>
      <c r="Z2015" s="34"/>
      <c r="AA2015" s="34"/>
      <c r="AB2015" s="34"/>
      <c r="AC2015" s="34"/>
      <c r="AD2015" s="34"/>
      <c r="AE2015" s="34"/>
      <c r="AR2015" s="165" t="s">
        <v>251</v>
      </c>
      <c r="AT2015" s="165" t="s">
        <v>161</v>
      </c>
      <c r="AU2015" s="165" t="s">
        <v>79</v>
      </c>
      <c r="AY2015" s="19" t="s">
        <v>159</v>
      </c>
      <c r="BE2015" s="166">
        <f>IF(N2015="základní",J2015,0)</f>
        <v>0</v>
      </c>
      <c r="BF2015" s="166">
        <f>IF(N2015="snížená",J2015,0)</f>
        <v>0</v>
      </c>
      <c r="BG2015" s="166">
        <f>IF(N2015="zákl. přenesená",J2015,0)</f>
        <v>0</v>
      </c>
      <c r="BH2015" s="166">
        <f>IF(N2015="sníž. přenesená",J2015,0)</f>
        <v>0</v>
      </c>
      <c r="BI2015" s="166">
        <f>IF(N2015="nulová",J2015,0)</f>
        <v>0</v>
      </c>
      <c r="BJ2015" s="19" t="s">
        <v>15</v>
      </c>
      <c r="BK2015" s="166">
        <f>ROUND(I2015*H2015,2)</f>
        <v>0</v>
      </c>
      <c r="BL2015" s="19" t="s">
        <v>251</v>
      </c>
      <c r="BM2015" s="165" t="s">
        <v>2661</v>
      </c>
    </row>
    <row r="2016" spans="2:51" s="13" customFormat="1" ht="11.25">
      <c r="B2016" s="167"/>
      <c r="D2016" s="168" t="s">
        <v>167</v>
      </c>
      <c r="E2016" s="169" t="s">
        <v>3</v>
      </c>
      <c r="F2016" s="170" t="s">
        <v>339</v>
      </c>
      <c r="H2016" s="169" t="s">
        <v>3</v>
      </c>
      <c r="I2016" s="171"/>
      <c r="L2016" s="167"/>
      <c r="M2016" s="172"/>
      <c r="N2016" s="173"/>
      <c r="O2016" s="173"/>
      <c r="P2016" s="173"/>
      <c r="Q2016" s="173"/>
      <c r="R2016" s="173"/>
      <c r="S2016" s="173"/>
      <c r="T2016" s="174"/>
      <c r="AT2016" s="169" t="s">
        <v>167</v>
      </c>
      <c r="AU2016" s="169" t="s">
        <v>79</v>
      </c>
      <c r="AV2016" s="13" t="s">
        <v>15</v>
      </c>
      <c r="AW2016" s="13" t="s">
        <v>33</v>
      </c>
      <c r="AX2016" s="13" t="s">
        <v>71</v>
      </c>
      <c r="AY2016" s="169" t="s">
        <v>159</v>
      </c>
    </row>
    <row r="2017" spans="2:51" s="14" customFormat="1" ht="11.25">
      <c r="B2017" s="175"/>
      <c r="D2017" s="168" t="s">
        <v>167</v>
      </c>
      <c r="E2017" s="176" t="s">
        <v>3</v>
      </c>
      <c r="F2017" s="177" t="s">
        <v>1239</v>
      </c>
      <c r="H2017" s="178">
        <v>102.57</v>
      </c>
      <c r="I2017" s="179"/>
      <c r="L2017" s="175"/>
      <c r="M2017" s="180"/>
      <c r="N2017" s="181"/>
      <c r="O2017" s="181"/>
      <c r="P2017" s="181"/>
      <c r="Q2017" s="181"/>
      <c r="R2017" s="181"/>
      <c r="S2017" s="181"/>
      <c r="T2017" s="182"/>
      <c r="AT2017" s="176" t="s">
        <v>167</v>
      </c>
      <c r="AU2017" s="176" t="s">
        <v>79</v>
      </c>
      <c r="AV2017" s="14" t="s">
        <v>79</v>
      </c>
      <c r="AW2017" s="14" t="s">
        <v>33</v>
      </c>
      <c r="AX2017" s="14" t="s">
        <v>15</v>
      </c>
      <c r="AY2017" s="176" t="s">
        <v>159</v>
      </c>
    </row>
    <row r="2018" spans="1:65" s="2" customFormat="1" ht="24" customHeight="1">
      <c r="A2018" s="34"/>
      <c r="B2018" s="153"/>
      <c r="C2018" s="154" t="s">
        <v>2662</v>
      </c>
      <c r="D2018" s="154" t="s">
        <v>161</v>
      </c>
      <c r="E2018" s="155" t="s">
        <v>2663</v>
      </c>
      <c r="F2018" s="156" t="s">
        <v>2664</v>
      </c>
      <c r="G2018" s="157" t="s">
        <v>164</v>
      </c>
      <c r="H2018" s="158">
        <v>102.57</v>
      </c>
      <c r="I2018" s="159"/>
      <c r="J2018" s="160">
        <f>ROUND(I2018*H2018,2)</f>
        <v>0</v>
      </c>
      <c r="K2018" s="156" t="s">
        <v>165</v>
      </c>
      <c r="L2018" s="35"/>
      <c r="M2018" s="161" t="s">
        <v>3</v>
      </c>
      <c r="N2018" s="162" t="s">
        <v>42</v>
      </c>
      <c r="O2018" s="55"/>
      <c r="P2018" s="163">
        <f>O2018*H2018</f>
        <v>0</v>
      </c>
      <c r="Q2018" s="163">
        <v>0.0034</v>
      </c>
      <c r="R2018" s="163">
        <f>Q2018*H2018</f>
        <v>0.34873799999999994</v>
      </c>
      <c r="S2018" s="163">
        <v>0</v>
      </c>
      <c r="T2018" s="164">
        <f>S2018*H2018</f>
        <v>0</v>
      </c>
      <c r="U2018" s="34"/>
      <c r="V2018" s="34"/>
      <c r="W2018" s="34"/>
      <c r="X2018" s="34"/>
      <c r="Y2018" s="34"/>
      <c r="Z2018" s="34"/>
      <c r="AA2018" s="34"/>
      <c r="AB2018" s="34"/>
      <c r="AC2018" s="34"/>
      <c r="AD2018" s="34"/>
      <c r="AE2018" s="34"/>
      <c r="AR2018" s="165" t="s">
        <v>251</v>
      </c>
      <c r="AT2018" s="165" t="s">
        <v>161</v>
      </c>
      <c r="AU2018" s="165" t="s">
        <v>79</v>
      </c>
      <c r="AY2018" s="19" t="s">
        <v>159</v>
      </c>
      <c r="BE2018" s="166">
        <f>IF(N2018="základní",J2018,0)</f>
        <v>0</v>
      </c>
      <c r="BF2018" s="166">
        <f>IF(N2018="snížená",J2018,0)</f>
        <v>0</v>
      </c>
      <c r="BG2018" s="166">
        <f>IF(N2018="zákl. přenesená",J2018,0)</f>
        <v>0</v>
      </c>
      <c r="BH2018" s="166">
        <f>IF(N2018="sníž. přenesená",J2018,0)</f>
        <v>0</v>
      </c>
      <c r="BI2018" s="166">
        <f>IF(N2018="nulová",J2018,0)</f>
        <v>0</v>
      </c>
      <c r="BJ2018" s="19" t="s">
        <v>15</v>
      </c>
      <c r="BK2018" s="166">
        <f>ROUND(I2018*H2018,2)</f>
        <v>0</v>
      </c>
      <c r="BL2018" s="19" t="s">
        <v>251</v>
      </c>
      <c r="BM2018" s="165" t="s">
        <v>2665</v>
      </c>
    </row>
    <row r="2019" spans="2:51" s="13" customFormat="1" ht="11.25">
      <c r="B2019" s="167"/>
      <c r="D2019" s="168" t="s">
        <v>167</v>
      </c>
      <c r="E2019" s="169" t="s">
        <v>3</v>
      </c>
      <c r="F2019" s="170" t="s">
        <v>339</v>
      </c>
      <c r="H2019" s="169" t="s">
        <v>3</v>
      </c>
      <c r="I2019" s="171"/>
      <c r="L2019" s="167"/>
      <c r="M2019" s="172"/>
      <c r="N2019" s="173"/>
      <c r="O2019" s="173"/>
      <c r="P2019" s="173"/>
      <c r="Q2019" s="173"/>
      <c r="R2019" s="173"/>
      <c r="S2019" s="173"/>
      <c r="T2019" s="174"/>
      <c r="AT2019" s="169" t="s">
        <v>167</v>
      </c>
      <c r="AU2019" s="169" t="s">
        <v>79</v>
      </c>
      <c r="AV2019" s="13" t="s">
        <v>15</v>
      </c>
      <c r="AW2019" s="13" t="s">
        <v>33</v>
      </c>
      <c r="AX2019" s="13" t="s">
        <v>71</v>
      </c>
      <c r="AY2019" s="169" t="s">
        <v>159</v>
      </c>
    </row>
    <row r="2020" spans="2:51" s="14" customFormat="1" ht="11.25">
      <c r="B2020" s="175"/>
      <c r="D2020" s="168" t="s">
        <v>167</v>
      </c>
      <c r="E2020" s="176" t="s">
        <v>3</v>
      </c>
      <c r="F2020" s="177" t="s">
        <v>1239</v>
      </c>
      <c r="H2020" s="178">
        <v>102.57</v>
      </c>
      <c r="I2020" s="179"/>
      <c r="L2020" s="175"/>
      <c r="M2020" s="180"/>
      <c r="N2020" s="181"/>
      <c r="O2020" s="181"/>
      <c r="P2020" s="181"/>
      <c r="Q2020" s="181"/>
      <c r="R2020" s="181"/>
      <c r="S2020" s="181"/>
      <c r="T2020" s="182"/>
      <c r="AT2020" s="176" t="s">
        <v>167</v>
      </c>
      <c r="AU2020" s="176" t="s">
        <v>79</v>
      </c>
      <c r="AV2020" s="14" t="s">
        <v>79</v>
      </c>
      <c r="AW2020" s="14" t="s">
        <v>33</v>
      </c>
      <c r="AX2020" s="14" t="s">
        <v>15</v>
      </c>
      <c r="AY2020" s="176" t="s">
        <v>159</v>
      </c>
    </row>
    <row r="2021" spans="1:65" s="2" customFormat="1" ht="36" customHeight="1">
      <c r="A2021" s="34"/>
      <c r="B2021" s="153"/>
      <c r="C2021" s="154" t="s">
        <v>2666</v>
      </c>
      <c r="D2021" s="154" t="s">
        <v>161</v>
      </c>
      <c r="E2021" s="155" t="s">
        <v>2667</v>
      </c>
      <c r="F2021" s="156" t="s">
        <v>2668</v>
      </c>
      <c r="G2021" s="157" t="s">
        <v>214</v>
      </c>
      <c r="H2021" s="158">
        <v>1.154</v>
      </c>
      <c r="I2021" s="159"/>
      <c r="J2021" s="160">
        <f>ROUND(I2021*H2021,2)</f>
        <v>0</v>
      </c>
      <c r="K2021" s="156" t="s">
        <v>165</v>
      </c>
      <c r="L2021" s="35"/>
      <c r="M2021" s="161" t="s">
        <v>3</v>
      </c>
      <c r="N2021" s="162" t="s">
        <v>42</v>
      </c>
      <c r="O2021" s="55"/>
      <c r="P2021" s="163">
        <f>O2021*H2021</f>
        <v>0</v>
      </c>
      <c r="Q2021" s="163">
        <v>0</v>
      </c>
      <c r="R2021" s="163">
        <f>Q2021*H2021</f>
        <v>0</v>
      </c>
      <c r="S2021" s="163">
        <v>0</v>
      </c>
      <c r="T2021" s="164">
        <f>S2021*H2021</f>
        <v>0</v>
      </c>
      <c r="U2021" s="34"/>
      <c r="V2021" s="34"/>
      <c r="W2021" s="34"/>
      <c r="X2021" s="34"/>
      <c r="Y2021" s="34"/>
      <c r="Z2021" s="34"/>
      <c r="AA2021" s="34"/>
      <c r="AB2021" s="34"/>
      <c r="AC2021" s="34"/>
      <c r="AD2021" s="34"/>
      <c r="AE2021" s="34"/>
      <c r="AR2021" s="165" t="s">
        <v>251</v>
      </c>
      <c r="AT2021" s="165" t="s">
        <v>161</v>
      </c>
      <c r="AU2021" s="165" t="s">
        <v>79</v>
      </c>
      <c r="AY2021" s="19" t="s">
        <v>159</v>
      </c>
      <c r="BE2021" s="166">
        <f>IF(N2021="základní",J2021,0)</f>
        <v>0</v>
      </c>
      <c r="BF2021" s="166">
        <f>IF(N2021="snížená",J2021,0)</f>
        <v>0</v>
      </c>
      <c r="BG2021" s="166">
        <f>IF(N2021="zákl. přenesená",J2021,0)</f>
        <v>0</v>
      </c>
      <c r="BH2021" s="166">
        <f>IF(N2021="sníž. přenesená",J2021,0)</f>
        <v>0</v>
      </c>
      <c r="BI2021" s="166">
        <f>IF(N2021="nulová",J2021,0)</f>
        <v>0</v>
      </c>
      <c r="BJ2021" s="19" t="s">
        <v>15</v>
      </c>
      <c r="BK2021" s="166">
        <f>ROUND(I2021*H2021,2)</f>
        <v>0</v>
      </c>
      <c r="BL2021" s="19" t="s">
        <v>251</v>
      </c>
      <c r="BM2021" s="165" t="s">
        <v>2669</v>
      </c>
    </row>
    <row r="2022" spans="2:63" s="12" customFormat="1" ht="22.9" customHeight="1">
      <c r="B2022" s="140"/>
      <c r="D2022" s="141" t="s">
        <v>70</v>
      </c>
      <c r="E2022" s="151" t="s">
        <v>2670</v>
      </c>
      <c r="F2022" s="151" t="s">
        <v>2671</v>
      </c>
      <c r="I2022" s="143"/>
      <c r="J2022" s="152">
        <f>BK2022</f>
        <v>0</v>
      </c>
      <c r="L2022" s="140"/>
      <c r="M2022" s="145"/>
      <c r="N2022" s="146"/>
      <c r="O2022" s="146"/>
      <c r="P2022" s="147">
        <f>SUM(P2023:P2294)</f>
        <v>0</v>
      </c>
      <c r="Q2022" s="146"/>
      <c r="R2022" s="147">
        <f>SUM(R2023:R2294)</f>
        <v>4.4949169</v>
      </c>
      <c r="S2022" s="146"/>
      <c r="T2022" s="148">
        <f>SUM(T2023:T2294)</f>
        <v>10.203800000000001</v>
      </c>
      <c r="AR2022" s="141" t="s">
        <v>79</v>
      </c>
      <c r="AT2022" s="149" t="s">
        <v>70</v>
      </c>
      <c r="AU2022" s="149" t="s">
        <v>15</v>
      </c>
      <c r="AY2022" s="141" t="s">
        <v>159</v>
      </c>
      <c r="BK2022" s="150">
        <f>SUM(BK2023:BK2294)</f>
        <v>0</v>
      </c>
    </row>
    <row r="2023" spans="1:65" s="2" customFormat="1" ht="24" customHeight="1">
      <c r="A2023" s="34"/>
      <c r="B2023" s="153"/>
      <c r="C2023" s="154" t="s">
        <v>2672</v>
      </c>
      <c r="D2023" s="154" t="s">
        <v>161</v>
      </c>
      <c r="E2023" s="155" t="s">
        <v>2673</v>
      </c>
      <c r="F2023" s="156" t="s">
        <v>2674</v>
      </c>
      <c r="G2023" s="157" t="s">
        <v>164</v>
      </c>
      <c r="H2023" s="158">
        <v>125.2</v>
      </c>
      <c r="I2023" s="159"/>
      <c r="J2023" s="160">
        <f>ROUND(I2023*H2023,2)</f>
        <v>0</v>
      </c>
      <c r="K2023" s="156" t="s">
        <v>165</v>
      </c>
      <c r="L2023" s="35"/>
      <c r="M2023" s="161" t="s">
        <v>3</v>
      </c>
      <c r="N2023" s="162" t="s">
        <v>42</v>
      </c>
      <c r="O2023" s="55"/>
      <c r="P2023" s="163">
        <f>O2023*H2023</f>
        <v>0</v>
      </c>
      <c r="Q2023" s="163">
        <v>0</v>
      </c>
      <c r="R2023" s="163">
        <f>Q2023*H2023</f>
        <v>0</v>
      </c>
      <c r="S2023" s="163">
        <v>0.0815</v>
      </c>
      <c r="T2023" s="164">
        <f>S2023*H2023</f>
        <v>10.203800000000001</v>
      </c>
      <c r="U2023" s="34"/>
      <c r="V2023" s="34"/>
      <c r="W2023" s="34"/>
      <c r="X2023" s="34"/>
      <c r="Y2023" s="34"/>
      <c r="Z2023" s="34"/>
      <c r="AA2023" s="34"/>
      <c r="AB2023" s="34"/>
      <c r="AC2023" s="34"/>
      <c r="AD2023" s="34"/>
      <c r="AE2023" s="34"/>
      <c r="AR2023" s="165" t="s">
        <v>251</v>
      </c>
      <c r="AT2023" s="165" t="s">
        <v>161</v>
      </c>
      <c r="AU2023" s="165" t="s">
        <v>79</v>
      </c>
      <c r="AY2023" s="19" t="s">
        <v>159</v>
      </c>
      <c r="BE2023" s="166">
        <f>IF(N2023="základní",J2023,0)</f>
        <v>0</v>
      </c>
      <c r="BF2023" s="166">
        <f>IF(N2023="snížená",J2023,0)</f>
        <v>0</v>
      </c>
      <c r="BG2023" s="166">
        <f>IF(N2023="zákl. přenesená",J2023,0)</f>
        <v>0</v>
      </c>
      <c r="BH2023" s="166">
        <f>IF(N2023="sníž. přenesená",J2023,0)</f>
        <v>0</v>
      </c>
      <c r="BI2023" s="166">
        <f>IF(N2023="nulová",J2023,0)</f>
        <v>0</v>
      </c>
      <c r="BJ2023" s="19" t="s">
        <v>15</v>
      </c>
      <c r="BK2023" s="166">
        <f>ROUND(I2023*H2023,2)</f>
        <v>0</v>
      </c>
      <c r="BL2023" s="19" t="s">
        <v>251</v>
      </c>
      <c r="BM2023" s="165" t="s">
        <v>2675</v>
      </c>
    </row>
    <row r="2024" spans="2:51" s="13" customFormat="1" ht="11.25">
      <c r="B2024" s="167"/>
      <c r="D2024" s="168" t="s">
        <v>167</v>
      </c>
      <c r="E2024" s="169" t="s">
        <v>3</v>
      </c>
      <c r="F2024" s="170" t="s">
        <v>1166</v>
      </c>
      <c r="H2024" s="169" t="s">
        <v>3</v>
      </c>
      <c r="I2024" s="171"/>
      <c r="L2024" s="167"/>
      <c r="M2024" s="172"/>
      <c r="N2024" s="173"/>
      <c r="O2024" s="173"/>
      <c r="P2024" s="173"/>
      <c r="Q2024" s="173"/>
      <c r="R2024" s="173"/>
      <c r="S2024" s="173"/>
      <c r="T2024" s="174"/>
      <c r="AT2024" s="169" t="s">
        <v>167</v>
      </c>
      <c r="AU2024" s="169" t="s">
        <v>79</v>
      </c>
      <c r="AV2024" s="13" t="s">
        <v>15</v>
      </c>
      <c r="AW2024" s="13" t="s">
        <v>33</v>
      </c>
      <c r="AX2024" s="13" t="s">
        <v>71</v>
      </c>
      <c r="AY2024" s="169" t="s">
        <v>159</v>
      </c>
    </row>
    <row r="2025" spans="2:51" s="14" customFormat="1" ht="11.25">
      <c r="B2025" s="175"/>
      <c r="D2025" s="168" t="s">
        <v>167</v>
      </c>
      <c r="E2025" s="176" t="s">
        <v>3</v>
      </c>
      <c r="F2025" s="177" t="s">
        <v>2676</v>
      </c>
      <c r="H2025" s="178">
        <v>18</v>
      </c>
      <c r="I2025" s="179"/>
      <c r="L2025" s="175"/>
      <c r="M2025" s="180"/>
      <c r="N2025" s="181"/>
      <c r="O2025" s="181"/>
      <c r="P2025" s="181"/>
      <c r="Q2025" s="181"/>
      <c r="R2025" s="181"/>
      <c r="S2025" s="181"/>
      <c r="T2025" s="182"/>
      <c r="AT2025" s="176" t="s">
        <v>167</v>
      </c>
      <c r="AU2025" s="176" t="s">
        <v>79</v>
      </c>
      <c r="AV2025" s="14" t="s">
        <v>79</v>
      </c>
      <c r="AW2025" s="14" t="s">
        <v>33</v>
      </c>
      <c r="AX2025" s="14" t="s">
        <v>71</v>
      </c>
      <c r="AY2025" s="176" t="s">
        <v>159</v>
      </c>
    </row>
    <row r="2026" spans="2:51" s="14" customFormat="1" ht="11.25">
      <c r="B2026" s="175"/>
      <c r="D2026" s="168" t="s">
        <v>167</v>
      </c>
      <c r="E2026" s="176" t="s">
        <v>3</v>
      </c>
      <c r="F2026" s="177" t="s">
        <v>2033</v>
      </c>
      <c r="H2026" s="178">
        <v>-1.4</v>
      </c>
      <c r="I2026" s="179"/>
      <c r="L2026" s="175"/>
      <c r="M2026" s="180"/>
      <c r="N2026" s="181"/>
      <c r="O2026" s="181"/>
      <c r="P2026" s="181"/>
      <c r="Q2026" s="181"/>
      <c r="R2026" s="181"/>
      <c r="S2026" s="181"/>
      <c r="T2026" s="182"/>
      <c r="AT2026" s="176" t="s">
        <v>167</v>
      </c>
      <c r="AU2026" s="176" t="s">
        <v>79</v>
      </c>
      <c r="AV2026" s="14" t="s">
        <v>79</v>
      </c>
      <c r="AW2026" s="14" t="s">
        <v>33</v>
      </c>
      <c r="AX2026" s="14" t="s">
        <v>71</v>
      </c>
      <c r="AY2026" s="176" t="s">
        <v>159</v>
      </c>
    </row>
    <row r="2027" spans="2:51" s="13" customFormat="1" ht="11.25">
      <c r="B2027" s="167"/>
      <c r="D2027" s="168" t="s">
        <v>167</v>
      </c>
      <c r="E2027" s="169" t="s">
        <v>3</v>
      </c>
      <c r="F2027" s="170" t="s">
        <v>1168</v>
      </c>
      <c r="H2027" s="169" t="s">
        <v>3</v>
      </c>
      <c r="I2027" s="171"/>
      <c r="L2027" s="167"/>
      <c r="M2027" s="172"/>
      <c r="N2027" s="173"/>
      <c r="O2027" s="173"/>
      <c r="P2027" s="173"/>
      <c r="Q2027" s="173"/>
      <c r="R2027" s="173"/>
      <c r="S2027" s="173"/>
      <c r="T2027" s="174"/>
      <c r="AT2027" s="169" t="s">
        <v>167</v>
      </c>
      <c r="AU2027" s="169" t="s">
        <v>79</v>
      </c>
      <c r="AV2027" s="13" t="s">
        <v>15</v>
      </c>
      <c r="AW2027" s="13" t="s">
        <v>33</v>
      </c>
      <c r="AX2027" s="13" t="s">
        <v>71</v>
      </c>
      <c r="AY2027" s="169" t="s">
        <v>159</v>
      </c>
    </row>
    <row r="2028" spans="2:51" s="14" customFormat="1" ht="11.25">
      <c r="B2028" s="175"/>
      <c r="D2028" s="168" t="s">
        <v>167</v>
      </c>
      <c r="E2028" s="176" t="s">
        <v>3</v>
      </c>
      <c r="F2028" s="177" t="s">
        <v>2677</v>
      </c>
      <c r="H2028" s="178">
        <v>9.8</v>
      </c>
      <c r="I2028" s="179"/>
      <c r="L2028" s="175"/>
      <c r="M2028" s="180"/>
      <c r="N2028" s="181"/>
      <c r="O2028" s="181"/>
      <c r="P2028" s="181"/>
      <c r="Q2028" s="181"/>
      <c r="R2028" s="181"/>
      <c r="S2028" s="181"/>
      <c r="T2028" s="182"/>
      <c r="AT2028" s="176" t="s">
        <v>167</v>
      </c>
      <c r="AU2028" s="176" t="s">
        <v>79</v>
      </c>
      <c r="AV2028" s="14" t="s">
        <v>79</v>
      </c>
      <c r="AW2028" s="14" t="s">
        <v>33</v>
      </c>
      <c r="AX2028" s="14" t="s">
        <v>71</v>
      </c>
      <c r="AY2028" s="176" t="s">
        <v>159</v>
      </c>
    </row>
    <row r="2029" spans="2:51" s="14" customFormat="1" ht="11.25">
      <c r="B2029" s="175"/>
      <c r="D2029" s="168" t="s">
        <v>167</v>
      </c>
      <c r="E2029" s="176" t="s">
        <v>3</v>
      </c>
      <c r="F2029" s="177" t="s">
        <v>2033</v>
      </c>
      <c r="H2029" s="178">
        <v>-1.4</v>
      </c>
      <c r="I2029" s="179"/>
      <c r="L2029" s="175"/>
      <c r="M2029" s="180"/>
      <c r="N2029" s="181"/>
      <c r="O2029" s="181"/>
      <c r="P2029" s="181"/>
      <c r="Q2029" s="181"/>
      <c r="R2029" s="181"/>
      <c r="S2029" s="181"/>
      <c r="T2029" s="182"/>
      <c r="AT2029" s="176" t="s">
        <v>167</v>
      </c>
      <c r="AU2029" s="176" t="s">
        <v>79</v>
      </c>
      <c r="AV2029" s="14" t="s">
        <v>79</v>
      </c>
      <c r="AW2029" s="14" t="s">
        <v>33</v>
      </c>
      <c r="AX2029" s="14" t="s">
        <v>71</v>
      </c>
      <c r="AY2029" s="176" t="s">
        <v>159</v>
      </c>
    </row>
    <row r="2030" spans="2:51" s="13" customFormat="1" ht="11.25">
      <c r="B2030" s="167"/>
      <c r="D2030" s="168" t="s">
        <v>167</v>
      </c>
      <c r="E2030" s="169" t="s">
        <v>3</v>
      </c>
      <c r="F2030" s="170" t="s">
        <v>1170</v>
      </c>
      <c r="H2030" s="169" t="s">
        <v>3</v>
      </c>
      <c r="I2030" s="171"/>
      <c r="L2030" s="167"/>
      <c r="M2030" s="172"/>
      <c r="N2030" s="173"/>
      <c r="O2030" s="173"/>
      <c r="P2030" s="173"/>
      <c r="Q2030" s="173"/>
      <c r="R2030" s="173"/>
      <c r="S2030" s="173"/>
      <c r="T2030" s="174"/>
      <c r="AT2030" s="169" t="s">
        <v>167</v>
      </c>
      <c r="AU2030" s="169" t="s">
        <v>79</v>
      </c>
      <c r="AV2030" s="13" t="s">
        <v>15</v>
      </c>
      <c r="AW2030" s="13" t="s">
        <v>33</v>
      </c>
      <c r="AX2030" s="13" t="s">
        <v>71</v>
      </c>
      <c r="AY2030" s="169" t="s">
        <v>159</v>
      </c>
    </row>
    <row r="2031" spans="2:51" s="14" customFormat="1" ht="11.25">
      <c r="B2031" s="175"/>
      <c r="D2031" s="168" t="s">
        <v>167</v>
      </c>
      <c r="E2031" s="176" t="s">
        <v>3</v>
      </c>
      <c r="F2031" s="177" t="s">
        <v>2678</v>
      </c>
      <c r="H2031" s="178">
        <v>9.4</v>
      </c>
      <c r="I2031" s="179"/>
      <c r="L2031" s="175"/>
      <c r="M2031" s="180"/>
      <c r="N2031" s="181"/>
      <c r="O2031" s="181"/>
      <c r="P2031" s="181"/>
      <c r="Q2031" s="181"/>
      <c r="R2031" s="181"/>
      <c r="S2031" s="181"/>
      <c r="T2031" s="182"/>
      <c r="AT2031" s="176" t="s">
        <v>167</v>
      </c>
      <c r="AU2031" s="176" t="s">
        <v>79</v>
      </c>
      <c r="AV2031" s="14" t="s">
        <v>79</v>
      </c>
      <c r="AW2031" s="14" t="s">
        <v>33</v>
      </c>
      <c r="AX2031" s="14" t="s">
        <v>71</v>
      </c>
      <c r="AY2031" s="176" t="s">
        <v>159</v>
      </c>
    </row>
    <row r="2032" spans="2:51" s="14" customFormat="1" ht="11.25">
      <c r="B2032" s="175"/>
      <c r="D2032" s="168" t="s">
        <v>167</v>
      </c>
      <c r="E2032" s="176" t="s">
        <v>3</v>
      </c>
      <c r="F2032" s="177" t="s">
        <v>2679</v>
      </c>
      <c r="H2032" s="178">
        <v>-1.2</v>
      </c>
      <c r="I2032" s="179"/>
      <c r="L2032" s="175"/>
      <c r="M2032" s="180"/>
      <c r="N2032" s="181"/>
      <c r="O2032" s="181"/>
      <c r="P2032" s="181"/>
      <c r="Q2032" s="181"/>
      <c r="R2032" s="181"/>
      <c r="S2032" s="181"/>
      <c r="T2032" s="182"/>
      <c r="AT2032" s="176" t="s">
        <v>167</v>
      </c>
      <c r="AU2032" s="176" t="s">
        <v>79</v>
      </c>
      <c r="AV2032" s="14" t="s">
        <v>79</v>
      </c>
      <c r="AW2032" s="14" t="s">
        <v>33</v>
      </c>
      <c r="AX2032" s="14" t="s">
        <v>71</v>
      </c>
      <c r="AY2032" s="176" t="s">
        <v>159</v>
      </c>
    </row>
    <row r="2033" spans="2:51" s="13" customFormat="1" ht="11.25">
      <c r="B2033" s="167"/>
      <c r="D2033" s="168" t="s">
        <v>167</v>
      </c>
      <c r="E2033" s="169" t="s">
        <v>3</v>
      </c>
      <c r="F2033" s="170" t="s">
        <v>1172</v>
      </c>
      <c r="H2033" s="169" t="s">
        <v>3</v>
      </c>
      <c r="I2033" s="171"/>
      <c r="L2033" s="167"/>
      <c r="M2033" s="172"/>
      <c r="N2033" s="173"/>
      <c r="O2033" s="173"/>
      <c r="P2033" s="173"/>
      <c r="Q2033" s="173"/>
      <c r="R2033" s="173"/>
      <c r="S2033" s="173"/>
      <c r="T2033" s="174"/>
      <c r="AT2033" s="169" t="s">
        <v>167</v>
      </c>
      <c r="AU2033" s="169" t="s">
        <v>79</v>
      </c>
      <c r="AV2033" s="13" t="s">
        <v>15</v>
      </c>
      <c r="AW2033" s="13" t="s">
        <v>33</v>
      </c>
      <c r="AX2033" s="13" t="s">
        <v>71</v>
      </c>
      <c r="AY2033" s="169" t="s">
        <v>159</v>
      </c>
    </row>
    <row r="2034" spans="2:51" s="14" customFormat="1" ht="11.25">
      <c r="B2034" s="175"/>
      <c r="D2034" s="168" t="s">
        <v>167</v>
      </c>
      <c r="E2034" s="176" t="s">
        <v>3</v>
      </c>
      <c r="F2034" s="177" t="s">
        <v>2678</v>
      </c>
      <c r="H2034" s="178">
        <v>9.4</v>
      </c>
      <c r="I2034" s="179"/>
      <c r="L2034" s="175"/>
      <c r="M2034" s="180"/>
      <c r="N2034" s="181"/>
      <c r="O2034" s="181"/>
      <c r="P2034" s="181"/>
      <c r="Q2034" s="181"/>
      <c r="R2034" s="181"/>
      <c r="S2034" s="181"/>
      <c r="T2034" s="182"/>
      <c r="AT2034" s="176" t="s">
        <v>167</v>
      </c>
      <c r="AU2034" s="176" t="s">
        <v>79</v>
      </c>
      <c r="AV2034" s="14" t="s">
        <v>79</v>
      </c>
      <c r="AW2034" s="14" t="s">
        <v>33</v>
      </c>
      <c r="AX2034" s="14" t="s">
        <v>71</v>
      </c>
      <c r="AY2034" s="176" t="s">
        <v>159</v>
      </c>
    </row>
    <row r="2035" spans="2:51" s="14" customFormat="1" ht="11.25">
      <c r="B2035" s="175"/>
      <c r="D2035" s="168" t="s">
        <v>167</v>
      </c>
      <c r="E2035" s="176" t="s">
        <v>3</v>
      </c>
      <c r="F2035" s="177" t="s">
        <v>2679</v>
      </c>
      <c r="H2035" s="178">
        <v>-1.2</v>
      </c>
      <c r="I2035" s="179"/>
      <c r="L2035" s="175"/>
      <c r="M2035" s="180"/>
      <c r="N2035" s="181"/>
      <c r="O2035" s="181"/>
      <c r="P2035" s="181"/>
      <c r="Q2035" s="181"/>
      <c r="R2035" s="181"/>
      <c r="S2035" s="181"/>
      <c r="T2035" s="182"/>
      <c r="AT2035" s="176" t="s">
        <v>167</v>
      </c>
      <c r="AU2035" s="176" t="s">
        <v>79</v>
      </c>
      <c r="AV2035" s="14" t="s">
        <v>79</v>
      </c>
      <c r="AW2035" s="14" t="s">
        <v>33</v>
      </c>
      <c r="AX2035" s="14" t="s">
        <v>71</v>
      </c>
      <c r="AY2035" s="176" t="s">
        <v>159</v>
      </c>
    </row>
    <row r="2036" spans="2:51" s="13" customFormat="1" ht="11.25">
      <c r="B2036" s="167"/>
      <c r="D2036" s="168" t="s">
        <v>167</v>
      </c>
      <c r="E2036" s="169" t="s">
        <v>3</v>
      </c>
      <c r="F2036" s="170" t="s">
        <v>1174</v>
      </c>
      <c r="H2036" s="169" t="s">
        <v>3</v>
      </c>
      <c r="I2036" s="171"/>
      <c r="L2036" s="167"/>
      <c r="M2036" s="172"/>
      <c r="N2036" s="173"/>
      <c r="O2036" s="173"/>
      <c r="P2036" s="173"/>
      <c r="Q2036" s="173"/>
      <c r="R2036" s="173"/>
      <c r="S2036" s="173"/>
      <c r="T2036" s="174"/>
      <c r="AT2036" s="169" t="s">
        <v>167</v>
      </c>
      <c r="AU2036" s="169" t="s">
        <v>79</v>
      </c>
      <c r="AV2036" s="13" t="s">
        <v>15</v>
      </c>
      <c r="AW2036" s="13" t="s">
        <v>33</v>
      </c>
      <c r="AX2036" s="13" t="s">
        <v>71</v>
      </c>
      <c r="AY2036" s="169" t="s">
        <v>159</v>
      </c>
    </row>
    <row r="2037" spans="2:51" s="14" customFormat="1" ht="11.25">
      <c r="B2037" s="175"/>
      <c r="D2037" s="168" t="s">
        <v>167</v>
      </c>
      <c r="E2037" s="176" t="s">
        <v>3</v>
      </c>
      <c r="F2037" s="177" t="s">
        <v>2680</v>
      </c>
      <c r="H2037" s="178">
        <v>18.4</v>
      </c>
      <c r="I2037" s="179"/>
      <c r="L2037" s="175"/>
      <c r="M2037" s="180"/>
      <c r="N2037" s="181"/>
      <c r="O2037" s="181"/>
      <c r="P2037" s="181"/>
      <c r="Q2037" s="181"/>
      <c r="R2037" s="181"/>
      <c r="S2037" s="181"/>
      <c r="T2037" s="182"/>
      <c r="AT2037" s="176" t="s">
        <v>167</v>
      </c>
      <c r="AU2037" s="176" t="s">
        <v>79</v>
      </c>
      <c r="AV2037" s="14" t="s">
        <v>79</v>
      </c>
      <c r="AW2037" s="14" t="s">
        <v>33</v>
      </c>
      <c r="AX2037" s="14" t="s">
        <v>71</v>
      </c>
      <c r="AY2037" s="176" t="s">
        <v>159</v>
      </c>
    </row>
    <row r="2038" spans="2:51" s="14" customFormat="1" ht="11.25">
      <c r="B2038" s="175"/>
      <c r="D2038" s="168" t="s">
        <v>167</v>
      </c>
      <c r="E2038" s="176" t="s">
        <v>3</v>
      </c>
      <c r="F2038" s="177" t="s">
        <v>2681</v>
      </c>
      <c r="H2038" s="178">
        <v>-6.6</v>
      </c>
      <c r="I2038" s="179"/>
      <c r="L2038" s="175"/>
      <c r="M2038" s="180"/>
      <c r="N2038" s="181"/>
      <c r="O2038" s="181"/>
      <c r="P2038" s="181"/>
      <c r="Q2038" s="181"/>
      <c r="R2038" s="181"/>
      <c r="S2038" s="181"/>
      <c r="T2038" s="182"/>
      <c r="AT2038" s="176" t="s">
        <v>167</v>
      </c>
      <c r="AU2038" s="176" t="s">
        <v>79</v>
      </c>
      <c r="AV2038" s="14" t="s">
        <v>79</v>
      </c>
      <c r="AW2038" s="14" t="s">
        <v>33</v>
      </c>
      <c r="AX2038" s="14" t="s">
        <v>71</v>
      </c>
      <c r="AY2038" s="176" t="s">
        <v>159</v>
      </c>
    </row>
    <row r="2039" spans="2:51" s="13" customFormat="1" ht="11.25">
      <c r="B2039" s="167"/>
      <c r="D2039" s="168" t="s">
        <v>167</v>
      </c>
      <c r="E2039" s="169" t="s">
        <v>3</v>
      </c>
      <c r="F2039" s="170" t="s">
        <v>1176</v>
      </c>
      <c r="H2039" s="169" t="s">
        <v>3</v>
      </c>
      <c r="I2039" s="171"/>
      <c r="L2039" s="167"/>
      <c r="M2039" s="172"/>
      <c r="N2039" s="173"/>
      <c r="O2039" s="173"/>
      <c r="P2039" s="173"/>
      <c r="Q2039" s="173"/>
      <c r="R2039" s="173"/>
      <c r="S2039" s="173"/>
      <c r="T2039" s="174"/>
      <c r="AT2039" s="169" t="s">
        <v>167</v>
      </c>
      <c r="AU2039" s="169" t="s">
        <v>79</v>
      </c>
      <c r="AV2039" s="13" t="s">
        <v>15</v>
      </c>
      <c r="AW2039" s="13" t="s">
        <v>33</v>
      </c>
      <c r="AX2039" s="13" t="s">
        <v>71</v>
      </c>
      <c r="AY2039" s="169" t="s">
        <v>159</v>
      </c>
    </row>
    <row r="2040" spans="2:51" s="14" customFormat="1" ht="11.25">
      <c r="B2040" s="175"/>
      <c r="D2040" s="168" t="s">
        <v>167</v>
      </c>
      <c r="E2040" s="176" t="s">
        <v>3</v>
      </c>
      <c r="F2040" s="177" t="s">
        <v>2682</v>
      </c>
      <c r="H2040" s="178">
        <v>20.6</v>
      </c>
      <c r="I2040" s="179"/>
      <c r="L2040" s="175"/>
      <c r="M2040" s="180"/>
      <c r="N2040" s="181"/>
      <c r="O2040" s="181"/>
      <c r="P2040" s="181"/>
      <c r="Q2040" s="181"/>
      <c r="R2040" s="181"/>
      <c r="S2040" s="181"/>
      <c r="T2040" s="182"/>
      <c r="AT2040" s="176" t="s">
        <v>167</v>
      </c>
      <c r="AU2040" s="176" t="s">
        <v>79</v>
      </c>
      <c r="AV2040" s="14" t="s">
        <v>79</v>
      </c>
      <c r="AW2040" s="14" t="s">
        <v>33</v>
      </c>
      <c r="AX2040" s="14" t="s">
        <v>71</v>
      </c>
      <c r="AY2040" s="176" t="s">
        <v>159</v>
      </c>
    </row>
    <row r="2041" spans="2:51" s="14" customFormat="1" ht="11.25">
      <c r="B2041" s="175"/>
      <c r="D2041" s="168" t="s">
        <v>167</v>
      </c>
      <c r="E2041" s="176" t="s">
        <v>3</v>
      </c>
      <c r="F2041" s="177" t="s">
        <v>1408</v>
      </c>
      <c r="H2041" s="178">
        <v>-1.6</v>
      </c>
      <c r="I2041" s="179"/>
      <c r="L2041" s="175"/>
      <c r="M2041" s="180"/>
      <c r="N2041" s="181"/>
      <c r="O2041" s="181"/>
      <c r="P2041" s="181"/>
      <c r="Q2041" s="181"/>
      <c r="R2041" s="181"/>
      <c r="S2041" s="181"/>
      <c r="T2041" s="182"/>
      <c r="AT2041" s="176" t="s">
        <v>167</v>
      </c>
      <c r="AU2041" s="176" t="s">
        <v>79</v>
      </c>
      <c r="AV2041" s="14" t="s">
        <v>79</v>
      </c>
      <c r="AW2041" s="14" t="s">
        <v>33</v>
      </c>
      <c r="AX2041" s="14" t="s">
        <v>71</v>
      </c>
      <c r="AY2041" s="176" t="s">
        <v>159</v>
      </c>
    </row>
    <row r="2042" spans="2:51" s="13" customFormat="1" ht="11.25">
      <c r="B2042" s="167"/>
      <c r="D2042" s="168" t="s">
        <v>167</v>
      </c>
      <c r="E2042" s="169" t="s">
        <v>3</v>
      </c>
      <c r="F2042" s="170" t="s">
        <v>1178</v>
      </c>
      <c r="H2042" s="169" t="s">
        <v>3</v>
      </c>
      <c r="I2042" s="171"/>
      <c r="L2042" s="167"/>
      <c r="M2042" s="172"/>
      <c r="N2042" s="173"/>
      <c r="O2042" s="173"/>
      <c r="P2042" s="173"/>
      <c r="Q2042" s="173"/>
      <c r="R2042" s="173"/>
      <c r="S2042" s="173"/>
      <c r="T2042" s="174"/>
      <c r="AT2042" s="169" t="s">
        <v>167</v>
      </c>
      <c r="AU2042" s="169" t="s">
        <v>79</v>
      </c>
      <c r="AV2042" s="13" t="s">
        <v>15</v>
      </c>
      <c r="AW2042" s="13" t="s">
        <v>33</v>
      </c>
      <c r="AX2042" s="13" t="s">
        <v>71</v>
      </c>
      <c r="AY2042" s="169" t="s">
        <v>159</v>
      </c>
    </row>
    <row r="2043" spans="2:51" s="14" customFormat="1" ht="11.25">
      <c r="B2043" s="175"/>
      <c r="D2043" s="168" t="s">
        <v>167</v>
      </c>
      <c r="E2043" s="176" t="s">
        <v>3</v>
      </c>
      <c r="F2043" s="177" t="s">
        <v>2683</v>
      </c>
      <c r="H2043" s="178">
        <v>14.2</v>
      </c>
      <c r="I2043" s="179"/>
      <c r="L2043" s="175"/>
      <c r="M2043" s="180"/>
      <c r="N2043" s="181"/>
      <c r="O2043" s="181"/>
      <c r="P2043" s="181"/>
      <c r="Q2043" s="181"/>
      <c r="R2043" s="181"/>
      <c r="S2043" s="181"/>
      <c r="T2043" s="182"/>
      <c r="AT2043" s="176" t="s">
        <v>167</v>
      </c>
      <c r="AU2043" s="176" t="s">
        <v>79</v>
      </c>
      <c r="AV2043" s="14" t="s">
        <v>79</v>
      </c>
      <c r="AW2043" s="14" t="s">
        <v>33</v>
      </c>
      <c r="AX2043" s="14" t="s">
        <v>71</v>
      </c>
      <c r="AY2043" s="176" t="s">
        <v>159</v>
      </c>
    </row>
    <row r="2044" spans="2:51" s="14" customFormat="1" ht="11.25">
      <c r="B2044" s="175"/>
      <c r="D2044" s="168" t="s">
        <v>167</v>
      </c>
      <c r="E2044" s="176" t="s">
        <v>3</v>
      </c>
      <c r="F2044" s="177" t="s">
        <v>2684</v>
      </c>
      <c r="H2044" s="178">
        <v>-3.2</v>
      </c>
      <c r="I2044" s="179"/>
      <c r="L2044" s="175"/>
      <c r="M2044" s="180"/>
      <c r="N2044" s="181"/>
      <c r="O2044" s="181"/>
      <c r="P2044" s="181"/>
      <c r="Q2044" s="181"/>
      <c r="R2044" s="181"/>
      <c r="S2044" s="181"/>
      <c r="T2044" s="182"/>
      <c r="AT2044" s="176" t="s">
        <v>167</v>
      </c>
      <c r="AU2044" s="176" t="s">
        <v>79</v>
      </c>
      <c r="AV2044" s="14" t="s">
        <v>79</v>
      </c>
      <c r="AW2044" s="14" t="s">
        <v>33</v>
      </c>
      <c r="AX2044" s="14" t="s">
        <v>71</v>
      </c>
      <c r="AY2044" s="176" t="s">
        <v>159</v>
      </c>
    </row>
    <row r="2045" spans="2:51" s="13" customFormat="1" ht="11.25">
      <c r="B2045" s="167"/>
      <c r="D2045" s="168" t="s">
        <v>167</v>
      </c>
      <c r="E2045" s="169" t="s">
        <v>3</v>
      </c>
      <c r="F2045" s="170" t="s">
        <v>1201</v>
      </c>
      <c r="H2045" s="169" t="s">
        <v>3</v>
      </c>
      <c r="I2045" s="171"/>
      <c r="L2045" s="167"/>
      <c r="M2045" s="172"/>
      <c r="N2045" s="173"/>
      <c r="O2045" s="173"/>
      <c r="P2045" s="173"/>
      <c r="Q2045" s="173"/>
      <c r="R2045" s="173"/>
      <c r="S2045" s="173"/>
      <c r="T2045" s="174"/>
      <c r="AT2045" s="169" t="s">
        <v>167</v>
      </c>
      <c r="AU2045" s="169" t="s">
        <v>79</v>
      </c>
      <c r="AV2045" s="13" t="s">
        <v>15</v>
      </c>
      <c r="AW2045" s="13" t="s">
        <v>33</v>
      </c>
      <c r="AX2045" s="13" t="s">
        <v>71</v>
      </c>
      <c r="AY2045" s="169" t="s">
        <v>159</v>
      </c>
    </row>
    <row r="2046" spans="2:51" s="14" customFormat="1" ht="11.25">
      <c r="B2046" s="175"/>
      <c r="D2046" s="168" t="s">
        <v>167</v>
      </c>
      <c r="E2046" s="176" t="s">
        <v>3</v>
      </c>
      <c r="F2046" s="177" t="s">
        <v>2685</v>
      </c>
      <c r="H2046" s="178">
        <v>11.6</v>
      </c>
      <c r="I2046" s="179"/>
      <c r="L2046" s="175"/>
      <c r="M2046" s="180"/>
      <c r="N2046" s="181"/>
      <c r="O2046" s="181"/>
      <c r="P2046" s="181"/>
      <c r="Q2046" s="181"/>
      <c r="R2046" s="181"/>
      <c r="S2046" s="181"/>
      <c r="T2046" s="182"/>
      <c r="AT2046" s="176" t="s">
        <v>167</v>
      </c>
      <c r="AU2046" s="176" t="s">
        <v>79</v>
      </c>
      <c r="AV2046" s="14" t="s">
        <v>79</v>
      </c>
      <c r="AW2046" s="14" t="s">
        <v>33</v>
      </c>
      <c r="AX2046" s="14" t="s">
        <v>71</v>
      </c>
      <c r="AY2046" s="176" t="s">
        <v>159</v>
      </c>
    </row>
    <row r="2047" spans="2:51" s="14" customFormat="1" ht="11.25">
      <c r="B2047" s="175"/>
      <c r="D2047" s="168" t="s">
        <v>167</v>
      </c>
      <c r="E2047" s="176" t="s">
        <v>3</v>
      </c>
      <c r="F2047" s="177" t="s">
        <v>2686</v>
      </c>
      <c r="H2047" s="178">
        <v>-1.2</v>
      </c>
      <c r="I2047" s="179"/>
      <c r="L2047" s="175"/>
      <c r="M2047" s="180"/>
      <c r="N2047" s="181"/>
      <c r="O2047" s="181"/>
      <c r="P2047" s="181"/>
      <c r="Q2047" s="181"/>
      <c r="R2047" s="181"/>
      <c r="S2047" s="181"/>
      <c r="T2047" s="182"/>
      <c r="AT2047" s="176" t="s">
        <v>167</v>
      </c>
      <c r="AU2047" s="176" t="s">
        <v>79</v>
      </c>
      <c r="AV2047" s="14" t="s">
        <v>79</v>
      </c>
      <c r="AW2047" s="14" t="s">
        <v>33</v>
      </c>
      <c r="AX2047" s="14" t="s">
        <v>71</v>
      </c>
      <c r="AY2047" s="176" t="s">
        <v>159</v>
      </c>
    </row>
    <row r="2048" spans="2:51" s="13" customFormat="1" ht="11.25">
      <c r="B2048" s="167"/>
      <c r="D2048" s="168" t="s">
        <v>167</v>
      </c>
      <c r="E2048" s="169" t="s">
        <v>3</v>
      </c>
      <c r="F2048" s="170" t="s">
        <v>1202</v>
      </c>
      <c r="H2048" s="169" t="s">
        <v>3</v>
      </c>
      <c r="I2048" s="171"/>
      <c r="L2048" s="167"/>
      <c r="M2048" s="172"/>
      <c r="N2048" s="173"/>
      <c r="O2048" s="173"/>
      <c r="P2048" s="173"/>
      <c r="Q2048" s="173"/>
      <c r="R2048" s="173"/>
      <c r="S2048" s="173"/>
      <c r="T2048" s="174"/>
      <c r="AT2048" s="169" t="s">
        <v>167</v>
      </c>
      <c r="AU2048" s="169" t="s">
        <v>79</v>
      </c>
      <c r="AV2048" s="13" t="s">
        <v>15</v>
      </c>
      <c r="AW2048" s="13" t="s">
        <v>33</v>
      </c>
      <c r="AX2048" s="13" t="s">
        <v>71</v>
      </c>
      <c r="AY2048" s="169" t="s">
        <v>159</v>
      </c>
    </row>
    <row r="2049" spans="2:51" s="14" customFormat="1" ht="11.25">
      <c r="B2049" s="175"/>
      <c r="D2049" s="168" t="s">
        <v>167</v>
      </c>
      <c r="E2049" s="176" t="s">
        <v>3</v>
      </c>
      <c r="F2049" s="177" t="s">
        <v>2687</v>
      </c>
      <c r="H2049" s="178">
        <v>7</v>
      </c>
      <c r="I2049" s="179"/>
      <c r="L2049" s="175"/>
      <c r="M2049" s="180"/>
      <c r="N2049" s="181"/>
      <c r="O2049" s="181"/>
      <c r="P2049" s="181"/>
      <c r="Q2049" s="181"/>
      <c r="R2049" s="181"/>
      <c r="S2049" s="181"/>
      <c r="T2049" s="182"/>
      <c r="AT2049" s="176" t="s">
        <v>167</v>
      </c>
      <c r="AU2049" s="176" t="s">
        <v>79</v>
      </c>
      <c r="AV2049" s="14" t="s">
        <v>79</v>
      </c>
      <c r="AW2049" s="14" t="s">
        <v>33</v>
      </c>
      <c r="AX2049" s="14" t="s">
        <v>71</v>
      </c>
      <c r="AY2049" s="176" t="s">
        <v>159</v>
      </c>
    </row>
    <row r="2050" spans="2:51" s="14" customFormat="1" ht="11.25">
      <c r="B2050" s="175"/>
      <c r="D2050" s="168" t="s">
        <v>167</v>
      </c>
      <c r="E2050" s="176" t="s">
        <v>3</v>
      </c>
      <c r="F2050" s="177" t="s">
        <v>2679</v>
      </c>
      <c r="H2050" s="178">
        <v>-1.2</v>
      </c>
      <c r="I2050" s="179"/>
      <c r="L2050" s="175"/>
      <c r="M2050" s="180"/>
      <c r="N2050" s="181"/>
      <c r="O2050" s="181"/>
      <c r="P2050" s="181"/>
      <c r="Q2050" s="181"/>
      <c r="R2050" s="181"/>
      <c r="S2050" s="181"/>
      <c r="T2050" s="182"/>
      <c r="AT2050" s="176" t="s">
        <v>167</v>
      </c>
      <c r="AU2050" s="176" t="s">
        <v>79</v>
      </c>
      <c r="AV2050" s="14" t="s">
        <v>79</v>
      </c>
      <c r="AW2050" s="14" t="s">
        <v>33</v>
      </c>
      <c r="AX2050" s="14" t="s">
        <v>71</v>
      </c>
      <c r="AY2050" s="176" t="s">
        <v>159</v>
      </c>
    </row>
    <row r="2051" spans="2:51" s="13" customFormat="1" ht="11.25">
      <c r="B2051" s="167"/>
      <c r="D2051" s="168" t="s">
        <v>167</v>
      </c>
      <c r="E2051" s="169" t="s">
        <v>3</v>
      </c>
      <c r="F2051" s="170" t="s">
        <v>1204</v>
      </c>
      <c r="H2051" s="169" t="s">
        <v>3</v>
      </c>
      <c r="I2051" s="171"/>
      <c r="L2051" s="167"/>
      <c r="M2051" s="172"/>
      <c r="N2051" s="173"/>
      <c r="O2051" s="173"/>
      <c r="P2051" s="173"/>
      <c r="Q2051" s="173"/>
      <c r="R2051" s="173"/>
      <c r="S2051" s="173"/>
      <c r="T2051" s="174"/>
      <c r="AT2051" s="169" t="s">
        <v>167</v>
      </c>
      <c r="AU2051" s="169" t="s">
        <v>79</v>
      </c>
      <c r="AV2051" s="13" t="s">
        <v>15</v>
      </c>
      <c r="AW2051" s="13" t="s">
        <v>33</v>
      </c>
      <c r="AX2051" s="13" t="s">
        <v>71</v>
      </c>
      <c r="AY2051" s="169" t="s">
        <v>159</v>
      </c>
    </row>
    <row r="2052" spans="2:51" s="14" customFormat="1" ht="11.25">
      <c r="B2052" s="175"/>
      <c r="D2052" s="168" t="s">
        <v>167</v>
      </c>
      <c r="E2052" s="176" t="s">
        <v>3</v>
      </c>
      <c r="F2052" s="177" t="s">
        <v>2688</v>
      </c>
      <c r="H2052" s="178">
        <v>15.2</v>
      </c>
      <c r="I2052" s="179"/>
      <c r="L2052" s="175"/>
      <c r="M2052" s="180"/>
      <c r="N2052" s="181"/>
      <c r="O2052" s="181"/>
      <c r="P2052" s="181"/>
      <c r="Q2052" s="181"/>
      <c r="R2052" s="181"/>
      <c r="S2052" s="181"/>
      <c r="T2052" s="182"/>
      <c r="AT2052" s="176" t="s">
        <v>167</v>
      </c>
      <c r="AU2052" s="176" t="s">
        <v>79</v>
      </c>
      <c r="AV2052" s="14" t="s">
        <v>79</v>
      </c>
      <c r="AW2052" s="14" t="s">
        <v>33</v>
      </c>
      <c r="AX2052" s="14" t="s">
        <v>71</v>
      </c>
      <c r="AY2052" s="176" t="s">
        <v>159</v>
      </c>
    </row>
    <row r="2053" spans="2:51" s="14" customFormat="1" ht="11.25">
      <c r="B2053" s="175"/>
      <c r="D2053" s="168" t="s">
        <v>167</v>
      </c>
      <c r="E2053" s="176" t="s">
        <v>3</v>
      </c>
      <c r="F2053" s="177" t="s">
        <v>2689</v>
      </c>
      <c r="H2053" s="178">
        <v>-6</v>
      </c>
      <c r="I2053" s="179"/>
      <c r="L2053" s="175"/>
      <c r="M2053" s="180"/>
      <c r="N2053" s="181"/>
      <c r="O2053" s="181"/>
      <c r="P2053" s="181"/>
      <c r="Q2053" s="181"/>
      <c r="R2053" s="181"/>
      <c r="S2053" s="181"/>
      <c r="T2053" s="182"/>
      <c r="AT2053" s="176" t="s">
        <v>167</v>
      </c>
      <c r="AU2053" s="176" t="s">
        <v>79</v>
      </c>
      <c r="AV2053" s="14" t="s">
        <v>79</v>
      </c>
      <c r="AW2053" s="14" t="s">
        <v>33</v>
      </c>
      <c r="AX2053" s="14" t="s">
        <v>71</v>
      </c>
      <c r="AY2053" s="176" t="s">
        <v>159</v>
      </c>
    </row>
    <row r="2054" spans="2:51" s="13" customFormat="1" ht="11.25">
      <c r="B2054" s="167"/>
      <c r="D2054" s="168" t="s">
        <v>167</v>
      </c>
      <c r="E2054" s="169" t="s">
        <v>3</v>
      </c>
      <c r="F2054" s="170" t="s">
        <v>1206</v>
      </c>
      <c r="H2054" s="169" t="s">
        <v>3</v>
      </c>
      <c r="I2054" s="171"/>
      <c r="L2054" s="167"/>
      <c r="M2054" s="172"/>
      <c r="N2054" s="173"/>
      <c r="O2054" s="173"/>
      <c r="P2054" s="173"/>
      <c r="Q2054" s="173"/>
      <c r="R2054" s="173"/>
      <c r="S2054" s="173"/>
      <c r="T2054" s="174"/>
      <c r="AT2054" s="169" t="s">
        <v>167</v>
      </c>
      <c r="AU2054" s="169" t="s">
        <v>79</v>
      </c>
      <c r="AV2054" s="13" t="s">
        <v>15</v>
      </c>
      <c r="AW2054" s="13" t="s">
        <v>33</v>
      </c>
      <c r="AX2054" s="13" t="s">
        <v>71</v>
      </c>
      <c r="AY2054" s="169" t="s">
        <v>159</v>
      </c>
    </row>
    <row r="2055" spans="2:51" s="14" customFormat="1" ht="11.25">
      <c r="B2055" s="175"/>
      <c r="D2055" s="168" t="s">
        <v>167</v>
      </c>
      <c r="E2055" s="176" t="s">
        <v>3</v>
      </c>
      <c r="F2055" s="177" t="s">
        <v>2690</v>
      </c>
      <c r="H2055" s="178">
        <v>9.6</v>
      </c>
      <c r="I2055" s="179"/>
      <c r="L2055" s="175"/>
      <c r="M2055" s="180"/>
      <c r="N2055" s="181"/>
      <c r="O2055" s="181"/>
      <c r="P2055" s="181"/>
      <c r="Q2055" s="181"/>
      <c r="R2055" s="181"/>
      <c r="S2055" s="181"/>
      <c r="T2055" s="182"/>
      <c r="AT2055" s="176" t="s">
        <v>167</v>
      </c>
      <c r="AU2055" s="176" t="s">
        <v>79</v>
      </c>
      <c r="AV2055" s="14" t="s">
        <v>79</v>
      </c>
      <c r="AW2055" s="14" t="s">
        <v>33</v>
      </c>
      <c r="AX2055" s="14" t="s">
        <v>71</v>
      </c>
      <c r="AY2055" s="176" t="s">
        <v>159</v>
      </c>
    </row>
    <row r="2056" spans="2:51" s="14" customFormat="1" ht="11.25">
      <c r="B2056" s="175"/>
      <c r="D2056" s="168" t="s">
        <v>167</v>
      </c>
      <c r="E2056" s="176" t="s">
        <v>3</v>
      </c>
      <c r="F2056" s="177" t="s">
        <v>2679</v>
      </c>
      <c r="H2056" s="178">
        <v>-1.2</v>
      </c>
      <c r="I2056" s="179"/>
      <c r="L2056" s="175"/>
      <c r="M2056" s="180"/>
      <c r="N2056" s="181"/>
      <c r="O2056" s="181"/>
      <c r="P2056" s="181"/>
      <c r="Q2056" s="181"/>
      <c r="R2056" s="181"/>
      <c r="S2056" s="181"/>
      <c r="T2056" s="182"/>
      <c r="AT2056" s="176" t="s">
        <v>167</v>
      </c>
      <c r="AU2056" s="176" t="s">
        <v>79</v>
      </c>
      <c r="AV2056" s="14" t="s">
        <v>79</v>
      </c>
      <c r="AW2056" s="14" t="s">
        <v>33</v>
      </c>
      <c r="AX2056" s="14" t="s">
        <v>71</v>
      </c>
      <c r="AY2056" s="176" t="s">
        <v>159</v>
      </c>
    </row>
    <row r="2057" spans="2:51" s="13" customFormat="1" ht="11.25">
      <c r="B2057" s="167"/>
      <c r="D2057" s="168" t="s">
        <v>167</v>
      </c>
      <c r="E2057" s="169" t="s">
        <v>3</v>
      </c>
      <c r="F2057" s="170" t="s">
        <v>1208</v>
      </c>
      <c r="H2057" s="169" t="s">
        <v>3</v>
      </c>
      <c r="I2057" s="171"/>
      <c r="L2057" s="167"/>
      <c r="M2057" s="172"/>
      <c r="N2057" s="173"/>
      <c r="O2057" s="173"/>
      <c r="P2057" s="173"/>
      <c r="Q2057" s="173"/>
      <c r="R2057" s="173"/>
      <c r="S2057" s="173"/>
      <c r="T2057" s="174"/>
      <c r="AT2057" s="169" t="s">
        <v>167</v>
      </c>
      <c r="AU2057" s="169" t="s">
        <v>79</v>
      </c>
      <c r="AV2057" s="13" t="s">
        <v>15</v>
      </c>
      <c r="AW2057" s="13" t="s">
        <v>33</v>
      </c>
      <c r="AX2057" s="13" t="s">
        <v>71</v>
      </c>
      <c r="AY2057" s="169" t="s">
        <v>159</v>
      </c>
    </row>
    <row r="2058" spans="2:51" s="14" customFormat="1" ht="11.25">
      <c r="B2058" s="175"/>
      <c r="D2058" s="168" t="s">
        <v>167</v>
      </c>
      <c r="E2058" s="176" t="s">
        <v>3</v>
      </c>
      <c r="F2058" s="177" t="s">
        <v>2678</v>
      </c>
      <c r="H2058" s="178">
        <v>9.4</v>
      </c>
      <c r="I2058" s="179"/>
      <c r="L2058" s="175"/>
      <c r="M2058" s="180"/>
      <c r="N2058" s="181"/>
      <c r="O2058" s="181"/>
      <c r="P2058" s="181"/>
      <c r="Q2058" s="181"/>
      <c r="R2058" s="181"/>
      <c r="S2058" s="181"/>
      <c r="T2058" s="182"/>
      <c r="AT2058" s="176" t="s">
        <v>167</v>
      </c>
      <c r="AU2058" s="176" t="s">
        <v>79</v>
      </c>
      <c r="AV2058" s="14" t="s">
        <v>79</v>
      </c>
      <c r="AW2058" s="14" t="s">
        <v>33</v>
      </c>
      <c r="AX2058" s="14" t="s">
        <v>71</v>
      </c>
      <c r="AY2058" s="176" t="s">
        <v>159</v>
      </c>
    </row>
    <row r="2059" spans="2:51" s="14" customFormat="1" ht="11.25">
      <c r="B2059" s="175"/>
      <c r="D2059" s="168" t="s">
        <v>167</v>
      </c>
      <c r="E2059" s="176" t="s">
        <v>3</v>
      </c>
      <c r="F2059" s="177" t="s">
        <v>2679</v>
      </c>
      <c r="H2059" s="178">
        <v>-1.2</v>
      </c>
      <c r="I2059" s="179"/>
      <c r="L2059" s="175"/>
      <c r="M2059" s="180"/>
      <c r="N2059" s="181"/>
      <c r="O2059" s="181"/>
      <c r="P2059" s="181"/>
      <c r="Q2059" s="181"/>
      <c r="R2059" s="181"/>
      <c r="S2059" s="181"/>
      <c r="T2059" s="182"/>
      <c r="AT2059" s="176" t="s">
        <v>167</v>
      </c>
      <c r="AU2059" s="176" t="s">
        <v>79</v>
      </c>
      <c r="AV2059" s="14" t="s">
        <v>79</v>
      </c>
      <c r="AW2059" s="14" t="s">
        <v>33</v>
      </c>
      <c r="AX2059" s="14" t="s">
        <v>71</v>
      </c>
      <c r="AY2059" s="176" t="s">
        <v>159</v>
      </c>
    </row>
    <row r="2060" spans="2:51" s="15" customFormat="1" ht="11.25">
      <c r="B2060" s="183"/>
      <c r="D2060" s="168" t="s">
        <v>167</v>
      </c>
      <c r="E2060" s="184" t="s">
        <v>3</v>
      </c>
      <c r="F2060" s="185" t="s">
        <v>186</v>
      </c>
      <c r="H2060" s="186">
        <v>125.2</v>
      </c>
      <c r="I2060" s="187"/>
      <c r="L2060" s="183"/>
      <c r="M2060" s="188"/>
      <c r="N2060" s="189"/>
      <c r="O2060" s="189"/>
      <c r="P2060" s="189"/>
      <c r="Q2060" s="189"/>
      <c r="R2060" s="189"/>
      <c r="S2060" s="189"/>
      <c r="T2060" s="190"/>
      <c r="AT2060" s="184" t="s">
        <v>167</v>
      </c>
      <c r="AU2060" s="184" t="s">
        <v>79</v>
      </c>
      <c r="AV2060" s="15" t="s">
        <v>85</v>
      </c>
      <c r="AW2060" s="15" t="s">
        <v>33</v>
      </c>
      <c r="AX2060" s="15" t="s">
        <v>15</v>
      </c>
      <c r="AY2060" s="184" t="s">
        <v>159</v>
      </c>
    </row>
    <row r="2061" spans="1:65" s="2" customFormat="1" ht="24" customHeight="1">
      <c r="A2061" s="34"/>
      <c r="B2061" s="153"/>
      <c r="C2061" s="154" t="s">
        <v>2691</v>
      </c>
      <c r="D2061" s="154" t="s">
        <v>161</v>
      </c>
      <c r="E2061" s="155" t="s">
        <v>2692</v>
      </c>
      <c r="F2061" s="156" t="s">
        <v>2693</v>
      </c>
      <c r="G2061" s="157" t="s">
        <v>164</v>
      </c>
      <c r="H2061" s="158">
        <v>170.07</v>
      </c>
      <c r="I2061" s="159"/>
      <c r="J2061" s="160">
        <f>ROUND(I2061*H2061,2)</f>
        <v>0</v>
      </c>
      <c r="K2061" s="156" t="s">
        <v>165</v>
      </c>
      <c r="L2061" s="35"/>
      <c r="M2061" s="161" t="s">
        <v>3</v>
      </c>
      <c r="N2061" s="162" t="s">
        <v>42</v>
      </c>
      <c r="O2061" s="55"/>
      <c r="P2061" s="163">
        <f>O2061*H2061</f>
        <v>0</v>
      </c>
      <c r="Q2061" s="163">
        <v>0.0003</v>
      </c>
      <c r="R2061" s="163">
        <f>Q2061*H2061</f>
        <v>0.051021</v>
      </c>
      <c r="S2061" s="163">
        <v>0</v>
      </c>
      <c r="T2061" s="164">
        <f>S2061*H2061</f>
        <v>0</v>
      </c>
      <c r="U2061" s="34"/>
      <c r="V2061" s="34"/>
      <c r="W2061" s="34"/>
      <c r="X2061" s="34"/>
      <c r="Y2061" s="34"/>
      <c r="Z2061" s="34"/>
      <c r="AA2061" s="34"/>
      <c r="AB2061" s="34"/>
      <c r="AC2061" s="34"/>
      <c r="AD2061" s="34"/>
      <c r="AE2061" s="34"/>
      <c r="AR2061" s="165" t="s">
        <v>251</v>
      </c>
      <c r="AT2061" s="165" t="s">
        <v>161</v>
      </c>
      <c r="AU2061" s="165" t="s">
        <v>79</v>
      </c>
      <c r="AY2061" s="19" t="s">
        <v>159</v>
      </c>
      <c r="BE2061" s="166">
        <f>IF(N2061="základní",J2061,0)</f>
        <v>0</v>
      </c>
      <c r="BF2061" s="166">
        <f>IF(N2061="snížená",J2061,0)</f>
        <v>0</v>
      </c>
      <c r="BG2061" s="166">
        <f>IF(N2061="zákl. přenesená",J2061,0)</f>
        <v>0</v>
      </c>
      <c r="BH2061" s="166">
        <f>IF(N2061="sníž. přenesená",J2061,0)</f>
        <v>0</v>
      </c>
      <c r="BI2061" s="166">
        <f>IF(N2061="nulová",J2061,0)</f>
        <v>0</v>
      </c>
      <c r="BJ2061" s="19" t="s">
        <v>15</v>
      </c>
      <c r="BK2061" s="166">
        <f>ROUND(I2061*H2061,2)</f>
        <v>0</v>
      </c>
      <c r="BL2061" s="19" t="s">
        <v>251</v>
      </c>
      <c r="BM2061" s="165" t="s">
        <v>2694</v>
      </c>
    </row>
    <row r="2062" spans="2:51" s="13" customFormat="1" ht="11.25">
      <c r="B2062" s="167"/>
      <c r="D2062" s="168" t="s">
        <v>167</v>
      </c>
      <c r="E2062" s="169" t="s">
        <v>3</v>
      </c>
      <c r="F2062" s="170" t="s">
        <v>2695</v>
      </c>
      <c r="H2062" s="169" t="s">
        <v>3</v>
      </c>
      <c r="I2062" s="171"/>
      <c r="L2062" s="167"/>
      <c r="M2062" s="172"/>
      <c r="N2062" s="173"/>
      <c r="O2062" s="173"/>
      <c r="P2062" s="173"/>
      <c r="Q2062" s="173"/>
      <c r="R2062" s="173"/>
      <c r="S2062" s="173"/>
      <c r="T2062" s="174"/>
      <c r="AT2062" s="169" t="s">
        <v>167</v>
      </c>
      <c r="AU2062" s="169" t="s">
        <v>79</v>
      </c>
      <c r="AV2062" s="13" t="s">
        <v>15</v>
      </c>
      <c r="AW2062" s="13" t="s">
        <v>33</v>
      </c>
      <c r="AX2062" s="13" t="s">
        <v>71</v>
      </c>
      <c r="AY2062" s="169" t="s">
        <v>159</v>
      </c>
    </row>
    <row r="2063" spans="2:51" s="14" customFormat="1" ht="11.25">
      <c r="B2063" s="175"/>
      <c r="D2063" s="168" t="s">
        <v>167</v>
      </c>
      <c r="E2063" s="176" t="s">
        <v>3</v>
      </c>
      <c r="F2063" s="177" t="s">
        <v>2696</v>
      </c>
      <c r="H2063" s="178">
        <v>170.07</v>
      </c>
      <c r="I2063" s="179"/>
      <c r="L2063" s="175"/>
      <c r="M2063" s="180"/>
      <c r="N2063" s="181"/>
      <c r="O2063" s="181"/>
      <c r="P2063" s="181"/>
      <c r="Q2063" s="181"/>
      <c r="R2063" s="181"/>
      <c r="S2063" s="181"/>
      <c r="T2063" s="182"/>
      <c r="AT2063" s="176" t="s">
        <v>167</v>
      </c>
      <c r="AU2063" s="176" t="s">
        <v>79</v>
      </c>
      <c r="AV2063" s="14" t="s">
        <v>79</v>
      </c>
      <c r="AW2063" s="14" t="s">
        <v>33</v>
      </c>
      <c r="AX2063" s="14" t="s">
        <v>15</v>
      </c>
      <c r="AY2063" s="176" t="s">
        <v>159</v>
      </c>
    </row>
    <row r="2064" spans="1:65" s="2" customFormat="1" ht="24" customHeight="1">
      <c r="A2064" s="34"/>
      <c r="B2064" s="153"/>
      <c r="C2064" s="154" t="s">
        <v>2697</v>
      </c>
      <c r="D2064" s="154" t="s">
        <v>161</v>
      </c>
      <c r="E2064" s="155" t="s">
        <v>2698</v>
      </c>
      <c r="F2064" s="156" t="s">
        <v>2699</v>
      </c>
      <c r="G2064" s="157" t="s">
        <v>164</v>
      </c>
      <c r="H2064" s="158">
        <v>27.265</v>
      </c>
      <c r="I2064" s="159"/>
      <c r="J2064" s="160">
        <f>ROUND(I2064*H2064,2)</f>
        <v>0</v>
      </c>
      <c r="K2064" s="156" t="s">
        <v>165</v>
      </c>
      <c r="L2064" s="35"/>
      <c r="M2064" s="161" t="s">
        <v>3</v>
      </c>
      <c r="N2064" s="162" t="s">
        <v>42</v>
      </c>
      <c r="O2064" s="55"/>
      <c r="P2064" s="163">
        <f>O2064*H2064</f>
        <v>0</v>
      </c>
      <c r="Q2064" s="163">
        <v>0.0015</v>
      </c>
      <c r="R2064" s="163">
        <f>Q2064*H2064</f>
        <v>0.0408975</v>
      </c>
      <c r="S2064" s="163">
        <v>0</v>
      </c>
      <c r="T2064" s="164">
        <f>S2064*H2064</f>
        <v>0</v>
      </c>
      <c r="U2064" s="34"/>
      <c r="V2064" s="34"/>
      <c r="W2064" s="34"/>
      <c r="X2064" s="34"/>
      <c r="Y2064" s="34"/>
      <c r="Z2064" s="34"/>
      <c r="AA2064" s="34"/>
      <c r="AB2064" s="34"/>
      <c r="AC2064" s="34"/>
      <c r="AD2064" s="34"/>
      <c r="AE2064" s="34"/>
      <c r="AR2064" s="165" t="s">
        <v>251</v>
      </c>
      <c r="AT2064" s="165" t="s">
        <v>161</v>
      </c>
      <c r="AU2064" s="165" t="s">
        <v>79</v>
      </c>
      <c r="AY2064" s="19" t="s">
        <v>159</v>
      </c>
      <c r="BE2064" s="166">
        <f>IF(N2064="základní",J2064,0)</f>
        <v>0</v>
      </c>
      <c r="BF2064" s="166">
        <f>IF(N2064="snížená",J2064,0)</f>
        <v>0</v>
      </c>
      <c r="BG2064" s="166">
        <f>IF(N2064="zákl. přenesená",J2064,0)</f>
        <v>0</v>
      </c>
      <c r="BH2064" s="166">
        <f>IF(N2064="sníž. přenesená",J2064,0)</f>
        <v>0</v>
      </c>
      <c r="BI2064" s="166">
        <f>IF(N2064="nulová",J2064,0)</f>
        <v>0</v>
      </c>
      <c r="BJ2064" s="19" t="s">
        <v>15</v>
      </c>
      <c r="BK2064" s="166">
        <f>ROUND(I2064*H2064,2)</f>
        <v>0</v>
      </c>
      <c r="BL2064" s="19" t="s">
        <v>251</v>
      </c>
      <c r="BM2064" s="165" t="s">
        <v>2700</v>
      </c>
    </row>
    <row r="2065" spans="2:51" s="13" customFormat="1" ht="11.25">
      <c r="B2065" s="167"/>
      <c r="D2065" s="168" t="s">
        <v>167</v>
      </c>
      <c r="E2065" s="169" t="s">
        <v>3</v>
      </c>
      <c r="F2065" s="170" t="s">
        <v>2500</v>
      </c>
      <c r="H2065" s="169" t="s">
        <v>3</v>
      </c>
      <c r="I2065" s="171"/>
      <c r="L2065" s="167"/>
      <c r="M2065" s="172"/>
      <c r="N2065" s="173"/>
      <c r="O2065" s="173"/>
      <c r="P2065" s="173"/>
      <c r="Q2065" s="173"/>
      <c r="R2065" s="173"/>
      <c r="S2065" s="173"/>
      <c r="T2065" s="174"/>
      <c r="AT2065" s="169" t="s">
        <v>167</v>
      </c>
      <c r="AU2065" s="169" t="s">
        <v>79</v>
      </c>
      <c r="AV2065" s="13" t="s">
        <v>15</v>
      </c>
      <c r="AW2065" s="13" t="s">
        <v>33</v>
      </c>
      <c r="AX2065" s="13" t="s">
        <v>71</v>
      </c>
      <c r="AY2065" s="169" t="s">
        <v>159</v>
      </c>
    </row>
    <row r="2066" spans="2:51" s="13" customFormat="1" ht="11.25">
      <c r="B2066" s="167"/>
      <c r="D2066" s="168" t="s">
        <v>167</v>
      </c>
      <c r="E2066" s="169" t="s">
        <v>3</v>
      </c>
      <c r="F2066" s="170" t="s">
        <v>1170</v>
      </c>
      <c r="H2066" s="169" t="s">
        <v>3</v>
      </c>
      <c r="I2066" s="171"/>
      <c r="L2066" s="167"/>
      <c r="M2066" s="172"/>
      <c r="N2066" s="173"/>
      <c r="O2066" s="173"/>
      <c r="P2066" s="173"/>
      <c r="Q2066" s="173"/>
      <c r="R2066" s="173"/>
      <c r="S2066" s="173"/>
      <c r="T2066" s="174"/>
      <c r="AT2066" s="169" t="s">
        <v>167</v>
      </c>
      <c r="AU2066" s="169" t="s">
        <v>79</v>
      </c>
      <c r="AV2066" s="13" t="s">
        <v>15</v>
      </c>
      <c r="AW2066" s="13" t="s">
        <v>33</v>
      </c>
      <c r="AX2066" s="13" t="s">
        <v>71</v>
      </c>
      <c r="AY2066" s="169" t="s">
        <v>159</v>
      </c>
    </row>
    <row r="2067" spans="2:51" s="14" customFormat="1" ht="11.25">
      <c r="B2067" s="175"/>
      <c r="D2067" s="168" t="s">
        <v>167</v>
      </c>
      <c r="E2067" s="176" t="s">
        <v>3</v>
      </c>
      <c r="F2067" s="177" t="s">
        <v>2701</v>
      </c>
      <c r="H2067" s="178">
        <v>7.49</v>
      </c>
      <c r="I2067" s="179"/>
      <c r="L2067" s="175"/>
      <c r="M2067" s="180"/>
      <c r="N2067" s="181"/>
      <c r="O2067" s="181"/>
      <c r="P2067" s="181"/>
      <c r="Q2067" s="181"/>
      <c r="R2067" s="181"/>
      <c r="S2067" s="181"/>
      <c r="T2067" s="182"/>
      <c r="AT2067" s="176" t="s">
        <v>167</v>
      </c>
      <c r="AU2067" s="176" t="s">
        <v>79</v>
      </c>
      <c r="AV2067" s="14" t="s">
        <v>79</v>
      </c>
      <c r="AW2067" s="14" t="s">
        <v>33</v>
      </c>
      <c r="AX2067" s="14" t="s">
        <v>71</v>
      </c>
      <c r="AY2067" s="176" t="s">
        <v>159</v>
      </c>
    </row>
    <row r="2068" spans="2:51" s="14" customFormat="1" ht="11.25">
      <c r="B2068" s="175"/>
      <c r="D2068" s="168" t="s">
        <v>167</v>
      </c>
      <c r="E2068" s="176" t="s">
        <v>3</v>
      </c>
      <c r="F2068" s="177" t="s">
        <v>2702</v>
      </c>
      <c r="H2068" s="178">
        <v>-0.105</v>
      </c>
      <c r="I2068" s="179"/>
      <c r="L2068" s="175"/>
      <c r="M2068" s="180"/>
      <c r="N2068" s="181"/>
      <c r="O2068" s="181"/>
      <c r="P2068" s="181"/>
      <c r="Q2068" s="181"/>
      <c r="R2068" s="181"/>
      <c r="S2068" s="181"/>
      <c r="T2068" s="182"/>
      <c r="AT2068" s="176" t="s">
        <v>167</v>
      </c>
      <c r="AU2068" s="176" t="s">
        <v>79</v>
      </c>
      <c r="AV2068" s="14" t="s">
        <v>79</v>
      </c>
      <c r="AW2068" s="14" t="s">
        <v>33</v>
      </c>
      <c r="AX2068" s="14" t="s">
        <v>71</v>
      </c>
      <c r="AY2068" s="176" t="s">
        <v>159</v>
      </c>
    </row>
    <row r="2069" spans="2:51" s="13" customFormat="1" ht="11.25">
      <c r="B2069" s="167"/>
      <c r="D2069" s="168" t="s">
        <v>167</v>
      </c>
      <c r="E2069" s="169" t="s">
        <v>3</v>
      </c>
      <c r="F2069" s="170" t="s">
        <v>1199</v>
      </c>
      <c r="H2069" s="169" t="s">
        <v>3</v>
      </c>
      <c r="I2069" s="171"/>
      <c r="L2069" s="167"/>
      <c r="M2069" s="172"/>
      <c r="N2069" s="173"/>
      <c r="O2069" s="173"/>
      <c r="P2069" s="173"/>
      <c r="Q2069" s="173"/>
      <c r="R2069" s="173"/>
      <c r="S2069" s="173"/>
      <c r="T2069" s="174"/>
      <c r="AT2069" s="169" t="s">
        <v>167</v>
      </c>
      <c r="AU2069" s="169" t="s">
        <v>79</v>
      </c>
      <c r="AV2069" s="13" t="s">
        <v>15</v>
      </c>
      <c r="AW2069" s="13" t="s">
        <v>33</v>
      </c>
      <c r="AX2069" s="13" t="s">
        <v>71</v>
      </c>
      <c r="AY2069" s="169" t="s">
        <v>159</v>
      </c>
    </row>
    <row r="2070" spans="2:51" s="14" customFormat="1" ht="11.25">
      <c r="B2070" s="175"/>
      <c r="D2070" s="168" t="s">
        <v>167</v>
      </c>
      <c r="E2070" s="176" t="s">
        <v>3</v>
      </c>
      <c r="F2070" s="177" t="s">
        <v>2703</v>
      </c>
      <c r="H2070" s="178">
        <v>9.035</v>
      </c>
      <c r="I2070" s="179"/>
      <c r="L2070" s="175"/>
      <c r="M2070" s="180"/>
      <c r="N2070" s="181"/>
      <c r="O2070" s="181"/>
      <c r="P2070" s="181"/>
      <c r="Q2070" s="181"/>
      <c r="R2070" s="181"/>
      <c r="S2070" s="181"/>
      <c r="T2070" s="182"/>
      <c r="AT2070" s="176" t="s">
        <v>167</v>
      </c>
      <c r="AU2070" s="176" t="s">
        <v>79</v>
      </c>
      <c r="AV2070" s="14" t="s">
        <v>79</v>
      </c>
      <c r="AW2070" s="14" t="s">
        <v>33</v>
      </c>
      <c r="AX2070" s="14" t="s">
        <v>71</v>
      </c>
      <c r="AY2070" s="176" t="s">
        <v>159</v>
      </c>
    </row>
    <row r="2071" spans="2:51" s="14" customFormat="1" ht="11.25">
      <c r="B2071" s="175"/>
      <c r="D2071" s="168" t="s">
        <v>167</v>
      </c>
      <c r="E2071" s="176" t="s">
        <v>3</v>
      </c>
      <c r="F2071" s="177" t="s">
        <v>2704</v>
      </c>
      <c r="H2071" s="178">
        <v>-0.21</v>
      </c>
      <c r="I2071" s="179"/>
      <c r="L2071" s="175"/>
      <c r="M2071" s="180"/>
      <c r="N2071" s="181"/>
      <c r="O2071" s="181"/>
      <c r="P2071" s="181"/>
      <c r="Q2071" s="181"/>
      <c r="R2071" s="181"/>
      <c r="S2071" s="181"/>
      <c r="T2071" s="182"/>
      <c r="AT2071" s="176" t="s">
        <v>167</v>
      </c>
      <c r="AU2071" s="176" t="s">
        <v>79</v>
      </c>
      <c r="AV2071" s="14" t="s">
        <v>79</v>
      </c>
      <c r="AW2071" s="14" t="s">
        <v>33</v>
      </c>
      <c r="AX2071" s="14" t="s">
        <v>71</v>
      </c>
      <c r="AY2071" s="176" t="s">
        <v>159</v>
      </c>
    </row>
    <row r="2072" spans="2:51" s="13" customFormat="1" ht="11.25">
      <c r="B2072" s="167"/>
      <c r="D2072" s="168" t="s">
        <v>167</v>
      </c>
      <c r="E2072" s="169" t="s">
        <v>3</v>
      </c>
      <c r="F2072" s="170" t="s">
        <v>1208</v>
      </c>
      <c r="H2072" s="169" t="s">
        <v>3</v>
      </c>
      <c r="I2072" s="171"/>
      <c r="L2072" s="167"/>
      <c r="M2072" s="172"/>
      <c r="N2072" s="173"/>
      <c r="O2072" s="173"/>
      <c r="P2072" s="173"/>
      <c r="Q2072" s="173"/>
      <c r="R2072" s="173"/>
      <c r="S2072" s="173"/>
      <c r="T2072" s="174"/>
      <c r="AT2072" s="169" t="s">
        <v>167</v>
      </c>
      <c r="AU2072" s="169" t="s">
        <v>79</v>
      </c>
      <c r="AV2072" s="13" t="s">
        <v>15</v>
      </c>
      <c r="AW2072" s="13" t="s">
        <v>33</v>
      </c>
      <c r="AX2072" s="13" t="s">
        <v>71</v>
      </c>
      <c r="AY2072" s="169" t="s">
        <v>159</v>
      </c>
    </row>
    <row r="2073" spans="2:51" s="14" customFormat="1" ht="11.25">
      <c r="B2073" s="175"/>
      <c r="D2073" s="168" t="s">
        <v>167</v>
      </c>
      <c r="E2073" s="176" t="s">
        <v>3</v>
      </c>
      <c r="F2073" s="177" t="s">
        <v>2705</v>
      </c>
      <c r="H2073" s="178">
        <v>6.975</v>
      </c>
      <c r="I2073" s="179"/>
      <c r="L2073" s="175"/>
      <c r="M2073" s="180"/>
      <c r="N2073" s="181"/>
      <c r="O2073" s="181"/>
      <c r="P2073" s="181"/>
      <c r="Q2073" s="181"/>
      <c r="R2073" s="181"/>
      <c r="S2073" s="181"/>
      <c r="T2073" s="182"/>
      <c r="AT2073" s="176" t="s">
        <v>167</v>
      </c>
      <c r="AU2073" s="176" t="s">
        <v>79</v>
      </c>
      <c r="AV2073" s="14" t="s">
        <v>79</v>
      </c>
      <c r="AW2073" s="14" t="s">
        <v>33</v>
      </c>
      <c r="AX2073" s="14" t="s">
        <v>71</v>
      </c>
      <c r="AY2073" s="176" t="s">
        <v>159</v>
      </c>
    </row>
    <row r="2074" spans="2:51" s="14" customFormat="1" ht="11.25">
      <c r="B2074" s="175"/>
      <c r="D2074" s="168" t="s">
        <v>167</v>
      </c>
      <c r="E2074" s="176" t="s">
        <v>3</v>
      </c>
      <c r="F2074" s="177" t="s">
        <v>2704</v>
      </c>
      <c r="H2074" s="178">
        <v>-0.21</v>
      </c>
      <c r="I2074" s="179"/>
      <c r="L2074" s="175"/>
      <c r="M2074" s="180"/>
      <c r="N2074" s="181"/>
      <c r="O2074" s="181"/>
      <c r="P2074" s="181"/>
      <c r="Q2074" s="181"/>
      <c r="R2074" s="181"/>
      <c r="S2074" s="181"/>
      <c r="T2074" s="182"/>
      <c r="AT2074" s="176" t="s">
        <v>167</v>
      </c>
      <c r="AU2074" s="176" t="s">
        <v>79</v>
      </c>
      <c r="AV2074" s="14" t="s">
        <v>79</v>
      </c>
      <c r="AW2074" s="14" t="s">
        <v>33</v>
      </c>
      <c r="AX2074" s="14" t="s">
        <v>71</v>
      </c>
      <c r="AY2074" s="176" t="s">
        <v>159</v>
      </c>
    </row>
    <row r="2075" spans="2:51" s="13" customFormat="1" ht="11.25">
      <c r="B2075" s="167"/>
      <c r="D2075" s="168" t="s">
        <v>167</v>
      </c>
      <c r="E2075" s="169" t="s">
        <v>3</v>
      </c>
      <c r="F2075" s="170" t="s">
        <v>2503</v>
      </c>
      <c r="H2075" s="169" t="s">
        <v>3</v>
      </c>
      <c r="I2075" s="171"/>
      <c r="L2075" s="167"/>
      <c r="M2075" s="172"/>
      <c r="N2075" s="173"/>
      <c r="O2075" s="173"/>
      <c r="P2075" s="173"/>
      <c r="Q2075" s="173"/>
      <c r="R2075" s="173"/>
      <c r="S2075" s="173"/>
      <c r="T2075" s="174"/>
      <c r="AT2075" s="169" t="s">
        <v>167</v>
      </c>
      <c r="AU2075" s="169" t="s">
        <v>79</v>
      </c>
      <c r="AV2075" s="13" t="s">
        <v>15</v>
      </c>
      <c r="AW2075" s="13" t="s">
        <v>33</v>
      </c>
      <c r="AX2075" s="13" t="s">
        <v>71</v>
      </c>
      <c r="AY2075" s="169" t="s">
        <v>159</v>
      </c>
    </row>
    <row r="2076" spans="2:51" s="13" customFormat="1" ht="11.25">
      <c r="B2076" s="167"/>
      <c r="D2076" s="168" t="s">
        <v>167</v>
      </c>
      <c r="E2076" s="169" t="s">
        <v>3</v>
      </c>
      <c r="F2076" s="170" t="s">
        <v>1172</v>
      </c>
      <c r="H2076" s="169" t="s">
        <v>3</v>
      </c>
      <c r="I2076" s="171"/>
      <c r="L2076" s="167"/>
      <c r="M2076" s="172"/>
      <c r="N2076" s="173"/>
      <c r="O2076" s="173"/>
      <c r="P2076" s="173"/>
      <c r="Q2076" s="173"/>
      <c r="R2076" s="173"/>
      <c r="S2076" s="173"/>
      <c r="T2076" s="174"/>
      <c r="AT2076" s="169" t="s">
        <v>167</v>
      </c>
      <c r="AU2076" s="169" t="s">
        <v>79</v>
      </c>
      <c r="AV2076" s="13" t="s">
        <v>15</v>
      </c>
      <c r="AW2076" s="13" t="s">
        <v>33</v>
      </c>
      <c r="AX2076" s="13" t="s">
        <v>71</v>
      </c>
      <c r="AY2076" s="169" t="s">
        <v>159</v>
      </c>
    </row>
    <row r="2077" spans="2:51" s="14" customFormat="1" ht="11.25">
      <c r="B2077" s="175"/>
      <c r="D2077" s="168" t="s">
        <v>167</v>
      </c>
      <c r="E2077" s="176" t="s">
        <v>3</v>
      </c>
      <c r="F2077" s="177" t="s">
        <v>2706</v>
      </c>
      <c r="H2077" s="178">
        <v>0.75</v>
      </c>
      <c r="I2077" s="179"/>
      <c r="L2077" s="175"/>
      <c r="M2077" s="180"/>
      <c r="N2077" s="181"/>
      <c r="O2077" s="181"/>
      <c r="P2077" s="181"/>
      <c r="Q2077" s="181"/>
      <c r="R2077" s="181"/>
      <c r="S2077" s="181"/>
      <c r="T2077" s="182"/>
      <c r="AT2077" s="176" t="s">
        <v>167</v>
      </c>
      <c r="AU2077" s="176" t="s">
        <v>79</v>
      </c>
      <c r="AV2077" s="14" t="s">
        <v>79</v>
      </c>
      <c r="AW2077" s="14" t="s">
        <v>33</v>
      </c>
      <c r="AX2077" s="14" t="s">
        <v>71</v>
      </c>
      <c r="AY2077" s="176" t="s">
        <v>159</v>
      </c>
    </row>
    <row r="2078" spans="2:51" s="14" customFormat="1" ht="11.25">
      <c r="B2078" s="175"/>
      <c r="D2078" s="168" t="s">
        <v>167</v>
      </c>
      <c r="E2078" s="176" t="s">
        <v>3</v>
      </c>
      <c r="F2078" s="177" t="s">
        <v>2702</v>
      </c>
      <c r="H2078" s="178">
        <v>-0.105</v>
      </c>
      <c r="I2078" s="179"/>
      <c r="L2078" s="175"/>
      <c r="M2078" s="180"/>
      <c r="N2078" s="181"/>
      <c r="O2078" s="181"/>
      <c r="P2078" s="181"/>
      <c r="Q2078" s="181"/>
      <c r="R2078" s="181"/>
      <c r="S2078" s="181"/>
      <c r="T2078" s="182"/>
      <c r="AT2078" s="176" t="s">
        <v>167</v>
      </c>
      <c r="AU2078" s="176" t="s">
        <v>79</v>
      </c>
      <c r="AV2078" s="14" t="s">
        <v>79</v>
      </c>
      <c r="AW2078" s="14" t="s">
        <v>33</v>
      </c>
      <c r="AX2078" s="14" t="s">
        <v>71</v>
      </c>
      <c r="AY2078" s="176" t="s">
        <v>159</v>
      </c>
    </row>
    <row r="2079" spans="2:51" s="13" customFormat="1" ht="11.25">
      <c r="B2079" s="167"/>
      <c r="D2079" s="168" t="s">
        <v>167</v>
      </c>
      <c r="E2079" s="169" t="s">
        <v>3</v>
      </c>
      <c r="F2079" s="170" t="s">
        <v>1201</v>
      </c>
      <c r="H2079" s="169" t="s">
        <v>3</v>
      </c>
      <c r="I2079" s="171"/>
      <c r="L2079" s="167"/>
      <c r="M2079" s="172"/>
      <c r="N2079" s="173"/>
      <c r="O2079" s="173"/>
      <c r="P2079" s="173"/>
      <c r="Q2079" s="173"/>
      <c r="R2079" s="173"/>
      <c r="S2079" s="173"/>
      <c r="T2079" s="174"/>
      <c r="AT2079" s="169" t="s">
        <v>167</v>
      </c>
      <c r="AU2079" s="169" t="s">
        <v>79</v>
      </c>
      <c r="AV2079" s="13" t="s">
        <v>15</v>
      </c>
      <c r="AW2079" s="13" t="s">
        <v>33</v>
      </c>
      <c r="AX2079" s="13" t="s">
        <v>71</v>
      </c>
      <c r="AY2079" s="169" t="s">
        <v>159</v>
      </c>
    </row>
    <row r="2080" spans="2:51" s="14" customFormat="1" ht="11.25">
      <c r="B2080" s="175"/>
      <c r="D2080" s="168" t="s">
        <v>167</v>
      </c>
      <c r="E2080" s="176" t="s">
        <v>3</v>
      </c>
      <c r="F2080" s="177" t="s">
        <v>2707</v>
      </c>
      <c r="H2080" s="178">
        <v>1.74</v>
      </c>
      <c r="I2080" s="179"/>
      <c r="L2080" s="175"/>
      <c r="M2080" s="180"/>
      <c r="N2080" s="181"/>
      <c r="O2080" s="181"/>
      <c r="P2080" s="181"/>
      <c r="Q2080" s="181"/>
      <c r="R2080" s="181"/>
      <c r="S2080" s="181"/>
      <c r="T2080" s="182"/>
      <c r="AT2080" s="176" t="s">
        <v>167</v>
      </c>
      <c r="AU2080" s="176" t="s">
        <v>79</v>
      </c>
      <c r="AV2080" s="14" t="s">
        <v>79</v>
      </c>
      <c r="AW2080" s="14" t="s">
        <v>33</v>
      </c>
      <c r="AX2080" s="14" t="s">
        <v>71</v>
      </c>
      <c r="AY2080" s="176" t="s">
        <v>159</v>
      </c>
    </row>
    <row r="2081" spans="2:51" s="14" customFormat="1" ht="11.25">
      <c r="B2081" s="175"/>
      <c r="D2081" s="168" t="s">
        <v>167</v>
      </c>
      <c r="E2081" s="176" t="s">
        <v>3</v>
      </c>
      <c r="F2081" s="177" t="s">
        <v>2708</v>
      </c>
      <c r="H2081" s="178">
        <v>-0.105</v>
      </c>
      <c r="I2081" s="179"/>
      <c r="L2081" s="175"/>
      <c r="M2081" s="180"/>
      <c r="N2081" s="181"/>
      <c r="O2081" s="181"/>
      <c r="P2081" s="181"/>
      <c r="Q2081" s="181"/>
      <c r="R2081" s="181"/>
      <c r="S2081" s="181"/>
      <c r="T2081" s="182"/>
      <c r="AT2081" s="176" t="s">
        <v>167</v>
      </c>
      <c r="AU2081" s="176" t="s">
        <v>79</v>
      </c>
      <c r="AV2081" s="14" t="s">
        <v>79</v>
      </c>
      <c r="AW2081" s="14" t="s">
        <v>33</v>
      </c>
      <c r="AX2081" s="14" t="s">
        <v>71</v>
      </c>
      <c r="AY2081" s="176" t="s">
        <v>159</v>
      </c>
    </row>
    <row r="2082" spans="2:51" s="13" customFormat="1" ht="11.25">
      <c r="B2082" s="167"/>
      <c r="D2082" s="168" t="s">
        <v>167</v>
      </c>
      <c r="E2082" s="169" t="s">
        <v>3</v>
      </c>
      <c r="F2082" s="170" t="s">
        <v>1206</v>
      </c>
      <c r="H2082" s="169" t="s">
        <v>3</v>
      </c>
      <c r="I2082" s="171"/>
      <c r="L2082" s="167"/>
      <c r="M2082" s="172"/>
      <c r="N2082" s="173"/>
      <c r="O2082" s="173"/>
      <c r="P2082" s="173"/>
      <c r="Q2082" s="173"/>
      <c r="R2082" s="173"/>
      <c r="S2082" s="173"/>
      <c r="T2082" s="174"/>
      <c r="AT2082" s="169" t="s">
        <v>167</v>
      </c>
      <c r="AU2082" s="169" t="s">
        <v>79</v>
      </c>
      <c r="AV2082" s="13" t="s">
        <v>15</v>
      </c>
      <c r="AW2082" s="13" t="s">
        <v>33</v>
      </c>
      <c r="AX2082" s="13" t="s">
        <v>71</v>
      </c>
      <c r="AY2082" s="169" t="s">
        <v>159</v>
      </c>
    </row>
    <row r="2083" spans="2:51" s="14" customFormat="1" ht="11.25">
      <c r="B2083" s="175"/>
      <c r="D2083" s="168" t="s">
        <v>167</v>
      </c>
      <c r="E2083" s="176" t="s">
        <v>3</v>
      </c>
      <c r="F2083" s="177" t="s">
        <v>2709</v>
      </c>
      <c r="H2083" s="178">
        <v>1.425</v>
      </c>
      <c r="I2083" s="179"/>
      <c r="L2083" s="175"/>
      <c r="M2083" s="180"/>
      <c r="N2083" s="181"/>
      <c r="O2083" s="181"/>
      <c r="P2083" s="181"/>
      <c r="Q2083" s="181"/>
      <c r="R2083" s="181"/>
      <c r="S2083" s="181"/>
      <c r="T2083" s="182"/>
      <c r="AT2083" s="176" t="s">
        <v>167</v>
      </c>
      <c r="AU2083" s="176" t="s">
        <v>79</v>
      </c>
      <c r="AV2083" s="14" t="s">
        <v>79</v>
      </c>
      <c r="AW2083" s="14" t="s">
        <v>33</v>
      </c>
      <c r="AX2083" s="14" t="s">
        <v>71</v>
      </c>
      <c r="AY2083" s="176" t="s">
        <v>159</v>
      </c>
    </row>
    <row r="2084" spans="2:51" s="14" customFormat="1" ht="11.25">
      <c r="B2084" s="175"/>
      <c r="D2084" s="168" t="s">
        <v>167</v>
      </c>
      <c r="E2084" s="176" t="s">
        <v>3</v>
      </c>
      <c r="F2084" s="177" t="s">
        <v>2704</v>
      </c>
      <c r="H2084" s="178">
        <v>-0.21</v>
      </c>
      <c r="I2084" s="179"/>
      <c r="L2084" s="175"/>
      <c r="M2084" s="180"/>
      <c r="N2084" s="181"/>
      <c r="O2084" s="181"/>
      <c r="P2084" s="181"/>
      <c r="Q2084" s="181"/>
      <c r="R2084" s="181"/>
      <c r="S2084" s="181"/>
      <c r="T2084" s="182"/>
      <c r="AT2084" s="176" t="s">
        <v>167</v>
      </c>
      <c r="AU2084" s="176" t="s">
        <v>79</v>
      </c>
      <c r="AV2084" s="14" t="s">
        <v>79</v>
      </c>
      <c r="AW2084" s="14" t="s">
        <v>33</v>
      </c>
      <c r="AX2084" s="14" t="s">
        <v>71</v>
      </c>
      <c r="AY2084" s="176" t="s">
        <v>159</v>
      </c>
    </row>
    <row r="2085" spans="2:51" s="13" customFormat="1" ht="11.25">
      <c r="B2085" s="167"/>
      <c r="D2085" s="168" t="s">
        <v>167</v>
      </c>
      <c r="E2085" s="169" t="s">
        <v>3</v>
      </c>
      <c r="F2085" s="170" t="s">
        <v>1231</v>
      </c>
      <c r="H2085" s="169" t="s">
        <v>3</v>
      </c>
      <c r="I2085" s="171"/>
      <c r="L2085" s="167"/>
      <c r="M2085" s="172"/>
      <c r="N2085" s="173"/>
      <c r="O2085" s="173"/>
      <c r="P2085" s="173"/>
      <c r="Q2085" s="173"/>
      <c r="R2085" s="173"/>
      <c r="S2085" s="173"/>
      <c r="T2085" s="174"/>
      <c r="AT2085" s="169" t="s">
        <v>167</v>
      </c>
      <c r="AU2085" s="169" t="s">
        <v>79</v>
      </c>
      <c r="AV2085" s="13" t="s">
        <v>15</v>
      </c>
      <c r="AW2085" s="13" t="s">
        <v>33</v>
      </c>
      <c r="AX2085" s="13" t="s">
        <v>71</v>
      </c>
      <c r="AY2085" s="169" t="s">
        <v>159</v>
      </c>
    </row>
    <row r="2086" spans="2:51" s="14" customFormat="1" ht="11.25">
      <c r="B2086" s="175"/>
      <c r="D2086" s="168" t="s">
        <v>167</v>
      </c>
      <c r="E2086" s="176" t="s">
        <v>3</v>
      </c>
      <c r="F2086" s="177" t="s">
        <v>2710</v>
      </c>
      <c r="H2086" s="178">
        <v>0.9</v>
      </c>
      <c r="I2086" s="179"/>
      <c r="L2086" s="175"/>
      <c r="M2086" s="180"/>
      <c r="N2086" s="181"/>
      <c r="O2086" s="181"/>
      <c r="P2086" s="181"/>
      <c r="Q2086" s="181"/>
      <c r="R2086" s="181"/>
      <c r="S2086" s="181"/>
      <c r="T2086" s="182"/>
      <c r="AT2086" s="176" t="s">
        <v>167</v>
      </c>
      <c r="AU2086" s="176" t="s">
        <v>79</v>
      </c>
      <c r="AV2086" s="14" t="s">
        <v>79</v>
      </c>
      <c r="AW2086" s="14" t="s">
        <v>33</v>
      </c>
      <c r="AX2086" s="14" t="s">
        <v>71</v>
      </c>
      <c r="AY2086" s="176" t="s">
        <v>159</v>
      </c>
    </row>
    <row r="2087" spans="2:51" s="14" customFormat="1" ht="11.25">
      <c r="B2087" s="175"/>
      <c r="D2087" s="168" t="s">
        <v>167</v>
      </c>
      <c r="E2087" s="176" t="s">
        <v>3</v>
      </c>
      <c r="F2087" s="177" t="s">
        <v>2708</v>
      </c>
      <c r="H2087" s="178">
        <v>-0.105</v>
      </c>
      <c r="I2087" s="179"/>
      <c r="L2087" s="175"/>
      <c r="M2087" s="180"/>
      <c r="N2087" s="181"/>
      <c r="O2087" s="181"/>
      <c r="P2087" s="181"/>
      <c r="Q2087" s="181"/>
      <c r="R2087" s="181"/>
      <c r="S2087" s="181"/>
      <c r="T2087" s="182"/>
      <c r="AT2087" s="176" t="s">
        <v>167</v>
      </c>
      <c r="AU2087" s="176" t="s">
        <v>79</v>
      </c>
      <c r="AV2087" s="14" t="s">
        <v>79</v>
      </c>
      <c r="AW2087" s="14" t="s">
        <v>33</v>
      </c>
      <c r="AX2087" s="14" t="s">
        <v>71</v>
      </c>
      <c r="AY2087" s="176" t="s">
        <v>159</v>
      </c>
    </row>
    <row r="2088" spans="2:51" s="15" customFormat="1" ht="11.25">
      <c r="B2088" s="183"/>
      <c r="D2088" s="168" t="s">
        <v>167</v>
      </c>
      <c r="E2088" s="184" t="s">
        <v>3</v>
      </c>
      <c r="F2088" s="185" t="s">
        <v>186</v>
      </c>
      <c r="H2088" s="186">
        <v>27.265</v>
      </c>
      <c r="I2088" s="187"/>
      <c r="L2088" s="183"/>
      <c r="M2088" s="188"/>
      <c r="N2088" s="189"/>
      <c r="O2088" s="189"/>
      <c r="P2088" s="189"/>
      <c r="Q2088" s="189"/>
      <c r="R2088" s="189"/>
      <c r="S2088" s="189"/>
      <c r="T2088" s="190"/>
      <c r="AT2088" s="184" t="s">
        <v>167</v>
      </c>
      <c r="AU2088" s="184" t="s">
        <v>79</v>
      </c>
      <c r="AV2088" s="15" t="s">
        <v>85</v>
      </c>
      <c r="AW2088" s="15" t="s">
        <v>33</v>
      </c>
      <c r="AX2088" s="15" t="s">
        <v>15</v>
      </c>
      <c r="AY2088" s="184" t="s">
        <v>159</v>
      </c>
    </row>
    <row r="2089" spans="1:65" s="2" customFormat="1" ht="24" customHeight="1">
      <c r="A2089" s="34"/>
      <c r="B2089" s="153"/>
      <c r="C2089" s="154" t="s">
        <v>2711</v>
      </c>
      <c r="D2089" s="154" t="s">
        <v>161</v>
      </c>
      <c r="E2089" s="155" t="s">
        <v>2712</v>
      </c>
      <c r="F2089" s="156" t="s">
        <v>2713</v>
      </c>
      <c r="G2089" s="157" t="s">
        <v>293</v>
      </c>
      <c r="H2089" s="158">
        <v>28</v>
      </c>
      <c r="I2089" s="159"/>
      <c r="J2089" s="160">
        <f>ROUND(I2089*H2089,2)</f>
        <v>0</v>
      </c>
      <c r="K2089" s="156" t="s">
        <v>165</v>
      </c>
      <c r="L2089" s="35"/>
      <c r="M2089" s="161" t="s">
        <v>3</v>
      </c>
      <c r="N2089" s="162" t="s">
        <v>42</v>
      </c>
      <c r="O2089" s="55"/>
      <c r="P2089" s="163">
        <f>O2089*H2089</f>
        <v>0</v>
      </c>
      <c r="Q2089" s="163">
        <v>0.00022</v>
      </c>
      <c r="R2089" s="163">
        <f>Q2089*H2089</f>
        <v>0.0061600000000000005</v>
      </c>
      <c r="S2089" s="163">
        <v>0</v>
      </c>
      <c r="T2089" s="164">
        <f>S2089*H2089</f>
        <v>0</v>
      </c>
      <c r="U2089" s="34"/>
      <c r="V2089" s="34"/>
      <c r="W2089" s="34"/>
      <c r="X2089" s="34"/>
      <c r="Y2089" s="34"/>
      <c r="Z2089" s="34"/>
      <c r="AA2089" s="34"/>
      <c r="AB2089" s="34"/>
      <c r="AC2089" s="34"/>
      <c r="AD2089" s="34"/>
      <c r="AE2089" s="34"/>
      <c r="AR2089" s="165" t="s">
        <v>251</v>
      </c>
      <c r="AT2089" s="165" t="s">
        <v>161</v>
      </c>
      <c r="AU2089" s="165" t="s">
        <v>79</v>
      </c>
      <c r="AY2089" s="19" t="s">
        <v>159</v>
      </c>
      <c r="BE2089" s="166">
        <f>IF(N2089="základní",J2089,0)</f>
        <v>0</v>
      </c>
      <c r="BF2089" s="166">
        <f>IF(N2089="snížená",J2089,0)</f>
        <v>0</v>
      </c>
      <c r="BG2089" s="166">
        <f>IF(N2089="zákl. přenesená",J2089,0)</f>
        <v>0</v>
      </c>
      <c r="BH2089" s="166">
        <f>IF(N2089="sníž. přenesená",J2089,0)</f>
        <v>0</v>
      </c>
      <c r="BI2089" s="166">
        <f>IF(N2089="nulová",J2089,0)</f>
        <v>0</v>
      </c>
      <c r="BJ2089" s="19" t="s">
        <v>15</v>
      </c>
      <c r="BK2089" s="166">
        <f>ROUND(I2089*H2089,2)</f>
        <v>0</v>
      </c>
      <c r="BL2089" s="19" t="s">
        <v>251</v>
      </c>
      <c r="BM2089" s="165" t="s">
        <v>2714</v>
      </c>
    </row>
    <row r="2090" spans="2:51" s="13" customFormat="1" ht="11.25">
      <c r="B2090" s="167"/>
      <c r="D2090" s="168" t="s">
        <v>167</v>
      </c>
      <c r="E2090" s="169" t="s">
        <v>3</v>
      </c>
      <c r="F2090" s="170" t="s">
        <v>2500</v>
      </c>
      <c r="H2090" s="169" t="s">
        <v>3</v>
      </c>
      <c r="I2090" s="171"/>
      <c r="L2090" s="167"/>
      <c r="M2090" s="172"/>
      <c r="N2090" s="173"/>
      <c r="O2090" s="173"/>
      <c r="P2090" s="173"/>
      <c r="Q2090" s="173"/>
      <c r="R2090" s="173"/>
      <c r="S2090" s="173"/>
      <c r="T2090" s="174"/>
      <c r="AT2090" s="169" t="s">
        <v>167</v>
      </c>
      <c r="AU2090" s="169" t="s">
        <v>79</v>
      </c>
      <c r="AV2090" s="13" t="s">
        <v>15</v>
      </c>
      <c r="AW2090" s="13" t="s">
        <v>33</v>
      </c>
      <c r="AX2090" s="13" t="s">
        <v>71</v>
      </c>
      <c r="AY2090" s="169" t="s">
        <v>159</v>
      </c>
    </row>
    <row r="2091" spans="2:51" s="13" customFormat="1" ht="11.25">
      <c r="B2091" s="167"/>
      <c r="D2091" s="168" t="s">
        <v>167</v>
      </c>
      <c r="E2091" s="169" t="s">
        <v>3</v>
      </c>
      <c r="F2091" s="170" t="s">
        <v>1170</v>
      </c>
      <c r="H2091" s="169" t="s">
        <v>3</v>
      </c>
      <c r="I2091" s="171"/>
      <c r="L2091" s="167"/>
      <c r="M2091" s="172"/>
      <c r="N2091" s="173"/>
      <c r="O2091" s="173"/>
      <c r="P2091" s="173"/>
      <c r="Q2091" s="173"/>
      <c r="R2091" s="173"/>
      <c r="S2091" s="173"/>
      <c r="T2091" s="174"/>
      <c r="AT2091" s="169" t="s">
        <v>167</v>
      </c>
      <c r="AU2091" s="169" t="s">
        <v>79</v>
      </c>
      <c r="AV2091" s="13" t="s">
        <v>15</v>
      </c>
      <c r="AW2091" s="13" t="s">
        <v>33</v>
      </c>
      <c r="AX2091" s="13" t="s">
        <v>71</v>
      </c>
      <c r="AY2091" s="169" t="s">
        <v>159</v>
      </c>
    </row>
    <row r="2092" spans="2:51" s="14" customFormat="1" ht="11.25">
      <c r="B2092" s="175"/>
      <c r="D2092" s="168" t="s">
        <v>167</v>
      </c>
      <c r="E2092" s="176" t="s">
        <v>3</v>
      </c>
      <c r="F2092" s="177" t="s">
        <v>85</v>
      </c>
      <c r="H2092" s="178">
        <v>4</v>
      </c>
      <c r="I2092" s="179"/>
      <c r="L2092" s="175"/>
      <c r="M2092" s="180"/>
      <c r="N2092" s="181"/>
      <c r="O2092" s="181"/>
      <c r="P2092" s="181"/>
      <c r="Q2092" s="181"/>
      <c r="R2092" s="181"/>
      <c r="S2092" s="181"/>
      <c r="T2092" s="182"/>
      <c r="AT2092" s="176" t="s">
        <v>167</v>
      </c>
      <c r="AU2092" s="176" t="s">
        <v>79</v>
      </c>
      <c r="AV2092" s="14" t="s">
        <v>79</v>
      </c>
      <c r="AW2092" s="14" t="s">
        <v>33</v>
      </c>
      <c r="AX2092" s="14" t="s">
        <v>71</v>
      </c>
      <c r="AY2092" s="176" t="s">
        <v>159</v>
      </c>
    </row>
    <row r="2093" spans="2:51" s="13" customFormat="1" ht="11.25">
      <c r="B2093" s="167"/>
      <c r="D2093" s="168" t="s">
        <v>167</v>
      </c>
      <c r="E2093" s="169" t="s">
        <v>3</v>
      </c>
      <c r="F2093" s="170" t="s">
        <v>1199</v>
      </c>
      <c r="H2093" s="169" t="s">
        <v>3</v>
      </c>
      <c r="I2093" s="171"/>
      <c r="L2093" s="167"/>
      <c r="M2093" s="172"/>
      <c r="N2093" s="173"/>
      <c r="O2093" s="173"/>
      <c r="P2093" s="173"/>
      <c r="Q2093" s="173"/>
      <c r="R2093" s="173"/>
      <c r="S2093" s="173"/>
      <c r="T2093" s="174"/>
      <c r="AT2093" s="169" t="s">
        <v>167</v>
      </c>
      <c r="AU2093" s="169" t="s">
        <v>79</v>
      </c>
      <c r="AV2093" s="13" t="s">
        <v>15</v>
      </c>
      <c r="AW2093" s="13" t="s">
        <v>33</v>
      </c>
      <c r="AX2093" s="13" t="s">
        <v>71</v>
      </c>
      <c r="AY2093" s="169" t="s">
        <v>159</v>
      </c>
    </row>
    <row r="2094" spans="2:51" s="14" customFormat="1" ht="11.25">
      <c r="B2094" s="175"/>
      <c r="D2094" s="168" t="s">
        <v>167</v>
      </c>
      <c r="E2094" s="176" t="s">
        <v>3</v>
      </c>
      <c r="F2094" s="177" t="s">
        <v>85</v>
      </c>
      <c r="H2094" s="178">
        <v>4</v>
      </c>
      <c r="I2094" s="179"/>
      <c r="L2094" s="175"/>
      <c r="M2094" s="180"/>
      <c r="N2094" s="181"/>
      <c r="O2094" s="181"/>
      <c r="P2094" s="181"/>
      <c r="Q2094" s="181"/>
      <c r="R2094" s="181"/>
      <c r="S2094" s="181"/>
      <c r="T2094" s="182"/>
      <c r="AT2094" s="176" t="s">
        <v>167</v>
      </c>
      <c r="AU2094" s="176" t="s">
        <v>79</v>
      </c>
      <c r="AV2094" s="14" t="s">
        <v>79</v>
      </c>
      <c r="AW2094" s="14" t="s">
        <v>33</v>
      </c>
      <c r="AX2094" s="14" t="s">
        <v>71</v>
      </c>
      <c r="AY2094" s="176" t="s">
        <v>159</v>
      </c>
    </row>
    <row r="2095" spans="2:51" s="13" customFormat="1" ht="11.25">
      <c r="B2095" s="167"/>
      <c r="D2095" s="168" t="s">
        <v>167</v>
      </c>
      <c r="E2095" s="169" t="s">
        <v>3</v>
      </c>
      <c r="F2095" s="170" t="s">
        <v>1208</v>
      </c>
      <c r="H2095" s="169" t="s">
        <v>3</v>
      </c>
      <c r="I2095" s="171"/>
      <c r="L2095" s="167"/>
      <c r="M2095" s="172"/>
      <c r="N2095" s="173"/>
      <c r="O2095" s="173"/>
      <c r="P2095" s="173"/>
      <c r="Q2095" s="173"/>
      <c r="R2095" s="173"/>
      <c r="S2095" s="173"/>
      <c r="T2095" s="174"/>
      <c r="AT2095" s="169" t="s">
        <v>167</v>
      </c>
      <c r="AU2095" s="169" t="s">
        <v>79</v>
      </c>
      <c r="AV2095" s="13" t="s">
        <v>15</v>
      </c>
      <c r="AW2095" s="13" t="s">
        <v>33</v>
      </c>
      <c r="AX2095" s="13" t="s">
        <v>71</v>
      </c>
      <c r="AY2095" s="169" t="s">
        <v>159</v>
      </c>
    </row>
    <row r="2096" spans="2:51" s="14" customFormat="1" ht="11.25">
      <c r="B2096" s="175"/>
      <c r="D2096" s="168" t="s">
        <v>167</v>
      </c>
      <c r="E2096" s="176" t="s">
        <v>3</v>
      </c>
      <c r="F2096" s="177" t="s">
        <v>85</v>
      </c>
      <c r="H2096" s="178">
        <v>4</v>
      </c>
      <c r="I2096" s="179"/>
      <c r="L2096" s="175"/>
      <c r="M2096" s="180"/>
      <c r="N2096" s="181"/>
      <c r="O2096" s="181"/>
      <c r="P2096" s="181"/>
      <c r="Q2096" s="181"/>
      <c r="R2096" s="181"/>
      <c r="S2096" s="181"/>
      <c r="T2096" s="182"/>
      <c r="AT2096" s="176" t="s">
        <v>167</v>
      </c>
      <c r="AU2096" s="176" t="s">
        <v>79</v>
      </c>
      <c r="AV2096" s="14" t="s">
        <v>79</v>
      </c>
      <c r="AW2096" s="14" t="s">
        <v>33</v>
      </c>
      <c r="AX2096" s="14" t="s">
        <v>71</v>
      </c>
      <c r="AY2096" s="176" t="s">
        <v>159</v>
      </c>
    </row>
    <row r="2097" spans="2:51" s="13" customFormat="1" ht="11.25">
      <c r="B2097" s="167"/>
      <c r="D2097" s="168" t="s">
        <v>167</v>
      </c>
      <c r="E2097" s="169" t="s">
        <v>3</v>
      </c>
      <c r="F2097" s="170" t="s">
        <v>2503</v>
      </c>
      <c r="H2097" s="169" t="s">
        <v>3</v>
      </c>
      <c r="I2097" s="171"/>
      <c r="L2097" s="167"/>
      <c r="M2097" s="172"/>
      <c r="N2097" s="173"/>
      <c r="O2097" s="173"/>
      <c r="P2097" s="173"/>
      <c r="Q2097" s="173"/>
      <c r="R2097" s="173"/>
      <c r="S2097" s="173"/>
      <c r="T2097" s="174"/>
      <c r="AT2097" s="169" t="s">
        <v>167</v>
      </c>
      <c r="AU2097" s="169" t="s">
        <v>79</v>
      </c>
      <c r="AV2097" s="13" t="s">
        <v>15</v>
      </c>
      <c r="AW2097" s="13" t="s">
        <v>33</v>
      </c>
      <c r="AX2097" s="13" t="s">
        <v>71</v>
      </c>
      <c r="AY2097" s="169" t="s">
        <v>159</v>
      </c>
    </row>
    <row r="2098" spans="2:51" s="13" customFormat="1" ht="11.25">
      <c r="B2098" s="167"/>
      <c r="D2098" s="168" t="s">
        <v>167</v>
      </c>
      <c r="E2098" s="169" t="s">
        <v>3</v>
      </c>
      <c r="F2098" s="170" t="s">
        <v>1172</v>
      </c>
      <c r="H2098" s="169" t="s">
        <v>3</v>
      </c>
      <c r="I2098" s="171"/>
      <c r="L2098" s="167"/>
      <c r="M2098" s="172"/>
      <c r="N2098" s="173"/>
      <c r="O2098" s="173"/>
      <c r="P2098" s="173"/>
      <c r="Q2098" s="173"/>
      <c r="R2098" s="173"/>
      <c r="S2098" s="173"/>
      <c r="T2098" s="174"/>
      <c r="AT2098" s="169" t="s">
        <v>167</v>
      </c>
      <c r="AU2098" s="169" t="s">
        <v>79</v>
      </c>
      <c r="AV2098" s="13" t="s">
        <v>15</v>
      </c>
      <c r="AW2098" s="13" t="s">
        <v>33</v>
      </c>
      <c r="AX2098" s="13" t="s">
        <v>71</v>
      </c>
      <c r="AY2098" s="169" t="s">
        <v>159</v>
      </c>
    </row>
    <row r="2099" spans="2:51" s="14" customFormat="1" ht="11.25">
      <c r="B2099" s="175"/>
      <c r="D2099" s="168" t="s">
        <v>167</v>
      </c>
      <c r="E2099" s="176" t="s">
        <v>3</v>
      </c>
      <c r="F2099" s="177" t="s">
        <v>85</v>
      </c>
      <c r="H2099" s="178">
        <v>4</v>
      </c>
      <c r="I2099" s="179"/>
      <c r="L2099" s="175"/>
      <c r="M2099" s="180"/>
      <c r="N2099" s="181"/>
      <c r="O2099" s="181"/>
      <c r="P2099" s="181"/>
      <c r="Q2099" s="181"/>
      <c r="R2099" s="181"/>
      <c r="S2099" s="181"/>
      <c r="T2099" s="182"/>
      <c r="AT2099" s="176" t="s">
        <v>167</v>
      </c>
      <c r="AU2099" s="176" t="s">
        <v>79</v>
      </c>
      <c r="AV2099" s="14" t="s">
        <v>79</v>
      </c>
      <c r="AW2099" s="14" t="s">
        <v>33</v>
      </c>
      <c r="AX2099" s="14" t="s">
        <v>71</v>
      </c>
      <c r="AY2099" s="176" t="s">
        <v>159</v>
      </c>
    </row>
    <row r="2100" spans="2:51" s="13" customFormat="1" ht="11.25">
      <c r="B2100" s="167"/>
      <c r="D2100" s="168" t="s">
        <v>167</v>
      </c>
      <c r="E2100" s="169" t="s">
        <v>3</v>
      </c>
      <c r="F2100" s="170" t="s">
        <v>1201</v>
      </c>
      <c r="H2100" s="169" t="s">
        <v>3</v>
      </c>
      <c r="I2100" s="171"/>
      <c r="L2100" s="167"/>
      <c r="M2100" s="172"/>
      <c r="N2100" s="173"/>
      <c r="O2100" s="173"/>
      <c r="P2100" s="173"/>
      <c r="Q2100" s="173"/>
      <c r="R2100" s="173"/>
      <c r="S2100" s="173"/>
      <c r="T2100" s="174"/>
      <c r="AT2100" s="169" t="s">
        <v>167</v>
      </c>
      <c r="AU2100" s="169" t="s">
        <v>79</v>
      </c>
      <c r="AV2100" s="13" t="s">
        <v>15</v>
      </c>
      <c r="AW2100" s="13" t="s">
        <v>33</v>
      </c>
      <c r="AX2100" s="13" t="s">
        <v>71</v>
      </c>
      <c r="AY2100" s="169" t="s">
        <v>159</v>
      </c>
    </row>
    <row r="2101" spans="2:51" s="14" customFormat="1" ht="11.25">
      <c r="B2101" s="175"/>
      <c r="D2101" s="168" t="s">
        <v>167</v>
      </c>
      <c r="E2101" s="176" t="s">
        <v>3</v>
      </c>
      <c r="F2101" s="177" t="s">
        <v>85</v>
      </c>
      <c r="H2101" s="178">
        <v>4</v>
      </c>
      <c r="I2101" s="179"/>
      <c r="L2101" s="175"/>
      <c r="M2101" s="180"/>
      <c r="N2101" s="181"/>
      <c r="O2101" s="181"/>
      <c r="P2101" s="181"/>
      <c r="Q2101" s="181"/>
      <c r="R2101" s="181"/>
      <c r="S2101" s="181"/>
      <c r="T2101" s="182"/>
      <c r="AT2101" s="176" t="s">
        <v>167</v>
      </c>
      <c r="AU2101" s="176" t="s">
        <v>79</v>
      </c>
      <c r="AV2101" s="14" t="s">
        <v>79</v>
      </c>
      <c r="AW2101" s="14" t="s">
        <v>33</v>
      </c>
      <c r="AX2101" s="14" t="s">
        <v>71</v>
      </c>
      <c r="AY2101" s="176" t="s">
        <v>159</v>
      </c>
    </row>
    <row r="2102" spans="2:51" s="13" customFormat="1" ht="11.25">
      <c r="B2102" s="167"/>
      <c r="D2102" s="168" t="s">
        <v>167</v>
      </c>
      <c r="E2102" s="169" t="s">
        <v>3</v>
      </c>
      <c r="F2102" s="170" t="s">
        <v>1206</v>
      </c>
      <c r="H2102" s="169" t="s">
        <v>3</v>
      </c>
      <c r="I2102" s="171"/>
      <c r="L2102" s="167"/>
      <c r="M2102" s="172"/>
      <c r="N2102" s="173"/>
      <c r="O2102" s="173"/>
      <c r="P2102" s="173"/>
      <c r="Q2102" s="173"/>
      <c r="R2102" s="173"/>
      <c r="S2102" s="173"/>
      <c r="T2102" s="174"/>
      <c r="AT2102" s="169" t="s">
        <v>167</v>
      </c>
      <c r="AU2102" s="169" t="s">
        <v>79</v>
      </c>
      <c r="AV2102" s="13" t="s">
        <v>15</v>
      </c>
      <c r="AW2102" s="13" t="s">
        <v>33</v>
      </c>
      <c r="AX2102" s="13" t="s">
        <v>71</v>
      </c>
      <c r="AY2102" s="169" t="s">
        <v>159</v>
      </c>
    </row>
    <row r="2103" spans="2:51" s="14" customFormat="1" ht="11.25">
      <c r="B2103" s="175"/>
      <c r="D2103" s="168" t="s">
        <v>167</v>
      </c>
      <c r="E2103" s="176" t="s">
        <v>3</v>
      </c>
      <c r="F2103" s="177" t="s">
        <v>85</v>
      </c>
      <c r="H2103" s="178">
        <v>4</v>
      </c>
      <c r="I2103" s="179"/>
      <c r="L2103" s="175"/>
      <c r="M2103" s="180"/>
      <c r="N2103" s="181"/>
      <c r="O2103" s="181"/>
      <c r="P2103" s="181"/>
      <c r="Q2103" s="181"/>
      <c r="R2103" s="181"/>
      <c r="S2103" s="181"/>
      <c r="T2103" s="182"/>
      <c r="AT2103" s="176" t="s">
        <v>167</v>
      </c>
      <c r="AU2103" s="176" t="s">
        <v>79</v>
      </c>
      <c r="AV2103" s="14" t="s">
        <v>79</v>
      </c>
      <c r="AW2103" s="14" t="s">
        <v>33</v>
      </c>
      <c r="AX2103" s="14" t="s">
        <v>71</v>
      </c>
      <c r="AY2103" s="176" t="s">
        <v>159</v>
      </c>
    </row>
    <row r="2104" spans="2:51" s="13" customFormat="1" ht="11.25">
      <c r="B2104" s="167"/>
      <c r="D2104" s="168" t="s">
        <v>167</v>
      </c>
      <c r="E2104" s="169" t="s">
        <v>3</v>
      </c>
      <c r="F2104" s="170" t="s">
        <v>1231</v>
      </c>
      <c r="H2104" s="169" t="s">
        <v>3</v>
      </c>
      <c r="I2104" s="171"/>
      <c r="L2104" s="167"/>
      <c r="M2104" s="172"/>
      <c r="N2104" s="173"/>
      <c r="O2104" s="173"/>
      <c r="P2104" s="173"/>
      <c r="Q2104" s="173"/>
      <c r="R2104" s="173"/>
      <c r="S2104" s="173"/>
      <c r="T2104" s="174"/>
      <c r="AT2104" s="169" t="s">
        <v>167</v>
      </c>
      <c r="AU2104" s="169" t="s">
        <v>79</v>
      </c>
      <c r="AV2104" s="13" t="s">
        <v>15</v>
      </c>
      <c r="AW2104" s="13" t="s">
        <v>33</v>
      </c>
      <c r="AX2104" s="13" t="s">
        <v>71</v>
      </c>
      <c r="AY2104" s="169" t="s">
        <v>159</v>
      </c>
    </row>
    <row r="2105" spans="2:51" s="14" customFormat="1" ht="11.25">
      <c r="B2105" s="175"/>
      <c r="D2105" s="168" t="s">
        <v>167</v>
      </c>
      <c r="E2105" s="176" t="s">
        <v>3</v>
      </c>
      <c r="F2105" s="177" t="s">
        <v>85</v>
      </c>
      <c r="H2105" s="178">
        <v>4</v>
      </c>
      <c r="I2105" s="179"/>
      <c r="L2105" s="175"/>
      <c r="M2105" s="180"/>
      <c r="N2105" s="181"/>
      <c r="O2105" s="181"/>
      <c r="P2105" s="181"/>
      <c r="Q2105" s="181"/>
      <c r="R2105" s="181"/>
      <c r="S2105" s="181"/>
      <c r="T2105" s="182"/>
      <c r="AT2105" s="176" t="s">
        <v>167</v>
      </c>
      <c r="AU2105" s="176" t="s">
        <v>79</v>
      </c>
      <c r="AV2105" s="14" t="s">
        <v>79</v>
      </c>
      <c r="AW2105" s="14" t="s">
        <v>33</v>
      </c>
      <c r="AX2105" s="14" t="s">
        <v>71</v>
      </c>
      <c r="AY2105" s="176" t="s">
        <v>159</v>
      </c>
    </row>
    <row r="2106" spans="2:51" s="15" customFormat="1" ht="11.25">
      <c r="B2106" s="183"/>
      <c r="D2106" s="168" t="s">
        <v>167</v>
      </c>
      <c r="E2106" s="184" t="s">
        <v>3</v>
      </c>
      <c r="F2106" s="185" t="s">
        <v>186</v>
      </c>
      <c r="H2106" s="186">
        <v>28</v>
      </c>
      <c r="I2106" s="187"/>
      <c r="L2106" s="183"/>
      <c r="M2106" s="188"/>
      <c r="N2106" s="189"/>
      <c r="O2106" s="189"/>
      <c r="P2106" s="189"/>
      <c r="Q2106" s="189"/>
      <c r="R2106" s="189"/>
      <c r="S2106" s="189"/>
      <c r="T2106" s="190"/>
      <c r="AT2106" s="184" t="s">
        <v>167</v>
      </c>
      <c r="AU2106" s="184" t="s">
        <v>79</v>
      </c>
      <c r="AV2106" s="15" t="s">
        <v>85</v>
      </c>
      <c r="AW2106" s="15" t="s">
        <v>33</v>
      </c>
      <c r="AX2106" s="15" t="s">
        <v>15</v>
      </c>
      <c r="AY2106" s="184" t="s">
        <v>159</v>
      </c>
    </row>
    <row r="2107" spans="1:65" s="2" customFormat="1" ht="24" customHeight="1">
      <c r="A2107" s="34"/>
      <c r="B2107" s="153"/>
      <c r="C2107" s="154" t="s">
        <v>2715</v>
      </c>
      <c r="D2107" s="154" t="s">
        <v>161</v>
      </c>
      <c r="E2107" s="155" t="s">
        <v>2716</v>
      </c>
      <c r="F2107" s="156" t="s">
        <v>2717</v>
      </c>
      <c r="G2107" s="157" t="s">
        <v>298</v>
      </c>
      <c r="H2107" s="158">
        <v>64.6</v>
      </c>
      <c r="I2107" s="159"/>
      <c r="J2107" s="160">
        <f>ROUND(I2107*H2107,2)</f>
        <v>0</v>
      </c>
      <c r="K2107" s="156" t="s">
        <v>165</v>
      </c>
      <c r="L2107" s="35"/>
      <c r="M2107" s="161" t="s">
        <v>3</v>
      </c>
      <c r="N2107" s="162" t="s">
        <v>42</v>
      </c>
      <c r="O2107" s="55"/>
      <c r="P2107" s="163">
        <f>O2107*H2107</f>
        <v>0</v>
      </c>
      <c r="Q2107" s="163">
        <v>0.0004</v>
      </c>
      <c r="R2107" s="163">
        <f>Q2107*H2107</f>
        <v>0.02584</v>
      </c>
      <c r="S2107" s="163">
        <v>0</v>
      </c>
      <c r="T2107" s="164">
        <f>S2107*H2107</f>
        <v>0</v>
      </c>
      <c r="U2107" s="34"/>
      <c r="V2107" s="34"/>
      <c r="W2107" s="34"/>
      <c r="X2107" s="34"/>
      <c r="Y2107" s="34"/>
      <c r="Z2107" s="34"/>
      <c r="AA2107" s="34"/>
      <c r="AB2107" s="34"/>
      <c r="AC2107" s="34"/>
      <c r="AD2107" s="34"/>
      <c r="AE2107" s="34"/>
      <c r="AR2107" s="165" t="s">
        <v>251</v>
      </c>
      <c r="AT2107" s="165" t="s">
        <v>161</v>
      </c>
      <c r="AU2107" s="165" t="s">
        <v>79</v>
      </c>
      <c r="AY2107" s="19" t="s">
        <v>159</v>
      </c>
      <c r="BE2107" s="166">
        <f>IF(N2107="základní",J2107,0)</f>
        <v>0</v>
      </c>
      <c r="BF2107" s="166">
        <f>IF(N2107="snížená",J2107,0)</f>
        <v>0</v>
      </c>
      <c r="BG2107" s="166">
        <f>IF(N2107="zákl. přenesená",J2107,0)</f>
        <v>0</v>
      </c>
      <c r="BH2107" s="166">
        <f>IF(N2107="sníž. přenesená",J2107,0)</f>
        <v>0</v>
      </c>
      <c r="BI2107" s="166">
        <f>IF(N2107="nulová",J2107,0)</f>
        <v>0</v>
      </c>
      <c r="BJ2107" s="19" t="s">
        <v>15</v>
      </c>
      <c r="BK2107" s="166">
        <f>ROUND(I2107*H2107,2)</f>
        <v>0</v>
      </c>
      <c r="BL2107" s="19" t="s">
        <v>251</v>
      </c>
      <c r="BM2107" s="165" t="s">
        <v>2718</v>
      </c>
    </row>
    <row r="2108" spans="2:51" s="13" customFormat="1" ht="11.25">
      <c r="B2108" s="167"/>
      <c r="D2108" s="168" t="s">
        <v>167</v>
      </c>
      <c r="E2108" s="169" t="s">
        <v>3</v>
      </c>
      <c r="F2108" s="170" t="s">
        <v>2500</v>
      </c>
      <c r="H2108" s="169" t="s">
        <v>3</v>
      </c>
      <c r="I2108" s="171"/>
      <c r="L2108" s="167"/>
      <c r="M2108" s="172"/>
      <c r="N2108" s="173"/>
      <c r="O2108" s="173"/>
      <c r="P2108" s="173"/>
      <c r="Q2108" s="173"/>
      <c r="R2108" s="173"/>
      <c r="S2108" s="173"/>
      <c r="T2108" s="174"/>
      <c r="AT2108" s="169" t="s">
        <v>167</v>
      </c>
      <c r="AU2108" s="169" t="s">
        <v>79</v>
      </c>
      <c r="AV2108" s="13" t="s">
        <v>15</v>
      </c>
      <c r="AW2108" s="13" t="s">
        <v>33</v>
      </c>
      <c r="AX2108" s="13" t="s">
        <v>71</v>
      </c>
      <c r="AY2108" s="169" t="s">
        <v>159</v>
      </c>
    </row>
    <row r="2109" spans="2:51" s="13" customFormat="1" ht="11.25">
      <c r="B2109" s="167"/>
      <c r="D2109" s="168" t="s">
        <v>167</v>
      </c>
      <c r="E2109" s="169" t="s">
        <v>3</v>
      </c>
      <c r="F2109" s="170" t="s">
        <v>1170</v>
      </c>
      <c r="H2109" s="169" t="s">
        <v>3</v>
      </c>
      <c r="I2109" s="171"/>
      <c r="L2109" s="167"/>
      <c r="M2109" s="172"/>
      <c r="N2109" s="173"/>
      <c r="O2109" s="173"/>
      <c r="P2109" s="173"/>
      <c r="Q2109" s="173"/>
      <c r="R2109" s="173"/>
      <c r="S2109" s="173"/>
      <c r="T2109" s="174"/>
      <c r="AT2109" s="169" t="s">
        <v>167</v>
      </c>
      <c r="AU2109" s="169" t="s">
        <v>79</v>
      </c>
      <c r="AV2109" s="13" t="s">
        <v>15</v>
      </c>
      <c r="AW2109" s="13" t="s">
        <v>33</v>
      </c>
      <c r="AX2109" s="13" t="s">
        <v>71</v>
      </c>
      <c r="AY2109" s="169" t="s">
        <v>159</v>
      </c>
    </row>
    <row r="2110" spans="2:51" s="14" customFormat="1" ht="11.25">
      <c r="B2110" s="175"/>
      <c r="D2110" s="168" t="s">
        <v>167</v>
      </c>
      <c r="E2110" s="176" t="s">
        <v>3</v>
      </c>
      <c r="F2110" s="177" t="s">
        <v>2719</v>
      </c>
      <c r="H2110" s="178">
        <v>11.7</v>
      </c>
      <c r="I2110" s="179"/>
      <c r="L2110" s="175"/>
      <c r="M2110" s="180"/>
      <c r="N2110" s="181"/>
      <c r="O2110" s="181"/>
      <c r="P2110" s="181"/>
      <c r="Q2110" s="181"/>
      <c r="R2110" s="181"/>
      <c r="S2110" s="181"/>
      <c r="T2110" s="182"/>
      <c r="AT2110" s="176" t="s">
        <v>167</v>
      </c>
      <c r="AU2110" s="176" t="s">
        <v>79</v>
      </c>
      <c r="AV2110" s="14" t="s">
        <v>79</v>
      </c>
      <c r="AW2110" s="14" t="s">
        <v>33</v>
      </c>
      <c r="AX2110" s="14" t="s">
        <v>71</v>
      </c>
      <c r="AY2110" s="176" t="s">
        <v>159</v>
      </c>
    </row>
    <row r="2111" spans="2:51" s="14" customFormat="1" ht="11.25">
      <c r="B2111" s="175"/>
      <c r="D2111" s="168" t="s">
        <v>167</v>
      </c>
      <c r="E2111" s="176" t="s">
        <v>3</v>
      </c>
      <c r="F2111" s="177" t="s">
        <v>2720</v>
      </c>
      <c r="H2111" s="178">
        <v>-0.7</v>
      </c>
      <c r="I2111" s="179"/>
      <c r="L2111" s="175"/>
      <c r="M2111" s="180"/>
      <c r="N2111" s="181"/>
      <c r="O2111" s="181"/>
      <c r="P2111" s="181"/>
      <c r="Q2111" s="181"/>
      <c r="R2111" s="181"/>
      <c r="S2111" s="181"/>
      <c r="T2111" s="182"/>
      <c r="AT2111" s="176" t="s">
        <v>167</v>
      </c>
      <c r="AU2111" s="176" t="s">
        <v>79</v>
      </c>
      <c r="AV2111" s="14" t="s">
        <v>79</v>
      </c>
      <c r="AW2111" s="14" t="s">
        <v>33</v>
      </c>
      <c r="AX2111" s="14" t="s">
        <v>71</v>
      </c>
      <c r="AY2111" s="176" t="s">
        <v>159</v>
      </c>
    </row>
    <row r="2112" spans="2:51" s="13" customFormat="1" ht="11.25">
      <c r="B2112" s="167"/>
      <c r="D2112" s="168" t="s">
        <v>167</v>
      </c>
      <c r="E2112" s="169" t="s">
        <v>3</v>
      </c>
      <c r="F2112" s="170" t="s">
        <v>1199</v>
      </c>
      <c r="H2112" s="169" t="s">
        <v>3</v>
      </c>
      <c r="I2112" s="171"/>
      <c r="L2112" s="167"/>
      <c r="M2112" s="172"/>
      <c r="N2112" s="173"/>
      <c r="O2112" s="173"/>
      <c r="P2112" s="173"/>
      <c r="Q2112" s="173"/>
      <c r="R2112" s="173"/>
      <c r="S2112" s="173"/>
      <c r="T2112" s="174"/>
      <c r="AT2112" s="169" t="s">
        <v>167</v>
      </c>
      <c r="AU2112" s="169" t="s">
        <v>79</v>
      </c>
      <c r="AV2112" s="13" t="s">
        <v>15</v>
      </c>
      <c r="AW2112" s="13" t="s">
        <v>33</v>
      </c>
      <c r="AX2112" s="13" t="s">
        <v>71</v>
      </c>
      <c r="AY2112" s="169" t="s">
        <v>159</v>
      </c>
    </row>
    <row r="2113" spans="2:51" s="14" customFormat="1" ht="11.25">
      <c r="B2113" s="175"/>
      <c r="D2113" s="168" t="s">
        <v>167</v>
      </c>
      <c r="E2113" s="176" t="s">
        <v>3</v>
      </c>
      <c r="F2113" s="177" t="s">
        <v>2721</v>
      </c>
      <c r="H2113" s="178">
        <v>14.6</v>
      </c>
      <c r="I2113" s="179"/>
      <c r="L2113" s="175"/>
      <c r="M2113" s="180"/>
      <c r="N2113" s="181"/>
      <c r="O2113" s="181"/>
      <c r="P2113" s="181"/>
      <c r="Q2113" s="181"/>
      <c r="R2113" s="181"/>
      <c r="S2113" s="181"/>
      <c r="T2113" s="182"/>
      <c r="AT2113" s="176" t="s">
        <v>167</v>
      </c>
      <c r="AU2113" s="176" t="s">
        <v>79</v>
      </c>
      <c r="AV2113" s="14" t="s">
        <v>79</v>
      </c>
      <c r="AW2113" s="14" t="s">
        <v>33</v>
      </c>
      <c r="AX2113" s="14" t="s">
        <v>71</v>
      </c>
      <c r="AY2113" s="176" t="s">
        <v>159</v>
      </c>
    </row>
    <row r="2114" spans="2:51" s="14" customFormat="1" ht="11.25">
      <c r="B2114" s="175"/>
      <c r="D2114" s="168" t="s">
        <v>167</v>
      </c>
      <c r="E2114" s="176" t="s">
        <v>3</v>
      </c>
      <c r="F2114" s="177" t="s">
        <v>2722</v>
      </c>
      <c r="H2114" s="178">
        <v>-1.4</v>
      </c>
      <c r="I2114" s="179"/>
      <c r="L2114" s="175"/>
      <c r="M2114" s="180"/>
      <c r="N2114" s="181"/>
      <c r="O2114" s="181"/>
      <c r="P2114" s="181"/>
      <c r="Q2114" s="181"/>
      <c r="R2114" s="181"/>
      <c r="S2114" s="181"/>
      <c r="T2114" s="182"/>
      <c r="AT2114" s="176" t="s">
        <v>167</v>
      </c>
      <c r="AU2114" s="176" t="s">
        <v>79</v>
      </c>
      <c r="AV2114" s="14" t="s">
        <v>79</v>
      </c>
      <c r="AW2114" s="14" t="s">
        <v>33</v>
      </c>
      <c r="AX2114" s="14" t="s">
        <v>71</v>
      </c>
      <c r="AY2114" s="176" t="s">
        <v>159</v>
      </c>
    </row>
    <row r="2115" spans="2:51" s="13" customFormat="1" ht="11.25">
      <c r="B2115" s="167"/>
      <c r="D2115" s="168" t="s">
        <v>167</v>
      </c>
      <c r="E2115" s="169" t="s">
        <v>3</v>
      </c>
      <c r="F2115" s="170" t="s">
        <v>1208</v>
      </c>
      <c r="H2115" s="169" t="s">
        <v>3</v>
      </c>
      <c r="I2115" s="171"/>
      <c r="L2115" s="167"/>
      <c r="M2115" s="172"/>
      <c r="N2115" s="173"/>
      <c r="O2115" s="173"/>
      <c r="P2115" s="173"/>
      <c r="Q2115" s="173"/>
      <c r="R2115" s="173"/>
      <c r="S2115" s="173"/>
      <c r="T2115" s="174"/>
      <c r="AT2115" s="169" t="s">
        <v>167</v>
      </c>
      <c r="AU2115" s="169" t="s">
        <v>79</v>
      </c>
      <c r="AV2115" s="13" t="s">
        <v>15</v>
      </c>
      <c r="AW2115" s="13" t="s">
        <v>33</v>
      </c>
      <c r="AX2115" s="13" t="s">
        <v>71</v>
      </c>
      <c r="AY2115" s="169" t="s">
        <v>159</v>
      </c>
    </row>
    <row r="2116" spans="2:51" s="14" customFormat="1" ht="11.25">
      <c r="B2116" s="175"/>
      <c r="D2116" s="168" t="s">
        <v>167</v>
      </c>
      <c r="E2116" s="176" t="s">
        <v>3</v>
      </c>
      <c r="F2116" s="177" t="s">
        <v>2723</v>
      </c>
      <c r="H2116" s="178">
        <v>13.2</v>
      </c>
      <c r="I2116" s="179"/>
      <c r="L2116" s="175"/>
      <c r="M2116" s="180"/>
      <c r="N2116" s="181"/>
      <c r="O2116" s="181"/>
      <c r="P2116" s="181"/>
      <c r="Q2116" s="181"/>
      <c r="R2116" s="181"/>
      <c r="S2116" s="181"/>
      <c r="T2116" s="182"/>
      <c r="AT2116" s="176" t="s">
        <v>167</v>
      </c>
      <c r="AU2116" s="176" t="s">
        <v>79</v>
      </c>
      <c r="AV2116" s="14" t="s">
        <v>79</v>
      </c>
      <c r="AW2116" s="14" t="s">
        <v>33</v>
      </c>
      <c r="AX2116" s="14" t="s">
        <v>71</v>
      </c>
      <c r="AY2116" s="176" t="s">
        <v>159</v>
      </c>
    </row>
    <row r="2117" spans="2:51" s="14" customFormat="1" ht="11.25">
      <c r="B2117" s="175"/>
      <c r="D2117" s="168" t="s">
        <v>167</v>
      </c>
      <c r="E2117" s="176" t="s">
        <v>3</v>
      </c>
      <c r="F2117" s="177" t="s">
        <v>2722</v>
      </c>
      <c r="H2117" s="178">
        <v>-1.4</v>
      </c>
      <c r="I2117" s="179"/>
      <c r="L2117" s="175"/>
      <c r="M2117" s="180"/>
      <c r="N2117" s="181"/>
      <c r="O2117" s="181"/>
      <c r="P2117" s="181"/>
      <c r="Q2117" s="181"/>
      <c r="R2117" s="181"/>
      <c r="S2117" s="181"/>
      <c r="T2117" s="182"/>
      <c r="AT2117" s="176" t="s">
        <v>167</v>
      </c>
      <c r="AU2117" s="176" t="s">
        <v>79</v>
      </c>
      <c r="AV2117" s="14" t="s">
        <v>79</v>
      </c>
      <c r="AW2117" s="14" t="s">
        <v>33</v>
      </c>
      <c r="AX2117" s="14" t="s">
        <v>71</v>
      </c>
      <c r="AY2117" s="176" t="s">
        <v>159</v>
      </c>
    </row>
    <row r="2118" spans="2:51" s="13" customFormat="1" ht="11.25">
      <c r="B2118" s="167"/>
      <c r="D2118" s="168" t="s">
        <v>167</v>
      </c>
      <c r="E2118" s="169" t="s">
        <v>3</v>
      </c>
      <c r="F2118" s="170" t="s">
        <v>2503</v>
      </c>
      <c r="H2118" s="169" t="s">
        <v>3</v>
      </c>
      <c r="I2118" s="171"/>
      <c r="L2118" s="167"/>
      <c r="M2118" s="172"/>
      <c r="N2118" s="173"/>
      <c r="O2118" s="173"/>
      <c r="P2118" s="173"/>
      <c r="Q2118" s="173"/>
      <c r="R2118" s="173"/>
      <c r="S2118" s="173"/>
      <c r="T2118" s="174"/>
      <c r="AT2118" s="169" t="s">
        <v>167</v>
      </c>
      <c r="AU2118" s="169" t="s">
        <v>79</v>
      </c>
      <c r="AV2118" s="13" t="s">
        <v>15</v>
      </c>
      <c r="AW2118" s="13" t="s">
        <v>33</v>
      </c>
      <c r="AX2118" s="13" t="s">
        <v>71</v>
      </c>
      <c r="AY2118" s="169" t="s">
        <v>159</v>
      </c>
    </row>
    <row r="2119" spans="2:51" s="13" customFormat="1" ht="11.25">
      <c r="B2119" s="167"/>
      <c r="D2119" s="168" t="s">
        <v>167</v>
      </c>
      <c r="E2119" s="169" t="s">
        <v>3</v>
      </c>
      <c r="F2119" s="170" t="s">
        <v>1172</v>
      </c>
      <c r="H2119" s="169" t="s">
        <v>3</v>
      </c>
      <c r="I2119" s="171"/>
      <c r="L2119" s="167"/>
      <c r="M2119" s="172"/>
      <c r="N2119" s="173"/>
      <c r="O2119" s="173"/>
      <c r="P2119" s="173"/>
      <c r="Q2119" s="173"/>
      <c r="R2119" s="173"/>
      <c r="S2119" s="173"/>
      <c r="T2119" s="174"/>
      <c r="AT2119" s="169" t="s">
        <v>167</v>
      </c>
      <c r="AU2119" s="169" t="s">
        <v>79</v>
      </c>
      <c r="AV2119" s="13" t="s">
        <v>15</v>
      </c>
      <c r="AW2119" s="13" t="s">
        <v>33</v>
      </c>
      <c r="AX2119" s="13" t="s">
        <v>71</v>
      </c>
      <c r="AY2119" s="169" t="s">
        <v>159</v>
      </c>
    </row>
    <row r="2120" spans="2:51" s="14" customFormat="1" ht="11.25">
      <c r="B2120" s="175"/>
      <c r="D2120" s="168" t="s">
        <v>167</v>
      </c>
      <c r="E2120" s="176" t="s">
        <v>3</v>
      </c>
      <c r="F2120" s="177" t="s">
        <v>1173</v>
      </c>
      <c r="H2120" s="178">
        <v>5</v>
      </c>
      <c r="I2120" s="179"/>
      <c r="L2120" s="175"/>
      <c r="M2120" s="180"/>
      <c r="N2120" s="181"/>
      <c r="O2120" s="181"/>
      <c r="P2120" s="181"/>
      <c r="Q2120" s="181"/>
      <c r="R2120" s="181"/>
      <c r="S2120" s="181"/>
      <c r="T2120" s="182"/>
      <c r="AT2120" s="176" t="s">
        <v>167</v>
      </c>
      <c r="AU2120" s="176" t="s">
        <v>79</v>
      </c>
      <c r="AV2120" s="14" t="s">
        <v>79</v>
      </c>
      <c r="AW2120" s="14" t="s">
        <v>33</v>
      </c>
      <c r="AX2120" s="14" t="s">
        <v>71</v>
      </c>
      <c r="AY2120" s="176" t="s">
        <v>159</v>
      </c>
    </row>
    <row r="2121" spans="2:51" s="14" customFormat="1" ht="11.25">
      <c r="B2121" s="175"/>
      <c r="D2121" s="168" t="s">
        <v>167</v>
      </c>
      <c r="E2121" s="176" t="s">
        <v>3</v>
      </c>
      <c r="F2121" s="177" t="s">
        <v>2720</v>
      </c>
      <c r="H2121" s="178">
        <v>-0.7</v>
      </c>
      <c r="I2121" s="179"/>
      <c r="L2121" s="175"/>
      <c r="M2121" s="180"/>
      <c r="N2121" s="181"/>
      <c r="O2121" s="181"/>
      <c r="P2121" s="181"/>
      <c r="Q2121" s="181"/>
      <c r="R2121" s="181"/>
      <c r="S2121" s="181"/>
      <c r="T2121" s="182"/>
      <c r="AT2121" s="176" t="s">
        <v>167</v>
      </c>
      <c r="AU2121" s="176" t="s">
        <v>79</v>
      </c>
      <c r="AV2121" s="14" t="s">
        <v>79</v>
      </c>
      <c r="AW2121" s="14" t="s">
        <v>33</v>
      </c>
      <c r="AX2121" s="14" t="s">
        <v>71</v>
      </c>
      <c r="AY2121" s="176" t="s">
        <v>159</v>
      </c>
    </row>
    <row r="2122" spans="2:51" s="13" customFormat="1" ht="11.25">
      <c r="B2122" s="167"/>
      <c r="D2122" s="168" t="s">
        <v>167</v>
      </c>
      <c r="E2122" s="169" t="s">
        <v>3</v>
      </c>
      <c r="F2122" s="170" t="s">
        <v>1201</v>
      </c>
      <c r="H2122" s="169" t="s">
        <v>3</v>
      </c>
      <c r="I2122" s="171"/>
      <c r="L2122" s="167"/>
      <c r="M2122" s="172"/>
      <c r="N2122" s="173"/>
      <c r="O2122" s="173"/>
      <c r="P2122" s="173"/>
      <c r="Q2122" s="173"/>
      <c r="R2122" s="173"/>
      <c r="S2122" s="173"/>
      <c r="T2122" s="174"/>
      <c r="AT2122" s="169" t="s">
        <v>167</v>
      </c>
      <c r="AU2122" s="169" t="s">
        <v>79</v>
      </c>
      <c r="AV2122" s="13" t="s">
        <v>15</v>
      </c>
      <c r="AW2122" s="13" t="s">
        <v>33</v>
      </c>
      <c r="AX2122" s="13" t="s">
        <v>71</v>
      </c>
      <c r="AY2122" s="169" t="s">
        <v>159</v>
      </c>
    </row>
    <row r="2123" spans="2:51" s="14" customFormat="1" ht="11.25">
      <c r="B2123" s="175"/>
      <c r="D2123" s="168" t="s">
        <v>167</v>
      </c>
      <c r="E2123" s="176" t="s">
        <v>3</v>
      </c>
      <c r="F2123" s="177" t="s">
        <v>2724</v>
      </c>
      <c r="H2123" s="178">
        <v>11.6</v>
      </c>
      <c r="I2123" s="179"/>
      <c r="L2123" s="175"/>
      <c r="M2123" s="180"/>
      <c r="N2123" s="181"/>
      <c r="O2123" s="181"/>
      <c r="P2123" s="181"/>
      <c r="Q2123" s="181"/>
      <c r="R2123" s="181"/>
      <c r="S2123" s="181"/>
      <c r="T2123" s="182"/>
      <c r="AT2123" s="176" t="s">
        <v>167</v>
      </c>
      <c r="AU2123" s="176" t="s">
        <v>79</v>
      </c>
      <c r="AV2123" s="14" t="s">
        <v>79</v>
      </c>
      <c r="AW2123" s="14" t="s">
        <v>33</v>
      </c>
      <c r="AX2123" s="14" t="s">
        <v>71</v>
      </c>
      <c r="AY2123" s="176" t="s">
        <v>159</v>
      </c>
    </row>
    <row r="2124" spans="2:51" s="14" customFormat="1" ht="11.25">
      <c r="B2124" s="175"/>
      <c r="D2124" s="168" t="s">
        <v>167</v>
      </c>
      <c r="E2124" s="176" t="s">
        <v>3</v>
      </c>
      <c r="F2124" s="177" t="s">
        <v>2725</v>
      </c>
      <c r="H2124" s="178">
        <v>-0.7</v>
      </c>
      <c r="I2124" s="179"/>
      <c r="L2124" s="175"/>
      <c r="M2124" s="180"/>
      <c r="N2124" s="181"/>
      <c r="O2124" s="181"/>
      <c r="P2124" s="181"/>
      <c r="Q2124" s="181"/>
      <c r="R2124" s="181"/>
      <c r="S2124" s="181"/>
      <c r="T2124" s="182"/>
      <c r="AT2124" s="176" t="s">
        <v>167</v>
      </c>
      <c r="AU2124" s="176" t="s">
        <v>79</v>
      </c>
      <c r="AV2124" s="14" t="s">
        <v>79</v>
      </c>
      <c r="AW2124" s="14" t="s">
        <v>33</v>
      </c>
      <c r="AX2124" s="14" t="s">
        <v>71</v>
      </c>
      <c r="AY2124" s="176" t="s">
        <v>159</v>
      </c>
    </row>
    <row r="2125" spans="2:51" s="13" customFormat="1" ht="11.25">
      <c r="B2125" s="167"/>
      <c r="D2125" s="168" t="s">
        <v>167</v>
      </c>
      <c r="E2125" s="169" t="s">
        <v>3</v>
      </c>
      <c r="F2125" s="170" t="s">
        <v>1206</v>
      </c>
      <c r="H2125" s="169" t="s">
        <v>3</v>
      </c>
      <c r="I2125" s="171"/>
      <c r="L2125" s="167"/>
      <c r="M2125" s="172"/>
      <c r="N2125" s="173"/>
      <c r="O2125" s="173"/>
      <c r="P2125" s="173"/>
      <c r="Q2125" s="173"/>
      <c r="R2125" s="173"/>
      <c r="S2125" s="173"/>
      <c r="T2125" s="174"/>
      <c r="AT2125" s="169" t="s">
        <v>167</v>
      </c>
      <c r="AU2125" s="169" t="s">
        <v>79</v>
      </c>
      <c r="AV2125" s="13" t="s">
        <v>15</v>
      </c>
      <c r="AW2125" s="13" t="s">
        <v>33</v>
      </c>
      <c r="AX2125" s="13" t="s">
        <v>71</v>
      </c>
      <c r="AY2125" s="169" t="s">
        <v>159</v>
      </c>
    </row>
    <row r="2126" spans="2:51" s="14" customFormat="1" ht="11.25">
      <c r="B2126" s="175"/>
      <c r="D2126" s="168" t="s">
        <v>167</v>
      </c>
      <c r="E2126" s="176" t="s">
        <v>3</v>
      </c>
      <c r="F2126" s="177" t="s">
        <v>1207</v>
      </c>
      <c r="H2126" s="178">
        <v>9.5</v>
      </c>
      <c r="I2126" s="179"/>
      <c r="L2126" s="175"/>
      <c r="M2126" s="180"/>
      <c r="N2126" s="181"/>
      <c r="O2126" s="181"/>
      <c r="P2126" s="181"/>
      <c r="Q2126" s="181"/>
      <c r="R2126" s="181"/>
      <c r="S2126" s="181"/>
      <c r="T2126" s="182"/>
      <c r="AT2126" s="176" t="s">
        <v>167</v>
      </c>
      <c r="AU2126" s="176" t="s">
        <v>79</v>
      </c>
      <c r="AV2126" s="14" t="s">
        <v>79</v>
      </c>
      <c r="AW2126" s="14" t="s">
        <v>33</v>
      </c>
      <c r="AX2126" s="14" t="s">
        <v>71</v>
      </c>
      <c r="AY2126" s="176" t="s">
        <v>159</v>
      </c>
    </row>
    <row r="2127" spans="2:51" s="14" customFormat="1" ht="11.25">
      <c r="B2127" s="175"/>
      <c r="D2127" s="168" t="s">
        <v>167</v>
      </c>
      <c r="E2127" s="176" t="s">
        <v>3</v>
      </c>
      <c r="F2127" s="177" t="s">
        <v>2722</v>
      </c>
      <c r="H2127" s="178">
        <v>-1.4</v>
      </c>
      <c r="I2127" s="179"/>
      <c r="L2127" s="175"/>
      <c r="M2127" s="180"/>
      <c r="N2127" s="181"/>
      <c r="O2127" s="181"/>
      <c r="P2127" s="181"/>
      <c r="Q2127" s="181"/>
      <c r="R2127" s="181"/>
      <c r="S2127" s="181"/>
      <c r="T2127" s="182"/>
      <c r="AT2127" s="176" t="s">
        <v>167</v>
      </c>
      <c r="AU2127" s="176" t="s">
        <v>79</v>
      </c>
      <c r="AV2127" s="14" t="s">
        <v>79</v>
      </c>
      <c r="AW2127" s="14" t="s">
        <v>33</v>
      </c>
      <c r="AX2127" s="14" t="s">
        <v>71</v>
      </c>
      <c r="AY2127" s="176" t="s">
        <v>159</v>
      </c>
    </row>
    <row r="2128" spans="2:51" s="13" customFormat="1" ht="11.25">
      <c r="B2128" s="167"/>
      <c r="D2128" s="168" t="s">
        <v>167</v>
      </c>
      <c r="E2128" s="169" t="s">
        <v>3</v>
      </c>
      <c r="F2128" s="170" t="s">
        <v>1231</v>
      </c>
      <c r="H2128" s="169" t="s">
        <v>3</v>
      </c>
      <c r="I2128" s="171"/>
      <c r="L2128" s="167"/>
      <c r="M2128" s="172"/>
      <c r="N2128" s="173"/>
      <c r="O2128" s="173"/>
      <c r="P2128" s="173"/>
      <c r="Q2128" s="173"/>
      <c r="R2128" s="173"/>
      <c r="S2128" s="173"/>
      <c r="T2128" s="174"/>
      <c r="AT2128" s="169" t="s">
        <v>167</v>
      </c>
      <c r="AU2128" s="169" t="s">
        <v>79</v>
      </c>
      <c r="AV2128" s="13" t="s">
        <v>15</v>
      </c>
      <c r="AW2128" s="13" t="s">
        <v>33</v>
      </c>
      <c r="AX2128" s="13" t="s">
        <v>71</v>
      </c>
      <c r="AY2128" s="169" t="s">
        <v>159</v>
      </c>
    </row>
    <row r="2129" spans="2:51" s="14" customFormat="1" ht="11.25">
      <c r="B2129" s="175"/>
      <c r="D2129" s="168" t="s">
        <v>167</v>
      </c>
      <c r="E2129" s="176" t="s">
        <v>3</v>
      </c>
      <c r="F2129" s="177" t="s">
        <v>1232</v>
      </c>
      <c r="H2129" s="178">
        <v>6</v>
      </c>
      <c r="I2129" s="179"/>
      <c r="L2129" s="175"/>
      <c r="M2129" s="180"/>
      <c r="N2129" s="181"/>
      <c r="O2129" s="181"/>
      <c r="P2129" s="181"/>
      <c r="Q2129" s="181"/>
      <c r="R2129" s="181"/>
      <c r="S2129" s="181"/>
      <c r="T2129" s="182"/>
      <c r="AT2129" s="176" t="s">
        <v>167</v>
      </c>
      <c r="AU2129" s="176" t="s">
        <v>79</v>
      </c>
      <c r="AV2129" s="14" t="s">
        <v>79</v>
      </c>
      <c r="AW2129" s="14" t="s">
        <v>33</v>
      </c>
      <c r="AX2129" s="14" t="s">
        <v>71</v>
      </c>
      <c r="AY2129" s="176" t="s">
        <v>159</v>
      </c>
    </row>
    <row r="2130" spans="2:51" s="14" customFormat="1" ht="11.25">
      <c r="B2130" s="175"/>
      <c r="D2130" s="168" t="s">
        <v>167</v>
      </c>
      <c r="E2130" s="176" t="s">
        <v>3</v>
      </c>
      <c r="F2130" s="177" t="s">
        <v>2725</v>
      </c>
      <c r="H2130" s="178">
        <v>-0.7</v>
      </c>
      <c r="I2130" s="179"/>
      <c r="L2130" s="175"/>
      <c r="M2130" s="180"/>
      <c r="N2130" s="181"/>
      <c r="O2130" s="181"/>
      <c r="P2130" s="181"/>
      <c r="Q2130" s="181"/>
      <c r="R2130" s="181"/>
      <c r="S2130" s="181"/>
      <c r="T2130" s="182"/>
      <c r="AT2130" s="176" t="s">
        <v>167</v>
      </c>
      <c r="AU2130" s="176" t="s">
        <v>79</v>
      </c>
      <c r="AV2130" s="14" t="s">
        <v>79</v>
      </c>
      <c r="AW2130" s="14" t="s">
        <v>33</v>
      </c>
      <c r="AX2130" s="14" t="s">
        <v>71</v>
      </c>
      <c r="AY2130" s="176" t="s">
        <v>159</v>
      </c>
    </row>
    <row r="2131" spans="2:51" s="15" customFormat="1" ht="11.25">
      <c r="B2131" s="183"/>
      <c r="D2131" s="168" t="s">
        <v>167</v>
      </c>
      <c r="E2131" s="184" t="s">
        <v>3</v>
      </c>
      <c r="F2131" s="185" t="s">
        <v>186</v>
      </c>
      <c r="H2131" s="186">
        <v>64.6</v>
      </c>
      <c r="I2131" s="187"/>
      <c r="L2131" s="183"/>
      <c r="M2131" s="188"/>
      <c r="N2131" s="189"/>
      <c r="O2131" s="189"/>
      <c r="P2131" s="189"/>
      <c r="Q2131" s="189"/>
      <c r="R2131" s="189"/>
      <c r="S2131" s="189"/>
      <c r="T2131" s="190"/>
      <c r="AT2131" s="184" t="s">
        <v>167</v>
      </c>
      <c r="AU2131" s="184" t="s">
        <v>79</v>
      </c>
      <c r="AV2131" s="15" t="s">
        <v>85</v>
      </c>
      <c r="AW2131" s="15" t="s">
        <v>33</v>
      </c>
      <c r="AX2131" s="15" t="s">
        <v>15</v>
      </c>
      <c r="AY2131" s="184" t="s">
        <v>159</v>
      </c>
    </row>
    <row r="2132" spans="1:65" s="2" customFormat="1" ht="36" customHeight="1">
      <c r="A2132" s="34"/>
      <c r="B2132" s="153"/>
      <c r="C2132" s="154" t="s">
        <v>2726</v>
      </c>
      <c r="D2132" s="154" t="s">
        <v>161</v>
      </c>
      <c r="E2132" s="155" t="s">
        <v>2727</v>
      </c>
      <c r="F2132" s="156" t="s">
        <v>2728</v>
      </c>
      <c r="G2132" s="157" t="s">
        <v>164</v>
      </c>
      <c r="H2132" s="158">
        <v>170.07</v>
      </c>
      <c r="I2132" s="159"/>
      <c r="J2132" s="160">
        <f>ROUND(I2132*H2132,2)</f>
        <v>0</v>
      </c>
      <c r="K2132" s="156" t="s">
        <v>165</v>
      </c>
      <c r="L2132" s="35"/>
      <c r="M2132" s="161" t="s">
        <v>3</v>
      </c>
      <c r="N2132" s="162" t="s">
        <v>42</v>
      </c>
      <c r="O2132" s="55"/>
      <c r="P2132" s="163">
        <f>O2132*H2132</f>
        <v>0</v>
      </c>
      <c r="Q2132" s="163">
        <v>0.009</v>
      </c>
      <c r="R2132" s="163">
        <f>Q2132*H2132</f>
        <v>1.5306299999999997</v>
      </c>
      <c r="S2132" s="163">
        <v>0</v>
      </c>
      <c r="T2132" s="164">
        <f>S2132*H2132</f>
        <v>0</v>
      </c>
      <c r="U2132" s="34"/>
      <c r="V2132" s="34"/>
      <c r="W2132" s="34"/>
      <c r="X2132" s="34"/>
      <c r="Y2132" s="34"/>
      <c r="Z2132" s="34"/>
      <c r="AA2132" s="34"/>
      <c r="AB2132" s="34"/>
      <c r="AC2132" s="34"/>
      <c r="AD2132" s="34"/>
      <c r="AE2132" s="34"/>
      <c r="AR2132" s="165" t="s">
        <v>251</v>
      </c>
      <c r="AT2132" s="165" t="s">
        <v>161</v>
      </c>
      <c r="AU2132" s="165" t="s">
        <v>79</v>
      </c>
      <c r="AY2132" s="19" t="s">
        <v>159</v>
      </c>
      <c r="BE2132" s="166">
        <f>IF(N2132="základní",J2132,0)</f>
        <v>0</v>
      </c>
      <c r="BF2132" s="166">
        <f>IF(N2132="snížená",J2132,0)</f>
        <v>0</v>
      </c>
      <c r="BG2132" s="166">
        <f>IF(N2132="zákl. přenesená",J2132,0)</f>
        <v>0</v>
      </c>
      <c r="BH2132" s="166">
        <f>IF(N2132="sníž. přenesená",J2132,0)</f>
        <v>0</v>
      </c>
      <c r="BI2132" s="166">
        <f>IF(N2132="nulová",J2132,0)</f>
        <v>0</v>
      </c>
      <c r="BJ2132" s="19" t="s">
        <v>15</v>
      </c>
      <c r="BK2132" s="166">
        <f>ROUND(I2132*H2132,2)</f>
        <v>0</v>
      </c>
      <c r="BL2132" s="19" t="s">
        <v>251</v>
      </c>
      <c r="BM2132" s="165" t="s">
        <v>2729</v>
      </c>
    </row>
    <row r="2133" spans="2:51" s="13" customFormat="1" ht="11.25">
      <c r="B2133" s="167"/>
      <c r="D2133" s="168" t="s">
        <v>167</v>
      </c>
      <c r="E2133" s="169" t="s">
        <v>3</v>
      </c>
      <c r="F2133" s="170" t="s">
        <v>2730</v>
      </c>
      <c r="H2133" s="169" t="s">
        <v>3</v>
      </c>
      <c r="I2133" s="171"/>
      <c r="L2133" s="167"/>
      <c r="M2133" s="172"/>
      <c r="N2133" s="173"/>
      <c r="O2133" s="173"/>
      <c r="P2133" s="173"/>
      <c r="Q2133" s="173"/>
      <c r="R2133" s="173"/>
      <c r="S2133" s="173"/>
      <c r="T2133" s="174"/>
      <c r="AT2133" s="169" t="s">
        <v>167</v>
      </c>
      <c r="AU2133" s="169" t="s">
        <v>79</v>
      </c>
      <c r="AV2133" s="13" t="s">
        <v>15</v>
      </c>
      <c r="AW2133" s="13" t="s">
        <v>33</v>
      </c>
      <c r="AX2133" s="13" t="s">
        <v>71</v>
      </c>
      <c r="AY2133" s="169" t="s">
        <v>159</v>
      </c>
    </row>
    <row r="2134" spans="2:51" s="14" customFormat="1" ht="11.25">
      <c r="B2134" s="175"/>
      <c r="D2134" s="168" t="s">
        <v>167</v>
      </c>
      <c r="E2134" s="176" t="s">
        <v>3</v>
      </c>
      <c r="F2134" s="177" t="s">
        <v>2685</v>
      </c>
      <c r="H2134" s="178">
        <v>11.6</v>
      </c>
      <c r="I2134" s="179"/>
      <c r="L2134" s="175"/>
      <c r="M2134" s="180"/>
      <c r="N2134" s="181"/>
      <c r="O2134" s="181"/>
      <c r="P2134" s="181"/>
      <c r="Q2134" s="181"/>
      <c r="R2134" s="181"/>
      <c r="S2134" s="181"/>
      <c r="T2134" s="182"/>
      <c r="AT2134" s="176" t="s">
        <v>167</v>
      </c>
      <c r="AU2134" s="176" t="s">
        <v>79</v>
      </c>
      <c r="AV2134" s="14" t="s">
        <v>79</v>
      </c>
      <c r="AW2134" s="14" t="s">
        <v>33</v>
      </c>
      <c r="AX2134" s="14" t="s">
        <v>71</v>
      </c>
      <c r="AY2134" s="176" t="s">
        <v>159</v>
      </c>
    </row>
    <row r="2135" spans="2:51" s="13" customFormat="1" ht="11.25">
      <c r="B2135" s="167"/>
      <c r="D2135" s="168" t="s">
        <v>167</v>
      </c>
      <c r="E2135" s="169" t="s">
        <v>3</v>
      </c>
      <c r="F2135" s="170" t="s">
        <v>1164</v>
      </c>
      <c r="H2135" s="169" t="s">
        <v>3</v>
      </c>
      <c r="I2135" s="171"/>
      <c r="L2135" s="167"/>
      <c r="M2135" s="172"/>
      <c r="N2135" s="173"/>
      <c r="O2135" s="173"/>
      <c r="P2135" s="173"/>
      <c r="Q2135" s="173"/>
      <c r="R2135" s="173"/>
      <c r="S2135" s="173"/>
      <c r="T2135" s="174"/>
      <c r="AT2135" s="169" t="s">
        <v>167</v>
      </c>
      <c r="AU2135" s="169" t="s">
        <v>79</v>
      </c>
      <c r="AV2135" s="13" t="s">
        <v>15</v>
      </c>
      <c r="AW2135" s="13" t="s">
        <v>33</v>
      </c>
      <c r="AX2135" s="13" t="s">
        <v>71</v>
      </c>
      <c r="AY2135" s="169" t="s">
        <v>159</v>
      </c>
    </row>
    <row r="2136" spans="2:51" s="14" customFormat="1" ht="11.25">
      <c r="B2136" s="175"/>
      <c r="D2136" s="168" t="s">
        <v>167</v>
      </c>
      <c r="E2136" s="176" t="s">
        <v>3</v>
      </c>
      <c r="F2136" s="177" t="s">
        <v>2731</v>
      </c>
      <c r="H2136" s="178">
        <v>17.6</v>
      </c>
      <c r="I2136" s="179"/>
      <c r="L2136" s="175"/>
      <c r="M2136" s="180"/>
      <c r="N2136" s="181"/>
      <c r="O2136" s="181"/>
      <c r="P2136" s="181"/>
      <c r="Q2136" s="181"/>
      <c r="R2136" s="181"/>
      <c r="S2136" s="181"/>
      <c r="T2136" s="182"/>
      <c r="AT2136" s="176" t="s">
        <v>167</v>
      </c>
      <c r="AU2136" s="176" t="s">
        <v>79</v>
      </c>
      <c r="AV2136" s="14" t="s">
        <v>79</v>
      </c>
      <c r="AW2136" s="14" t="s">
        <v>33</v>
      </c>
      <c r="AX2136" s="14" t="s">
        <v>71</v>
      </c>
      <c r="AY2136" s="176" t="s">
        <v>159</v>
      </c>
    </row>
    <row r="2137" spans="2:51" s="14" customFormat="1" ht="11.25">
      <c r="B2137" s="175"/>
      <c r="D2137" s="168" t="s">
        <v>167</v>
      </c>
      <c r="E2137" s="176" t="s">
        <v>3</v>
      </c>
      <c r="F2137" s="177" t="s">
        <v>2732</v>
      </c>
      <c r="H2137" s="178">
        <v>-2.05</v>
      </c>
      <c r="I2137" s="179"/>
      <c r="L2137" s="175"/>
      <c r="M2137" s="180"/>
      <c r="N2137" s="181"/>
      <c r="O2137" s="181"/>
      <c r="P2137" s="181"/>
      <c r="Q2137" s="181"/>
      <c r="R2137" s="181"/>
      <c r="S2137" s="181"/>
      <c r="T2137" s="182"/>
      <c r="AT2137" s="176" t="s">
        <v>167</v>
      </c>
      <c r="AU2137" s="176" t="s">
        <v>79</v>
      </c>
      <c r="AV2137" s="14" t="s">
        <v>79</v>
      </c>
      <c r="AW2137" s="14" t="s">
        <v>33</v>
      </c>
      <c r="AX2137" s="14" t="s">
        <v>71</v>
      </c>
      <c r="AY2137" s="176" t="s">
        <v>159</v>
      </c>
    </row>
    <row r="2138" spans="2:51" s="13" customFormat="1" ht="11.25">
      <c r="B2138" s="167"/>
      <c r="D2138" s="168" t="s">
        <v>167</v>
      </c>
      <c r="E2138" s="169" t="s">
        <v>3</v>
      </c>
      <c r="F2138" s="170" t="s">
        <v>1168</v>
      </c>
      <c r="H2138" s="169" t="s">
        <v>3</v>
      </c>
      <c r="I2138" s="171"/>
      <c r="L2138" s="167"/>
      <c r="M2138" s="172"/>
      <c r="N2138" s="173"/>
      <c r="O2138" s="173"/>
      <c r="P2138" s="173"/>
      <c r="Q2138" s="173"/>
      <c r="R2138" s="173"/>
      <c r="S2138" s="173"/>
      <c r="T2138" s="174"/>
      <c r="AT2138" s="169" t="s">
        <v>167</v>
      </c>
      <c r="AU2138" s="169" t="s">
        <v>79</v>
      </c>
      <c r="AV2138" s="13" t="s">
        <v>15</v>
      </c>
      <c r="AW2138" s="13" t="s">
        <v>33</v>
      </c>
      <c r="AX2138" s="13" t="s">
        <v>71</v>
      </c>
      <c r="AY2138" s="169" t="s">
        <v>159</v>
      </c>
    </row>
    <row r="2139" spans="2:51" s="14" customFormat="1" ht="11.25">
      <c r="B2139" s="175"/>
      <c r="D2139" s="168" t="s">
        <v>167</v>
      </c>
      <c r="E2139" s="176" t="s">
        <v>3</v>
      </c>
      <c r="F2139" s="177" t="s">
        <v>2733</v>
      </c>
      <c r="H2139" s="178">
        <v>12.6</v>
      </c>
      <c r="I2139" s="179"/>
      <c r="L2139" s="175"/>
      <c r="M2139" s="180"/>
      <c r="N2139" s="181"/>
      <c r="O2139" s="181"/>
      <c r="P2139" s="181"/>
      <c r="Q2139" s="181"/>
      <c r="R2139" s="181"/>
      <c r="S2139" s="181"/>
      <c r="T2139" s="182"/>
      <c r="AT2139" s="176" t="s">
        <v>167</v>
      </c>
      <c r="AU2139" s="176" t="s">
        <v>79</v>
      </c>
      <c r="AV2139" s="14" t="s">
        <v>79</v>
      </c>
      <c r="AW2139" s="14" t="s">
        <v>33</v>
      </c>
      <c r="AX2139" s="14" t="s">
        <v>71</v>
      </c>
      <c r="AY2139" s="176" t="s">
        <v>159</v>
      </c>
    </row>
    <row r="2140" spans="2:51" s="14" customFormat="1" ht="11.25">
      <c r="B2140" s="175"/>
      <c r="D2140" s="168" t="s">
        <v>167</v>
      </c>
      <c r="E2140" s="176" t="s">
        <v>3</v>
      </c>
      <c r="F2140" s="177" t="s">
        <v>2033</v>
      </c>
      <c r="H2140" s="178">
        <v>-1.4</v>
      </c>
      <c r="I2140" s="179"/>
      <c r="L2140" s="175"/>
      <c r="M2140" s="180"/>
      <c r="N2140" s="181"/>
      <c r="O2140" s="181"/>
      <c r="P2140" s="181"/>
      <c r="Q2140" s="181"/>
      <c r="R2140" s="181"/>
      <c r="S2140" s="181"/>
      <c r="T2140" s="182"/>
      <c r="AT2140" s="176" t="s">
        <v>167</v>
      </c>
      <c r="AU2140" s="176" t="s">
        <v>79</v>
      </c>
      <c r="AV2140" s="14" t="s">
        <v>79</v>
      </c>
      <c r="AW2140" s="14" t="s">
        <v>33</v>
      </c>
      <c r="AX2140" s="14" t="s">
        <v>71</v>
      </c>
      <c r="AY2140" s="176" t="s">
        <v>159</v>
      </c>
    </row>
    <row r="2141" spans="2:51" s="13" customFormat="1" ht="11.25">
      <c r="B2141" s="167"/>
      <c r="D2141" s="168" t="s">
        <v>167</v>
      </c>
      <c r="E2141" s="169" t="s">
        <v>3</v>
      </c>
      <c r="F2141" s="170" t="s">
        <v>1170</v>
      </c>
      <c r="H2141" s="169" t="s">
        <v>3</v>
      </c>
      <c r="I2141" s="171"/>
      <c r="L2141" s="167"/>
      <c r="M2141" s="172"/>
      <c r="N2141" s="173"/>
      <c r="O2141" s="173"/>
      <c r="P2141" s="173"/>
      <c r="Q2141" s="173"/>
      <c r="R2141" s="173"/>
      <c r="S2141" s="173"/>
      <c r="T2141" s="174"/>
      <c r="AT2141" s="169" t="s">
        <v>167</v>
      </c>
      <c r="AU2141" s="169" t="s">
        <v>79</v>
      </c>
      <c r="AV2141" s="13" t="s">
        <v>15</v>
      </c>
      <c r="AW2141" s="13" t="s">
        <v>33</v>
      </c>
      <c r="AX2141" s="13" t="s">
        <v>71</v>
      </c>
      <c r="AY2141" s="169" t="s">
        <v>159</v>
      </c>
    </row>
    <row r="2142" spans="2:51" s="14" customFormat="1" ht="11.25">
      <c r="B2142" s="175"/>
      <c r="D2142" s="168" t="s">
        <v>167</v>
      </c>
      <c r="E2142" s="176" t="s">
        <v>3</v>
      </c>
      <c r="F2142" s="177" t="s">
        <v>2734</v>
      </c>
      <c r="H2142" s="178">
        <v>16</v>
      </c>
      <c r="I2142" s="179"/>
      <c r="L2142" s="175"/>
      <c r="M2142" s="180"/>
      <c r="N2142" s="181"/>
      <c r="O2142" s="181"/>
      <c r="P2142" s="181"/>
      <c r="Q2142" s="181"/>
      <c r="R2142" s="181"/>
      <c r="S2142" s="181"/>
      <c r="T2142" s="182"/>
      <c r="AT2142" s="176" t="s">
        <v>167</v>
      </c>
      <c r="AU2142" s="176" t="s">
        <v>79</v>
      </c>
      <c r="AV2142" s="14" t="s">
        <v>79</v>
      </c>
      <c r="AW2142" s="14" t="s">
        <v>33</v>
      </c>
      <c r="AX2142" s="14" t="s">
        <v>71</v>
      </c>
      <c r="AY2142" s="176" t="s">
        <v>159</v>
      </c>
    </row>
    <row r="2143" spans="2:51" s="14" customFormat="1" ht="11.25">
      <c r="B2143" s="175"/>
      <c r="D2143" s="168" t="s">
        <v>167</v>
      </c>
      <c r="E2143" s="176" t="s">
        <v>3</v>
      </c>
      <c r="F2143" s="177" t="s">
        <v>2735</v>
      </c>
      <c r="H2143" s="178">
        <v>-1.76</v>
      </c>
      <c r="I2143" s="179"/>
      <c r="L2143" s="175"/>
      <c r="M2143" s="180"/>
      <c r="N2143" s="181"/>
      <c r="O2143" s="181"/>
      <c r="P2143" s="181"/>
      <c r="Q2143" s="181"/>
      <c r="R2143" s="181"/>
      <c r="S2143" s="181"/>
      <c r="T2143" s="182"/>
      <c r="AT2143" s="176" t="s">
        <v>167</v>
      </c>
      <c r="AU2143" s="176" t="s">
        <v>79</v>
      </c>
      <c r="AV2143" s="14" t="s">
        <v>79</v>
      </c>
      <c r="AW2143" s="14" t="s">
        <v>33</v>
      </c>
      <c r="AX2143" s="14" t="s">
        <v>71</v>
      </c>
      <c r="AY2143" s="176" t="s">
        <v>159</v>
      </c>
    </row>
    <row r="2144" spans="2:51" s="13" customFormat="1" ht="11.25">
      <c r="B2144" s="167"/>
      <c r="D2144" s="168" t="s">
        <v>167</v>
      </c>
      <c r="E2144" s="169" t="s">
        <v>3</v>
      </c>
      <c r="F2144" s="170" t="s">
        <v>1172</v>
      </c>
      <c r="H2144" s="169" t="s">
        <v>3</v>
      </c>
      <c r="I2144" s="171"/>
      <c r="L2144" s="167"/>
      <c r="M2144" s="172"/>
      <c r="N2144" s="173"/>
      <c r="O2144" s="173"/>
      <c r="P2144" s="173"/>
      <c r="Q2144" s="173"/>
      <c r="R2144" s="173"/>
      <c r="S2144" s="173"/>
      <c r="T2144" s="174"/>
      <c r="AT2144" s="169" t="s">
        <v>167</v>
      </c>
      <c r="AU2144" s="169" t="s">
        <v>79</v>
      </c>
      <c r="AV2144" s="13" t="s">
        <v>15</v>
      </c>
      <c r="AW2144" s="13" t="s">
        <v>33</v>
      </c>
      <c r="AX2144" s="13" t="s">
        <v>71</v>
      </c>
      <c r="AY2144" s="169" t="s">
        <v>159</v>
      </c>
    </row>
    <row r="2145" spans="2:51" s="14" customFormat="1" ht="11.25">
      <c r="B2145" s="175"/>
      <c r="D2145" s="168" t="s">
        <v>167</v>
      </c>
      <c r="E2145" s="176" t="s">
        <v>3</v>
      </c>
      <c r="F2145" s="177" t="s">
        <v>2736</v>
      </c>
      <c r="H2145" s="178">
        <v>10</v>
      </c>
      <c r="I2145" s="179"/>
      <c r="L2145" s="175"/>
      <c r="M2145" s="180"/>
      <c r="N2145" s="181"/>
      <c r="O2145" s="181"/>
      <c r="P2145" s="181"/>
      <c r="Q2145" s="181"/>
      <c r="R2145" s="181"/>
      <c r="S2145" s="181"/>
      <c r="T2145" s="182"/>
      <c r="AT2145" s="176" t="s">
        <v>167</v>
      </c>
      <c r="AU2145" s="176" t="s">
        <v>79</v>
      </c>
      <c r="AV2145" s="14" t="s">
        <v>79</v>
      </c>
      <c r="AW2145" s="14" t="s">
        <v>33</v>
      </c>
      <c r="AX2145" s="14" t="s">
        <v>71</v>
      </c>
      <c r="AY2145" s="176" t="s">
        <v>159</v>
      </c>
    </row>
    <row r="2146" spans="2:51" s="14" customFormat="1" ht="11.25">
      <c r="B2146" s="175"/>
      <c r="D2146" s="168" t="s">
        <v>167</v>
      </c>
      <c r="E2146" s="176" t="s">
        <v>3</v>
      </c>
      <c r="F2146" s="177" t="s">
        <v>2735</v>
      </c>
      <c r="H2146" s="178">
        <v>-1.76</v>
      </c>
      <c r="I2146" s="179"/>
      <c r="L2146" s="175"/>
      <c r="M2146" s="180"/>
      <c r="N2146" s="181"/>
      <c r="O2146" s="181"/>
      <c r="P2146" s="181"/>
      <c r="Q2146" s="181"/>
      <c r="R2146" s="181"/>
      <c r="S2146" s="181"/>
      <c r="T2146" s="182"/>
      <c r="AT2146" s="176" t="s">
        <v>167</v>
      </c>
      <c r="AU2146" s="176" t="s">
        <v>79</v>
      </c>
      <c r="AV2146" s="14" t="s">
        <v>79</v>
      </c>
      <c r="AW2146" s="14" t="s">
        <v>33</v>
      </c>
      <c r="AX2146" s="14" t="s">
        <v>71</v>
      </c>
      <c r="AY2146" s="176" t="s">
        <v>159</v>
      </c>
    </row>
    <row r="2147" spans="2:51" s="13" customFormat="1" ht="11.25">
      <c r="B2147" s="167"/>
      <c r="D2147" s="168" t="s">
        <v>167</v>
      </c>
      <c r="E2147" s="169" t="s">
        <v>3</v>
      </c>
      <c r="F2147" s="170" t="s">
        <v>1174</v>
      </c>
      <c r="H2147" s="169" t="s">
        <v>3</v>
      </c>
      <c r="I2147" s="171"/>
      <c r="L2147" s="167"/>
      <c r="M2147" s="172"/>
      <c r="N2147" s="173"/>
      <c r="O2147" s="173"/>
      <c r="P2147" s="173"/>
      <c r="Q2147" s="173"/>
      <c r="R2147" s="173"/>
      <c r="S2147" s="173"/>
      <c r="T2147" s="174"/>
      <c r="AT2147" s="169" t="s">
        <v>167</v>
      </c>
      <c r="AU2147" s="169" t="s">
        <v>79</v>
      </c>
      <c r="AV2147" s="13" t="s">
        <v>15</v>
      </c>
      <c r="AW2147" s="13" t="s">
        <v>33</v>
      </c>
      <c r="AX2147" s="13" t="s">
        <v>71</v>
      </c>
      <c r="AY2147" s="169" t="s">
        <v>159</v>
      </c>
    </row>
    <row r="2148" spans="2:51" s="14" customFormat="1" ht="11.25">
      <c r="B2148" s="175"/>
      <c r="D2148" s="168" t="s">
        <v>167</v>
      </c>
      <c r="E2148" s="176" t="s">
        <v>3</v>
      </c>
      <c r="F2148" s="177" t="s">
        <v>2737</v>
      </c>
      <c r="H2148" s="178">
        <v>5.2</v>
      </c>
      <c r="I2148" s="179"/>
      <c r="L2148" s="175"/>
      <c r="M2148" s="180"/>
      <c r="N2148" s="181"/>
      <c r="O2148" s="181"/>
      <c r="P2148" s="181"/>
      <c r="Q2148" s="181"/>
      <c r="R2148" s="181"/>
      <c r="S2148" s="181"/>
      <c r="T2148" s="182"/>
      <c r="AT2148" s="176" t="s">
        <v>167</v>
      </c>
      <c r="AU2148" s="176" t="s">
        <v>79</v>
      </c>
      <c r="AV2148" s="14" t="s">
        <v>79</v>
      </c>
      <c r="AW2148" s="14" t="s">
        <v>33</v>
      </c>
      <c r="AX2148" s="14" t="s">
        <v>71</v>
      </c>
      <c r="AY2148" s="176" t="s">
        <v>159</v>
      </c>
    </row>
    <row r="2149" spans="2:51" s="13" customFormat="1" ht="11.25">
      <c r="B2149" s="167"/>
      <c r="D2149" s="168" t="s">
        <v>167</v>
      </c>
      <c r="E2149" s="169" t="s">
        <v>3</v>
      </c>
      <c r="F2149" s="170" t="s">
        <v>1199</v>
      </c>
      <c r="H2149" s="169" t="s">
        <v>3</v>
      </c>
      <c r="I2149" s="171"/>
      <c r="L2149" s="167"/>
      <c r="M2149" s="172"/>
      <c r="N2149" s="173"/>
      <c r="O2149" s="173"/>
      <c r="P2149" s="173"/>
      <c r="Q2149" s="173"/>
      <c r="R2149" s="173"/>
      <c r="S2149" s="173"/>
      <c r="T2149" s="174"/>
      <c r="AT2149" s="169" t="s">
        <v>167</v>
      </c>
      <c r="AU2149" s="169" t="s">
        <v>79</v>
      </c>
      <c r="AV2149" s="13" t="s">
        <v>15</v>
      </c>
      <c r="AW2149" s="13" t="s">
        <v>33</v>
      </c>
      <c r="AX2149" s="13" t="s">
        <v>71</v>
      </c>
      <c r="AY2149" s="169" t="s">
        <v>159</v>
      </c>
    </row>
    <row r="2150" spans="2:51" s="14" customFormat="1" ht="11.25">
      <c r="B2150" s="175"/>
      <c r="D2150" s="168" t="s">
        <v>167</v>
      </c>
      <c r="E2150" s="176" t="s">
        <v>3</v>
      </c>
      <c r="F2150" s="177" t="s">
        <v>2738</v>
      </c>
      <c r="H2150" s="178">
        <v>21.8</v>
      </c>
      <c r="I2150" s="179"/>
      <c r="L2150" s="175"/>
      <c r="M2150" s="180"/>
      <c r="N2150" s="181"/>
      <c r="O2150" s="181"/>
      <c r="P2150" s="181"/>
      <c r="Q2150" s="181"/>
      <c r="R2150" s="181"/>
      <c r="S2150" s="181"/>
      <c r="T2150" s="182"/>
      <c r="AT2150" s="176" t="s">
        <v>167</v>
      </c>
      <c r="AU2150" s="176" t="s">
        <v>79</v>
      </c>
      <c r="AV2150" s="14" t="s">
        <v>79</v>
      </c>
      <c r="AW2150" s="14" t="s">
        <v>33</v>
      </c>
      <c r="AX2150" s="14" t="s">
        <v>71</v>
      </c>
      <c r="AY2150" s="176" t="s">
        <v>159</v>
      </c>
    </row>
    <row r="2151" spans="2:51" s="14" customFormat="1" ht="11.25">
      <c r="B2151" s="175"/>
      <c r="D2151" s="168" t="s">
        <v>167</v>
      </c>
      <c r="E2151" s="176" t="s">
        <v>3</v>
      </c>
      <c r="F2151" s="177" t="s">
        <v>2030</v>
      </c>
      <c r="H2151" s="178">
        <v>-2.8</v>
      </c>
      <c r="I2151" s="179"/>
      <c r="L2151" s="175"/>
      <c r="M2151" s="180"/>
      <c r="N2151" s="181"/>
      <c r="O2151" s="181"/>
      <c r="P2151" s="181"/>
      <c r="Q2151" s="181"/>
      <c r="R2151" s="181"/>
      <c r="S2151" s="181"/>
      <c r="T2151" s="182"/>
      <c r="AT2151" s="176" t="s">
        <v>167</v>
      </c>
      <c r="AU2151" s="176" t="s">
        <v>79</v>
      </c>
      <c r="AV2151" s="14" t="s">
        <v>79</v>
      </c>
      <c r="AW2151" s="14" t="s">
        <v>33</v>
      </c>
      <c r="AX2151" s="14" t="s">
        <v>71</v>
      </c>
      <c r="AY2151" s="176" t="s">
        <v>159</v>
      </c>
    </row>
    <row r="2152" spans="2:51" s="13" customFormat="1" ht="11.25">
      <c r="B2152" s="167"/>
      <c r="D2152" s="168" t="s">
        <v>167</v>
      </c>
      <c r="E2152" s="169" t="s">
        <v>3</v>
      </c>
      <c r="F2152" s="170" t="s">
        <v>1201</v>
      </c>
      <c r="H2152" s="169" t="s">
        <v>3</v>
      </c>
      <c r="I2152" s="171"/>
      <c r="L2152" s="167"/>
      <c r="M2152" s="172"/>
      <c r="N2152" s="173"/>
      <c r="O2152" s="173"/>
      <c r="P2152" s="173"/>
      <c r="Q2152" s="173"/>
      <c r="R2152" s="173"/>
      <c r="S2152" s="173"/>
      <c r="T2152" s="174"/>
      <c r="AT2152" s="169" t="s">
        <v>167</v>
      </c>
      <c r="AU2152" s="169" t="s">
        <v>79</v>
      </c>
      <c r="AV2152" s="13" t="s">
        <v>15</v>
      </c>
      <c r="AW2152" s="13" t="s">
        <v>33</v>
      </c>
      <c r="AX2152" s="13" t="s">
        <v>71</v>
      </c>
      <c r="AY2152" s="169" t="s">
        <v>159</v>
      </c>
    </row>
    <row r="2153" spans="2:51" s="14" customFormat="1" ht="11.25">
      <c r="B2153" s="175"/>
      <c r="D2153" s="168" t="s">
        <v>167</v>
      </c>
      <c r="E2153" s="176" t="s">
        <v>3</v>
      </c>
      <c r="F2153" s="177" t="s">
        <v>2739</v>
      </c>
      <c r="H2153" s="178">
        <v>23.2</v>
      </c>
      <c r="I2153" s="179"/>
      <c r="L2153" s="175"/>
      <c r="M2153" s="180"/>
      <c r="N2153" s="181"/>
      <c r="O2153" s="181"/>
      <c r="P2153" s="181"/>
      <c r="Q2153" s="181"/>
      <c r="R2153" s="181"/>
      <c r="S2153" s="181"/>
      <c r="T2153" s="182"/>
      <c r="AT2153" s="176" t="s">
        <v>167</v>
      </c>
      <c r="AU2153" s="176" t="s">
        <v>79</v>
      </c>
      <c r="AV2153" s="14" t="s">
        <v>79</v>
      </c>
      <c r="AW2153" s="14" t="s">
        <v>33</v>
      </c>
      <c r="AX2153" s="14" t="s">
        <v>71</v>
      </c>
      <c r="AY2153" s="176" t="s">
        <v>159</v>
      </c>
    </row>
    <row r="2154" spans="2:51" s="14" customFormat="1" ht="11.25">
      <c r="B2154" s="175"/>
      <c r="D2154" s="168" t="s">
        <v>167</v>
      </c>
      <c r="E2154" s="176" t="s">
        <v>3</v>
      </c>
      <c r="F2154" s="177" t="s">
        <v>2030</v>
      </c>
      <c r="H2154" s="178">
        <v>-2.8</v>
      </c>
      <c r="I2154" s="179"/>
      <c r="L2154" s="175"/>
      <c r="M2154" s="180"/>
      <c r="N2154" s="181"/>
      <c r="O2154" s="181"/>
      <c r="P2154" s="181"/>
      <c r="Q2154" s="181"/>
      <c r="R2154" s="181"/>
      <c r="S2154" s="181"/>
      <c r="T2154" s="182"/>
      <c r="AT2154" s="176" t="s">
        <v>167</v>
      </c>
      <c r="AU2154" s="176" t="s">
        <v>79</v>
      </c>
      <c r="AV2154" s="14" t="s">
        <v>79</v>
      </c>
      <c r="AW2154" s="14" t="s">
        <v>33</v>
      </c>
      <c r="AX2154" s="14" t="s">
        <v>71</v>
      </c>
      <c r="AY2154" s="176" t="s">
        <v>159</v>
      </c>
    </row>
    <row r="2155" spans="2:51" s="13" customFormat="1" ht="11.25">
      <c r="B2155" s="167"/>
      <c r="D2155" s="168" t="s">
        <v>167</v>
      </c>
      <c r="E2155" s="169" t="s">
        <v>3</v>
      </c>
      <c r="F2155" s="170" t="s">
        <v>1206</v>
      </c>
      <c r="H2155" s="169" t="s">
        <v>3</v>
      </c>
      <c r="I2155" s="171"/>
      <c r="L2155" s="167"/>
      <c r="M2155" s="172"/>
      <c r="N2155" s="173"/>
      <c r="O2155" s="173"/>
      <c r="P2155" s="173"/>
      <c r="Q2155" s="173"/>
      <c r="R2155" s="173"/>
      <c r="S2155" s="173"/>
      <c r="T2155" s="174"/>
      <c r="AT2155" s="169" t="s">
        <v>167</v>
      </c>
      <c r="AU2155" s="169" t="s">
        <v>79</v>
      </c>
      <c r="AV2155" s="13" t="s">
        <v>15</v>
      </c>
      <c r="AW2155" s="13" t="s">
        <v>33</v>
      </c>
      <c r="AX2155" s="13" t="s">
        <v>71</v>
      </c>
      <c r="AY2155" s="169" t="s">
        <v>159</v>
      </c>
    </row>
    <row r="2156" spans="2:51" s="14" customFormat="1" ht="11.25">
      <c r="B2156" s="175"/>
      <c r="D2156" s="168" t="s">
        <v>167</v>
      </c>
      <c r="E2156" s="176" t="s">
        <v>3</v>
      </c>
      <c r="F2156" s="177" t="s">
        <v>2740</v>
      </c>
      <c r="H2156" s="178">
        <v>19</v>
      </c>
      <c r="I2156" s="179"/>
      <c r="L2156" s="175"/>
      <c r="M2156" s="180"/>
      <c r="N2156" s="181"/>
      <c r="O2156" s="181"/>
      <c r="P2156" s="181"/>
      <c r="Q2156" s="181"/>
      <c r="R2156" s="181"/>
      <c r="S2156" s="181"/>
      <c r="T2156" s="182"/>
      <c r="AT2156" s="176" t="s">
        <v>167</v>
      </c>
      <c r="AU2156" s="176" t="s">
        <v>79</v>
      </c>
      <c r="AV2156" s="14" t="s">
        <v>79</v>
      </c>
      <c r="AW2156" s="14" t="s">
        <v>33</v>
      </c>
      <c r="AX2156" s="14" t="s">
        <v>71</v>
      </c>
      <c r="AY2156" s="176" t="s">
        <v>159</v>
      </c>
    </row>
    <row r="2157" spans="2:51" s="14" customFormat="1" ht="11.25">
      <c r="B2157" s="175"/>
      <c r="D2157" s="168" t="s">
        <v>167</v>
      </c>
      <c r="E2157" s="176" t="s">
        <v>3</v>
      </c>
      <c r="F2157" s="177" t="s">
        <v>2030</v>
      </c>
      <c r="H2157" s="178">
        <v>-2.8</v>
      </c>
      <c r="I2157" s="179"/>
      <c r="L2157" s="175"/>
      <c r="M2157" s="180"/>
      <c r="N2157" s="181"/>
      <c r="O2157" s="181"/>
      <c r="P2157" s="181"/>
      <c r="Q2157" s="181"/>
      <c r="R2157" s="181"/>
      <c r="S2157" s="181"/>
      <c r="T2157" s="182"/>
      <c r="AT2157" s="176" t="s">
        <v>167</v>
      </c>
      <c r="AU2157" s="176" t="s">
        <v>79</v>
      </c>
      <c r="AV2157" s="14" t="s">
        <v>79</v>
      </c>
      <c r="AW2157" s="14" t="s">
        <v>33</v>
      </c>
      <c r="AX2157" s="14" t="s">
        <v>71</v>
      </c>
      <c r="AY2157" s="176" t="s">
        <v>159</v>
      </c>
    </row>
    <row r="2158" spans="2:51" s="13" customFormat="1" ht="11.25">
      <c r="B2158" s="167"/>
      <c r="D2158" s="168" t="s">
        <v>167</v>
      </c>
      <c r="E2158" s="169" t="s">
        <v>3</v>
      </c>
      <c r="F2158" s="170" t="s">
        <v>1208</v>
      </c>
      <c r="H2158" s="169" t="s">
        <v>3</v>
      </c>
      <c r="I2158" s="171"/>
      <c r="L2158" s="167"/>
      <c r="M2158" s="172"/>
      <c r="N2158" s="173"/>
      <c r="O2158" s="173"/>
      <c r="P2158" s="173"/>
      <c r="Q2158" s="173"/>
      <c r="R2158" s="173"/>
      <c r="S2158" s="173"/>
      <c r="T2158" s="174"/>
      <c r="AT2158" s="169" t="s">
        <v>167</v>
      </c>
      <c r="AU2158" s="169" t="s">
        <v>79</v>
      </c>
      <c r="AV2158" s="13" t="s">
        <v>15</v>
      </c>
      <c r="AW2158" s="13" t="s">
        <v>33</v>
      </c>
      <c r="AX2158" s="13" t="s">
        <v>71</v>
      </c>
      <c r="AY2158" s="169" t="s">
        <v>159</v>
      </c>
    </row>
    <row r="2159" spans="2:51" s="14" customFormat="1" ht="11.25">
      <c r="B2159" s="175"/>
      <c r="D2159" s="168" t="s">
        <v>167</v>
      </c>
      <c r="E2159" s="176" t="s">
        <v>3</v>
      </c>
      <c r="F2159" s="177" t="s">
        <v>2740</v>
      </c>
      <c r="H2159" s="178">
        <v>19</v>
      </c>
      <c r="I2159" s="179"/>
      <c r="L2159" s="175"/>
      <c r="M2159" s="180"/>
      <c r="N2159" s="181"/>
      <c r="O2159" s="181"/>
      <c r="P2159" s="181"/>
      <c r="Q2159" s="181"/>
      <c r="R2159" s="181"/>
      <c r="S2159" s="181"/>
      <c r="T2159" s="182"/>
      <c r="AT2159" s="176" t="s">
        <v>167</v>
      </c>
      <c r="AU2159" s="176" t="s">
        <v>79</v>
      </c>
      <c r="AV2159" s="14" t="s">
        <v>79</v>
      </c>
      <c r="AW2159" s="14" t="s">
        <v>33</v>
      </c>
      <c r="AX2159" s="14" t="s">
        <v>71</v>
      </c>
      <c r="AY2159" s="176" t="s">
        <v>159</v>
      </c>
    </row>
    <row r="2160" spans="2:51" s="14" customFormat="1" ht="11.25">
      <c r="B2160" s="175"/>
      <c r="D2160" s="168" t="s">
        <v>167</v>
      </c>
      <c r="E2160" s="176" t="s">
        <v>3</v>
      </c>
      <c r="F2160" s="177" t="s">
        <v>2030</v>
      </c>
      <c r="H2160" s="178">
        <v>-2.8</v>
      </c>
      <c r="I2160" s="179"/>
      <c r="L2160" s="175"/>
      <c r="M2160" s="180"/>
      <c r="N2160" s="181"/>
      <c r="O2160" s="181"/>
      <c r="P2160" s="181"/>
      <c r="Q2160" s="181"/>
      <c r="R2160" s="181"/>
      <c r="S2160" s="181"/>
      <c r="T2160" s="182"/>
      <c r="AT2160" s="176" t="s">
        <v>167</v>
      </c>
      <c r="AU2160" s="176" t="s">
        <v>79</v>
      </c>
      <c r="AV2160" s="14" t="s">
        <v>79</v>
      </c>
      <c r="AW2160" s="14" t="s">
        <v>33</v>
      </c>
      <c r="AX2160" s="14" t="s">
        <v>71</v>
      </c>
      <c r="AY2160" s="176" t="s">
        <v>159</v>
      </c>
    </row>
    <row r="2161" spans="2:51" s="13" customFormat="1" ht="11.25">
      <c r="B2161" s="167"/>
      <c r="D2161" s="168" t="s">
        <v>167</v>
      </c>
      <c r="E2161" s="169" t="s">
        <v>3</v>
      </c>
      <c r="F2161" s="170" t="s">
        <v>1225</v>
      </c>
      <c r="H2161" s="169" t="s">
        <v>3</v>
      </c>
      <c r="I2161" s="171"/>
      <c r="L2161" s="167"/>
      <c r="M2161" s="172"/>
      <c r="N2161" s="173"/>
      <c r="O2161" s="173"/>
      <c r="P2161" s="173"/>
      <c r="Q2161" s="173"/>
      <c r="R2161" s="173"/>
      <c r="S2161" s="173"/>
      <c r="T2161" s="174"/>
      <c r="AT2161" s="169" t="s">
        <v>167</v>
      </c>
      <c r="AU2161" s="169" t="s">
        <v>79</v>
      </c>
      <c r="AV2161" s="13" t="s">
        <v>15</v>
      </c>
      <c r="AW2161" s="13" t="s">
        <v>33</v>
      </c>
      <c r="AX2161" s="13" t="s">
        <v>71</v>
      </c>
      <c r="AY2161" s="169" t="s">
        <v>159</v>
      </c>
    </row>
    <row r="2162" spans="2:51" s="14" customFormat="1" ht="11.25">
      <c r="B2162" s="175"/>
      <c r="D2162" s="168" t="s">
        <v>167</v>
      </c>
      <c r="E2162" s="176" t="s">
        <v>3</v>
      </c>
      <c r="F2162" s="177" t="s">
        <v>2741</v>
      </c>
      <c r="H2162" s="178">
        <v>11.2</v>
      </c>
      <c r="I2162" s="179"/>
      <c r="L2162" s="175"/>
      <c r="M2162" s="180"/>
      <c r="N2162" s="181"/>
      <c r="O2162" s="181"/>
      <c r="P2162" s="181"/>
      <c r="Q2162" s="181"/>
      <c r="R2162" s="181"/>
      <c r="S2162" s="181"/>
      <c r="T2162" s="182"/>
      <c r="AT2162" s="176" t="s">
        <v>167</v>
      </c>
      <c r="AU2162" s="176" t="s">
        <v>79</v>
      </c>
      <c r="AV2162" s="14" t="s">
        <v>79</v>
      </c>
      <c r="AW2162" s="14" t="s">
        <v>33</v>
      </c>
      <c r="AX2162" s="14" t="s">
        <v>71</v>
      </c>
      <c r="AY2162" s="176" t="s">
        <v>159</v>
      </c>
    </row>
    <row r="2163" spans="2:51" s="14" customFormat="1" ht="11.25">
      <c r="B2163" s="175"/>
      <c r="D2163" s="168" t="s">
        <v>167</v>
      </c>
      <c r="E2163" s="176" t="s">
        <v>3</v>
      </c>
      <c r="F2163" s="177" t="s">
        <v>2679</v>
      </c>
      <c r="H2163" s="178">
        <v>-1.2</v>
      </c>
      <c r="I2163" s="179"/>
      <c r="L2163" s="175"/>
      <c r="M2163" s="180"/>
      <c r="N2163" s="181"/>
      <c r="O2163" s="181"/>
      <c r="P2163" s="181"/>
      <c r="Q2163" s="181"/>
      <c r="R2163" s="181"/>
      <c r="S2163" s="181"/>
      <c r="T2163" s="182"/>
      <c r="AT2163" s="176" t="s">
        <v>167</v>
      </c>
      <c r="AU2163" s="176" t="s">
        <v>79</v>
      </c>
      <c r="AV2163" s="14" t="s">
        <v>79</v>
      </c>
      <c r="AW2163" s="14" t="s">
        <v>33</v>
      </c>
      <c r="AX2163" s="14" t="s">
        <v>71</v>
      </c>
      <c r="AY2163" s="176" t="s">
        <v>159</v>
      </c>
    </row>
    <row r="2164" spans="2:51" s="13" customFormat="1" ht="11.25">
      <c r="B2164" s="167"/>
      <c r="D2164" s="168" t="s">
        <v>167</v>
      </c>
      <c r="E2164" s="169" t="s">
        <v>3</v>
      </c>
      <c r="F2164" s="170" t="s">
        <v>1229</v>
      </c>
      <c r="H2164" s="169" t="s">
        <v>3</v>
      </c>
      <c r="I2164" s="171"/>
      <c r="L2164" s="167"/>
      <c r="M2164" s="172"/>
      <c r="N2164" s="173"/>
      <c r="O2164" s="173"/>
      <c r="P2164" s="173"/>
      <c r="Q2164" s="173"/>
      <c r="R2164" s="173"/>
      <c r="S2164" s="173"/>
      <c r="T2164" s="174"/>
      <c r="AT2164" s="169" t="s">
        <v>167</v>
      </c>
      <c r="AU2164" s="169" t="s">
        <v>79</v>
      </c>
      <c r="AV2164" s="13" t="s">
        <v>15</v>
      </c>
      <c r="AW2164" s="13" t="s">
        <v>33</v>
      </c>
      <c r="AX2164" s="13" t="s">
        <v>71</v>
      </c>
      <c r="AY2164" s="169" t="s">
        <v>159</v>
      </c>
    </row>
    <row r="2165" spans="2:51" s="14" customFormat="1" ht="11.25">
      <c r="B2165" s="175"/>
      <c r="D2165" s="168" t="s">
        <v>167</v>
      </c>
      <c r="E2165" s="176" t="s">
        <v>3</v>
      </c>
      <c r="F2165" s="177" t="s">
        <v>2742</v>
      </c>
      <c r="H2165" s="178">
        <v>12.4</v>
      </c>
      <c r="I2165" s="179"/>
      <c r="L2165" s="175"/>
      <c r="M2165" s="180"/>
      <c r="N2165" s="181"/>
      <c r="O2165" s="181"/>
      <c r="P2165" s="181"/>
      <c r="Q2165" s="181"/>
      <c r="R2165" s="181"/>
      <c r="S2165" s="181"/>
      <c r="T2165" s="182"/>
      <c r="AT2165" s="176" t="s">
        <v>167</v>
      </c>
      <c r="AU2165" s="176" t="s">
        <v>79</v>
      </c>
      <c r="AV2165" s="14" t="s">
        <v>79</v>
      </c>
      <c r="AW2165" s="14" t="s">
        <v>33</v>
      </c>
      <c r="AX2165" s="14" t="s">
        <v>71</v>
      </c>
      <c r="AY2165" s="176" t="s">
        <v>159</v>
      </c>
    </row>
    <row r="2166" spans="2:51" s="14" customFormat="1" ht="11.25">
      <c r="B2166" s="175"/>
      <c r="D2166" s="168" t="s">
        <v>167</v>
      </c>
      <c r="E2166" s="176" t="s">
        <v>3</v>
      </c>
      <c r="F2166" s="177" t="s">
        <v>2030</v>
      </c>
      <c r="H2166" s="178">
        <v>-2.8</v>
      </c>
      <c r="I2166" s="179"/>
      <c r="L2166" s="175"/>
      <c r="M2166" s="180"/>
      <c r="N2166" s="181"/>
      <c r="O2166" s="181"/>
      <c r="P2166" s="181"/>
      <c r="Q2166" s="181"/>
      <c r="R2166" s="181"/>
      <c r="S2166" s="181"/>
      <c r="T2166" s="182"/>
      <c r="AT2166" s="176" t="s">
        <v>167</v>
      </c>
      <c r="AU2166" s="176" t="s">
        <v>79</v>
      </c>
      <c r="AV2166" s="14" t="s">
        <v>79</v>
      </c>
      <c r="AW2166" s="14" t="s">
        <v>33</v>
      </c>
      <c r="AX2166" s="14" t="s">
        <v>71</v>
      </c>
      <c r="AY2166" s="176" t="s">
        <v>159</v>
      </c>
    </row>
    <row r="2167" spans="2:51" s="13" customFormat="1" ht="11.25">
      <c r="B2167" s="167"/>
      <c r="D2167" s="168" t="s">
        <v>167</v>
      </c>
      <c r="E2167" s="169" t="s">
        <v>3</v>
      </c>
      <c r="F2167" s="170" t="s">
        <v>1231</v>
      </c>
      <c r="H2167" s="169" t="s">
        <v>3</v>
      </c>
      <c r="I2167" s="171"/>
      <c r="L2167" s="167"/>
      <c r="M2167" s="172"/>
      <c r="N2167" s="173"/>
      <c r="O2167" s="173"/>
      <c r="P2167" s="173"/>
      <c r="Q2167" s="173"/>
      <c r="R2167" s="173"/>
      <c r="S2167" s="173"/>
      <c r="T2167" s="174"/>
      <c r="AT2167" s="169" t="s">
        <v>167</v>
      </c>
      <c r="AU2167" s="169" t="s">
        <v>79</v>
      </c>
      <c r="AV2167" s="13" t="s">
        <v>15</v>
      </c>
      <c r="AW2167" s="13" t="s">
        <v>33</v>
      </c>
      <c r="AX2167" s="13" t="s">
        <v>71</v>
      </c>
      <c r="AY2167" s="169" t="s">
        <v>159</v>
      </c>
    </row>
    <row r="2168" spans="2:51" s="14" customFormat="1" ht="11.25">
      <c r="B2168" s="175"/>
      <c r="D2168" s="168" t="s">
        <v>167</v>
      </c>
      <c r="E2168" s="176" t="s">
        <v>3</v>
      </c>
      <c r="F2168" s="177" t="s">
        <v>2743</v>
      </c>
      <c r="H2168" s="178">
        <v>12</v>
      </c>
      <c r="I2168" s="179"/>
      <c r="L2168" s="175"/>
      <c r="M2168" s="180"/>
      <c r="N2168" s="181"/>
      <c r="O2168" s="181"/>
      <c r="P2168" s="181"/>
      <c r="Q2168" s="181"/>
      <c r="R2168" s="181"/>
      <c r="S2168" s="181"/>
      <c r="T2168" s="182"/>
      <c r="AT2168" s="176" t="s">
        <v>167</v>
      </c>
      <c r="AU2168" s="176" t="s">
        <v>79</v>
      </c>
      <c r="AV2168" s="14" t="s">
        <v>79</v>
      </c>
      <c r="AW2168" s="14" t="s">
        <v>33</v>
      </c>
      <c r="AX2168" s="14" t="s">
        <v>71</v>
      </c>
      <c r="AY2168" s="176" t="s">
        <v>159</v>
      </c>
    </row>
    <row r="2169" spans="2:51" s="14" customFormat="1" ht="11.25">
      <c r="B2169" s="175"/>
      <c r="D2169" s="168" t="s">
        <v>167</v>
      </c>
      <c r="E2169" s="176" t="s">
        <v>3</v>
      </c>
      <c r="F2169" s="177" t="s">
        <v>2033</v>
      </c>
      <c r="H2169" s="178">
        <v>-1.4</v>
      </c>
      <c r="I2169" s="179"/>
      <c r="L2169" s="175"/>
      <c r="M2169" s="180"/>
      <c r="N2169" s="181"/>
      <c r="O2169" s="181"/>
      <c r="P2169" s="181"/>
      <c r="Q2169" s="181"/>
      <c r="R2169" s="181"/>
      <c r="S2169" s="181"/>
      <c r="T2169" s="182"/>
      <c r="AT2169" s="176" t="s">
        <v>167</v>
      </c>
      <c r="AU2169" s="176" t="s">
        <v>79</v>
      </c>
      <c r="AV2169" s="14" t="s">
        <v>79</v>
      </c>
      <c r="AW2169" s="14" t="s">
        <v>33</v>
      </c>
      <c r="AX2169" s="14" t="s">
        <v>71</v>
      </c>
      <c r="AY2169" s="176" t="s">
        <v>159</v>
      </c>
    </row>
    <row r="2170" spans="2:51" s="13" customFormat="1" ht="11.25">
      <c r="B2170" s="167"/>
      <c r="D2170" s="168" t="s">
        <v>167</v>
      </c>
      <c r="E2170" s="169" t="s">
        <v>3</v>
      </c>
      <c r="F2170" s="170" t="s">
        <v>2744</v>
      </c>
      <c r="H2170" s="169" t="s">
        <v>3</v>
      </c>
      <c r="I2170" s="171"/>
      <c r="L2170" s="167"/>
      <c r="M2170" s="172"/>
      <c r="N2170" s="173"/>
      <c r="O2170" s="173"/>
      <c r="P2170" s="173"/>
      <c r="Q2170" s="173"/>
      <c r="R2170" s="173"/>
      <c r="S2170" s="173"/>
      <c r="T2170" s="174"/>
      <c r="AT2170" s="169" t="s">
        <v>167</v>
      </c>
      <c r="AU2170" s="169" t="s">
        <v>79</v>
      </c>
      <c r="AV2170" s="13" t="s">
        <v>15</v>
      </c>
      <c r="AW2170" s="13" t="s">
        <v>33</v>
      </c>
      <c r="AX2170" s="13" t="s">
        <v>71</v>
      </c>
      <c r="AY2170" s="169" t="s">
        <v>159</v>
      </c>
    </row>
    <row r="2171" spans="2:51" s="14" customFormat="1" ht="11.25">
      <c r="B2171" s="175"/>
      <c r="D2171" s="168" t="s">
        <v>167</v>
      </c>
      <c r="E2171" s="176" t="s">
        <v>3</v>
      </c>
      <c r="F2171" s="177" t="s">
        <v>2745</v>
      </c>
      <c r="H2171" s="178">
        <v>2.04</v>
      </c>
      <c r="I2171" s="179"/>
      <c r="L2171" s="175"/>
      <c r="M2171" s="180"/>
      <c r="N2171" s="181"/>
      <c r="O2171" s="181"/>
      <c r="P2171" s="181"/>
      <c r="Q2171" s="181"/>
      <c r="R2171" s="181"/>
      <c r="S2171" s="181"/>
      <c r="T2171" s="182"/>
      <c r="AT2171" s="176" t="s">
        <v>167</v>
      </c>
      <c r="AU2171" s="176" t="s">
        <v>79</v>
      </c>
      <c r="AV2171" s="14" t="s">
        <v>79</v>
      </c>
      <c r="AW2171" s="14" t="s">
        <v>33</v>
      </c>
      <c r="AX2171" s="14" t="s">
        <v>71</v>
      </c>
      <c r="AY2171" s="176" t="s">
        <v>159</v>
      </c>
    </row>
    <row r="2172" spans="2:51" s="15" customFormat="1" ht="11.25">
      <c r="B2172" s="183"/>
      <c r="D2172" s="168" t="s">
        <v>167</v>
      </c>
      <c r="E2172" s="184" t="s">
        <v>3</v>
      </c>
      <c r="F2172" s="185" t="s">
        <v>186</v>
      </c>
      <c r="H2172" s="186">
        <v>170.07</v>
      </c>
      <c r="I2172" s="187"/>
      <c r="L2172" s="183"/>
      <c r="M2172" s="188"/>
      <c r="N2172" s="189"/>
      <c r="O2172" s="189"/>
      <c r="P2172" s="189"/>
      <c r="Q2172" s="189"/>
      <c r="R2172" s="189"/>
      <c r="S2172" s="189"/>
      <c r="T2172" s="190"/>
      <c r="AT2172" s="184" t="s">
        <v>167</v>
      </c>
      <c r="AU2172" s="184" t="s">
        <v>79</v>
      </c>
      <c r="AV2172" s="15" t="s">
        <v>85</v>
      </c>
      <c r="AW2172" s="15" t="s">
        <v>33</v>
      </c>
      <c r="AX2172" s="15" t="s">
        <v>15</v>
      </c>
      <c r="AY2172" s="184" t="s">
        <v>159</v>
      </c>
    </row>
    <row r="2173" spans="1:65" s="2" customFormat="1" ht="24" customHeight="1">
      <c r="A2173" s="34"/>
      <c r="B2173" s="153"/>
      <c r="C2173" s="191" t="s">
        <v>2746</v>
      </c>
      <c r="D2173" s="191" t="s">
        <v>245</v>
      </c>
      <c r="E2173" s="192" t="s">
        <v>2747</v>
      </c>
      <c r="F2173" s="193" t="s">
        <v>2748</v>
      </c>
      <c r="G2173" s="194" t="s">
        <v>164</v>
      </c>
      <c r="H2173" s="195">
        <v>195.581</v>
      </c>
      <c r="I2173" s="196"/>
      <c r="J2173" s="197">
        <f>ROUND(I2173*H2173,2)</f>
        <v>0</v>
      </c>
      <c r="K2173" s="193" t="s">
        <v>165</v>
      </c>
      <c r="L2173" s="198"/>
      <c r="M2173" s="199" t="s">
        <v>3</v>
      </c>
      <c r="N2173" s="200" t="s">
        <v>42</v>
      </c>
      <c r="O2173" s="55"/>
      <c r="P2173" s="163">
        <f>O2173*H2173</f>
        <v>0</v>
      </c>
      <c r="Q2173" s="163">
        <v>0.0138</v>
      </c>
      <c r="R2173" s="163">
        <f>Q2173*H2173</f>
        <v>2.6990178</v>
      </c>
      <c r="S2173" s="163">
        <v>0</v>
      </c>
      <c r="T2173" s="164">
        <f>S2173*H2173</f>
        <v>0</v>
      </c>
      <c r="U2173" s="34"/>
      <c r="V2173" s="34"/>
      <c r="W2173" s="34"/>
      <c r="X2173" s="34"/>
      <c r="Y2173" s="34"/>
      <c r="Z2173" s="34"/>
      <c r="AA2173" s="34"/>
      <c r="AB2173" s="34"/>
      <c r="AC2173" s="34"/>
      <c r="AD2173" s="34"/>
      <c r="AE2173" s="34"/>
      <c r="AR2173" s="165" t="s">
        <v>345</v>
      </c>
      <c r="AT2173" s="165" t="s">
        <v>245</v>
      </c>
      <c r="AU2173" s="165" t="s">
        <v>79</v>
      </c>
      <c r="AY2173" s="19" t="s">
        <v>159</v>
      </c>
      <c r="BE2173" s="166">
        <f>IF(N2173="základní",J2173,0)</f>
        <v>0</v>
      </c>
      <c r="BF2173" s="166">
        <f>IF(N2173="snížená",J2173,0)</f>
        <v>0</v>
      </c>
      <c r="BG2173" s="166">
        <f>IF(N2173="zákl. přenesená",J2173,0)</f>
        <v>0</v>
      </c>
      <c r="BH2173" s="166">
        <f>IF(N2173="sníž. přenesená",J2173,0)</f>
        <v>0</v>
      </c>
      <c r="BI2173" s="166">
        <f>IF(N2173="nulová",J2173,0)</f>
        <v>0</v>
      </c>
      <c r="BJ2173" s="19" t="s">
        <v>15</v>
      </c>
      <c r="BK2173" s="166">
        <f>ROUND(I2173*H2173,2)</f>
        <v>0</v>
      </c>
      <c r="BL2173" s="19" t="s">
        <v>251</v>
      </c>
      <c r="BM2173" s="165" t="s">
        <v>2749</v>
      </c>
    </row>
    <row r="2174" spans="2:51" s="14" customFormat="1" ht="11.25">
      <c r="B2174" s="175"/>
      <c r="D2174" s="168" t="s">
        <v>167</v>
      </c>
      <c r="F2174" s="177" t="s">
        <v>2750</v>
      </c>
      <c r="H2174" s="178">
        <v>195.581</v>
      </c>
      <c r="I2174" s="179"/>
      <c r="L2174" s="175"/>
      <c r="M2174" s="180"/>
      <c r="N2174" s="181"/>
      <c r="O2174" s="181"/>
      <c r="P2174" s="181"/>
      <c r="Q2174" s="181"/>
      <c r="R2174" s="181"/>
      <c r="S2174" s="181"/>
      <c r="T2174" s="182"/>
      <c r="AT2174" s="176" t="s">
        <v>167</v>
      </c>
      <c r="AU2174" s="176" t="s">
        <v>79</v>
      </c>
      <c r="AV2174" s="14" t="s">
        <v>79</v>
      </c>
      <c r="AW2174" s="14" t="s">
        <v>4</v>
      </c>
      <c r="AX2174" s="14" t="s">
        <v>15</v>
      </c>
      <c r="AY2174" s="176" t="s">
        <v>159</v>
      </c>
    </row>
    <row r="2175" spans="1:65" s="2" customFormat="1" ht="24" customHeight="1">
      <c r="A2175" s="34"/>
      <c r="B2175" s="153"/>
      <c r="C2175" s="154" t="s">
        <v>2751</v>
      </c>
      <c r="D2175" s="154" t="s">
        <v>161</v>
      </c>
      <c r="E2175" s="155" t="s">
        <v>2752</v>
      </c>
      <c r="F2175" s="156" t="s">
        <v>2753</v>
      </c>
      <c r="G2175" s="157" t="s">
        <v>164</v>
      </c>
      <c r="H2175" s="158">
        <v>12</v>
      </c>
      <c r="I2175" s="159"/>
      <c r="J2175" s="160">
        <f>ROUND(I2175*H2175,2)</f>
        <v>0</v>
      </c>
      <c r="K2175" s="156" t="s">
        <v>165</v>
      </c>
      <c r="L2175" s="35"/>
      <c r="M2175" s="161" t="s">
        <v>3</v>
      </c>
      <c r="N2175" s="162" t="s">
        <v>42</v>
      </c>
      <c r="O2175" s="55"/>
      <c r="P2175" s="163">
        <f>O2175*H2175</f>
        <v>0</v>
      </c>
      <c r="Q2175" s="163">
        <v>0.00057</v>
      </c>
      <c r="R2175" s="163">
        <f>Q2175*H2175</f>
        <v>0.00684</v>
      </c>
      <c r="S2175" s="163">
        <v>0</v>
      </c>
      <c r="T2175" s="164">
        <f>S2175*H2175</f>
        <v>0</v>
      </c>
      <c r="U2175" s="34"/>
      <c r="V2175" s="34"/>
      <c r="W2175" s="34"/>
      <c r="X2175" s="34"/>
      <c r="Y2175" s="34"/>
      <c r="Z2175" s="34"/>
      <c r="AA2175" s="34"/>
      <c r="AB2175" s="34"/>
      <c r="AC2175" s="34"/>
      <c r="AD2175" s="34"/>
      <c r="AE2175" s="34"/>
      <c r="AR2175" s="165" t="s">
        <v>251</v>
      </c>
      <c r="AT2175" s="165" t="s">
        <v>161</v>
      </c>
      <c r="AU2175" s="165" t="s">
        <v>79</v>
      </c>
      <c r="AY2175" s="19" t="s">
        <v>159</v>
      </c>
      <c r="BE2175" s="166">
        <f>IF(N2175="základní",J2175,0)</f>
        <v>0</v>
      </c>
      <c r="BF2175" s="166">
        <f>IF(N2175="snížená",J2175,0)</f>
        <v>0</v>
      </c>
      <c r="BG2175" s="166">
        <f>IF(N2175="zákl. přenesená",J2175,0)</f>
        <v>0</v>
      </c>
      <c r="BH2175" s="166">
        <f>IF(N2175="sníž. přenesená",J2175,0)</f>
        <v>0</v>
      </c>
      <c r="BI2175" s="166">
        <f>IF(N2175="nulová",J2175,0)</f>
        <v>0</v>
      </c>
      <c r="BJ2175" s="19" t="s">
        <v>15</v>
      </c>
      <c r="BK2175" s="166">
        <f>ROUND(I2175*H2175,2)</f>
        <v>0</v>
      </c>
      <c r="BL2175" s="19" t="s">
        <v>251</v>
      </c>
      <c r="BM2175" s="165" t="s">
        <v>2754</v>
      </c>
    </row>
    <row r="2176" spans="2:51" s="13" customFormat="1" ht="11.25">
      <c r="B2176" s="167"/>
      <c r="D2176" s="168" t="s">
        <v>167</v>
      </c>
      <c r="E2176" s="169" t="s">
        <v>3</v>
      </c>
      <c r="F2176" s="170" t="s">
        <v>2755</v>
      </c>
      <c r="H2176" s="169" t="s">
        <v>3</v>
      </c>
      <c r="I2176" s="171"/>
      <c r="L2176" s="167"/>
      <c r="M2176" s="172"/>
      <c r="N2176" s="173"/>
      <c r="O2176" s="173"/>
      <c r="P2176" s="173"/>
      <c r="Q2176" s="173"/>
      <c r="R2176" s="173"/>
      <c r="S2176" s="173"/>
      <c r="T2176" s="174"/>
      <c r="AT2176" s="169" t="s">
        <v>167</v>
      </c>
      <c r="AU2176" s="169" t="s">
        <v>79</v>
      </c>
      <c r="AV2176" s="13" t="s">
        <v>15</v>
      </c>
      <c r="AW2176" s="13" t="s">
        <v>33</v>
      </c>
      <c r="AX2176" s="13" t="s">
        <v>71</v>
      </c>
      <c r="AY2176" s="169" t="s">
        <v>159</v>
      </c>
    </row>
    <row r="2177" spans="2:51" s="14" customFormat="1" ht="11.25">
      <c r="B2177" s="175"/>
      <c r="D2177" s="168" t="s">
        <v>167</v>
      </c>
      <c r="E2177" s="176" t="s">
        <v>3</v>
      </c>
      <c r="F2177" s="177" t="s">
        <v>2756</v>
      </c>
      <c r="H2177" s="178">
        <v>12</v>
      </c>
      <c r="I2177" s="179"/>
      <c r="L2177" s="175"/>
      <c r="M2177" s="180"/>
      <c r="N2177" s="181"/>
      <c r="O2177" s="181"/>
      <c r="P2177" s="181"/>
      <c r="Q2177" s="181"/>
      <c r="R2177" s="181"/>
      <c r="S2177" s="181"/>
      <c r="T2177" s="182"/>
      <c r="AT2177" s="176" t="s">
        <v>167</v>
      </c>
      <c r="AU2177" s="176" t="s">
        <v>79</v>
      </c>
      <c r="AV2177" s="14" t="s">
        <v>79</v>
      </c>
      <c r="AW2177" s="14" t="s">
        <v>33</v>
      </c>
      <c r="AX2177" s="14" t="s">
        <v>15</v>
      </c>
      <c r="AY2177" s="176" t="s">
        <v>159</v>
      </c>
    </row>
    <row r="2178" spans="1:65" s="2" customFormat="1" ht="16.5" customHeight="1">
      <c r="A2178" s="34"/>
      <c r="B2178" s="153"/>
      <c r="C2178" s="191" t="s">
        <v>2757</v>
      </c>
      <c r="D2178" s="191" t="s">
        <v>245</v>
      </c>
      <c r="E2178" s="192" t="s">
        <v>2758</v>
      </c>
      <c r="F2178" s="193" t="s">
        <v>2759</v>
      </c>
      <c r="G2178" s="194" t="s">
        <v>164</v>
      </c>
      <c r="H2178" s="195">
        <v>12</v>
      </c>
      <c r="I2178" s="196"/>
      <c r="J2178" s="197">
        <f>ROUND(I2178*H2178,2)</f>
        <v>0</v>
      </c>
      <c r="K2178" s="193" t="s">
        <v>3</v>
      </c>
      <c r="L2178" s="198"/>
      <c r="M2178" s="199" t="s">
        <v>3</v>
      </c>
      <c r="N2178" s="200" t="s">
        <v>42</v>
      </c>
      <c r="O2178" s="55"/>
      <c r="P2178" s="163">
        <f>O2178*H2178</f>
        <v>0</v>
      </c>
      <c r="Q2178" s="163">
        <v>0.0075</v>
      </c>
      <c r="R2178" s="163">
        <f>Q2178*H2178</f>
        <v>0.09</v>
      </c>
      <c r="S2178" s="163">
        <v>0</v>
      </c>
      <c r="T2178" s="164">
        <f>S2178*H2178</f>
        <v>0</v>
      </c>
      <c r="U2178" s="34"/>
      <c r="V2178" s="34"/>
      <c r="W2178" s="34"/>
      <c r="X2178" s="34"/>
      <c r="Y2178" s="34"/>
      <c r="Z2178" s="34"/>
      <c r="AA2178" s="34"/>
      <c r="AB2178" s="34"/>
      <c r="AC2178" s="34"/>
      <c r="AD2178" s="34"/>
      <c r="AE2178" s="34"/>
      <c r="AR2178" s="165" t="s">
        <v>345</v>
      </c>
      <c r="AT2178" s="165" t="s">
        <v>245</v>
      </c>
      <c r="AU2178" s="165" t="s">
        <v>79</v>
      </c>
      <c r="AY2178" s="19" t="s">
        <v>159</v>
      </c>
      <c r="BE2178" s="166">
        <f>IF(N2178="základní",J2178,0)</f>
        <v>0</v>
      </c>
      <c r="BF2178" s="166">
        <f>IF(N2178="snížená",J2178,0)</f>
        <v>0</v>
      </c>
      <c r="BG2178" s="166">
        <f>IF(N2178="zákl. přenesená",J2178,0)</f>
        <v>0</v>
      </c>
      <c r="BH2178" s="166">
        <f>IF(N2178="sníž. přenesená",J2178,0)</f>
        <v>0</v>
      </c>
      <c r="BI2178" s="166">
        <f>IF(N2178="nulová",J2178,0)</f>
        <v>0</v>
      </c>
      <c r="BJ2178" s="19" t="s">
        <v>15</v>
      </c>
      <c r="BK2178" s="166">
        <f>ROUND(I2178*H2178,2)</f>
        <v>0</v>
      </c>
      <c r="BL2178" s="19" t="s">
        <v>251</v>
      </c>
      <c r="BM2178" s="165" t="s">
        <v>2760</v>
      </c>
    </row>
    <row r="2179" spans="1:65" s="2" customFormat="1" ht="24" customHeight="1">
      <c r="A2179" s="34"/>
      <c r="B2179" s="153"/>
      <c r="C2179" s="154" t="s">
        <v>2761</v>
      </c>
      <c r="D2179" s="154" t="s">
        <v>161</v>
      </c>
      <c r="E2179" s="155" t="s">
        <v>2762</v>
      </c>
      <c r="F2179" s="156" t="s">
        <v>2763</v>
      </c>
      <c r="G2179" s="157" t="s">
        <v>298</v>
      </c>
      <c r="H2179" s="158">
        <v>18.91</v>
      </c>
      <c r="I2179" s="159"/>
      <c r="J2179" s="160">
        <f>ROUND(I2179*H2179,2)</f>
        <v>0</v>
      </c>
      <c r="K2179" s="156" t="s">
        <v>165</v>
      </c>
      <c r="L2179" s="35"/>
      <c r="M2179" s="161" t="s">
        <v>3</v>
      </c>
      <c r="N2179" s="162" t="s">
        <v>42</v>
      </c>
      <c r="O2179" s="55"/>
      <c r="P2179" s="163">
        <f>O2179*H2179</f>
        <v>0</v>
      </c>
      <c r="Q2179" s="163">
        <v>0.00031</v>
      </c>
      <c r="R2179" s="163">
        <f>Q2179*H2179</f>
        <v>0.0058621</v>
      </c>
      <c r="S2179" s="163">
        <v>0</v>
      </c>
      <c r="T2179" s="164">
        <f>S2179*H2179</f>
        <v>0</v>
      </c>
      <c r="U2179" s="34"/>
      <c r="V2179" s="34"/>
      <c r="W2179" s="34"/>
      <c r="X2179" s="34"/>
      <c r="Y2179" s="34"/>
      <c r="Z2179" s="34"/>
      <c r="AA2179" s="34"/>
      <c r="AB2179" s="34"/>
      <c r="AC2179" s="34"/>
      <c r="AD2179" s="34"/>
      <c r="AE2179" s="34"/>
      <c r="AR2179" s="165" t="s">
        <v>251</v>
      </c>
      <c r="AT2179" s="165" t="s">
        <v>161</v>
      </c>
      <c r="AU2179" s="165" t="s">
        <v>79</v>
      </c>
      <c r="AY2179" s="19" t="s">
        <v>159</v>
      </c>
      <c r="BE2179" s="166">
        <f>IF(N2179="základní",J2179,0)</f>
        <v>0</v>
      </c>
      <c r="BF2179" s="166">
        <f>IF(N2179="snížená",J2179,0)</f>
        <v>0</v>
      </c>
      <c r="BG2179" s="166">
        <f>IF(N2179="zákl. přenesená",J2179,0)</f>
        <v>0</v>
      </c>
      <c r="BH2179" s="166">
        <f>IF(N2179="sníž. přenesená",J2179,0)</f>
        <v>0</v>
      </c>
      <c r="BI2179" s="166">
        <f>IF(N2179="nulová",J2179,0)</f>
        <v>0</v>
      </c>
      <c r="BJ2179" s="19" t="s">
        <v>15</v>
      </c>
      <c r="BK2179" s="166">
        <f>ROUND(I2179*H2179,2)</f>
        <v>0</v>
      </c>
      <c r="BL2179" s="19" t="s">
        <v>251</v>
      </c>
      <c r="BM2179" s="165" t="s">
        <v>2764</v>
      </c>
    </row>
    <row r="2180" spans="2:51" s="13" customFormat="1" ht="11.25">
      <c r="B2180" s="167"/>
      <c r="D2180" s="168" t="s">
        <v>167</v>
      </c>
      <c r="E2180" s="169" t="s">
        <v>3</v>
      </c>
      <c r="F2180" s="170" t="s">
        <v>1168</v>
      </c>
      <c r="H2180" s="169" t="s">
        <v>3</v>
      </c>
      <c r="I2180" s="171"/>
      <c r="L2180" s="167"/>
      <c r="M2180" s="172"/>
      <c r="N2180" s="173"/>
      <c r="O2180" s="173"/>
      <c r="P2180" s="173"/>
      <c r="Q2180" s="173"/>
      <c r="R2180" s="173"/>
      <c r="S2180" s="173"/>
      <c r="T2180" s="174"/>
      <c r="AT2180" s="169" t="s">
        <v>167</v>
      </c>
      <c r="AU2180" s="169" t="s">
        <v>79</v>
      </c>
      <c r="AV2180" s="13" t="s">
        <v>15</v>
      </c>
      <c r="AW2180" s="13" t="s">
        <v>33</v>
      </c>
      <c r="AX2180" s="13" t="s">
        <v>71</v>
      </c>
      <c r="AY2180" s="169" t="s">
        <v>159</v>
      </c>
    </row>
    <row r="2181" spans="2:51" s="14" customFormat="1" ht="11.25">
      <c r="B2181" s="175"/>
      <c r="D2181" s="168" t="s">
        <v>167</v>
      </c>
      <c r="E2181" s="176" t="s">
        <v>3</v>
      </c>
      <c r="F2181" s="177" t="s">
        <v>2765</v>
      </c>
      <c r="H2181" s="178">
        <v>0.95</v>
      </c>
      <c r="I2181" s="179"/>
      <c r="L2181" s="175"/>
      <c r="M2181" s="180"/>
      <c r="N2181" s="181"/>
      <c r="O2181" s="181"/>
      <c r="P2181" s="181"/>
      <c r="Q2181" s="181"/>
      <c r="R2181" s="181"/>
      <c r="S2181" s="181"/>
      <c r="T2181" s="182"/>
      <c r="AT2181" s="176" t="s">
        <v>167</v>
      </c>
      <c r="AU2181" s="176" t="s">
        <v>79</v>
      </c>
      <c r="AV2181" s="14" t="s">
        <v>79</v>
      </c>
      <c r="AW2181" s="14" t="s">
        <v>33</v>
      </c>
      <c r="AX2181" s="14" t="s">
        <v>71</v>
      </c>
      <c r="AY2181" s="176" t="s">
        <v>159</v>
      </c>
    </row>
    <row r="2182" spans="2:51" s="13" customFormat="1" ht="11.25">
      <c r="B2182" s="167"/>
      <c r="D2182" s="168" t="s">
        <v>167</v>
      </c>
      <c r="E2182" s="169" t="s">
        <v>3</v>
      </c>
      <c r="F2182" s="170" t="s">
        <v>1172</v>
      </c>
      <c r="H2182" s="169" t="s">
        <v>3</v>
      </c>
      <c r="I2182" s="171"/>
      <c r="L2182" s="167"/>
      <c r="M2182" s="172"/>
      <c r="N2182" s="173"/>
      <c r="O2182" s="173"/>
      <c r="P2182" s="173"/>
      <c r="Q2182" s="173"/>
      <c r="R2182" s="173"/>
      <c r="S2182" s="173"/>
      <c r="T2182" s="174"/>
      <c r="AT2182" s="169" t="s">
        <v>167</v>
      </c>
      <c r="AU2182" s="169" t="s">
        <v>79</v>
      </c>
      <c r="AV2182" s="13" t="s">
        <v>15</v>
      </c>
      <c r="AW2182" s="13" t="s">
        <v>33</v>
      </c>
      <c r="AX2182" s="13" t="s">
        <v>71</v>
      </c>
      <c r="AY2182" s="169" t="s">
        <v>159</v>
      </c>
    </row>
    <row r="2183" spans="2:51" s="14" customFormat="1" ht="11.25">
      <c r="B2183" s="175"/>
      <c r="D2183" s="168" t="s">
        <v>167</v>
      </c>
      <c r="E2183" s="176" t="s">
        <v>3</v>
      </c>
      <c r="F2183" s="177" t="s">
        <v>2766</v>
      </c>
      <c r="H2183" s="178">
        <v>1.05</v>
      </c>
      <c r="I2183" s="179"/>
      <c r="L2183" s="175"/>
      <c r="M2183" s="180"/>
      <c r="N2183" s="181"/>
      <c r="O2183" s="181"/>
      <c r="P2183" s="181"/>
      <c r="Q2183" s="181"/>
      <c r="R2183" s="181"/>
      <c r="S2183" s="181"/>
      <c r="T2183" s="182"/>
      <c r="AT2183" s="176" t="s">
        <v>167</v>
      </c>
      <c r="AU2183" s="176" t="s">
        <v>79</v>
      </c>
      <c r="AV2183" s="14" t="s">
        <v>79</v>
      </c>
      <c r="AW2183" s="14" t="s">
        <v>33</v>
      </c>
      <c r="AX2183" s="14" t="s">
        <v>71</v>
      </c>
      <c r="AY2183" s="176" t="s">
        <v>159</v>
      </c>
    </row>
    <row r="2184" spans="2:51" s="13" customFormat="1" ht="11.25">
      <c r="B2184" s="167"/>
      <c r="D2184" s="168" t="s">
        <v>167</v>
      </c>
      <c r="E2184" s="169" t="s">
        <v>3</v>
      </c>
      <c r="F2184" s="170" t="s">
        <v>1201</v>
      </c>
      <c r="H2184" s="169" t="s">
        <v>3</v>
      </c>
      <c r="I2184" s="171"/>
      <c r="L2184" s="167"/>
      <c r="M2184" s="172"/>
      <c r="N2184" s="173"/>
      <c r="O2184" s="173"/>
      <c r="P2184" s="173"/>
      <c r="Q2184" s="173"/>
      <c r="R2184" s="173"/>
      <c r="S2184" s="173"/>
      <c r="T2184" s="174"/>
      <c r="AT2184" s="169" t="s">
        <v>167</v>
      </c>
      <c r="AU2184" s="169" t="s">
        <v>79</v>
      </c>
      <c r="AV2184" s="13" t="s">
        <v>15</v>
      </c>
      <c r="AW2184" s="13" t="s">
        <v>33</v>
      </c>
      <c r="AX2184" s="13" t="s">
        <v>71</v>
      </c>
      <c r="AY2184" s="169" t="s">
        <v>159</v>
      </c>
    </row>
    <row r="2185" spans="2:51" s="14" customFormat="1" ht="11.25">
      <c r="B2185" s="175"/>
      <c r="D2185" s="168" t="s">
        <v>167</v>
      </c>
      <c r="E2185" s="176" t="s">
        <v>3</v>
      </c>
      <c r="F2185" s="177" t="s">
        <v>2767</v>
      </c>
      <c r="H2185" s="178">
        <v>4.7</v>
      </c>
      <c r="I2185" s="179"/>
      <c r="L2185" s="175"/>
      <c r="M2185" s="180"/>
      <c r="N2185" s="181"/>
      <c r="O2185" s="181"/>
      <c r="P2185" s="181"/>
      <c r="Q2185" s="181"/>
      <c r="R2185" s="181"/>
      <c r="S2185" s="181"/>
      <c r="T2185" s="182"/>
      <c r="AT2185" s="176" t="s">
        <v>167</v>
      </c>
      <c r="AU2185" s="176" t="s">
        <v>79</v>
      </c>
      <c r="AV2185" s="14" t="s">
        <v>79</v>
      </c>
      <c r="AW2185" s="14" t="s">
        <v>33</v>
      </c>
      <c r="AX2185" s="14" t="s">
        <v>71</v>
      </c>
      <c r="AY2185" s="176" t="s">
        <v>159</v>
      </c>
    </row>
    <row r="2186" spans="2:51" s="13" customFormat="1" ht="11.25">
      <c r="B2186" s="167"/>
      <c r="D2186" s="168" t="s">
        <v>167</v>
      </c>
      <c r="E2186" s="169" t="s">
        <v>3</v>
      </c>
      <c r="F2186" s="170" t="s">
        <v>1206</v>
      </c>
      <c r="H2186" s="169" t="s">
        <v>3</v>
      </c>
      <c r="I2186" s="171"/>
      <c r="L2186" s="167"/>
      <c r="M2186" s="172"/>
      <c r="N2186" s="173"/>
      <c r="O2186" s="173"/>
      <c r="P2186" s="173"/>
      <c r="Q2186" s="173"/>
      <c r="R2186" s="173"/>
      <c r="S2186" s="173"/>
      <c r="T2186" s="174"/>
      <c r="AT2186" s="169" t="s">
        <v>167</v>
      </c>
      <c r="AU2186" s="169" t="s">
        <v>79</v>
      </c>
      <c r="AV2186" s="13" t="s">
        <v>15</v>
      </c>
      <c r="AW2186" s="13" t="s">
        <v>33</v>
      </c>
      <c r="AX2186" s="13" t="s">
        <v>71</v>
      </c>
      <c r="AY2186" s="169" t="s">
        <v>159</v>
      </c>
    </row>
    <row r="2187" spans="2:51" s="14" customFormat="1" ht="11.25">
      <c r="B2187" s="175"/>
      <c r="D2187" s="168" t="s">
        <v>167</v>
      </c>
      <c r="E2187" s="176" t="s">
        <v>3</v>
      </c>
      <c r="F2187" s="177" t="s">
        <v>2768</v>
      </c>
      <c r="H2187" s="178">
        <v>1.95</v>
      </c>
      <c r="I2187" s="179"/>
      <c r="L2187" s="175"/>
      <c r="M2187" s="180"/>
      <c r="N2187" s="181"/>
      <c r="O2187" s="181"/>
      <c r="P2187" s="181"/>
      <c r="Q2187" s="181"/>
      <c r="R2187" s="181"/>
      <c r="S2187" s="181"/>
      <c r="T2187" s="182"/>
      <c r="AT2187" s="176" t="s">
        <v>167</v>
      </c>
      <c r="AU2187" s="176" t="s">
        <v>79</v>
      </c>
      <c r="AV2187" s="14" t="s">
        <v>79</v>
      </c>
      <c r="AW2187" s="14" t="s">
        <v>33</v>
      </c>
      <c r="AX2187" s="14" t="s">
        <v>71</v>
      </c>
      <c r="AY2187" s="176" t="s">
        <v>159</v>
      </c>
    </row>
    <row r="2188" spans="2:51" s="13" customFormat="1" ht="11.25">
      <c r="B2188" s="167"/>
      <c r="D2188" s="168" t="s">
        <v>167</v>
      </c>
      <c r="E2188" s="169" t="s">
        <v>3</v>
      </c>
      <c r="F2188" s="170" t="s">
        <v>1225</v>
      </c>
      <c r="H2188" s="169" t="s">
        <v>3</v>
      </c>
      <c r="I2188" s="171"/>
      <c r="L2188" s="167"/>
      <c r="M2188" s="172"/>
      <c r="N2188" s="173"/>
      <c r="O2188" s="173"/>
      <c r="P2188" s="173"/>
      <c r="Q2188" s="173"/>
      <c r="R2188" s="173"/>
      <c r="S2188" s="173"/>
      <c r="T2188" s="174"/>
      <c r="AT2188" s="169" t="s">
        <v>167</v>
      </c>
      <c r="AU2188" s="169" t="s">
        <v>79</v>
      </c>
      <c r="AV2188" s="13" t="s">
        <v>15</v>
      </c>
      <c r="AW2188" s="13" t="s">
        <v>33</v>
      </c>
      <c r="AX2188" s="13" t="s">
        <v>71</v>
      </c>
      <c r="AY2188" s="169" t="s">
        <v>159</v>
      </c>
    </row>
    <row r="2189" spans="2:51" s="14" customFormat="1" ht="11.25">
      <c r="B2189" s="175"/>
      <c r="D2189" s="168" t="s">
        <v>167</v>
      </c>
      <c r="E2189" s="176" t="s">
        <v>3</v>
      </c>
      <c r="F2189" s="177" t="s">
        <v>2769</v>
      </c>
      <c r="H2189" s="178">
        <v>4.85</v>
      </c>
      <c r="I2189" s="179"/>
      <c r="L2189" s="175"/>
      <c r="M2189" s="180"/>
      <c r="N2189" s="181"/>
      <c r="O2189" s="181"/>
      <c r="P2189" s="181"/>
      <c r="Q2189" s="181"/>
      <c r="R2189" s="181"/>
      <c r="S2189" s="181"/>
      <c r="T2189" s="182"/>
      <c r="AT2189" s="176" t="s">
        <v>167</v>
      </c>
      <c r="AU2189" s="176" t="s">
        <v>79</v>
      </c>
      <c r="AV2189" s="14" t="s">
        <v>79</v>
      </c>
      <c r="AW2189" s="14" t="s">
        <v>33</v>
      </c>
      <c r="AX2189" s="14" t="s">
        <v>71</v>
      </c>
      <c r="AY2189" s="176" t="s">
        <v>159</v>
      </c>
    </row>
    <row r="2190" spans="2:51" s="13" customFormat="1" ht="11.25">
      <c r="B2190" s="167"/>
      <c r="D2190" s="168" t="s">
        <v>167</v>
      </c>
      <c r="E2190" s="169" t="s">
        <v>3</v>
      </c>
      <c r="F2190" s="170" t="s">
        <v>1229</v>
      </c>
      <c r="H2190" s="169" t="s">
        <v>3</v>
      </c>
      <c r="I2190" s="171"/>
      <c r="L2190" s="167"/>
      <c r="M2190" s="172"/>
      <c r="N2190" s="173"/>
      <c r="O2190" s="173"/>
      <c r="P2190" s="173"/>
      <c r="Q2190" s="173"/>
      <c r="R2190" s="173"/>
      <c r="S2190" s="173"/>
      <c r="T2190" s="174"/>
      <c r="AT2190" s="169" t="s">
        <v>167</v>
      </c>
      <c r="AU2190" s="169" t="s">
        <v>79</v>
      </c>
      <c r="AV2190" s="13" t="s">
        <v>15</v>
      </c>
      <c r="AW2190" s="13" t="s">
        <v>33</v>
      </c>
      <c r="AX2190" s="13" t="s">
        <v>71</v>
      </c>
      <c r="AY2190" s="169" t="s">
        <v>159</v>
      </c>
    </row>
    <row r="2191" spans="2:51" s="14" customFormat="1" ht="11.25">
      <c r="B2191" s="175"/>
      <c r="D2191" s="168" t="s">
        <v>167</v>
      </c>
      <c r="E2191" s="176" t="s">
        <v>3</v>
      </c>
      <c r="F2191" s="177" t="s">
        <v>2770</v>
      </c>
      <c r="H2191" s="178">
        <v>4</v>
      </c>
      <c r="I2191" s="179"/>
      <c r="L2191" s="175"/>
      <c r="M2191" s="180"/>
      <c r="N2191" s="181"/>
      <c r="O2191" s="181"/>
      <c r="P2191" s="181"/>
      <c r="Q2191" s="181"/>
      <c r="R2191" s="181"/>
      <c r="S2191" s="181"/>
      <c r="T2191" s="182"/>
      <c r="AT2191" s="176" t="s">
        <v>167</v>
      </c>
      <c r="AU2191" s="176" t="s">
        <v>79</v>
      </c>
      <c r="AV2191" s="14" t="s">
        <v>79</v>
      </c>
      <c r="AW2191" s="14" t="s">
        <v>33</v>
      </c>
      <c r="AX2191" s="14" t="s">
        <v>71</v>
      </c>
      <c r="AY2191" s="176" t="s">
        <v>159</v>
      </c>
    </row>
    <row r="2192" spans="2:51" s="13" customFormat="1" ht="11.25">
      <c r="B2192" s="167"/>
      <c r="D2192" s="168" t="s">
        <v>167</v>
      </c>
      <c r="E2192" s="169" t="s">
        <v>3</v>
      </c>
      <c r="F2192" s="170" t="s">
        <v>1231</v>
      </c>
      <c r="H2192" s="169" t="s">
        <v>3</v>
      </c>
      <c r="I2192" s="171"/>
      <c r="L2192" s="167"/>
      <c r="M2192" s="172"/>
      <c r="N2192" s="173"/>
      <c r="O2192" s="173"/>
      <c r="P2192" s="173"/>
      <c r="Q2192" s="173"/>
      <c r="R2192" s="173"/>
      <c r="S2192" s="173"/>
      <c r="T2192" s="174"/>
      <c r="AT2192" s="169" t="s">
        <v>167</v>
      </c>
      <c r="AU2192" s="169" t="s">
        <v>79</v>
      </c>
      <c r="AV2192" s="13" t="s">
        <v>15</v>
      </c>
      <c r="AW2192" s="13" t="s">
        <v>33</v>
      </c>
      <c r="AX2192" s="13" t="s">
        <v>71</v>
      </c>
      <c r="AY2192" s="169" t="s">
        <v>159</v>
      </c>
    </row>
    <row r="2193" spans="2:51" s="14" customFormat="1" ht="11.25">
      <c r="B2193" s="175"/>
      <c r="D2193" s="168" t="s">
        <v>167</v>
      </c>
      <c r="E2193" s="176" t="s">
        <v>3</v>
      </c>
      <c r="F2193" s="177" t="s">
        <v>2771</v>
      </c>
      <c r="H2193" s="178">
        <v>1.41</v>
      </c>
      <c r="I2193" s="179"/>
      <c r="L2193" s="175"/>
      <c r="M2193" s="180"/>
      <c r="N2193" s="181"/>
      <c r="O2193" s="181"/>
      <c r="P2193" s="181"/>
      <c r="Q2193" s="181"/>
      <c r="R2193" s="181"/>
      <c r="S2193" s="181"/>
      <c r="T2193" s="182"/>
      <c r="AT2193" s="176" t="s">
        <v>167</v>
      </c>
      <c r="AU2193" s="176" t="s">
        <v>79</v>
      </c>
      <c r="AV2193" s="14" t="s">
        <v>79</v>
      </c>
      <c r="AW2193" s="14" t="s">
        <v>33</v>
      </c>
      <c r="AX2193" s="14" t="s">
        <v>71</v>
      </c>
      <c r="AY2193" s="176" t="s">
        <v>159</v>
      </c>
    </row>
    <row r="2194" spans="2:51" s="15" customFormat="1" ht="11.25">
      <c r="B2194" s="183"/>
      <c r="D2194" s="168" t="s">
        <v>167</v>
      </c>
      <c r="E2194" s="184" t="s">
        <v>3</v>
      </c>
      <c r="F2194" s="185" t="s">
        <v>186</v>
      </c>
      <c r="H2194" s="186">
        <v>18.91</v>
      </c>
      <c r="I2194" s="187"/>
      <c r="L2194" s="183"/>
      <c r="M2194" s="188"/>
      <c r="N2194" s="189"/>
      <c r="O2194" s="189"/>
      <c r="P2194" s="189"/>
      <c r="Q2194" s="189"/>
      <c r="R2194" s="189"/>
      <c r="S2194" s="189"/>
      <c r="T2194" s="190"/>
      <c r="AT2194" s="184" t="s">
        <v>167</v>
      </c>
      <c r="AU2194" s="184" t="s">
        <v>79</v>
      </c>
      <c r="AV2194" s="15" t="s">
        <v>85</v>
      </c>
      <c r="AW2194" s="15" t="s">
        <v>33</v>
      </c>
      <c r="AX2194" s="15" t="s">
        <v>15</v>
      </c>
      <c r="AY2194" s="184" t="s">
        <v>159</v>
      </c>
    </row>
    <row r="2195" spans="1:65" s="2" customFormat="1" ht="24" customHeight="1">
      <c r="A2195" s="34"/>
      <c r="B2195" s="153"/>
      <c r="C2195" s="154" t="s">
        <v>2772</v>
      </c>
      <c r="D2195" s="154" t="s">
        <v>161</v>
      </c>
      <c r="E2195" s="155" t="s">
        <v>2450</v>
      </c>
      <c r="F2195" s="156" t="s">
        <v>2451</v>
      </c>
      <c r="G2195" s="157" t="s">
        <v>298</v>
      </c>
      <c r="H2195" s="158">
        <v>90.8</v>
      </c>
      <c r="I2195" s="159"/>
      <c r="J2195" s="160">
        <f>ROUND(I2195*H2195,2)</f>
        <v>0</v>
      </c>
      <c r="K2195" s="156" t="s">
        <v>165</v>
      </c>
      <c r="L2195" s="35"/>
      <c r="M2195" s="161" t="s">
        <v>3</v>
      </c>
      <c r="N2195" s="162" t="s">
        <v>42</v>
      </c>
      <c r="O2195" s="55"/>
      <c r="P2195" s="163">
        <f>O2195*H2195</f>
        <v>0</v>
      </c>
      <c r="Q2195" s="163">
        <v>0.00026</v>
      </c>
      <c r="R2195" s="163">
        <f>Q2195*H2195</f>
        <v>0.023607999999999997</v>
      </c>
      <c r="S2195" s="163">
        <v>0</v>
      </c>
      <c r="T2195" s="164">
        <f>S2195*H2195</f>
        <v>0</v>
      </c>
      <c r="U2195" s="34"/>
      <c r="V2195" s="34"/>
      <c r="W2195" s="34"/>
      <c r="X2195" s="34"/>
      <c r="Y2195" s="34"/>
      <c r="Z2195" s="34"/>
      <c r="AA2195" s="34"/>
      <c r="AB2195" s="34"/>
      <c r="AC2195" s="34"/>
      <c r="AD2195" s="34"/>
      <c r="AE2195" s="34"/>
      <c r="AR2195" s="165" t="s">
        <v>251</v>
      </c>
      <c r="AT2195" s="165" t="s">
        <v>161</v>
      </c>
      <c r="AU2195" s="165" t="s">
        <v>79</v>
      </c>
      <c r="AY2195" s="19" t="s">
        <v>159</v>
      </c>
      <c r="BE2195" s="166">
        <f>IF(N2195="základní",J2195,0)</f>
        <v>0</v>
      </c>
      <c r="BF2195" s="166">
        <f>IF(N2195="snížená",J2195,0)</f>
        <v>0</v>
      </c>
      <c r="BG2195" s="166">
        <f>IF(N2195="zákl. přenesená",J2195,0)</f>
        <v>0</v>
      </c>
      <c r="BH2195" s="166">
        <f>IF(N2195="sníž. přenesená",J2195,0)</f>
        <v>0</v>
      </c>
      <c r="BI2195" s="166">
        <f>IF(N2195="nulová",J2195,0)</f>
        <v>0</v>
      </c>
      <c r="BJ2195" s="19" t="s">
        <v>15</v>
      </c>
      <c r="BK2195" s="166">
        <f>ROUND(I2195*H2195,2)</f>
        <v>0</v>
      </c>
      <c r="BL2195" s="19" t="s">
        <v>251</v>
      </c>
      <c r="BM2195" s="165" t="s">
        <v>2773</v>
      </c>
    </row>
    <row r="2196" spans="2:51" s="13" customFormat="1" ht="11.25">
      <c r="B2196" s="167"/>
      <c r="D2196" s="168" t="s">
        <v>167</v>
      </c>
      <c r="E2196" s="169" t="s">
        <v>3</v>
      </c>
      <c r="F2196" s="170" t="s">
        <v>2730</v>
      </c>
      <c r="H2196" s="169" t="s">
        <v>3</v>
      </c>
      <c r="I2196" s="171"/>
      <c r="L2196" s="167"/>
      <c r="M2196" s="172"/>
      <c r="N2196" s="173"/>
      <c r="O2196" s="173"/>
      <c r="P2196" s="173"/>
      <c r="Q2196" s="173"/>
      <c r="R2196" s="173"/>
      <c r="S2196" s="173"/>
      <c r="T2196" s="174"/>
      <c r="AT2196" s="169" t="s">
        <v>167</v>
      </c>
      <c r="AU2196" s="169" t="s">
        <v>79</v>
      </c>
      <c r="AV2196" s="13" t="s">
        <v>15</v>
      </c>
      <c r="AW2196" s="13" t="s">
        <v>33</v>
      </c>
      <c r="AX2196" s="13" t="s">
        <v>71</v>
      </c>
      <c r="AY2196" s="169" t="s">
        <v>159</v>
      </c>
    </row>
    <row r="2197" spans="2:51" s="14" customFormat="1" ht="11.25">
      <c r="B2197" s="175"/>
      <c r="D2197" s="168" t="s">
        <v>167</v>
      </c>
      <c r="E2197" s="176" t="s">
        <v>3</v>
      </c>
      <c r="F2197" s="177" t="s">
        <v>2774</v>
      </c>
      <c r="H2197" s="178">
        <v>7</v>
      </c>
      <c r="I2197" s="179"/>
      <c r="L2197" s="175"/>
      <c r="M2197" s="180"/>
      <c r="N2197" s="181"/>
      <c r="O2197" s="181"/>
      <c r="P2197" s="181"/>
      <c r="Q2197" s="181"/>
      <c r="R2197" s="181"/>
      <c r="S2197" s="181"/>
      <c r="T2197" s="182"/>
      <c r="AT2197" s="176" t="s">
        <v>167</v>
      </c>
      <c r="AU2197" s="176" t="s">
        <v>79</v>
      </c>
      <c r="AV2197" s="14" t="s">
        <v>79</v>
      </c>
      <c r="AW2197" s="14" t="s">
        <v>33</v>
      </c>
      <c r="AX2197" s="14" t="s">
        <v>71</v>
      </c>
      <c r="AY2197" s="176" t="s">
        <v>159</v>
      </c>
    </row>
    <row r="2198" spans="2:51" s="13" customFormat="1" ht="11.25">
      <c r="B2198" s="167"/>
      <c r="D2198" s="168" t="s">
        <v>167</v>
      </c>
      <c r="E2198" s="169" t="s">
        <v>3</v>
      </c>
      <c r="F2198" s="170" t="s">
        <v>1164</v>
      </c>
      <c r="H2198" s="169" t="s">
        <v>3</v>
      </c>
      <c r="I2198" s="171"/>
      <c r="L2198" s="167"/>
      <c r="M2198" s="172"/>
      <c r="N2198" s="173"/>
      <c r="O2198" s="173"/>
      <c r="P2198" s="173"/>
      <c r="Q2198" s="173"/>
      <c r="R2198" s="173"/>
      <c r="S2198" s="173"/>
      <c r="T2198" s="174"/>
      <c r="AT2198" s="169" t="s">
        <v>167</v>
      </c>
      <c r="AU2198" s="169" t="s">
        <v>79</v>
      </c>
      <c r="AV2198" s="13" t="s">
        <v>15</v>
      </c>
      <c r="AW2198" s="13" t="s">
        <v>33</v>
      </c>
      <c r="AX2198" s="13" t="s">
        <v>71</v>
      </c>
      <c r="AY2198" s="169" t="s">
        <v>159</v>
      </c>
    </row>
    <row r="2199" spans="2:51" s="14" customFormat="1" ht="11.25">
      <c r="B2199" s="175"/>
      <c r="D2199" s="168" t="s">
        <v>167</v>
      </c>
      <c r="E2199" s="176" t="s">
        <v>3</v>
      </c>
      <c r="F2199" s="177" t="s">
        <v>1165</v>
      </c>
      <c r="H2199" s="178">
        <v>8.8</v>
      </c>
      <c r="I2199" s="179"/>
      <c r="L2199" s="175"/>
      <c r="M2199" s="180"/>
      <c r="N2199" s="181"/>
      <c r="O2199" s="181"/>
      <c r="P2199" s="181"/>
      <c r="Q2199" s="181"/>
      <c r="R2199" s="181"/>
      <c r="S2199" s="181"/>
      <c r="T2199" s="182"/>
      <c r="AT2199" s="176" t="s">
        <v>167</v>
      </c>
      <c r="AU2199" s="176" t="s">
        <v>79</v>
      </c>
      <c r="AV2199" s="14" t="s">
        <v>79</v>
      </c>
      <c r="AW2199" s="14" t="s">
        <v>33</v>
      </c>
      <c r="AX2199" s="14" t="s">
        <v>71</v>
      </c>
      <c r="AY2199" s="176" t="s">
        <v>159</v>
      </c>
    </row>
    <row r="2200" spans="2:51" s="14" customFormat="1" ht="11.25">
      <c r="B2200" s="175"/>
      <c r="D2200" s="168" t="s">
        <v>167</v>
      </c>
      <c r="E2200" s="176" t="s">
        <v>3</v>
      </c>
      <c r="F2200" s="177" t="s">
        <v>2775</v>
      </c>
      <c r="H2200" s="178">
        <v>-2</v>
      </c>
      <c r="I2200" s="179"/>
      <c r="L2200" s="175"/>
      <c r="M2200" s="180"/>
      <c r="N2200" s="181"/>
      <c r="O2200" s="181"/>
      <c r="P2200" s="181"/>
      <c r="Q2200" s="181"/>
      <c r="R2200" s="181"/>
      <c r="S2200" s="181"/>
      <c r="T2200" s="182"/>
      <c r="AT2200" s="176" t="s">
        <v>167</v>
      </c>
      <c r="AU2200" s="176" t="s">
        <v>79</v>
      </c>
      <c r="AV2200" s="14" t="s">
        <v>79</v>
      </c>
      <c r="AW2200" s="14" t="s">
        <v>33</v>
      </c>
      <c r="AX2200" s="14" t="s">
        <v>71</v>
      </c>
      <c r="AY2200" s="176" t="s">
        <v>159</v>
      </c>
    </row>
    <row r="2201" spans="2:51" s="13" customFormat="1" ht="11.25">
      <c r="B2201" s="167"/>
      <c r="D2201" s="168" t="s">
        <v>167</v>
      </c>
      <c r="E2201" s="169" t="s">
        <v>3</v>
      </c>
      <c r="F2201" s="170" t="s">
        <v>1168</v>
      </c>
      <c r="H2201" s="169" t="s">
        <v>3</v>
      </c>
      <c r="I2201" s="171"/>
      <c r="L2201" s="167"/>
      <c r="M2201" s="172"/>
      <c r="N2201" s="173"/>
      <c r="O2201" s="173"/>
      <c r="P2201" s="173"/>
      <c r="Q2201" s="173"/>
      <c r="R2201" s="173"/>
      <c r="S2201" s="173"/>
      <c r="T2201" s="174"/>
      <c r="AT2201" s="169" t="s">
        <v>167</v>
      </c>
      <c r="AU2201" s="169" t="s">
        <v>79</v>
      </c>
      <c r="AV2201" s="13" t="s">
        <v>15</v>
      </c>
      <c r="AW2201" s="13" t="s">
        <v>33</v>
      </c>
      <c r="AX2201" s="13" t="s">
        <v>71</v>
      </c>
      <c r="AY2201" s="169" t="s">
        <v>159</v>
      </c>
    </row>
    <row r="2202" spans="2:51" s="14" customFormat="1" ht="11.25">
      <c r="B2202" s="175"/>
      <c r="D2202" s="168" t="s">
        <v>167</v>
      </c>
      <c r="E2202" s="176" t="s">
        <v>3</v>
      </c>
      <c r="F2202" s="177" t="s">
        <v>1169</v>
      </c>
      <c r="H2202" s="178">
        <v>6.3</v>
      </c>
      <c r="I2202" s="179"/>
      <c r="L2202" s="175"/>
      <c r="M2202" s="180"/>
      <c r="N2202" s="181"/>
      <c r="O2202" s="181"/>
      <c r="P2202" s="181"/>
      <c r="Q2202" s="181"/>
      <c r="R2202" s="181"/>
      <c r="S2202" s="181"/>
      <c r="T2202" s="182"/>
      <c r="AT2202" s="176" t="s">
        <v>167</v>
      </c>
      <c r="AU2202" s="176" t="s">
        <v>79</v>
      </c>
      <c r="AV2202" s="14" t="s">
        <v>79</v>
      </c>
      <c r="AW2202" s="14" t="s">
        <v>33</v>
      </c>
      <c r="AX2202" s="14" t="s">
        <v>71</v>
      </c>
      <c r="AY2202" s="176" t="s">
        <v>159</v>
      </c>
    </row>
    <row r="2203" spans="2:51" s="14" customFormat="1" ht="11.25">
      <c r="B2203" s="175"/>
      <c r="D2203" s="168" t="s">
        <v>167</v>
      </c>
      <c r="E2203" s="176" t="s">
        <v>3</v>
      </c>
      <c r="F2203" s="177" t="s">
        <v>2725</v>
      </c>
      <c r="H2203" s="178">
        <v>-0.7</v>
      </c>
      <c r="I2203" s="179"/>
      <c r="L2203" s="175"/>
      <c r="M2203" s="180"/>
      <c r="N2203" s="181"/>
      <c r="O2203" s="181"/>
      <c r="P2203" s="181"/>
      <c r="Q2203" s="181"/>
      <c r="R2203" s="181"/>
      <c r="S2203" s="181"/>
      <c r="T2203" s="182"/>
      <c r="AT2203" s="176" t="s">
        <v>167</v>
      </c>
      <c r="AU2203" s="176" t="s">
        <v>79</v>
      </c>
      <c r="AV2203" s="14" t="s">
        <v>79</v>
      </c>
      <c r="AW2203" s="14" t="s">
        <v>33</v>
      </c>
      <c r="AX2203" s="14" t="s">
        <v>71</v>
      </c>
      <c r="AY2203" s="176" t="s">
        <v>159</v>
      </c>
    </row>
    <row r="2204" spans="2:51" s="13" customFormat="1" ht="11.25">
      <c r="B2204" s="167"/>
      <c r="D2204" s="168" t="s">
        <v>167</v>
      </c>
      <c r="E2204" s="169" t="s">
        <v>3</v>
      </c>
      <c r="F2204" s="170" t="s">
        <v>1170</v>
      </c>
      <c r="H2204" s="169" t="s">
        <v>3</v>
      </c>
      <c r="I2204" s="171"/>
      <c r="L2204" s="167"/>
      <c r="M2204" s="172"/>
      <c r="N2204" s="173"/>
      <c r="O2204" s="173"/>
      <c r="P2204" s="173"/>
      <c r="Q2204" s="173"/>
      <c r="R2204" s="173"/>
      <c r="S2204" s="173"/>
      <c r="T2204" s="174"/>
      <c r="AT2204" s="169" t="s">
        <v>167</v>
      </c>
      <c r="AU2204" s="169" t="s">
        <v>79</v>
      </c>
      <c r="AV2204" s="13" t="s">
        <v>15</v>
      </c>
      <c r="AW2204" s="13" t="s">
        <v>33</v>
      </c>
      <c r="AX2204" s="13" t="s">
        <v>71</v>
      </c>
      <c r="AY2204" s="169" t="s">
        <v>159</v>
      </c>
    </row>
    <row r="2205" spans="2:51" s="14" customFormat="1" ht="11.25">
      <c r="B2205" s="175"/>
      <c r="D2205" s="168" t="s">
        <v>167</v>
      </c>
      <c r="E2205" s="176" t="s">
        <v>3</v>
      </c>
      <c r="F2205" s="177" t="s">
        <v>1880</v>
      </c>
      <c r="H2205" s="178">
        <v>8</v>
      </c>
      <c r="I2205" s="179"/>
      <c r="L2205" s="175"/>
      <c r="M2205" s="180"/>
      <c r="N2205" s="181"/>
      <c r="O2205" s="181"/>
      <c r="P2205" s="181"/>
      <c r="Q2205" s="181"/>
      <c r="R2205" s="181"/>
      <c r="S2205" s="181"/>
      <c r="T2205" s="182"/>
      <c r="AT2205" s="176" t="s">
        <v>167</v>
      </c>
      <c r="AU2205" s="176" t="s">
        <v>79</v>
      </c>
      <c r="AV2205" s="14" t="s">
        <v>79</v>
      </c>
      <c r="AW2205" s="14" t="s">
        <v>33</v>
      </c>
      <c r="AX2205" s="14" t="s">
        <v>71</v>
      </c>
      <c r="AY2205" s="176" t="s">
        <v>159</v>
      </c>
    </row>
    <row r="2206" spans="2:51" s="14" customFormat="1" ht="11.25">
      <c r="B2206" s="175"/>
      <c r="D2206" s="168" t="s">
        <v>167</v>
      </c>
      <c r="E2206" s="176" t="s">
        <v>3</v>
      </c>
      <c r="F2206" s="177" t="s">
        <v>2776</v>
      </c>
      <c r="H2206" s="178">
        <v>-1.9</v>
      </c>
      <c r="I2206" s="179"/>
      <c r="L2206" s="175"/>
      <c r="M2206" s="180"/>
      <c r="N2206" s="181"/>
      <c r="O2206" s="181"/>
      <c r="P2206" s="181"/>
      <c r="Q2206" s="181"/>
      <c r="R2206" s="181"/>
      <c r="S2206" s="181"/>
      <c r="T2206" s="182"/>
      <c r="AT2206" s="176" t="s">
        <v>167</v>
      </c>
      <c r="AU2206" s="176" t="s">
        <v>79</v>
      </c>
      <c r="AV2206" s="14" t="s">
        <v>79</v>
      </c>
      <c r="AW2206" s="14" t="s">
        <v>33</v>
      </c>
      <c r="AX2206" s="14" t="s">
        <v>71</v>
      </c>
      <c r="AY2206" s="176" t="s">
        <v>159</v>
      </c>
    </row>
    <row r="2207" spans="2:51" s="13" customFormat="1" ht="11.25">
      <c r="B2207" s="167"/>
      <c r="D2207" s="168" t="s">
        <v>167</v>
      </c>
      <c r="E2207" s="169" t="s">
        <v>3</v>
      </c>
      <c r="F2207" s="170" t="s">
        <v>1172</v>
      </c>
      <c r="H2207" s="169" t="s">
        <v>3</v>
      </c>
      <c r="I2207" s="171"/>
      <c r="L2207" s="167"/>
      <c r="M2207" s="172"/>
      <c r="N2207" s="173"/>
      <c r="O2207" s="173"/>
      <c r="P2207" s="173"/>
      <c r="Q2207" s="173"/>
      <c r="R2207" s="173"/>
      <c r="S2207" s="173"/>
      <c r="T2207" s="174"/>
      <c r="AT2207" s="169" t="s">
        <v>167</v>
      </c>
      <c r="AU2207" s="169" t="s">
        <v>79</v>
      </c>
      <c r="AV2207" s="13" t="s">
        <v>15</v>
      </c>
      <c r="AW2207" s="13" t="s">
        <v>33</v>
      </c>
      <c r="AX2207" s="13" t="s">
        <v>71</v>
      </c>
      <c r="AY2207" s="169" t="s">
        <v>159</v>
      </c>
    </row>
    <row r="2208" spans="2:51" s="14" customFormat="1" ht="11.25">
      <c r="B2208" s="175"/>
      <c r="D2208" s="168" t="s">
        <v>167</v>
      </c>
      <c r="E2208" s="176" t="s">
        <v>3</v>
      </c>
      <c r="F2208" s="177" t="s">
        <v>1173</v>
      </c>
      <c r="H2208" s="178">
        <v>5</v>
      </c>
      <c r="I2208" s="179"/>
      <c r="L2208" s="175"/>
      <c r="M2208" s="180"/>
      <c r="N2208" s="181"/>
      <c r="O2208" s="181"/>
      <c r="P2208" s="181"/>
      <c r="Q2208" s="181"/>
      <c r="R2208" s="181"/>
      <c r="S2208" s="181"/>
      <c r="T2208" s="182"/>
      <c r="AT2208" s="176" t="s">
        <v>167</v>
      </c>
      <c r="AU2208" s="176" t="s">
        <v>79</v>
      </c>
      <c r="AV2208" s="14" t="s">
        <v>79</v>
      </c>
      <c r="AW2208" s="14" t="s">
        <v>33</v>
      </c>
      <c r="AX2208" s="14" t="s">
        <v>71</v>
      </c>
      <c r="AY2208" s="176" t="s">
        <v>159</v>
      </c>
    </row>
    <row r="2209" spans="2:51" s="14" customFormat="1" ht="11.25">
      <c r="B2209" s="175"/>
      <c r="D2209" s="168" t="s">
        <v>167</v>
      </c>
      <c r="E2209" s="176" t="s">
        <v>3</v>
      </c>
      <c r="F2209" s="177" t="s">
        <v>2776</v>
      </c>
      <c r="H2209" s="178">
        <v>-1.9</v>
      </c>
      <c r="I2209" s="179"/>
      <c r="L2209" s="175"/>
      <c r="M2209" s="180"/>
      <c r="N2209" s="181"/>
      <c r="O2209" s="181"/>
      <c r="P2209" s="181"/>
      <c r="Q2209" s="181"/>
      <c r="R2209" s="181"/>
      <c r="S2209" s="181"/>
      <c r="T2209" s="182"/>
      <c r="AT2209" s="176" t="s">
        <v>167</v>
      </c>
      <c r="AU2209" s="176" t="s">
        <v>79</v>
      </c>
      <c r="AV2209" s="14" t="s">
        <v>79</v>
      </c>
      <c r="AW2209" s="14" t="s">
        <v>33</v>
      </c>
      <c r="AX2209" s="14" t="s">
        <v>71</v>
      </c>
      <c r="AY2209" s="176" t="s">
        <v>159</v>
      </c>
    </row>
    <row r="2210" spans="2:51" s="13" customFormat="1" ht="11.25">
      <c r="B2210" s="167"/>
      <c r="D2210" s="168" t="s">
        <v>167</v>
      </c>
      <c r="E2210" s="169" t="s">
        <v>3</v>
      </c>
      <c r="F2210" s="170" t="s">
        <v>1174</v>
      </c>
      <c r="H2210" s="169" t="s">
        <v>3</v>
      </c>
      <c r="I2210" s="171"/>
      <c r="L2210" s="167"/>
      <c r="M2210" s="172"/>
      <c r="N2210" s="173"/>
      <c r="O2210" s="173"/>
      <c r="P2210" s="173"/>
      <c r="Q2210" s="173"/>
      <c r="R2210" s="173"/>
      <c r="S2210" s="173"/>
      <c r="T2210" s="174"/>
      <c r="AT2210" s="169" t="s">
        <v>167</v>
      </c>
      <c r="AU2210" s="169" t="s">
        <v>79</v>
      </c>
      <c r="AV2210" s="13" t="s">
        <v>15</v>
      </c>
      <c r="AW2210" s="13" t="s">
        <v>33</v>
      </c>
      <c r="AX2210" s="13" t="s">
        <v>71</v>
      </c>
      <c r="AY2210" s="169" t="s">
        <v>159</v>
      </c>
    </row>
    <row r="2211" spans="2:51" s="14" customFormat="1" ht="11.25">
      <c r="B2211" s="175"/>
      <c r="D2211" s="168" t="s">
        <v>167</v>
      </c>
      <c r="E2211" s="176" t="s">
        <v>3</v>
      </c>
      <c r="F2211" s="177" t="s">
        <v>2777</v>
      </c>
      <c r="H2211" s="178">
        <v>6.6</v>
      </c>
      <c r="I2211" s="179"/>
      <c r="L2211" s="175"/>
      <c r="M2211" s="180"/>
      <c r="N2211" s="181"/>
      <c r="O2211" s="181"/>
      <c r="P2211" s="181"/>
      <c r="Q2211" s="181"/>
      <c r="R2211" s="181"/>
      <c r="S2211" s="181"/>
      <c r="T2211" s="182"/>
      <c r="AT2211" s="176" t="s">
        <v>167</v>
      </c>
      <c r="AU2211" s="176" t="s">
        <v>79</v>
      </c>
      <c r="AV2211" s="14" t="s">
        <v>79</v>
      </c>
      <c r="AW2211" s="14" t="s">
        <v>33</v>
      </c>
      <c r="AX2211" s="14" t="s">
        <v>71</v>
      </c>
      <c r="AY2211" s="176" t="s">
        <v>159</v>
      </c>
    </row>
    <row r="2212" spans="2:51" s="13" customFormat="1" ht="11.25">
      <c r="B2212" s="167"/>
      <c r="D2212" s="168" t="s">
        <v>167</v>
      </c>
      <c r="E2212" s="169" t="s">
        <v>3</v>
      </c>
      <c r="F2212" s="170" t="s">
        <v>1199</v>
      </c>
      <c r="H2212" s="169" t="s">
        <v>3</v>
      </c>
      <c r="I2212" s="171"/>
      <c r="L2212" s="167"/>
      <c r="M2212" s="172"/>
      <c r="N2212" s="173"/>
      <c r="O2212" s="173"/>
      <c r="P2212" s="173"/>
      <c r="Q2212" s="173"/>
      <c r="R2212" s="173"/>
      <c r="S2212" s="173"/>
      <c r="T2212" s="174"/>
      <c r="AT2212" s="169" t="s">
        <v>167</v>
      </c>
      <c r="AU2212" s="169" t="s">
        <v>79</v>
      </c>
      <c r="AV2212" s="13" t="s">
        <v>15</v>
      </c>
      <c r="AW2212" s="13" t="s">
        <v>33</v>
      </c>
      <c r="AX2212" s="13" t="s">
        <v>71</v>
      </c>
      <c r="AY2212" s="169" t="s">
        <v>159</v>
      </c>
    </row>
    <row r="2213" spans="2:51" s="14" customFormat="1" ht="11.25">
      <c r="B2213" s="175"/>
      <c r="D2213" s="168" t="s">
        <v>167</v>
      </c>
      <c r="E2213" s="176" t="s">
        <v>3</v>
      </c>
      <c r="F2213" s="177" t="s">
        <v>2778</v>
      </c>
      <c r="H2213" s="178">
        <v>10.9</v>
      </c>
      <c r="I2213" s="179"/>
      <c r="L2213" s="175"/>
      <c r="M2213" s="180"/>
      <c r="N2213" s="181"/>
      <c r="O2213" s="181"/>
      <c r="P2213" s="181"/>
      <c r="Q2213" s="181"/>
      <c r="R2213" s="181"/>
      <c r="S2213" s="181"/>
      <c r="T2213" s="182"/>
      <c r="AT2213" s="176" t="s">
        <v>167</v>
      </c>
      <c r="AU2213" s="176" t="s">
        <v>79</v>
      </c>
      <c r="AV2213" s="14" t="s">
        <v>79</v>
      </c>
      <c r="AW2213" s="14" t="s">
        <v>33</v>
      </c>
      <c r="AX2213" s="14" t="s">
        <v>71</v>
      </c>
      <c r="AY2213" s="176" t="s">
        <v>159</v>
      </c>
    </row>
    <row r="2214" spans="2:51" s="14" customFormat="1" ht="11.25">
      <c r="B2214" s="175"/>
      <c r="D2214" s="168" t="s">
        <v>167</v>
      </c>
      <c r="E2214" s="176" t="s">
        <v>3</v>
      </c>
      <c r="F2214" s="177" t="s">
        <v>2722</v>
      </c>
      <c r="H2214" s="178">
        <v>-1.4</v>
      </c>
      <c r="I2214" s="179"/>
      <c r="L2214" s="175"/>
      <c r="M2214" s="180"/>
      <c r="N2214" s="181"/>
      <c r="O2214" s="181"/>
      <c r="P2214" s="181"/>
      <c r="Q2214" s="181"/>
      <c r="R2214" s="181"/>
      <c r="S2214" s="181"/>
      <c r="T2214" s="182"/>
      <c r="AT2214" s="176" t="s">
        <v>167</v>
      </c>
      <c r="AU2214" s="176" t="s">
        <v>79</v>
      </c>
      <c r="AV2214" s="14" t="s">
        <v>79</v>
      </c>
      <c r="AW2214" s="14" t="s">
        <v>33</v>
      </c>
      <c r="AX2214" s="14" t="s">
        <v>71</v>
      </c>
      <c r="AY2214" s="176" t="s">
        <v>159</v>
      </c>
    </row>
    <row r="2215" spans="2:51" s="13" customFormat="1" ht="11.25">
      <c r="B2215" s="167"/>
      <c r="D2215" s="168" t="s">
        <v>167</v>
      </c>
      <c r="E2215" s="169" t="s">
        <v>3</v>
      </c>
      <c r="F2215" s="170" t="s">
        <v>1201</v>
      </c>
      <c r="H2215" s="169" t="s">
        <v>3</v>
      </c>
      <c r="I2215" s="171"/>
      <c r="L2215" s="167"/>
      <c r="M2215" s="172"/>
      <c r="N2215" s="173"/>
      <c r="O2215" s="173"/>
      <c r="P2215" s="173"/>
      <c r="Q2215" s="173"/>
      <c r="R2215" s="173"/>
      <c r="S2215" s="173"/>
      <c r="T2215" s="174"/>
      <c r="AT2215" s="169" t="s">
        <v>167</v>
      </c>
      <c r="AU2215" s="169" t="s">
        <v>79</v>
      </c>
      <c r="AV2215" s="13" t="s">
        <v>15</v>
      </c>
      <c r="AW2215" s="13" t="s">
        <v>33</v>
      </c>
      <c r="AX2215" s="13" t="s">
        <v>71</v>
      </c>
      <c r="AY2215" s="169" t="s">
        <v>159</v>
      </c>
    </row>
    <row r="2216" spans="2:51" s="14" customFormat="1" ht="11.25">
      <c r="B2216" s="175"/>
      <c r="D2216" s="168" t="s">
        <v>167</v>
      </c>
      <c r="E2216" s="176" t="s">
        <v>3</v>
      </c>
      <c r="F2216" s="177" t="s">
        <v>2724</v>
      </c>
      <c r="H2216" s="178">
        <v>11.6</v>
      </c>
      <c r="I2216" s="179"/>
      <c r="L2216" s="175"/>
      <c r="M2216" s="180"/>
      <c r="N2216" s="181"/>
      <c r="O2216" s="181"/>
      <c r="P2216" s="181"/>
      <c r="Q2216" s="181"/>
      <c r="R2216" s="181"/>
      <c r="S2216" s="181"/>
      <c r="T2216" s="182"/>
      <c r="AT2216" s="176" t="s">
        <v>167</v>
      </c>
      <c r="AU2216" s="176" t="s">
        <v>79</v>
      </c>
      <c r="AV2216" s="14" t="s">
        <v>79</v>
      </c>
      <c r="AW2216" s="14" t="s">
        <v>33</v>
      </c>
      <c r="AX2216" s="14" t="s">
        <v>71</v>
      </c>
      <c r="AY2216" s="176" t="s">
        <v>159</v>
      </c>
    </row>
    <row r="2217" spans="2:51" s="14" customFormat="1" ht="11.25">
      <c r="B2217" s="175"/>
      <c r="D2217" s="168" t="s">
        <v>167</v>
      </c>
      <c r="E2217" s="176" t="s">
        <v>3</v>
      </c>
      <c r="F2217" s="177" t="s">
        <v>2722</v>
      </c>
      <c r="H2217" s="178">
        <v>-1.4</v>
      </c>
      <c r="I2217" s="179"/>
      <c r="L2217" s="175"/>
      <c r="M2217" s="180"/>
      <c r="N2217" s="181"/>
      <c r="O2217" s="181"/>
      <c r="P2217" s="181"/>
      <c r="Q2217" s="181"/>
      <c r="R2217" s="181"/>
      <c r="S2217" s="181"/>
      <c r="T2217" s="182"/>
      <c r="AT2217" s="176" t="s">
        <v>167</v>
      </c>
      <c r="AU2217" s="176" t="s">
        <v>79</v>
      </c>
      <c r="AV2217" s="14" t="s">
        <v>79</v>
      </c>
      <c r="AW2217" s="14" t="s">
        <v>33</v>
      </c>
      <c r="AX2217" s="14" t="s">
        <v>71</v>
      </c>
      <c r="AY2217" s="176" t="s">
        <v>159</v>
      </c>
    </row>
    <row r="2218" spans="2:51" s="13" customFormat="1" ht="11.25">
      <c r="B2218" s="167"/>
      <c r="D2218" s="168" t="s">
        <v>167</v>
      </c>
      <c r="E2218" s="169" t="s">
        <v>3</v>
      </c>
      <c r="F2218" s="170" t="s">
        <v>1206</v>
      </c>
      <c r="H2218" s="169" t="s">
        <v>3</v>
      </c>
      <c r="I2218" s="171"/>
      <c r="L2218" s="167"/>
      <c r="M2218" s="172"/>
      <c r="N2218" s="173"/>
      <c r="O2218" s="173"/>
      <c r="P2218" s="173"/>
      <c r="Q2218" s="173"/>
      <c r="R2218" s="173"/>
      <c r="S2218" s="173"/>
      <c r="T2218" s="174"/>
      <c r="AT2218" s="169" t="s">
        <v>167</v>
      </c>
      <c r="AU2218" s="169" t="s">
        <v>79</v>
      </c>
      <c r="AV2218" s="13" t="s">
        <v>15</v>
      </c>
      <c r="AW2218" s="13" t="s">
        <v>33</v>
      </c>
      <c r="AX2218" s="13" t="s">
        <v>71</v>
      </c>
      <c r="AY2218" s="169" t="s">
        <v>159</v>
      </c>
    </row>
    <row r="2219" spans="2:51" s="14" customFormat="1" ht="11.25">
      <c r="B2219" s="175"/>
      <c r="D2219" s="168" t="s">
        <v>167</v>
      </c>
      <c r="E2219" s="176" t="s">
        <v>3</v>
      </c>
      <c r="F2219" s="177" t="s">
        <v>1207</v>
      </c>
      <c r="H2219" s="178">
        <v>9.5</v>
      </c>
      <c r="I2219" s="179"/>
      <c r="L2219" s="175"/>
      <c r="M2219" s="180"/>
      <c r="N2219" s="181"/>
      <c r="O2219" s="181"/>
      <c r="P2219" s="181"/>
      <c r="Q2219" s="181"/>
      <c r="R2219" s="181"/>
      <c r="S2219" s="181"/>
      <c r="T2219" s="182"/>
      <c r="AT2219" s="176" t="s">
        <v>167</v>
      </c>
      <c r="AU2219" s="176" t="s">
        <v>79</v>
      </c>
      <c r="AV2219" s="14" t="s">
        <v>79</v>
      </c>
      <c r="AW2219" s="14" t="s">
        <v>33</v>
      </c>
      <c r="AX2219" s="14" t="s">
        <v>71</v>
      </c>
      <c r="AY2219" s="176" t="s">
        <v>159</v>
      </c>
    </row>
    <row r="2220" spans="2:51" s="14" customFormat="1" ht="11.25">
      <c r="B2220" s="175"/>
      <c r="D2220" s="168" t="s">
        <v>167</v>
      </c>
      <c r="E2220" s="176" t="s">
        <v>3</v>
      </c>
      <c r="F2220" s="177" t="s">
        <v>2722</v>
      </c>
      <c r="H2220" s="178">
        <v>-1.4</v>
      </c>
      <c r="I2220" s="179"/>
      <c r="L2220" s="175"/>
      <c r="M2220" s="180"/>
      <c r="N2220" s="181"/>
      <c r="O2220" s="181"/>
      <c r="P2220" s="181"/>
      <c r="Q2220" s="181"/>
      <c r="R2220" s="181"/>
      <c r="S2220" s="181"/>
      <c r="T2220" s="182"/>
      <c r="AT2220" s="176" t="s">
        <v>167</v>
      </c>
      <c r="AU2220" s="176" t="s">
        <v>79</v>
      </c>
      <c r="AV2220" s="14" t="s">
        <v>79</v>
      </c>
      <c r="AW2220" s="14" t="s">
        <v>33</v>
      </c>
      <c r="AX2220" s="14" t="s">
        <v>71</v>
      </c>
      <c r="AY2220" s="176" t="s">
        <v>159</v>
      </c>
    </row>
    <row r="2221" spans="2:51" s="13" customFormat="1" ht="11.25">
      <c r="B2221" s="167"/>
      <c r="D2221" s="168" t="s">
        <v>167</v>
      </c>
      <c r="E2221" s="169" t="s">
        <v>3</v>
      </c>
      <c r="F2221" s="170" t="s">
        <v>1208</v>
      </c>
      <c r="H2221" s="169" t="s">
        <v>3</v>
      </c>
      <c r="I2221" s="171"/>
      <c r="L2221" s="167"/>
      <c r="M2221" s="172"/>
      <c r="N2221" s="173"/>
      <c r="O2221" s="173"/>
      <c r="P2221" s="173"/>
      <c r="Q2221" s="173"/>
      <c r="R2221" s="173"/>
      <c r="S2221" s="173"/>
      <c r="T2221" s="174"/>
      <c r="AT2221" s="169" t="s">
        <v>167</v>
      </c>
      <c r="AU2221" s="169" t="s">
        <v>79</v>
      </c>
      <c r="AV2221" s="13" t="s">
        <v>15</v>
      </c>
      <c r="AW2221" s="13" t="s">
        <v>33</v>
      </c>
      <c r="AX2221" s="13" t="s">
        <v>71</v>
      </c>
      <c r="AY2221" s="169" t="s">
        <v>159</v>
      </c>
    </row>
    <row r="2222" spans="2:51" s="14" customFormat="1" ht="11.25">
      <c r="B2222" s="175"/>
      <c r="D2222" s="168" t="s">
        <v>167</v>
      </c>
      <c r="E2222" s="176" t="s">
        <v>3</v>
      </c>
      <c r="F2222" s="177" t="s">
        <v>1207</v>
      </c>
      <c r="H2222" s="178">
        <v>9.5</v>
      </c>
      <c r="I2222" s="179"/>
      <c r="L2222" s="175"/>
      <c r="M2222" s="180"/>
      <c r="N2222" s="181"/>
      <c r="O2222" s="181"/>
      <c r="P2222" s="181"/>
      <c r="Q2222" s="181"/>
      <c r="R2222" s="181"/>
      <c r="S2222" s="181"/>
      <c r="T2222" s="182"/>
      <c r="AT2222" s="176" t="s">
        <v>167</v>
      </c>
      <c r="AU2222" s="176" t="s">
        <v>79</v>
      </c>
      <c r="AV2222" s="14" t="s">
        <v>79</v>
      </c>
      <c r="AW2222" s="14" t="s">
        <v>33</v>
      </c>
      <c r="AX2222" s="14" t="s">
        <v>71</v>
      </c>
      <c r="AY2222" s="176" t="s">
        <v>159</v>
      </c>
    </row>
    <row r="2223" spans="2:51" s="14" customFormat="1" ht="11.25">
      <c r="B2223" s="175"/>
      <c r="D2223" s="168" t="s">
        <v>167</v>
      </c>
      <c r="E2223" s="176" t="s">
        <v>3</v>
      </c>
      <c r="F2223" s="177" t="s">
        <v>2722</v>
      </c>
      <c r="H2223" s="178">
        <v>-1.4</v>
      </c>
      <c r="I2223" s="179"/>
      <c r="L2223" s="175"/>
      <c r="M2223" s="180"/>
      <c r="N2223" s="181"/>
      <c r="O2223" s="181"/>
      <c r="P2223" s="181"/>
      <c r="Q2223" s="181"/>
      <c r="R2223" s="181"/>
      <c r="S2223" s="181"/>
      <c r="T2223" s="182"/>
      <c r="AT2223" s="176" t="s">
        <v>167</v>
      </c>
      <c r="AU2223" s="176" t="s">
        <v>79</v>
      </c>
      <c r="AV2223" s="14" t="s">
        <v>79</v>
      </c>
      <c r="AW2223" s="14" t="s">
        <v>33</v>
      </c>
      <c r="AX2223" s="14" t="s">
        <v>71</v>
      </c>
      <c r="AY2223" s="176" t="s">
        <v>159</v>
      </c>
    </row>
    <row r="2224" spans="2:51" s="13" customFormat="1" ht="11.25">
      <c r="B2224" s="167"/>
      <c r="D2224" s="168" t="s">
        <v>167</v>
      </c>
      <c r="E2224" s="169" t="s">
        <v>3</v>
      </c>
      <c r="F2224" s="170" t="s">
        <v>1225</v>
      </c>
      <c r="H2224" s="169" t="s">
        <v>3</v>
      </c>
      <c r="I2224" s="171"/>
      <c r="L2224" s="167"/>
      <c r="M2224" s="172"/>
      <c r="N2224" s="173"/>
      <c r="O2224" s="173"/>
      <c r="P2224" s="173"/>
      <c r="Q2224" s="173"/>
      <c r="R2224" s="173"/>
      <c r="S2224" s="173"/>
      <c r="T2224" s="174"/>
      <c r="AT2224" s="169" t="s">
        <v>167</v>
      </c>
      <c r="AU2224" s="169" t="s">
        <v>79</v>
      </c>
      <c r="AV2224" s="13" t="s">
        <v>15</v>
      </c>
      <c r="AW2224" s="13" t="s">
        <v>33</v>
      </c>
      <c r="AX2224" s="13" t="s">
        <v>71</v>
      </c>
      <c r="AY2224" s="169" t="s">
        <v>159</v>
      </c>
    </row>
    <row r="2225" spans="2:51" s="14" customFormat="1" ht="11.25">
      <c r="B2225" s="175"/>
      <c r="D2225" s="168" t="s">
        <v>167</v>
      </c>
      <c r="E2225" s="176" t="s">
        <v>3</v>
      </c>
      <c r="F2225" s="177" t="s">
        <v>2779</v>
      </c>
      <c r="H2225" s="178">
        <v>5.6</v>
      </c>
      <c r="I2225" s="179"/>
      <c r="L2225" s="175"/>
      <c r="M2225" s="180"/>
      <c r="N2225" s="181"/>
      <c r="O2225" s="181"/>
      <c r="P2225" s="181"/>
      <c r="Q2225" s="181"/>
      <c r="R2225" s="181"/>
      <c r="S2225" s="181"/>
      <c r="T2225" s="182"/>
      <c r="AT2225" s="176" t="s">
        <v>167</v>
      </c>
      <c r="AU2225" s="176" t="s">
        <v>79</v>
      </c>
      <c r="AV2225" s="14" t="s">
        <v>79</v>
      </c>
      <c r="AW2225" s="14" t="s">
        <v>33</v>
      </c>
      <c r="AX2225" s="14" t="s">
        <v>71</v>
      </c>
      <c r="AY2225" s="176" t="s">
        <v>159</v>
      </c>
    </row>
    <row r="2226" spans="2:51" s="14" customFormat="1" ht="11.25">
      <c r="B2226" s="175"/>
      <c r="D2226" s="168" t="s">
        <v>167</v>
      </c>
      <c r="E2226" s="176" t="s">
        <v>3</v>
      </c>
      <c r="F2226" s="177" t="s">
        <v>2780</v>
      </c>
      <c r="H2226" s="178">
        <v>-0.6</v>
      </c>
      <c r="I2226" s="179"/>
      <c r="L2226" s="175"/>
      <c r="M2226" s="180"/>
      <c r="N2226" s="181"/>
      <c r="O2226" s="181"/>
      <c r="P2226" s="181"/>
      <c r="Q2226" s="181"/>
      <c r="R2226" s="181"/>
      <c r="S2226" s="181"/>
      <c r="T2226" s="182"/>
      <c r="AT2226" s="176" t="s">
        <v>167</v>
      </c>
      <c r="AU2226" s="176" t="s">
        <v>79</v>
      </c>
      <c r="AV2226" s="14" t="s">
        <v>79</v>
      </c>
      <c r="AW2226" s="14" t="s">
        <v>33</v>
      </c>
      <c r="AX2226" s="14" t="s">
        <v>71</v>
      </c>
      <c r="AY2226" s="176" t="s">
        <v>159</v>
      </c>
    </row>
    <row r="2227" spans="2:51" s="13" customFormat="1" ht="11.25">
      <c r="B2227" s="167"/>
      <c r="D2227" s="168" t="s">
        <v>167</v>
      </c>
      <c r="E2227" s="169" t="s">
        <v>3</v>
      </c>
      <c r="F2227" s="170" t="s">
        <v>1229</v>
      </c>
      <c r="H2227" s="169" t="s">
        <v>3</v>
      </c>
      <c r="I2227" s="171"/>
      <c r="L2227" s="167"/>
      <c r="M2227" s="172"/>
      <c r="N2227" s="173"/>
      <c r="O2227" s="173"/>
      <c r="P2227" s="173"/>
      <c r="Q2227" s="173"/>
      <c r="R2227" s="173"/>
      <c r="S2227" s="173"/>
      <c r="T2227" s="174"/>
      <c r="AT2227" s="169" t="s">
        <v>167</v>
      </c>
      <c r="AU2227" s="169" t="s">
        <v>79</v>
      </c>
      <c r="AV2227" s="13" t="s">
        <v>15</v>
      </c>
      <c r="AW2227" s="13" t="s">
        <v>33</v>
      </c>
      <c r="AX2227" s="13" t="s">
        <v>71</v>
      </c>
      <c r="AY2227" s="169" t="s">
        <v>159</v>
      </c>
    </row>
    <row r="2228" spans="2:51" s="14" customFormat="1" ht="11.25">
      <c r="B2228" s="175"/>
      <c r="D2228" s="168" t="s">
        <v>167</v>
      </c>
      <c r="E2228" s="176" t="s">
        <v>3</v>
      </c>
      <c r="F2228" s="177" t="s">
        <v>2781</v>
      </c>
      <c r="H2228" s="178">
        <v>6.2</v>
      </c>
      <c r="I2228" s="179"/>
      <c r="L2228" s="175"/>
      <c r="M2228" s="180"/>
      <c r="N2228" s="181"/>
      <c r="O2228" s="181"/>
      <c r="P2228" s="181"/>
      <c r="Q2228" s="181"/>
      <c r="R2228" s="181"/>
      <c r="S2228" s="181"/>
      <c r="T2228" s="182"/>
      <c r="AT2228" s="176" t="s">
        <v>167</v>
      </c>
      <c r="AU2228" s="176" t="s">
        <v>79</v>
      </c>
      <c r="AV2228" s="14" t="s">
        <v>79</v>
      </c>
      <c r="AW2228" s="14" t="s">
        <v>33</v>
      </c>
      <c r="AX2228" s="14" t="s">
        <v>71</v>
      </c>
      <c r="AY2228" s="176" t="s">
        <v>159</v>
      </c>
    </row>
    <row r="2229" spans="2:51" s="14" customFormat="1" ht="11.25">
      <c r="B2229" s="175"/>
      <c r="D2229" s="168" t="s">
        <v>167</v>
      </c>
      <c r="E2229" s="176" t="s">
        <v>3</v>
      </c>
      <c r="F2229" s="177" t="s">
        <v>2722</v>
      </c>
      <c r="H2229" s="178">
        <v>-1.4</v>
      </c>
      <c r="I2229" s="179"/>
      <c r="L2229" s="175"/>
      <c r="M2229" s="180"/>
      <c r="N2229" s="181"/>
      <c r="O2229" s="181"/>
      <c r="P2229" s="181"/>
      <c r="Q2229" s="181"/>
      <c r="R2229" s="181"/>
      <c r="S2229" s="181"/>
      <c r="T2229" s="182"/>
      <c r="AT2229" s="176" t="s">
        <v>167</v>
      </c>
      <c r="AU2229" s="176" t="s">
        <v>79</v>
      </c>
      <c r="AV2229" s="14" t="s">
        <v>79</v>
      </c>
      <c r="AW2229" s="14" t="s">
        <v>33</v>
      </c>
      <c r="AX2229" s="14" t="s">
        <v>71</v>
      </c>
      <c r="AY2229" s="176" t="s">
        <v>159</v>
      </c>
    </row>
    <row r="2230" spans="2:51" s="13" customFormat="1" ht="11.25">
      <c r="B2230" s="167"/>
      <c r="D2230" s="168" t="s">
        <v>167</v>
      </c>
      <c r="E2230" s="169" t="s">
        <v>3</v>
      </c>
      <c r="F2230" s="170" t="s">
        <v>1231</v>
      </c>
      <c r="H2230" s="169" t="s">
        <v>3</v>
      </c>
      <c r="I2230" s="171"/>
      <c r="L2230" s="167"/>
      <c r="M2230" s="172"/>
      <c r="N2230" s="173"/>
      <c r="O2230" s="173"/>
      <c r="P2230" s="173"/>
      <c r="Q2230" s="173"/>
      <c r="R2230" s="173"/>
      <c r="S2230" s="173"/>
      <c r="T2230" s="174"/>
      <c r="AT2230" s="169" t="s">
        <v>167</v>
      </c>
      <c r="AU2230" s="169" t="s">
        <v>79</v>
      </c>
      <c r="AV2230" s="13" t="s">
        <v>15</v>
      </c>
      <c r="AW2230" s="13" t="s">
        <v>33</v>
      </c>
      <c r="AX2230" s="13" t="s">
        <v>71</v>
      </c>
      <c r="AY2230" s="169" t="s">
        <v>159</v>
      </c>
    </row>
    <row r="2231" spans="2:51" s="14" customFormat="1" ht="11.25">
      <c r="B2231" s="175"/>
      <c r="D2231" s="168" t="s">
        <v>167</v>
      </c>
      <c r="E2231" s="176" t="s">
        <v>3</v>
      </c>
      <c r="F2231" s="177" t="s">
        <v>1232</v>
      </c>
      <c r="H2231" s="178">
        <v>6</v>
      </c>
      <c r="I2231" s="179"/>
      <c r="L2231" s="175"/>
      <c r="M2231" s="180"/>
      <c r="N2231" s="181"/>
      <c r="O2231" s="181"/>
      <c r="P2231" s="181"/>
      <c r="Q2231" s="181"/>
      <c r="R2231" s="181"/>
      <c r="S2231" s="181"/>
      <c r="T2231" s="182"/>
      <c r="AT2231" s="176" t="s">
        <v>167</v>
      </c>
      <c r="AU2231" s="176" t="s">
        <v>79</v>
      </c>
      <c r="AV2231" s="14" t="s">
        <v>79</v>
      </c>
      <c r="AW2231" s="14" t="s">
        <v>33</v>
      </c>
      <c r="AX2231" s="14" t="s">
        <v>71</v>
      </c>
      <c r="AY2231" s="176" t="s">
        <v>159</v>
      </c>
    </row>
    <row r="2232" spans="2:51" s="14" customFormat="1" ht="11.25">
      <c r="B2232" s="175"/>
      <c r="D2232" s="168" t="s">
        <v>167</v>
      </c>
      <c r="E2232" s="176" t="s">
        <v>3</v>
      </c>
      <c r="F2232" s="177" t="s">
        <v>2725</v>
      </c>
      <c r="H2232" s="178">
        <v>-0.7</v>
      </c>
      <c r="I2232" s="179"/>
      <c r="L2232" s="175"/>
      <c r="M2232" s="180"/>
      <c r="N2232" s="181"/>
      <c r="O2232" s="181"/>
      <c r="P2232" s="181"/>
      <c r="Q2232" s="181"/>
      <c r="R2232" s="181"/>
      <c r="S2232" s="181"/>
      <c r="T2232" s="182"/>
      <c r="AT2232" s="176" t="s">
        <v>167</v>
      </c>
      <c r="AU2232" s="176" t="s">
        <v>79</v>
      </c>
      <c r="AV2232" s="14" t="s">
        <v>79</v>
      </c>
      <c r="AW2232" s="14" t="s">
        <v>33</v>
      </c>
      <c r="AX2232" s="14" t="s">
        <v>71</v>
      </c>
      <c r="AY2232" s="176" t="s">
        <v>159</v>
      </c>
    </row>
    <row r="2233" spans="2:51" s="13" customFormat="1" ht="11.25">
      <c r="B2233" s="167"/>
      <c r="D2233" s="168" t="s">
        <v>167</v>
      </c>
      <c r="E2233" s="169" t="s">
        <v>3</v>
      </c>
      <c r="F2233" s="170" t="s">
        <v>2744</v>
      </c>
      <c r="H2233" s="169" t="s">
        <v>3</v>
      </c>
      <c r="I2233" s="171"/>
      <c r="L2233" s="167"/>
      <c r="M2233" s="172"/>
      <c r="N2233" s="173"/>
      <c r="O2233" s="173"/>
      <c r="P2233" s="173"/>
      <c r="Q2233" s="173"/>
      <c r="R2233" s="173"/>
      <c r="S2233" s="173"/>
      <c r="T2233" s="174"/>
      <c r="AT2233" s="169" t="s">
        <v>167</v>
      </c>
      <c r="AU2233" s="169" t="s">
        <v>79</v>
      </c>
      <c r="AV2233" s="13" t="s">
        <v>15</v>
      </c>
      <c r="AW2233" s="13" t="s">
        <v>33</v>
      </c>
      <c r="AX2233" s="13" t="s">
        <v>71</v>
      </c>
      <c r="AY2233" s="169" t="s">
        <v>159</v>
      </c>
    </row>
    <row r="2234" spans="2:51" s="14" customFormat="1" ht="11.25">
      <c r="B2234" s="175"/>
      <c r="D2234" s="168" t="s">
        <v>167</v>
      </c>
      <c r="E2234" s="176" t="s">
        <v>3</v>
      </c>
      <c r="F2234" s="177" t="s">
        <v>2782</v>
      </c>
      <c r="H2234" s="178">
        <v>4.6</v>
      </c>
      <c r="I2234" s="179"/>
      <c r="L2234" s="175"/>
      <c r="M2234" s="180"/>
      <c r="N2234" s="181"/>
      <c r="O2234" s="181"/>
      <c r="P2234" s="181"/>
      <c r="Q2234" s="181"/>
      <c r="R2234" s="181"/>
      <c r="S2234" s="181"/>
      <c r="T2234" s="182"/>
      <c r="AT2234" s="176" t="s">
        <v>167</v>
      </c>
      <c r="AU2234" s="176" t="s">
        <v>79</v>
      </c>
      <c r="AV2234" s="14" t="s">
        <v>79</v>
      </c>
      <c r="AW2234" s="14" t="s">
        <v>33</v>
      </c>
      <c r="AX2234" s="14" t="s">
        <v>71</v>
      </c>
      <c r="AY2234" s="176" t="s">
        <v>159</v>
      </c>
    </row>
    <row r="2235" spans="2:51" s="15" customFormat="1" ht="11.25">
      <c r="B2235" s="183"/>
      <c r="D2235" s="168" t="s">
        <v>167</v>
      </c>
      <c r="E2235" s="184" t="s">
        <v>3</v>
      </c>
      <c r="F2235" s="185" t="s">
        <v>186</v>
      </c>
      <c r="H2235" s="186">
        <v>90.8</v>
      </c>
      <c r="I2235" s="187"/>
      <c r="L2235" s="183"/>
      <c r="M2235" s="188"/>
      <c r="N2235" s="189"/>
      <c r="O2235" s="189"/>
      <c r="P2235" s="189"/>
      <c r="Q2235" s="189"/>
      <c r="R2235" s="189"/>
      <c r="S2235" s="189"/>
      <c r="T2235" s="190"/>
      <c r="AT2235" s="184" t="s">
        <v>167</v>
      </c>
      <c r="AU2235" s="184" t="s">
        <v>79</v>
      </c>
      <c r="AV2235" s="15" t="s">
        <v>85</v>
      </c>
      <c r="AW2235" s="15" t="s">
        <v>33</v>
      </c>
      <c r="AX2235" s="15" t="s">
        <v>15</v>
      </c>
      <c r="AY2235" s="184" t="s">
        <v>159</v>
      </c>
    </row>
    <row r="2236" spans="1:65" s="2" customFormat="1" ht="24" customHeight="1">
      <c r="A2236" s="34"/>
      <c r="B2236" s="153"/>
      <c r="C2236" s="154" t="s">
        <v>2783</v>
      </c>
      <c r="D2236" s="154" t="s">
        <v>161</v>
      </c>
      <c r="E2236" s="155" t="s">
        <v>2784</v>
      </c>
      <c r="F2236" s="156" t="s">
        <v>2785</v>
      </c>
      <c r="G2236" s="157" t="s">
        <v>298</v>
      </c>
      <c r="H2236" s="158">
        <v>217.9</v>
      </c>
      <c r="I2236" s="159"/>
      <c r="J2236" s="160">
        <f>ROUND(I2236*H2236,2)</f>
        <v>0</v>
      </c>
      <c r="K2236" s="156" t="s">
        <v>165</v>
      </c>
      <c r="L2236" s="35"/>
      <c r="M2236" s="161" t="s">
        <v>3</v>
      </c>
      <c r="N2236" s="162" t="s">
        <v>42</v>
      </c>
      <c r="O2236" s="55"/>
      <c r="P2236" s="163">
        <f>O2236*H2236</f>
        <v>0</v>
      </c>
      <c r="Q2236" s="163">
        <v>3E-05</v>
      </c>
      <c r="R2236" s="163">
        <f>Q2236*H2236</f>
        <v>0.006537</v>
      </c>
      <c r="S2236" s="163">
        <v>0</v>
      </c>
      <c r="T2236" s="164">
        <f>S2236*H2236</f>
        <v>0</v>
      </c>
      <c r="U2236" s="34"/>
      <c r="V2236" s="34"/>
      <c r="W2236" s="34"/>
      <c r="X2236" s="34"/>
      <c r="Y2236" s="34"/>
      <c r="Z2236" s="34"/>
      <c r="AA2236" s="34"/>
      <c r="AB2236" s="34"/>
      <c r="AC2236" s="34"/>
      <c r="AD2236" s="34"/>
      <c r="AE2236" s="34"/>
      <c r="AR2236" s="165" t="s">
        <v>251</v>
      </c>
      <c r="AT2236" s="165" t="s">
        <v>161</v>
      </c>
      <c r="AU2236" s="165" t="s">
        <v>79</v>
      </c>
      <c r="AY2236" s="19" t="s">
        <v>159</v>
      </c>
      <c r="BE2236" s="166">
        <f>IF(N2236="základní",J2236,0)</f>
        <v>0</v>
      </c>
      <c r="BF2236" s="166">
        <f>IF(N2236="snížená",J2236,0)</f>
        <v>0</v>
      </c>
      <c r="BG2236" s="166">
        <f>IF(N2236="zákl. přenesená",J2236,0)</f>
        <v>0</v>
      </c>
      <c r="BH2236" s="166">
        <f>IF(N2236="sníž. přenesená",J2236,0)</f>
        <v>0</v>
      </c>
      <c r="BI2236" s="166">
        <f>IF(N2236="nulová",J2236,0)</f>
        <v>0</v>
      </c>
      <c r="BJ2236" s="19" t="s">
        <v>15</v>
      </c>
      <c r="BK2236" s="166">
        <f>ROUND(I2236*H2236,2)</f>
        <v>0</v>
      </c>
      <c r="BL2236" s="19" t="s">
        <v>251</v>
      </c>
      <c r="BM2236" s="165" t="s">
        <v>2786</v>
      </c>
    </row>
    <row r="2237" spans="2:51" s="13" customFormat="1" ht="11.25">
      <c r="B2237" s="167"/>
      <c r="D2237" s="168" t="s">
        <v>167</v>
      </c>
      <c r="E2237" s="169" t="s">
        <v>3</v>
      </c>
      <c r="F2237" s="170" t="s">
        <v>2787</v>
      </c>
      <c r="H2237" s="169" t="s">
        <v>3</v>
      </c>
      <c r="I2237" s="171"/>
      <c r="L2237" s="167"/>
      <c r="M2237" s="172"/>
      <c r="N2237" s="173"/>
      <c r="O2237" s="173"/>
      <c r="P2237" s="173"/>
      <c r="Q2237" s="173"/>
      <c r="R2237" s="173"/>
      <c r="S2237" s="173"/>
      <c r="T2237" s="174"/>
      <c r="AT2237" s="169" t="s">
        <v>167</v>
      </c>
      <c r="AU2237" s="169" t="s">
        <v>79</v>
      </c>
      <c r="AV2237" s="13" t="s">
        <v>15</v>
      </c>
      <c r="AW2237" s="13" t="s">
        <v>33</v>
      </c>
      <c r="AX2237" s="13" t="s">
        <v>71</v>
      </c>
      <c r="AY2237" s="169" t="s">
        <v>159</v>
      </c>
    </row>
    <row r="2238" spans="2:51" s="13" customFormat="1" ht="11.25">
      <c r="B2238" s="167"/>
      <c r="D2238" s="168" t="s">
        <v>167</v>
      </c>
      <c r="E2238" s="169" t="s">
        <v>3</v>
      </c>
      <c r="F2238" s="170" t="s">
        <v>2730</v>
      </c>
      <c r="H2238" s="169" t="s">
        <v>3</v>
      </c>
      <c r="I2238" s="171"/>
      <c r="L2238" s="167"/>
      <c r="M2238" s="172"/>
      <c r="N2238" s="173"/>
      <c r="O2238" s="173"/>
      <c r="P2238" s="173"/>
      <c r="Q2238" s="173"/>
      <c r="R2238" s="173"/>
      <c r="S2238" s="173"/>
      <c r="T2238" s="174"/>
      <c r="AT2238" s="169" t="s">
        <v>167</v>
      </c>
      <c r="AU2238" s="169" t="s">
        <v>79</v>
      </c>
      <c r="AV2238" s="13" t="s">
        <v>15</v>
      </c>
      <c r="AW2238" s="13" t="s">
        <v>33</v>
      </c>
      <c r="AX2238" s="13" t="s">
        <v>71</v>
      </c>
      <c r="AY2238" s="169" t="s">
        <v>159</v>
      </c>
    </row>
    <row r="2239" spans="2:51" s="14" customFormat="1" ht="11.25">
      <c r="B2239" s="175"/>
      <c r="D2239" s="168" t="s">
        <v>167</v>
      </c>
      <c r="E2239" s="176" t="s">
        <v>3</v>
      </c>
      <c r="F2239" s="177" t="s">
        <v>2788</v>
      </c>
      <c r="H2239" s="178">
        <v>5.8</v>
      </c>
      <c r="I2239" s="179"/>
      <c r="L2239" s="175"/>
      <c r="M2239" s="180"/>
      <c r="N2239" s="181"/>
      <c r="O2239" s="181"/>
      <c r="P2239" s="181"/>
      <c r="Q2239" s="181"/>
      <c r="R2239" s="181"/>
      <c r="S2239" s="181"/>
      <c r="T2239" s="182"/>
      <c r="AT2239" s="176" t="s">
        <v>167</v>
      </c>
      <c r="AU2239" s="176" t="s">
        <v>79</v>
      </c>
      <c r="AV2239" s="14" t="s">
        <v>79</v>
      </c>
      <c r="AW2239" s="14" t="s">
        <v>33</v>
      </c>
      <c r="AX2239" s="14" t="s">
        <v>71</v>
      </c>
      <c r="AY2239" s="176" t="s">
        <v>159</v>
      </c>
    </row>
    <row r="2240" spans="2:51" s="13" customFormat="1" ht="11.25">
      <c r="B2240" s="167"/>
      <c r="D2240" s="168" t="s">
        <v>167</v>
      </c>
      <c r="E2240" s="169" t="s">
        <v>3</v>
      </c>
      <c r="F2240" s="170" t="s">
        <v>1164</v>
      </c>
      <c r="H2240" s="169" t="s">
        <v>3</v>
      </c>
      <c r="I2240" s="171"/>
      <c r="L2240" s="167"/>
      <c r="M2240" s="172"/>
      <c r="N2240" s="173"/>
      <c r="O2240" s="173"/>
      <c r="P2240" s="173"/>
      <c r="Q2240" s="173"/>
      <c r="R2240" s="173"/>
      <c r="S2240" s="173"/>
      <c r="T2240" s="174"/>
      <c r="AT2240" s="169" t="s">
        <v>167</v>
      </c>
      <c r="AU2240" s="169" t="s">
        <v>79</v>
      </c>
      <c r="AV2240" s="13" t="s">
        <v>15</v>
      </c>
      <c r="AW2240" s="13" t="s">
        <v>33</v>
      </c>
      <c r="AX2240" s="13" t="s">
        <v>71</v>
      </c>
      <c r="AY2240" s="169" t="s">
        <v>159</v>
      </c>
    </row>
    <row r="2241" spans="2:51" s="14" customFormat="1" ht="11.25">
      <c r="B2241" s="175"/>
      <c r="D2241" s="168" t="s">
        <v>167</v>
      </c>
      <c r="E2241" s="176" t="s">
        <v>3</v>
      </c>
      <c r="F2241" s="177" t="s">
        <v>1165</v>
      </c>
      <c r="H2241" s="178">
        <v>8.8</v>
      </c>
      <c r="I2241" s="179"/>
      <c r="L2241" s="175"/>
      <c r="M2241" s="180"/>
      <c r="N2241" s="181"/>
      <c r="O2241" s="181"/>
      <c r="P2241" s="181"/>
      <c r="Q2241" s="181"/>
      <c r="R2241" s="181"/>
      <c r="S2241" s="181"/>
      <c r="T2241" s="182"/>
      <c r="AT2241" s="176" t="s">
        <v>167</v>
      </c>
      <c r="AU2241" s="176" t="s">
        <v>79</v>
      </c>
      <c r="AV2241" s="14" t="s">
        <v>79</v>
      </c>
      <c r="AW2241" s="14" t="s">
        <v>33</v>
      </c>
      <c r="AX2241" s="14" t="s">
        <v>71</v>
      </c>
      <c r="AY2241" s="176" t="s">
        <v>159</v>
      </c>
    </row>
    <row r="2242" spans="2:51" s="14" customFormat="1" ht="11.25">
      <c r="B2242" s="175"/>
      <c r="D2242" s="168" t="s">
        <v>167</v>
      </c>
      <c r="E2242" s="176" t="s">
        <v>3</v>
      </c>
      <c r="F2242" s="177" t="s">
        <v>2789</v>
      </c>
      <c r="H2242" s="178">
        <v>-0.8</v>
      </c>
      <c r="I2242" s="179"/>
      <c r="L2242" s="175"/>
      <c r="M2242" s="180"/>
      <c r="N2242" s="181"/>
      <c r="O2242" s="181"/>
      <c r="P2242" s="181"/>
      <c r="Q2242" s="181"/>
      <c r="R2242" s="181"/>
      <c r="S2242" s="181"/>
      <c r="T2242" s="182"/>
      <c r="AT2242" s="176" t="s">
        <v>167</v>
      </c>
      <c r="AU2242" s="176" t="s">
        <v>79</v>
      </c>
      <c r="AV2242" s="14" t="s">
        <v>79</v>
      </c>
      <c r="AW2242" s="14" t="s">
        <v>33</v>
      </c>
      <c r="AX2242" s="14" t="s">
        <v>71</v>
      </c>
      <c r="AY2242" s="176" t="s">
        <v>159</v>
      </c>
    </row>
    <row r="2243" spans="2:51" s="13" customFormat="1" ht="11.25">
      <c r="B2243" s="167"/>
      <c r="D2243" s="168" t="s">
        <v>167</v>
      </c>
      <c r="E2243" s="169" t="s">
        <v>3</v>
      </c>
      <c r="F2243" s="170" t="s">
        <v>1168</v>
      </c>
      <c r="H2243" s="169" t="s">
        <v>3</v>
      </c>
      <c r="I2243" s="171"/>
      <c r="L2243" s="167"/>
      <c r="M2243" s="172"/>
      <c r="N2243" s="173"/>
      <c r="O2243" s="173"/>
      <c r="P2243" s="173"/>
      <c r="Q2243" s="173"/>
      <c r="R2243" s="173"/>
      <c r="S2243" s="173"/>
      <c r="T2243" s="174"/>
      <c r="AT2243" s="169" t="s">
        <v>167</v>
      </c>
      <c r="AU2243" s="169" t="s">
        <v>79</v>
      </c>
      <c r="AV2243" s="13" t="s">
        <v>15</v>
      </c>
      <c r="AW2243" s="13" t="s">
        <v>33</v>
      </c>
      <c r="AX2243" s="13" t="s">
        <v>71</v>
      </c>
      <c r="AY2243" s="169" t="s">
        <v>159</v>
      </c>
    </row>
    <row r="2244" spans="2:51" s="14" customFormat="1" ht="11.25">
      <c r="B2244" s="175"/>
      <c r="D2244" s="168" t="s">
        <v>167</v>
      </c>
      <c r="E2244" s="176" t="s">
        <v>3</v>
      </c>
      <c r="F2244" s="177" t="s">
        <v>1169</v>
      </c>
      <c r="H2244" s="178">
        <v>6.3</v>
      </c>
      <c r="I2244" s="179"/>
      <c r="L2244" s="175"/>
      <c r="M2244" s="180"/>
      <c r="N2244" s="181"/>
      <c r="O2244" s="181"/>
      <c r="P2244" s="181"/>
      <c r="Q2244" s="181"/>
      <c r="R2244" s="181"/>
      <c r="S2244" s="181"/>
      <c r="T2244" s="182"/>
      <c r="AT2244" s="176" t="s">
        <v>167</v>
      </c>
      <c r="AU2244" s="176" t="s">
        <v>79</v>
      </c>
      <c r="AV2244" s="14" t="s">
        <v>79</v>
      </c>
      <c r="AW2244" s="14" t="s">
        <v>33</v>
      </c>
      <c r="AX2244" s="14" t="s">
        <v>71</v>
      </c>
      <c r="AY2244" s="176" t="s">
        <v>159</v>
      </c>
    </row>
    <row r="2245" spans="2:51" s="14" customFormat="1" ht="11.25">
      <c r="B2245" s="175"/>
      <c r="D2245" s="168" t="s">
        <v>167</v>
      </c>
      <c r="E2245" s="176" t="s">
        <v>3</v>
      </c>
      <c r="F2245" s="177" t="s">
        <v>2725</v>
      </c>
      <c r="H2245" s="178">
        <v>-0.7</v>
      </c>
      <c r="I2245" s="179"/>
      <c r="L2245" s="175"/>
      <c r="M2245" s="180"/>
      <c r="N2245" s="181"/>
      <c r="O2245" s="181"/>
      <c r="P2245" s="181"/>
      <c r="Q2245" s="181"/>
      <c r="R2245" s="181"/>
      <c r="S2245" s="181"/>
      <c r="T2245" s="182"/>
      <c r="AT2245" s="176" t="s">
        <v>167</v>
      </c>
      <c r="AU2245" s="176" t="s">
        <v>79</v>
      </c>
      <c r="AV2245" s="14" t="s">
        <v>79</v>
      </c>
      <c r="AW2245" s="14" t="s">
        <v>33</v>
      </c>
      <c r="AX2245" s="14" t="s">
        <v>71</v>
      </c>
      <c r="AY2245" s="176" t="s">
        <v>159</v>
      </c>
    </row>
    <row r="2246" spans="2:51" s="13" customFormat="1" ht="11.25">
      <c r="B2246" s="167"/>
      <c r="D2246" s="168" t="s">
        <v>167</v>
      </c>
      <c r="E2246" s="169" t="s">
        <v>3</v>
      </c>
      <c r="F2246" s="170" t="s">
        <v>1170</v>
      </c>
      <c r="H2246" s="169" t="s">
        <v>3</v>
      </c>
      <c r="I2246" s="171"/>
      <c r="L2246" s="167"/>
      <c r="M2246" s="172"/>
      <c r="N2246" s="173"/>
      <c r="O2246" s="173"/>
      <c r="P2246" s="173"/>
      <c r="Q2246" s="173"/>
      <c r="R2246" s="173"/>
      <c r="S2246" s="173"/>
      <c r="T2246" s="174"/>
      <c r="AT2246" s="169" t="s">
        <v>167</v>
      </c>
      <c r="AU2246" s="169" t="s">
        <v>79</v>
      </c>
      <c r="AV2246" s="13" t="s">
        <v>15</v>
      </c>
      <c r="AW2246" s="13" t="s">
        <v>33</v>
      </c>
      <c r="AX2246" s="13" t="s">
        <v>71</v>
      </c>
      <c r="AY2246" s="169" t="s">
        <v>159</v>
      </c>
    </row>
    <row r="2247" spans="2:51" s="14" customFormat="1" ht="11.25">
      <c r="B2247" s="175"/>
      <c r="D2247" s="168" t="s">
        <v>167</v>
      </c>
      <c r="E2247" s="176" t="s">
        <v>3</v>
      </c>
      <c r="F2247" s="177" t="s">
        <v>1880</v>
      </c>
      <c r="H2247" s="178">
        <v>8</v>
      </c>
      <c r="I2247" s="179"/>
      <c r="L2247" s="175"/>
      <c r="M2247" s="180"/>
      <c r="N2247" s="181"/>
      <c r="O2247" s="181"/>
      <c r="P2247" s="181"/>
      <c r="Q2247" s="181"/>
      <c r="R2247" s="181"/>
      <c r="S2247" s="181"/>
      <c r="T2247" s="182"/>
      <c r="AT2247" s="176" t="s">
        <v>167</v>
      </c>
      <c r="AU2247" s="176" t="s">
        <v>79</v>
      </c>
      <c r="AV2247" s="14" t="s">
        <v>79</v>
      </c>
      <c r="AW2247" s="14" t="s">
        <v>33</v>
      </c>
      <c r="AX2247" s="14" t="s">
        <v>71</v>
      </c>
      <c r="AY2247" s="176" t="s">
        <v>159</v>
      </c>
    </row>
    <row r="2248" spans="2:51" s="14" customFormat="1" ht="11.25">
      <c r="B2248" s="175"/>
      <c r="D2248" s="168" t="s">
        <v>167</v>
      </c>
      <c r="E2248" s="176" t="s">
        <v>3</v>
      </c>
      <c r="F2248" s="177" t="s">
        <v>2720</v>
      </c>
      <c r="H2248" s="178">
        <v>-0.7</v>
      </c>
      <c r="I2248" s="179"/>
      <c r="L2248" s="175"/>
      <c r="M2248" s="180"/>
      <c r="N2248" s="181"/>
      <c r="O2248" s="181"/>
      <c r="P2248" s="181"/>
      <c r="Q2248" s="181"/>
      <c r="R2248" s="181"/>
      <c r="S2248" s="181"/>
      <c r="T2248" s="182"/>
      <c r="AT2248" s="176" t="s">
        <v>167</v>
      </c>
      <c r="AU2248" s="176" t="s">
        <v>79</v>
      </c>
      <c r="AV2248" s="14" t="s">
        <v>79</v>
      </c>
      <c r="AW2248" s="14" t="s">
        <v>33</v>
      </c>
      <c r="AX2248" s="14" t="s">
        <v>71</v>
      </c>
      <c r="AY2248" s="176" t="s">
        <v>159</v>
      </c>
    </row>
    <row r="2249" spans="2:51" s="13" customFormat="1" ht="11.25">
      <c r="B2249" s="167"/>
      <c r="D2249" s="168" t="s">
        <v>167</v>
      </c>
      <c r="E2249" s="169" t="s">
        <v>3</v>
      </c>
      <c r="F2249" s="170" t="s">
        <v>1172</v>
      </c>
      <c r="H2249" s="169" t="s">
        <v>3</v>
      </c>
      <c r="I2249" s="171"/>
      <c r="L2249" s="167"/>
      <c r="M2249" s="172"/>
      <c r="N2249" s="173"/>
      <c r="O2249" s="173"/>
      <c r="P2249" s="173"/>
      <c r="Q2249" s="173"/>
      <c r="R2249" s="173"/>
      <c r="S2249" s="173"/>
      <c r="T2249" s="174"/>
      <c r="AT2249" s="169" t="s">
        <v>167</v>
      </c>
      <c r="AU2249" s="169" t="s">
        <v>79</v>
      </c>
      <c r="AV2249" s="13" t="s">
        <v>15</v>
      </c>
      <c r="AW2249" s="13" t="s">
        <v>33</v>
      </c>
      <c r="AX2249" s="13" t="s">
        <v>71</v>
      </c>
      <c r="AY2249" s="169" t="s">
        <v>159</v>
      </c>
    </row>
    <row r="2250" spans="2:51" s="14" customFormat="1" ht="11.25">
      <c r="B2250" s="175"/>
      <c r="D2250" s="168" t="s">
        <v>167</v>
      </c>
      <c r="E2250" s="176" t="s">
        <v>3</v>
      </c>
      <c r="F2250" s="177" t="s">
        <v>1173</v>
      </c>
      <c r="H2250" s="178">
        <v>5</v>
      </c>
      <c r="I2250" s="179"/>
      <c r="L2250" s="175"/>
      <c r="M2250" s="180"/>
      <c r="N2250" s="181"/>
      <c r="O2250" s="181"/>
      <c r="P2250" s="181"/>
      <c r="Q2250" s="181"/>
      <c r="R2250" s="181"/>
      <c r="S2250" s="181"/>
      <c r="T2250" s="182"/>
      <c r="AT2250" s="176" t="s">
        <v>167</v>
      </c>
      <c r="AU2250" s="176" t="s">
        <v>79</v>
      </c>
      <c r="AV2250" s="14" t="s">
        <v>79</v>
      </c>
      <c r="AW2250" s="14" t="s">
        <v>33</v>
      </c>
      <c r="AX2250" s="14" t="s">
        <v>71</v>
      </c>
      <c r="AY2250" s="176" t="s">
        <v>159</v>
      </c>
    </row>
    <row r="2251" spans="2:51" s="14" customFormat="1" ht="11.25">
      <c r="B2251" s="175"/>
      <c r="D2251" s="168" t="s">
        <v>167</v>
      </c>
      <c r="E2251" s="176" t="s">
        <v>3</v>
      </c>
      <c r="F2251" s="177" t="s">
        <v>2720</v>
      </c>
      <c r="H2251" s="178">
        <v>-0.7</v>
      </c>
      <c r="I2251" s="179"/>
      <c r="L2251" s="175"/>
      <c r="M2251" s="180"/>
      <c r="N2251" s="181"/>
      <c r="O2251" s="181"/>
      <c r="P2251" s="181"/>
      <c r="Q2251" s="181"/>
      <c r="R2251" s="181"/>
      <c r="S2251" s="181"/>
      <c r="T2251" s="182"/>
      <c r="AT2251" s="176" t="s">
        <v>167</v>
      </c>
      <c r="AU2251" s="176" t="s">
        <v>79</v>
      </c>
      <c r="AV2251" s="14" t="s">
        <v>79</v>
      </c>
      <c r="AW2251" s="14" t="s">
        <v>33</v>
      </c>
      <c r="AX2251" s="14" t="s">
        <v>71</v>
      </c>
      <c r="AY2251" s="176" t="s">
        <v>159</v>
      </c>
    </row>
    <row r="2252" spans="2:51" s="13" customFormat="1" ht="11.25">
      <c r="B2252" s="167"/>
      <c r="D2252" s="168" t="s">
        <v>167</v>
      </c>
      <c r="E2252" s="169" t="s">
        <v>3</v>
      </c>
      <c r="F2252" s="170" t="s">
        <v>1174</v>
      </c>
      <c r="H2252" s="169" t="s">
        <v>3</v>
      </c>
      <c r="I2252" s="171"/>
      <c r="L2252" s="167"/>
      <c r="M2252" s="172"/>
      <c r="N2252" s="173"/>
      <c r="O2252" s="173"/>
      <c r="P2252" s="173"/>
      <c r="Q2252" s="173"/>
      <c r="R2252" s="173"/>
      <c r="S2252" s="173"/>
      <c r="T2252" s="174"/>
      <c r="AT2252" s="169" t="s">
        <v>167</v>
      </c>
      <c r="AU2252" s="169" t="s">
        <v>79</v>
      </c>
      <c r="AV2252" s="13" t="s">
        <v>15</v>
      </c>
      <c r="AW2252" s="13" t="s">
        <v>33</v>
      </c>
      <c r="AX2252" s="13" t="s">
        <v>71</v>
      </c>
      <c r="AY2252" s="169" t="s">
        <v>159</v>
      </c>
    </row>
    <row r="2253" spans="2:51" s="14" customFormat="1" ht="11.25">
      <c r="B2253" s="175"/>
      <c r="D2253" s="168" t="s">
        <v>167</v>
      </c>
      <c r="E2253" s="176" t="s">
        <v>3</v>
      </c>
      <c r="F2253" s="177" t="s">
        <v>2790</v>
      </c>
      <c r="H2253" s="178">
        <v>2.6</v>
      </c>
      <c r="I2253" s="179"/>
      <c r="L2253" s="175"/>
      <c r="M2253" s="180"/>
      <c r="N2253" s="181"/>
      <c r="O2253" s="181"/>
      <c r="P2253" s="181"/>
      <c r="Q2253" s="181"/>
      <c r="R2253" s="181"/>
      <c r="S2253" s="181"/>
      <c r="T2253" s="182"/>
      <c r="AT2253" s="176" t="s">
        <v>167</v>
      </c>
      <c r="AU2253" s="176" t="s">
        <v>79</v>
      </c>
      <c r="AV2253" s="14" t="s">
        <v>79</v>
      </c>
      <c r="AW2253" s="14" t="s">
        <v>33</v>
      </c>
      <c r="AX2253" s="14" t="s">
        <v>71</v>
      </c>
      <c r="AY2253" s="176" t="s">
        <v>159</v>
      </c>
    </row>
    <row r="2254" spans="2:51" s="13" customFormat="1" ht="11.25">
      <c r="B2254" s="167"/>
      <c r="D2254" s="168" t="s">
        <v>167</v>
      </c>
      <c r="E2254" s="169" t="s">
        <v>3</v>
      </c>
      <c r="F2254" s="170" t="s">
        <v>1199</v>
      </c>
      <c r="H2254" s="169" t="s">
        <v>3</v>
      </c>
      <c r="I2254" s="171"/>
      <c r="L2254" s="167"/>
      <c r="M2254" s="172"/>
      <c r="N2254" s="173"/>
      <c r="O2254" s="173"/>
      <c r="P2254" s="173"/>
      <c r="Q2254" s="173"/>
      <c r="R2254" s="173"/>
      <c r="S2254" s="173"/>
      <c r="T2254" s="174"/>
      <c r="AT2254" s="169" t="s">
        <v>167</v>
      </c>
      <c r="AU2254" s="169" t="s">
        <v>79</v>
      </c>
      <c r="AV2254" s="13" t="s">
        <v>15</v>
      </c>
      <c r="AW2254" s="13" t="s">
        <v>33</v>
      </c>
      <c r="AX2254" s="13" t="s">
        <v>71</v>
      </c>
      <c r="AY2254" s="169" t="s">
        <v>159</v>
      </c>
    </row>
    <row r="2255" spans="2:51" s="14" customFormat="1" ht="11.25">
      <c r="B2255" s="175"/>
      <c r="D2255" s="168" t="s">
        <v>167</v>
      </c>
      <c r="E2255" s="176" t="s">
        <v>3</v>
      </c>
      <c r="F2255" s="177" t="s">
        <v>2778</v>
      </c>
      <c r="H2255" s="178">
        <v>10.9</v>
      </c>
      <c r="I2255" s="179"/>
      <c r="L2255" s="175"/>
      <c r="M2255" s="180"/>
      <c r="N2255" s="181"/>
      <c r="O2255" s="181"/>
      <c r="P2255" s="181"/>
      <c r="Q2255" s="181"/>
      <c r="R2255" s="181"/>
      <c r="S2255" s="181"/>
      <c r="T2255" s="182"/>
      <c r="AT2255" s="176" t="s">
        <v>167</v>
      </c>
      <c r="AU2255" s="176" t="s">
        <v>79</v>
      </c>
      <c r="AV2255" s="14" t="s">
        <v>79</v>
      </c>
      <c r="AW2255" s="14" t="s">
        <v>33</v>
      </c>
      <c r="AX2255" s="14" t="s">
        <v>71</v>
      </c>
      <c r="AY2255" s="176" t="s">
        <v>159</v>
      </c>
    </row>
    <row r="2256" spans="2:51" s="14" customFormat="1" ht="11.25">
      <c r="B2256" s="175"/>
      <c r="D2256" s="168" t="s">
        <v>167</v>
      </c>
      <c r="E2256" s="176" t="s">
        <v>3</v>
      </c>
      <c r="F2256" s="177" t="s">
        <v>2722</v>
      </c>
      <c r="H2256" s="178">
        <v>-1.4</v>
      </c>
      <c r="I2256" s="179"/>
      <c r="L2256" s="175"/>
      <c r="M2256" s="180"/>
      <c r="N2256" s="181"/>
      <c r="O2256" s="181"/>
      <c r="P2256" s="181"/>
      <c r="Q2256" s="181"/>
      <c r="R2256" s="181"/>
      <c r="S2256" s="181"/>
      <c r="T2256" s="182"/>
      <c r="AT2256" s="176" t="s">
        <v>167</v>
      </c>
      <c r="AU2256" s="176" t="s">
        <v>79</v>
      </c>
      <c r="AV2256" s="14" t="s">
        <v>79</v>
      </c>
      <c r="AW2256" s="14" t="s">
        <v>33</v>
      </c>
      <c r="AX2256" s="14" t="s">
        <v>71</v>
      </c>
      <c r="AY2256" s="176" t="s">
        <v>159</v>
      </c>
    </row>
    <row r="2257" spans="2:51" s="13" customFormat="1" ht="11.25">
      <c r="B2257" s="167"/>
      <c r="D2257" s="168" t="s">
        <v>167</v>
      </c>
      <c r="E2257" s="169" t="s">
        <v>3</v>
      </c>
      <c r="F2257" s="170" t="s">
        <v>1201</v>
      </c>
      <c r="H2257" s="169" t="s">
        <v>3</v>
      </c>
      <c r="I2257" s="171"/>
      <c r="L2257" s="167"/>
      <c r="M2257" s="172"/>
      <c r="N2257" s="173"/>
      <c r="O2257" s="173"/>
      <c r="P2257" s="173"/>
      <c r="Q2257" s="173"/>
      <c r="R2257" s="173"/>
      <c r="S2257" s="173"/>
      <c r="T2257" s="174"/>
      <c r="AT2257" s="169" t="s">
        <v>167</v>
      </c>
      <c r="AU2257" s="169" t="s">
        <v>79</v>
      </c>
      <c r="AV2257" s="13" t="s">
        <v>15</v>
      </c>
      <c r="AW2257" s="13" t="s">
        <v>33</v>
      </c>
      <c r="AX2257" s="13" t="s">
        <v>71</v>
      </c>
      <c r="AY2257" s="169" t="s">
        <v>159</v>
      </c>
    </row>
    <row r="2258" spans="2:51" s="14" customFormat="1" ht="11.25">
      <c r="B2258" s="175"/>
      <c r="D2258" s="168" t="s">
        <v>167</v>
      </c>
      <c r="E2258" s="176" t="s">
        <v>3</v>
      </c>
      <c r="F2258" s="177" t="s">
        <v>2724</v>
      </c>
      <c r="H2258" s="178">
        <v>11.6</v>
      </c>
      <c r="I2258" s="179"/>
      <c r="L2258" s="175"/>
      <c r="M2258" s="180"/>
      <c r="N2258" s="181"/>
      <c r="O2258" s="181"/>
      <c r="P2258" s="181"/>
      <c r="Q2258" s="181"/>
      <c r="R2258" s="181"/>
      <c r="S2258" s="181"/>
      <c r="T2258" s="182"/>
      <c r="AT2258" s="176" t="s">
        <v>167</v>
      </c>
      <c r="AU2258" s="176" t="s">
        <v>79</v>
      </c>
      <c r="AV2258" s="14" t="s">
        <v>79</v>
      </c>
      <c r="AW2258" s="14" t="s">
        <v>33</v>
      </c>
      <c r="AX2258" s="14" t="s">
        <v>71</v>
      </c>
      <c r="AY2258" s="176" t="s">
        <v>159</v>
      </c>
    </row>
    <row r="2259" spans="2:51" s="14" customFormat="1" ht="11.25">
      <c r="B2259" s="175"/>
      <c r="D2259" s="168" t="s">
        <v>167</v>
      </c>
      <c r="E2259" s="176" t="s">
        <v>3</v>
      </c>
      <c r="F2259" s="177" t="s">
        <v>2722</v>
      </c>
      <c r="H2259" s="178">
        <v>-1.4</v>
      </c>
      <c r="I2259" s="179"/>
      <c r="L2259" s="175"/>
      <c r="M2259" s="180"/>
      <c r="N2259" s="181"/>
      <c r="O2259" s="181"/>
      <c r="P2259" s="181"/>
      <c r="Q2259" s="181"/>
      <c r="R2259" s="181"/>
      <c r="S2259" s="181"/>
      <c r="T2259" s="182"/>
      <c r="AT2259" s="176" t="s">
        <v>167</v>
      </c>
      <c r="AU2259" s="176" t="s">
        <v>79</v>
      </c>
      <c r="AV2259" s="14" t="s">
        <v>79</v>
      </c>
      <c r="AW2259" s="14" t="s">
        <v>33</v>
      </c>
      <c r="AX2259" s="14" t="s">
        <v>71</v>
      </c>
      <c r="AY2259" s="176" t="s">
        <v>159</v>
      </c>
    </row>
    <row r="2260" spans="2:51" s="13" customFormat="1" ht="11.25">
      <c r="B2260" s="167"/>
      <c r="D2260" s="168" t="s">
        <v>167</v>
      </c>
      <c r="E2260" s="169" t="s">
        <v>3</v>
      </c>
      <c r="F2260" s="170" t="s">
        <v>1206</v>
      </c>
      <c r="H2260" s="169" t="s">
        <v>3</v>
      </c>
      <c r="I2260" s="171"/>
      <c r="L2260" s="167"/>
      <c r="M2260" s="172"/>
      <c r="N2260" s="173"/>
      <c r="O2260" s="173"/>
      <c r="P2260" s="173"/>
      <c r="Q2260" s="173"/>
      <c r="R2260" s="173"/>
      <c r="S2260" s="173"/>
      <c r="T2260" s="174"/>
      <c r="AT2260" s="169" t="s">
        <v>167</v>
      </c>
      <c r="AU2260" s="169" t="s">
        <v>79</v>
      </c>
      <c r="AV2260" s="13" t="s">
        <v>15</v>
      </c>
      <c r="AW2260" s="13" t="s">
        <v>33</v>
      </c>
      <c r="AX2260" s="13" t="s">
        <v>71</v>
      </c>
      <c r="AY2260" s="169" t="s">
        <v>159</v>
      </c>
    </row>
    <row r="2261" spans="2:51" s="14" customFormat="1" ht="11.25">
      <c r="B2261" s="175"/>
      <c r="D2261" s="168" t="s">
        <v>167</v>
      </c>
      <c r="E2261" s="176" t="s">
        <v>3</v>
      </c>
      <c r="F2261" s="177" t="s">
        <v>1207</v>
      </c>
      <c r="H2261" s="178">
        <v>9.5</v>
      </c>
      <c r="I2261" s="179"/>
      <c r="L2261" s="175"/>
      <c r="M2261" s="180"/>
      <c r="N2261" s="181"/>
      <c r="O2261" s="181"/>
      <c r="P2261" s="181"/>
      <c r="Q2261" s="181"/>
      <c r="R2261" s="181"/>
      <c r="S2261" s="181"/>
      <c r="T2261" s="182"/>
      <c r="AT2261" s="176" t="s">
        <v>167</v>
      </c>
      <c r="AU2261" s="176" t="s">
        <v>79</v>
      </c>
      <c r="AV2261" s="14" t="s">
        <v>79</v>
      </c>
      <c r="AW2261" s="14" t="s">
        <v>33</v>
      </c>
      <c r="AX2261" s="14" t="s">
        <v>71</v>
      </c>
      <c r="AY2261" s="176" t="s">
        <v>159</v>
      </c>
    </row>
    <row r="2262" spans="2:51" s="14" customFormat="1" ht="11.25">
      <c r="B2262" s="175"/>
      <c r="D2262" s="168" t="s">
        <v>167</v>
      </c>
      <c r="E2262" s="176" t="s">
        <v>3</v>
      </c>
      <c r="F2262" s="177" t="s">
        <v>2722</v>
      </c>
      <c r="H2262" s="178">
        <v>-1.4</v>
      </c>
      <c r="I2262" s="179"/>
      <c r="L2262" s="175"/>
      <c r="M2262" s="180"/>
      <c r="N2262" s="181"/>
      <c r="O2262" s="181"/>
      <c r="P2262" s="181"/>
      <c r="Q2262" s="181"/>
      <c r="R2262" s="181"/>
      <c r="S2262" s="181"/>
      <c r="T2262" s="182"/>
      <c r="AT2262" s="176" t="s">
        <v>167</v>
      </c>
      <c r="AU2262" s="176" t="s">
        <v>79</v>
      </c>
      <c r="AV2262" s="14" t="s">
        <v>79</v>
      </c>
      <c r="AW2262" s="14" t="s">
        <v>33</v>
      </c>
      <c r="AX2262" s="14" t="s">
        <v>71</v>
      </c>
      <c r="AY2262" s="176" t="s">
        <v>159</v>
      </c>
    </row>
    <row r="2263" spans="2:51" s="13" customFormat="1" ht="11.25">
      <c r="B2263" s="167"/>
      <c r="D2263" s="168" t="s">
        <v>167</v>
      </c>
      <c r="E2263" s="169" t="s">
        <v>3</v>
      </c>
      <c r="F2263" s="170" t="s">
        <v>1208</v>
      </c>
      <c r="H2263" s="169" t="s">
        <v>3</v>
      </c>
      <c r="I2263" s="171"/>
      <c r="L2263" s="167"/>
      <c r="M2263" s="172"/>
      <c r="N2263" s="173"/>
      <c r="O2263" s="173"/>
      <c r="P2263" s="173"/>
      <c r="Q2263" s="173"/>
      <c r="R2263" s="173"/>
      <c r="S2263" s="173"/>
      <c r="T2263" s="174"/>
      <c r="AT2263" s="169" t="s">
        <v>167</v>
      </c>
      <c r="AU2263" s="169" t="s">
        <v>79</v>
      </c>
      <c r="AV2263" s="13" t="s">
        <v>15</v>
      </c>
      <c r="AW2263" s="13" t="s">
        <v>33</v>
      </c>
      <c r="AX2263" s="13" t="s">
        <v>71</v>
      </c>
      <c r="AY2263" s="169" t="s">
        <v>159</v>
      </c>
    </row>
    <row r="2264" spans="2:51" s="14" customFormat="1" ht="11.25">
      <c r="B2264" s="175"/>
      <c r="D2264" s="168" t="s">
        <v>167</v>
      </c>
      <c r="E2264" s="176" t="s">
        <v>3</v>
      </c>
      <c r="F2264" s="177" t="s">
        <v>1207</v>
      </c>
      <c r="H2264" s="178">
        <v>9.5</v>
      </c>
      <c r="I2264" s="179"/>
      <c r="L2264" s="175"/>
      <c r="M2264" s="180"/>
      <c r="N2264" s="181"/>
      <c r="O2264" s="181"/>
      <c r="P2264" s="181"/>
      <c r="Q2264" s="181"/>
      <c r="R2264" s="181"/>
      <c r="S2264" s="181"/>
      <c r="T2264" s="182"/>
      <c r="AT2264" s="176" t="s">
        <v>167</v>
      </c>
      <c r="AU2264" s="176" t="s">
        <v>79</v>
      </c>
      <c r="AV2264" s="14" t="s">
        <v>79</v>
      </c>
      <c r="AW2264" s="14" t="s">
        <v>33</v>
      </c>
      <c r="AX2264" s="14" t="s">
        <v>71</v>
      </c>
      <c r="AY2264" s="176" t="s">
        <v>159</v>
      </c>
    </row>
    <row r="2265" spans="2:51" s="14" customFormat="1" ht="11.25">
      <c r="B2265" s="175"/>
      <c r="D2265" s="168" t="s">
        <v>167</v>
      </c>
      <c r="E2265" s="176" t="s">
        <v>3</v>
      </c>
      <c r="F2265" s="177" t="s">
        <v>2722</v>
      </c>
      <c r="H2265" s="178">
        <v>-1.4</v>
      </c>
      <c r="I2265" s="179"/>
      <c r="L2265" s="175"/>
      <c r="M2265" s="180"/>
      <c r="N2265" s="181"/>
      <c r="O2265" s="181"/>
      <c r="P2265" s="181"/>
      <c r="Q2265" s="181"/>
      <c r="R2265" s="181"/>
      <c r="S2265" s="181"/>
      <c r="T2265" s="182"/>
      <c r="AT2265" s="176" t="s">
        <v>167</v>
      </c>
      <c r="AU2265" s="176" t="s">
        <v>79</v>
      </c>
      <c r="AV2265" s="14" t="s">
        <v>79</v>
      </c>
      <c r="AW2265" s="14" t="s">
        <v>33</v>
      </c>
      <c r="AX2265" s="14" t="s">
        <v>71</v>
      </c>
      <c r="AY2265" s="176" t="s">
        <v>159</v>
      </c>
    </row>
    <row r="2266" spans="2:51" s="13" customFormat="1" ht="11.25">
      <c r="B2266" s="167"/>
      <c r="D2266" s="168" t="s">
        <v>167</v>
      </c>
      <c r="E2266" s="169" t="s">
        <v>3</v>
      </c>
      <c r="F2266" s="170" t="s">
        <v>1225</v>
      </c>
      <c r="H2266" s="169" t="s">
        <v>3</v>
      </c>
      <c r="I2266" s="171"/>
      <c r="L2266" s="167"/>
      <c r="M2266" s="172"/>
      <c r="N2266" s="173"/>
      <c r="O2266" s="173"/>
      <c r="P2266" s="173"/>
      <c r="Q2266" s="173"/>
      <c r="R2266" s="173"/>
      <c r="S2266" s="173"/>
      <c r="T2266" s="174"/>
      <c r="AT2266" s="169" t="s">
        <v>167</v>
      </c>
      <c r="AU2266" s="169" t="s">
        <v>79</v>
      </c>
      <c r="AV2266" s="13" t="s">
        <v>15</v>
      </c>
      <c r="AW2266" s="13" t="s">
        <v>33</v>
      </c>
      <c r="AX2266" s="13" t="s">
        <v>71</v>
      </c>
      <c r="AY2266" s="169" t="s">
        <v>159</v>
      </c>
    </row>
    <row r="2267" spans="2:51" s="14" customFormat="1" ht="11.25">
      <c r="B2267" s="175"/>
      <c r="D2267" s="168" t="s">
        <v>167</v>
      </c>
      <c r="E2267" s="176" t="s">
        <v>3</v>
      </c>
      <c r="F2267" s="177" t="s">
        <v>2779</v>
      </c>
      <c r="H2267" s="178">
        <v>5.6</v>
      </c>
      <c r="I2267" s="179"/>
      <c r="L2267" s="175"/>
      <c r="M2267" s="180"/>
      <c r="N2267" s="181"/>
      <c r="O2267" s="181"/>
      <c r="P2267" s="181"/>
      <c r="Q2267" s="181"/>
      <c r="R2267" s="181"/>
      <c r="S2267" s="181"/>
      <c r="T2267" s="182"/>
      <c r="AT2267" s="176" t="s">
        <v>167</v>
      </c>
      <c r="AU2267" s="176" t="s">
        <v>79</v>
      </c>
      <c r="AV2267" s="14" t="s">
        <v>79</v>
      </c>
      <c r="AW2267" s="14" t="s">
        <v>33</v>
      </c>
      <c r="AX2267" s="14" t="s">
        <v>71</v>
      </c>
      <c r="AY2267" s="176" t="s">
        <v>159</v>
      </c>
    </row>
    <row r="2268" spans="2:51" s="14" customFormat="1" ht="11.25">
      <c r="B2268" s="175"/>
      <c r="D2268" s="168" t="s">
        <v>167</v>
      </c>
      <c r="E2268" s="176" t="s">
        <v>3</v>
      </c>
      <c r="F2268" s="177" t="s">
        <v>2780</v>
      </c>
      <c r="H2268" s="178">
        <v>-0.6</v>
      </c>
      <c r="I2268" s="179"/>
      <c r="L2268" s="175"/>
      <c r="M2268" s="180"/>
      <c r="N2268" s="181"/>
      <c r="O2268" s="181"/>
      <c r="P2268" s="181"/>
      <c r="Q2268" s="181"/>
      <c r="R2268" s="181"/>
      <c r="S2268" s="181"/>
      <c r="T2268" s="182"/>
      <c r="AT2268" s="176" t="s">
        <v>167</v>
      </c>
      <c r="AU2268" s="176" t="s">
        <v>79</v>
      </c>
      <c r="AV2268" s="14" t="s">
        <v>79</v>
      </c>
      <c r="AW2268" s="14" t="s">
        <v>33</v>
      </c>
      <c r="AX2268" s="14" t="s">
        <v>71</v>
      </c>
      <c r="AY2268" s="176" t="s">
        <v>159</v>
      </c>
    </row>
    <row r="2269" spans="2:51" s="13" customFormat="1" ht="11.25">
      <c r="B2269" s="167"/>
      <c r="D2269" s="168" t="s">
        <v>167</v>
      </c>
      <c r="E2269" s="169" t="s">
        <v>3</v>
      </c>
      <c r="F2269" s="170" t="s">
        <v>1229</v>
      </c>
      <c r="H2269" s="169" t="s">
        <v>3</v>
      </c>
      <c r="I2269" s="171"/>
      <c r="L2269" s="167"/>
      <c r="M2269" s="172"/>
      <c r="N2269" s="173"/>
      <c r="O2269" s="173"/>
      <c r="P2269" s="173"/>
      <c r="Q2269" s="173"/>
      <c r="R2269" s="173"/>
      <c r="S2269" s="173"/>
      <c r="T2269" s="174"/>
      <c r="AT2269" s="169" t="s">
        <v>167</v>
      </c>
      <c r="AU2269" s="169" t="s">
        <v>79</v>
      </c>
      <c r="AV2269" s="13" t="s">
        <v>15</v>
      </c>
      <c r="AW2269" s="13" t="s">
        <v>33</v>
      </c>
      <c r="AX2269" s="13" t="s">
        <v>71</v>
      </c>
      <c r="AY2269" s="169" t="s">
        <v>159</v>
      </c>
    </row>
    <row r="2270" spans="2:51" s="14" customFormat="1" ht="11.25">
      <c r="B2270" s="175"/>
      <c r="D2270" s="168" t="s">
        <v>167</v>
      </c>
      <c r="E2270" s="176" t="s">
        <v>3</v>
      </c>
      <c r="F2270" s="177" t="s">
        <v>2781</v>
      </c>
      <c r="H2270" s="178">
        <v>6.2</v>
      </c>
      <c r="I2270" s="179"/>
      <c r="L2270" s="175"/>
      <c r="M2270" s="180"/>
      <c r="N2270" s="181"/>
      <c r="O2270" s="181"/>
      <c r="P2270" s="181"/>
      <c r="Q2270" s="181"/>
      <c r="R2270" s="181"/>
      <c r="S2270" s="181"/>
      <c r="T2270" s="182"/>
      <c r="AT2270" s="176" t="s">
        <v>167</v>
      </c>
      <c r="AU2270" s="176" t="s">
        <v>79</v>
      </c>
      <c r="AV2270" s="14" t="s">
        <v>79</v>
      </c>
      <c r="AW2270" s="14" t="s">
        <v>33</v>
      </c>
      <c r="AX2270" s="14" t="s">
        <v>71</v>
      </c>
      <c r="AY2270" s="176" t="s">
        <v>159</v>
      </c>
    </row>
    <row r="2271" spans="2:51" s="14" customFormat="1" ht="11.25">
      <c r="B2271" s="175"/>
      <c r="D2271" s="168" t="s">
        <v>167</v>
      </c>
      <c r="E2271" s="176" t="s">
        <v>3</v>
      </c>
      <c r="F2271" s="177" t="s">
        <v>2722</v>
      </c>
      <c r="H2271" s="178">
        <v>-1.4</v>
      </c>
      <c r="I2271" s="179"/>
      <c r="L2271" s="175"/>
      <c r="M2271" s="180"/>
      <c r="N2271" s="181"/>
      <c r="O2271" s="181"/>
      <c r="P2271" s="181"/>
      <c r="Q2271" s="181"/>
      <c r="R2271" s="181"/>
      <c r="S2271" s="181"/>
      <c r="T2271" s="182"/>
      <c r="AT2271" s="176" t="s">
        <v>167</v>
      </c>
      <c r="AU2271" s="176" t="s">
        <v>79</v>
      </c>
      <c r="AV2271" s="14" t="s">
        <v>79</v>
      </c>
      <c r="AW2271" s="14" t="s">
        <v>33</v>
      </c>
      <c r="AX2271" s="14" t="s">
        <v>71</v>
      </c>
      <c r="AY2271" s="176" t="s">
        <v>159</v>
      </c>
    </row>
    <row r="2272" spans="2:51" s="13" customFormat="1" ht="11.25">
      <c r="B2272" s="167"/>
      <c r="D2272" s="168" t="s">
        <v>167</v>
      </c>
      <c r="E2272" s="169" t="s">
        <v>3</v>
      </c>
      <c r="F2272" s="170" t="s">
        <v>1231</v>
      </c>
      <c r="H2272" s="169" t="s">
        <v>3</v>
      </c>
      <c r="I2272" s="171"/>
      <c r="L2272" s="167"/>
      <c r="M2272" s="172"/>
      <c r="N2272" s="173"/>
      <c r="O2272" s="173"/>
      <c r="P2272" s="173"/>
      <c r="Q2272" s="173"/>
      <c r="R2272" s="173"/>
      <c r="S2272" s="173"/>
      <c r="T2272" s="174"/>
      <c r="AT2272" s="169" t="s">
        <v>167</v>
      </c>
      <c r="AU2272" s="169" t="s">
        <v>79</v>
      </c>
      <c r="AV2272" s="13" t="s">
        <v>15</v>
      </c>
      <c r="AW2272" s="13" t="s">
        <v>33</v>
      </c>
      <c r="AX2272" s="13" t="s">
        <v>71</v>
      </c>
      <c r="AY2272" s="169" t="s">
        <v>159</v>
      </c>
    </row>
    <row r="2273" spans="2:51" s="14" customFormat="1" ht="11.25">
      <c r="B2273" s="175"/>
      <c r="D2273" s="168" t="s">
        <v>167</v>
      </c>
      <c r="E2273" s="176" t="s">
        <v>3</v>
      </c>
      <c r="F2273" s="177" t="s">
        <v>1232</v>
      </c>
      <c r="H2273" s="178">
        <v>6</v>
      </c>
      <c r="I2273" s="179"/>
      <c r="L2273" s="175"/>
      <c r="M2273" s="180"/>
      <c r="N2273" s="181"/>
      <c r="O2273" s="181"/>
      <c r="P2273" s="181"/>
      <c r="Q2273" s="181"/>
      <c r="R2273" s="181"/>
      <c r="S2273" s="181"/>
      <c r="T2273" s="182"/>
      <c r="AT2273" s="176" t="s">
        <v>167</v>
      </c>
      <c r="AU2273" s="176" t="s">
        <v>79</v>
      </c>
      <c r="AV2273" s="14" t="s">
        <v>79</v>
      </c>
      <c r="AW2273" s="14" t="s">
        <v>33</v>
      </c>
      <c r="AX2273" s="14" t="s">
        <v>71</v>
      </c>
      <c r="AY2273" s="176" t="s">
        <v>159</v>
      </c>
    </row>
    <row r="2274" spans="2:51" s="14" customFormat="1" ht="11.25">
      <c r="B2274" s="175"/>
      <c r="D2274" s="168" t="s">
        <v>167</v>
      </c>
      <c r="E2274" s="176" t="s">
        <v>3</v>
      </c>
      <c r="F2274" s="177" t="s">
        <v>2725</v>
      </c>
      <c r="H2274" s="178">
        <v>-0.7</v>
      </c>
      <c r="I2274" s="179"/>
      <c r="L2274" s="175"/>
      <c r="M2274" s="180"/>
      <c r="N2274" s="181"/>
      <c r="O2274" s="181"/>
      <c r="P2274" s="181"/>
      <c r="Q2274" s="181"/>
      <c r="R2274" s="181"/>
      <c r="S2274" s="181"/>
      <c r="T2274" s="182"/>
      <c r="AT2274" s="176" t="s">
        <v>167</v>
      </c>
      <c r="AU2274" s="176" t="s">
        <v>79</v>
      </c>
      <c r="AV2274" s="14" t="s">
        <v>79</v>
      </c>
      <c r="AW2274" s="14" t="s">
        <v>33</v>
      </c>
      <c r="AX2274" s="14" t="s">
        <v>71</v>
      </c>
      <c r="AY2274" s="176" t="s">
        <v>159</v>
      </c>
    </row>
    <row r="2275" spans="2:51" s="13" customFormat="1" ht="11.25">
      <c r="B2275" s="167"/>
      <c r="D2275" s="168" t="s">
        <v>167</v>
      </c>
      <c r="E2275" s="169" t="s">
        <v>3</v>
      </c>
      <c r="F2275" s="170" t="s">
        <v>2744</v>
      </c>
      <c r="H2275" s="169" t="s">
        <v>3</v>
      </c>
      <c r="I2275" s="171"/>
      <c r="L2275" s="167"/>
      <c r="M2275" s="172"/>
      <c r="N2275" s="173"/>
      <c r="O2275" s="173"/>
      <c r="P2275" s="173"/>
      <c r="Q2275" s="173"/>
      <c r="R2275" s="173"/>
      <c r="S2275" s="173"/>
      <c r="T2275" s="174"/>
      <c r="AT2275" s="169" t="s">
        <v>167</v>
      </c>
      <c r="AU2275" s="169" t="s">
        <v>79</v>
      </c>
      <c r="AV2275" s="13" t="s">
        <v>15</v>
      </c>
      <c r="AW2275" s="13" t="s">
        <v>33</v>
      </c>
      <c r="AX2275" s="13" t="s">
        <v>71</v>
      </c>
      <c r="AY2275" s="169" t="s">
        <v>159</v>
      </c>
    </row>
    <row r="2276" spans="2:51" s="14" customFormat="1" ht="11.25">
      <c r="B2276" s="175"/>
      <c r="D2276" s="168" t="s">
        <v>167</v>
      </c>
      <c r="E2276" s="176" t="s">
        <v>3</v>
      </c>
      <c r="F2276" s="177" t="s">
        <v>2791</v>
      </c>
      <c r="H2276" s="178">
        <v>3.4</v>
      </c>
      <c r="I2276" s="179"/>
      <c r="L2276" s="175"/>
      <c r="M2276" s="180"/>
      <c r="N2276" s="181"/>
      <c r="O2276" s="181"/>
      <c r="P2276" s="181"/>
      <c r="Q2276" s="181"/>
      <c r="R2276" s="181"/>
      <c r="S2276" s="181"/>
      <c r="T2276" s="182"/>
      <c r="AT2276" s="176" t="s">
        <v>167</v>
      </c>
      <c r="AU2276" s="176" t="s">
        <v>79</v>
      </c>
      <c r="AV2276" s="14" t="s">
        <v>79</v>
      </c>
      <c r="AW2276" s="14" t="s">
        <v>33</v>
      </c>
      <c r="AX2276" s="14" t="s">
        <v>71</v>
      </c>
      <c r="AY2276" s="176" t="s">
        <v>159</v>
      </c>
    </row>
    <row r="2277" spans="2:51" s="13" customFormat="1" ht="11.25">
      <c r="B2277" s="167"/>
      <c r="D2277" s="168" t="s">
        <v>167</v>
      </c>
      <c r="E2277" s="169" t="s">
        <v>3</v>
      </c>
      <c r="F2277" s="170" t="s">
        <v>2792</v>
      </c>
      <c r="H2277" s="169" t="s">
        <v>3</v>
      </c>
      <c r="I2277" s="171"/>
      <c r="L2277" s="167"/>
      <c r="M2277" s="172"/>
      <c r="N2277" s="173"/>
      <c r="O2277" s="173"/>
      <c r="P2277" s="173"/>
      <c r="Q2277" s="173"/>
      <c r="R2277" s="173"/>
      <c r="S2277" s="173"/>
      <c r="T2277" s="174"/>
      <c r="AT2277" s="169" t="s">
        <v>167</v>
      </c>
      <c r="AU2277" s="169" t="s">
        <v>79</v>
      </c>
      <c r="AV2277" s="13" t="s">
        <v>15</v>
      </c>
      <c r="AW2277" s="13" t="s">
        <v>33</v>
      </c>
      <c r="AX2277" s="13" t="s">
        <v>71</v>
      </c>
      <c r="AY2277" s="169" t="s">
        <v>159</v>
      </c>
    </row>
    <row r="2278" spans="2:51" s="14" customFormat="1" ht="11.25">
      <c r="B2278" s="175"/>
      <c r="D2278" s="168" t="s">
        <v>167</v>
      </c>
      <c r="E2278" s="176" t="s">
        <v>3</v>
      </c>
      <c r="F2278" s="177" t="s">
        <v>2793</v>
      </c>
      <c r="H2278" s="178">
        <v>38</v>
      </c>
      <c r="I2278" s="179"/>
      <c r="L2278" s="175"/>
      <c r="M2278" s="180"/>
      <c r="N2278" s="181"/>
      <c r="O2278" s="181"/>
      <c r="P2278" s="181"/>
      <c r="Q2278" s="181"/>
      <c r="R2278" s="181"/>
      <c r="S2278" s="181"/>
      <c r="T2278" s="182"/>
      <c r="AT2278" s="176" t="s">
        <v>167</v>
      </c>
      <c r="AU2278" s="176" t="s">
        <v>79</v>
      </c>
      <c r="AV2278" s="14" t="s">
        <v>79</v>
      </c>
      <c r="AW2278" s="14" t="s">
        <v>33</v>
      </c>
      <c r="AX2278" s="14" t="s">
        <v>71</v>
      </c>
      <c r="AY2278" s="176" t="s">
        <v>159</v>
      </c>
    </row>
    <row r="2279" spans="2:51" s="14" customFormat="1" ht="11.25">
      <c r="B2279" s="175"/>
      <c r="D2279" s="168" t="s">
        <v>167</v>
      </c>
      <c r="E2279" s="176" t="s">
        <v>3</v>
      </c>
      <c r="F2279" s="177" t="s">
        <v>2794</v>
      </c>
      <c r="H2279" s="178">
        <v>60</v>
      </c>
      <c r="I2279" s="179"/>
      <c r="L2279" s="175"/>
      <c r="M2279" s="180"/>
      <c r="N2279" s="181"/>
      <c r="O2279" s="181"/>
      <c r="P2279" s="181"/>
      <c r="Q2279" s="181"/>
      <c r="R2279" s="181"/>
      <c r="S2279" s="181"/>
      <c r="T2279" s="182"/>
      <c r="AT2279" s="176" t="s">
        <v>167</v>
      </c>
      <c r="AU2279" s="176" t="s">
        <v>79</v>
      </c>
      <c r="AV2279" s="14" t="s">
        <v>79</v>
      </c>
      <c r="AW2279" s="14" t="s">
        <v>33</v>
      </c>
      <c r="AX2279" s="14" t="s">
        <v>71</v>
      </c>
      <c r="AY2279" s="176" t="s">
        <v>159</v>
      </c>
    </row>
    <row r="2280" spans="2:51" s="13" customFormat="1" ht="11.25">
      <c r="B2280" s="167"/>
      <c r="D2280" s="168" t="s">
        <v>167</v>
      </c>
      <c r="E2280" s="169" t="s">
        <v>3</v>
      </c>
      <c r="F2280" s="170" t="s">
        <v>468</v>
      </c>
      <c r="H2280" s="169" t="s">
        <v>3</v>
      </c>
      <c r="I2280" s="171"/>
      <c r="L2280" s="167"/>
      <c r="M2280" s="172"/>
      <c r="N2280" s="173"/>
      <c r="O2280" s="173"/>
      <c r="P2280" s="173"/>
      <c r="Q2280" s="173"/>
      <c r="R2280" s="173"/>
      <c r="S2280" s="173"/>
      <c r="T2280" s="174"/>
      <c r="AT2280" s="169" t="s">
        <v>167</v>
      </c>
      <c r="AU2280" s="169" t="s">
        <v>79</v>
      </c>
      <c r="AV2280" s="13" t="s">
        <v>15</v>
      </c>
      <c r="AW2280" s="13" t="s">
        <v>33</v>
      </c>
      <c r="AX2280" s="13" t="s">
        <v>71</v>
      </c>
      <c r="AY2280" s="169" t="s">
        <v>159</v>
      </c>
    </row>
    <row r="2281" spans="2:51" s="14" customFormat="1" ht="11.25">
      <c r="B2281" s="175"/>
      <c r="D2281" s="168" t="s">
        <v>167</v>
      </c>
      <c r="E2281" s="176" t="s">
        <v>3</v>
      </c>
      <c r="F2281" s="177" t="s">
        <v>2765</v>
      </c>
      <c r="H2281" s="178">
        <v>0.95</v>
      </c>
      <c r="I2281" s="179"/>
      <c r="L2281" s="175"/>
      <c r="M2281" s="180"/>
      <c r="N2281" s="181"/>
      <c r="O2281" s="181"/>
      <c r="P2281" s="181"/>
      <c r="Q2281" s="181"/>
      <c r="R2281" s="181"/>
      <c r="S2281" s="181"/>
      <c r="T2281" s="182"/>
      <c r="AT2281" s="176" t="s">
        <v>167</v>
      </c>
      <c r="AU2281" s="176" t="s">
        <v>79</v>
      </c>
      <c r="AV2281" s="14" t="s">
        <v>79</v>
      </c>
      <c r="AW2281" s="14" t="s">
        <v>33</v>
      </c>
      <c r="AX2281" s="14" t="s">
        <v>71</v>
      </c>
      <c r="AY2281" s="176" t="s">
        <v>159</v>
      </c>
    </row>
    <row r="2282" spans="2:51" s="14" customFormat="1" ht="11.25">
      <c r="B2282" s="175"/>
      <c r="D2282" s="168" t="s">
        <v>167</v>
      </c>
      <c r="E2282" s="176" t="s">
        <v>3</v>
      </c>
      <c r="F2282" s="177" t="s">
        <v>2766</v>
      </c>
      <c r="H2282" s="178">
        <v>1.05</v>
      </c>
      <c r="I2282" s="179"/>
      <c r="L2282" s="175"/>
      <c r="M2282" s="180"/>
      <c r="N2282" s="181"/>
      <c r="O2282" s="181"/>
      <c r="P2282" s="181"/>
      <c r="Q2282" s="181"/>
      <c r="R2282" s="181"/>
      <c r="S2282" s="181"/>
      <c r="T2282" s="182"/>
      <c r="AT2282" s="176" t="s">
        <v>167</v>
      </c>
      <c r="AU2282" s="176" t="s">
        <v>79</v>
      </c>
      <c r="AV2282" s="14" t="s">
        <v>79</v>
      </c>
      <c r="AW2282" s="14" t="s">
        <v>33</v>
      </c>
      <c r="AX2282" s="14" t="s">
        <v>71</v>
      </c>
      <c r="AY2282" s="176" t="s">
        <v>159</v>
      </c>
    </row>
    <row r="2283" spans="2:51" s="14" customFormat="1" ht="11.25">
      <c r="B2283" s="175"/>
      <c r="D2283" s="168" t="s">
        <v>167</v>
      </c>
      <c r="E2283" s="176" t="s">
        <v>3</v>
      </c>
      <c r="F2283" s="177" t="s">
        <v>2795</v>
      </c>
      <c r="H2283" s="178">
        <v>0.85</v>
      </c>
      <c r="I2283" s="179"/>
      <c r="L2283" s="175"/>
      <c r="M2283" s="180"/>
      <c r="N2283" s="181"/>
      <c r="O2283" s="181"/>
      <c r="P2283" s="181"/>
      <c r="Q2283" s="181"/>
      <c r="R2283" s="181"/>
      <c r="S2283" s="181"/>
      <c r="T2283" s="182"/>
      <c r="AT2283" s="176" t="s">
        <v>167</v>
      </c>
      <c r="AU2283" s="176" t="s">
        <v>79</v>
      </c>
      <c r="AV2283" s="14" t="s">
        <v>79</v>
      </c>
      <c r="AW2283" s="14" t="s">
        <v>33</v>
      </c>
      <c r="AX2283" s="14" t="s">
        <v>71</v>
      </c>
      <c r="AY2283" s="176" t="s">
        <v>159</v>
      </c>
    </row>
    <row r="2284" spans="2:51" s="14" customFormat="1" ht="11.25">
      <c r="B2284" s="175"/>
      <c r="D2284" s="168" t="s">
        <v>167</v>
      </c>
      <c r="E2284" s="176" t="s">
        <v>3</v>
      </c>
      <c r="F2284" s="177" t="s">
        <v>2765</v>
      </c>
      <c r="H2284" s="178">
        <v>0.95</v>
      </c>
      <c r="I2284" s="179"/>
      <c r="L2284" s="175"/>
      <c r="M2284" s="180"/>
      <c r="N2284" s="181"/>
      <c r="O2284" s="181"/>
      <c r="P2284" s="181"/>
      <c r="Q2284" s="181"/>
      <c r="R2284" s="181"/>
      <c r="S2284" s="181"/>
      <c r="T2284" s="182"/>
      <c r="AT2284" s="176" t="s">
        <v>167</v>
      </c>
      <c r="AU2284" s="176" t="s">
        <v>79</v>
      </c>
      <c r="AV2284" s="14" t="s">
        <v>79</v>
      </c>
      <c r="AW2284" s="14" t="s">
        <v>33</v>
      </c>
      <c r="AX2284" s="14" t="s">
        <v>71</v>
      </c>
      <c r="AY2284" s="176" t="s">
        <v>159</v>
      </c>
    </row>
    <row r="2285" spans="2:51" s="14" customFormat="1" ht="11.25">
      <c r="B2285" s="175"/>
      <c r="D2285" s="168" t="s">
        <v>167</v>
      </c>
      <c r="E2285" s="176" t="s">
        <v>3</v>
      </c>
      <c r="F2285" s="177" t="s">
        <v>2796</v>
      </c>
      <c r="H2285" s="178">
        <v>0.75</v>
      </c>
      <c r="I2285" s="179"/>
      <c r="L2285" s="175"/>
      <c r="M2285" s="180"/>
      <c r="N2285" s="181"/>
      <c r="O2285" s="181"/>
      <c r="P2285" s="181"/>
      <c r="Q2285" s="181"/>
      <c r="R2285" s="181"/>
      <c r="S2285" s="181"/>
      <c r="T2285" s="182"/>
      <c r="AT2285" s="176" t="s">
        <v>167</v>
      </c>
      <c r="AU2285" s="176" t="s">
        <v>79</v>
      </c>
      <c r="AV2285" s="14" t="s">
        <v>79</v>
      </c>
      <c r="AW2285" s="14" t="s">
        <v>33</v>
      </c>
      <c r="AX2285" s="14" t="s">
        <v>71</v>
      </c>
      <c r="AY2285" s="176" t="s">
        <v>159</v>
      </c>
    </row>
    <row r="2286" spans="2:51" s="14" customFormat="1" ht="11.25">
      <c r="B2286" s="175"/>
      <c r="D2286" s="168" t="s">
        <v>167</v>
      </c>
      <c r="E2286" s="176" t="s">
        <v>3</v>
      </c>
      <c r="F2286" s="177" t="s">
        <v>2765</v>
      </c>
      <c r="H2286" s="178">
        <v>0.95</v>
      </c>
      <c r="I2286" s="179"/>
      <c r="L2286" s="175"/>
      <c r="M2286" s="180"/>
      <c r="N2286" s="181"/>
      <c r="O2286" s="181"/>
      <c r="P2286" s="181"/>
      <c r="Q2286" s="181"/>
      <c r="R2286" s="181"/>
      <c r="S2286" s="181"/>
      <c r="T2286" s="182"/>
      <c r="AT2286" s="176" t="s">
        <v>167</v>
      </c>
      <c r="AU2286" s="176" t="s">
        <v>79</v>
      </c>
      <c r="AV2286" s="14" t="s">
        <v>79</v>
      </c>
      <c r="AW2286" s="14" t="s">
        <v>33</v>
      </c>
      <c r="AX2286" s="14" t="s">
        <v>71</v>
      </c>
      <c r="AY2286" s="176" t="s">
        <v>159</v>
      </c>
    </row>
    <row r="2287" spans="2:51" s="14" customFormat="1" ht="11.25">
      <c r="B2287" s="175"/>
      <c r="D2287" s="168" t="s">
        <v>167</v>
      </c>
      <c r="E2287" s="176" t="s">
        <v>3</v>
      </c>
      <c r="F2287" s="177" t="s">
        <v>2797</v>
      </c>
      <c r="H2287" s="178">
        <v>1.4</v>
      </c>
      <c r="I2287" s="179"/>
      <c r="L2287" s="175"/>
      <c r="M2287" s="180"/>
      <c r="N2287" s="181"/>
      <c r="O2287" s="181"/>
      <c r="P2287" s="181"/>
      <c r="Q2287" s="181"/>
      <c r="R2287" s="181"/>
      <c r="S2287" s="181"/>
      <c r="T2287" s="182"/>
      <c r="AT2287" s="176" t="s">
        <v>167</v>
      </c>
      <c r="AU2287" s="176" t="s">
        <v>79</v>
      </c>
      <c r="AV2287" s="14" t="s">
        <v>79</v>
      </c>
      <c r="AW2287" s="14" t="s">
        <v>33</v>
      </c>
      <c r="AX2287" s="14" t="s">
        <v>71</v>
      </c>
      <c r="AY2287" s="176" t="s">
        <v>159</v>
      </c>
    </row>
    <row r="2288" spans="2:51" s="13" customFormat="1" ht="11.25">
      <c r="B2288" s="167"/>
      <c r="D2288" s="168" t="s">
        <v>167</v>
      </c>
      <c r="E2288" s="169" t="s">
        <v>3</v>
      </c>
      <c r="F2288" s="170" t="s">
        <v>2798</v>
      </c>
      <c r="H2288" s="169" t="s">
        <v>3</v>
      </c>
      <c r="I2288" s="171"/>
      <c r="L2288" s="167"/>
      <c r="M2288" s="172"/>
      <c r="N2288" s="173"/>
      <c r="O2288" s="173"/>
      <c r="P2288" s="173"/>
      <c r="Q2288" s="173"/>
      <c r="R2288" s="173"/>
      <c r="S2288" s="173"/>
      <c r="T2288" s="174"/>
      <c r="AT2288" s="169" t="s">
        <v>167</v>
      </c>
      <c r="AU2288" s="169" t="s">
        <v>79</v>
      </c>
      <c r="AV2288" s="13" t="s">
        <v>15</v>
      </c>
      <c r="AW2288" s="13" t="s">
        <v>33</v>
      </c>
      <c r="AX2288" s="13" t="s">
        <v>71</v>
      </c>
      <c r="AY2288" s="169" t="s">
        <v>159</v>
      </c>
    </row>
    <row r="2289" spans="2:51" s="14" customFormat="1" ht="11.25">
      <c r="B2289" s="175"/>
      <c r="D2289" s="168" t="s">
        <v>167</v>
      </c>
      <c r="E2289" s="176" t="s">
        <v>3</v>
      </c>
      <c r="F2289" s="177" t="s">
        <v>2799</v>
      </c>
      <c r="H2289" s="178">
        <v>25</v>
      </c>
      <c r="I2289" s="179"/>
      <c r="L2289" s="175"/>
      <c r="M2289" s="180"/>
      <c r="N2289" s="181"/>
      <c r="O2289" s="181"/>
      <c r="P2289" s="181"/>
      <c r="Q2289" s="181"/>
      <c r="R2289" s="181"/>
      <c r="S2289" s="181"/>
      <c r="T2289" s="182"/>
      <c r="AT2289" s="176" t="s">
        <v>167</v>
      </c>
      <c r="AU2289" s="176" t="s">
        <v>79</v>
      </c>
      <c r="AV2289" s="14" t="s">
        <v>79</v>
      </c>
      <c r="AW2289" s="14" t="s">
        <v>33</v>
      </c>
      <c r="AX2289" s="14" t="s">
        <v>71</v>
      </c>
      <c r="AY2289" s="176" t="s">
        <v>159</v>
      </c>
    </row>
    <row r="2290" spans="2:51" s="15" customFormat="1" ht="11.25">
      <c r="B2290" s="183"/>
      <c r="D2290" s="168" t="s">
        <v>167</v>
      </c>
      <c r="E2290" s="184" t="s">
        <v>3</v>
      </c>
      <c r="F2290" s="185" t="s">
        <v>186</v>
      </c>
      <c r="H2290" s="186">
        <v>217.9</v>
      </c>
      <c r="I2290" s="187"/>
      <c r="L2290" s="183"/>
      <c r="M2290" s="188"/>
      <c r="N2290" s="189"/>
      <c r="O2290" s="189"/>
      <c r="P2290" s="189"/>
      <c r="Q2290" s="189"/>
      <c r="R2290" s="189"/>
      <c r="S2290" s="189"/>
      <c r="T2290" s="190"/>
      <c r="AT2290" s="184" t="s">
        <v>167</v>
      </c>
      <c r="AU2290" s="184" t="s">
        <v>79</v>
      </c>
      <c r="AV2290" s="15" t="s">
        <v>85</v>
      </c>
      <c r="AW2290" s="15" t="s">
        <v>33</v>
      </c>
      <c r="AX2290" s="15" t="s">
        <v>15</v>
      </c>
      <c r="AY2290" s="184" t="s">
        <v>159</v>
      </c>
    </row>
    <row r="2291" spans="1:65" s="2" customFormat="1" ht="24" customHeight="1">
      <c r="A2291" s="34"/>
      <c r="B2291" s="153"/>
      <c r="C2291" s="154" t="s">
        <v>2800</v>
      </c>
      <c r="D2291" s="154" t="s">
        <v>161</v>
      </c>
      <c r="E2291" s="155" t="s">
        <v>2801</v>
      </c>
      <c r="F2291" s="156" t="s">
        <v>2802</v>
      </c>
      <c r="G2291" s="157" t="s">
        <v>164</v>
      </c>
      <c r="H2291" s="158">
        <v>170.07</v>
      </c>
      <c r="I2291" s="159"/>
      <c r="J2291" s="160">
        <f>ROUND(I2291*H2291,2)</f>
        <v>0</v>
      </c>
      <c r="K2291" s="156" t="s">
        <v>165</v>
      </c>
      <c r="L2291" s="35"/>
      <c r="M2291" s="161" t="s">
        <v>3</v>
      </c>
      <c r="N2291" s="162" t="s">
        <v>42</v>
      </c>
      <c r="O2291" s="55"/>
      <c r="P2291" s="163">
        <f>O2291*H2291</f>
        <v>0</v>
      </c>
      <c r="Q2291" s="163">
        <v>5E-05</v>
      </c>
      <c r="R2291" s="163">
        <f>Q2291*H2291</f>
        <v>0.0085035</v>
      </c>
      <c r="S2291" s="163">
        <v>0</v>
      </c>
      <c r="T2291" s="164">
        <f>S2291*H2291</f>
        <v>0</v>
      </c>
      <c r="U2291" s="34"/>
      <c r="V2291" s="34"/>
      <c r="W2291" s="34"/>
      <c r="X2291" s="34"/>
      <c r="Y2291" s="34"/>
      <c r="Z2291" s="34"/>
      <c r="AA2291" s="34"/>
      <c r="AB2291" s="34"/>
      <c r="AC2291" s="34"/>
      <c r="AD2291" s="34"/>
      <c r="AE2291" s="34"/>
      <c r="AR2291" s="165" t="s">
        <v>251</v>
      </c>
      <c r="AT2291" s="165" t="s">
        <v>161</v>
      </c>
      <c r="AU2291" s="165" t="s">
        <v>79</v>
      </c>
      <c r="AY2291" s="19" t="s">
        <v>159</v>
      </c>
      <c r="BE2291" s="166">
        <f>IF(N2291="základní",J2291,0)</f>
        <v>0</v>
      </c>
      <c r="BF2291" s="166">
        <f>IF(N2291="snížená",J2291,0)</f>
        <v>0</v>
      </c>
      <c r="BG2291" s="166">
        <f>IF(N2291="zákl. přenesená",J2291,0)</f>
        <v>0</v>
      </c>
      <c r="BH2291" s="166">
        <f>IF(N2291="sníž. přenesená",J2291,0)</f>
        <v>0</v>
      </c>
      <c r="BI2291" s="166">
        <f>IF(N2291="nulová",J2291,0)</f>
        <v>0</v>
      </c>
      <c r="BJ2291" s="19" t="s">
        <v>15</v>
      </c>
      <c r="BK2291" s="166">
        <f>ROUND(I2291*H2291,2)</f>
        <v>0</v>
      </c>
      <c r="BL2291" s="19" t="s">
        <v>251</v>
      </c>
      <c r="BM2291" s="165" t="s">
        <v>2803</v>
      </c>
    </row>
    <row r="2292" spans="2:51" s="13" customFormat="1" ht="11.25">
      <c r="B2292" s="167"/>
      <c r="D2292" s="168" t="s">
        <v>167</v>
      </c>
      <c r="E2292" s="169" t="s">
        <v>3</v>
      </c>
      <c r="F2292" s="170" t="s">
        <v>2695</v>
      </c>
      <c r="H2292" s="169" t="s">
        <v>3</v>
      </c>
      <c r="I2292" s="171"/>
      <c r="L2292" s="167"/>
      <c r="M2292" s="172"/>
      <c r="N2292" s="173"/>
      <c r="O2292" s="173"/>
      <c r="P2292" s="173"/>
      <c r="Q2292" s="173"/>
      <c r="R2292" s="173"/>
      <c r="S2292" s="173"/>
      <c r="T2292" s="174"/>
      <c r="AT2292" s="169" t="s">
        <v>167</v>
      </c>
      <c r="AU2292" s="169" t="s">
        <v>79</v>
      </c>
      <c r="AV2292" s="13" t="s">
        <v>15</v>
      </c>
      <c r="AW2292" s="13" t="s">
        <v>33</v>
      </c>
      <c r="AX2292" s="13" t="s">
        <v>71</v>
      </c>
      <c r="AY2292" s="169" t="s">
        <v>159</v>
      </c>
    </row>
    <row r="2293" spans="2:51" s="14" customFormat="1" ht="11.25">
      <c r="B2293" s="175"/>
      <c r="D2293" s="168" t="s">
        <v>167</v>
      </c>
      <c r="E2293" s="176" t="s">
        <v>3</v>
      </c>
      <c r="F2293" s="177" t="s">
        <v>2696</v>
      </c>
      <c r="H2293" s="178">
        <v>170.07</v>
      </c>
      <c r="I2293" s="179"/>
      <c r="L2293" s="175"/>
      <c r="M2293" s="180"/>
      <c r="N2293" s="181"/>
      <c r="O2293" s="181"/>
      <c r="P2293" s="181"/>
      <c r="Q2293" s="181"/>
      <c r="R2293" s="181"/>
      <c r="S2293" s="181"/>
      <c r="T2293" s="182"/>
      <c r="AT2293" s="176" t="s">
        <v>167</v>
      </c>
      <c r="AU2293" s="176" t="s">
        <v>79</v>
      </c>
      <c r="AV2293" s="14" t="s">
        <v>79</v>
      </c>
      <c r="AW2293" s="14" t="s">
        <v>33</v>
      </c>
      <c r="AX2293" s="14" t="s">
        <v>15</v>
      </c>
      <c r="AY2293" s="176" t="s">
        <v>159</v>
      </c>
    </row>
    <row r="2294" spans="1:65" s="2" customFormat="1" ht="48" customHeight="1">
      <c r="A2294" s="34"/>
      <c r="B2294" s="153"/>
      <c r="C2294" s="154" t="s">
        <v>2804</v>
      </c>
      <c r="D2294" s="154" t="s">
        <v>161</v>
      </c>
      <c r="E2294" s="155" t="s">
        <v>2805</v>
      </c>
      <c r="F2294" s="156" t="s">
        <v>2806</v>
      </c>
      <c r="G2294" s="157" t="s">
        <v>214</v>
      </c>
      <c r="H2294" s="158">
        <v>4.495</v>
      </c>
      <c r="I2294" s="159"/>
      <c r="J2294" s="160">
        <f>ROUND(I2294*H2294,2)</f>
        <v>0</v>
      </c>
      <c r="K2294" s="156" t="s">
        <v>165</v>
      </c>
      <c r="L2294" s="35"/>
      <c r="M2294" s="161" t="s">
        <v>3</v>
      </c>
      <c r="N2294" s="162" t="s">
        <v>42</v>
      </c>
      <c r="O2294" s="55"/>
      <c r="P2294" s="163">
        <f>O2294*H2294</f>
        <v>0</v>
      </c>
      <c r="Q2294" s="163">
        <v>0</v>
      </c>
      <c r="R2294" s="163">
        <f>Q2294*H2294</f>
        <v>0</v>
      </c>
      <c r="S2294" s="163">
        <v>0</v>
      </c>
      <c r="T2294" s="164">
        <f>S2294*H2294</f>
        <v>0</v>
      </c>
      <c r="U2294" s="34"/>
      <c r="V2294" s="34"/>
      <c r="W2294" s="34"/>
      <c r="X2294" s="34"/>
      <c r="Y2294" s="34"/>
      <c r="Z2294" s="34"/>
      <c r="AA2294" s="34"/>
      <c r="AB2294" s="34"/>
      <c r="AC2294" s="34"/>
      <c r="AD2294" s="34"/>
      <c r="AE2294" s="34"/>
      <c r="AR2294" s="165" t="s">
        <v>251</v>
      </c>
      <c r="AT2294" s="165" t="s">
        <v>161</v>
      </c>
      <c r="AU2294" s="165" t="s">
        <v>79</v>
      </c>
      <c r="AY2294" s="19" t="s">
        <v>159</v>
      </c>
      <c r="BE2294" s="166">
        <f>IF(N2294="základní",J2294,0)</f>
        <v>0</v>
      </c>
      <c r="BF2294" s="166">
        <f>IF(N2294="snížená",J2294,0)</f>
        <v>0</v>
      </c>
      <c r="BG2294" s="166">
        <f>IF(N2294="zákl. přenesená",J2294,0)</f>
        <v>0</v>
      </c>
      <c r="BH2294" s="166">
        <f>IF(N2294="sníž. přenesená",J2294,0)</f>
        <v>0</v>
      </c>
      <c r="BI2294" s="166">
        <f>IF(N2294="nulová",J2294,0)</f>
        <v>0</v>
      </c>
      <c r="BJ2294" s="19" t="s">
        <v>15</v>
      </c>
      <c r="BK2294" s="166">
        <f>ROUND(I2294*H2294,2)</f>
        <v>0</v>
      </c>
      <c r="BL2294" s="19" t="s">
        <v>251</v>
      </c>
      <c r="BM2294" s="165" t="s">
        <v>2807</v>
      </c>
    </row>
    <row r="2295" spans="2:63" s="12" customFormat="1" ht="22.9" customHeight="1">
      <c r="B2295" s="140"/>
      <c r="D2295" s="141" t="s">
        <v>70</v>
      </c>
      <c r="E2295" s="151" t="s">
        <v>2808</v>
      </c>
      <c r="F2295" s="151" t="s">
        <v>2809</v>
      </c>
      <c r="I2295" s="143"/>
      <c r="J2295" s="152">
        <f>BK2295</f>
        <v>0</v>
      </c>
      <c r="L2295" s="140"/>
      <c r="M2295" s="145"/>
      <c r="N2295" s="146"/>
      <c r="O2295" s="146"/>
      <c r="P2295" s="147">
        <f>SUM(P2296:P2322)</f>
        <v>0</v>
      </c>
      <c r="Q2295" s="146"/>
      <c r="R2295" s="147">
        <f>SUM(R2296:R2322)</f>
        <v>0.0046202000000000005</v>
      </c>
      <c r="S2295" s="146"/>
      <c r="T2295" s="148">
        <f>SUM(T2296:T2322)</f>
        <v>0</v>
      </c>
      <c r="AR2295" s="141" t="s">
        <v>79</v>
      </c>
      <c r="AT2295" s="149" t="s">
        <v>70</v>
      </c>
      <c r="AU2295" s="149" t="s">
        <v>15</v>
      </c>
      <c r="AY2295" s="141" t="s">
        <v>159</v>
      </c>
      <c r="BK2295" s="150">
        <f>SUM(BK2296:BK2322)</f>
        <v>0</v>
      </c>
    </row>
    <row r="2296" spans="1:65" s="2" customFormat="1" ht="36" customHeight="1">
      <c r="A2296" s="34"/>
      <c r="B2296" s="153"/>
      <c r="C2296" s="154" t="s">
        <v>2810</v>
      </c>
      <c r="D2296" s="154" t="s">
        <v>161</v>
      </c>
      <c r="E2296" s="155" t="s">
        <v>2811</v>
      </c>
      <c r="F2296" s="156" t="s">
        <v>2812</v>
      </c>
      <c r="G2296" s="157" t="s">
        <v>164</v>
      </c>
      <c r="H2296" s="158">
        <v>14.56</v>
      </c>
      <c r="I2296" s="159"/>
      <c r="J2296" s="160">
        <f>ROUND(I2296*H2296,2)</f>
        <v>0</v>
      </c>
      <c r="K2296" s="156" t="s">
        <v>165</v>
      </c>
      <c r="L2296" s="35"/>
      <c r="M2296" s="161" t="s">
        <v>3</v>
      </c>
      <c r="N2296" s="162" t="s">
        <v>42</v>
      </c>
      <c r="O2296" s="55"/>
      <c r="P2296" s="163">
        <f>O2296*H2296</f>
        <v>0</v>
      </c>
      <c r="Q2296" s="163">
        <v>0.00022</v>
      </c>
      <c r="R2296" s="163">
        <f>Q2296*H2296</f>
        <v>0.0032032000000000002</v>
      </c>
      <c r="S2296" s="163">
        <v>0</v>
      </c>
      <c r="T2296" s="164">
        <f>S2296*H2296</f>
        <v>0</v>
      </c>
      <c r="U2296" s="34"/>
      <c r="V2296" s="34"/>
      <c r="W2296" s="34"/>
      <c r="X2296" s="34"/>
      <c r="Y2296" s="34"/>
      <c r="Z2296" s="34"/>
      <c r="AA2296" s="34"/>
      <c r="AB2296" s="34"/>
      <c r="AC2296" s="34"/>
      <c r="AD2296" s="34"/>
      <c r="AE2296" s="34"/>
      <c r="AR2296" s="165" t="s">
        <v>251</v>
      </c>
      <c r="AT2296" s="165" t="s">
        <v>161</v>
      </c>
      <c r="AU2296" s="165" t="s">
        <v>79</v>
      </c>
      <c r="AY2296" s="19" t="s">
        <v>159</v>
      </c>
      <c r="BE2296" s="166">
        <f>IF(N2296="základní",J2296,0)</f>
        <v>0</v>
      </c>
      <c r="BF2296" s="166">
        <f>IF(N2296="snížená",J2296,0)</f>
        <v>0</v>
      </c>
      <c r="BG2296" s="166">
        <f>IF(N2296="zákl. přenesená",J2296,0)</f>
        <v>0</v>
      </c>
      <c r="BH2296" s="166">
        <f>IF(N2296="sníž. přenesená",J2296,0)</f>
        <v>0</v>
      </c>
      <c r="BI2296" s="166">
        <f>IF(N2296="nulová",J2296,0)</f>
        <v>0</v>
      </c>
      <c r="BJ2296" s="19" t="s">
        <v>15</v>
      </c>
      <c r="BK2296" s="166">
        <f>ROUND(I2296*H2296,2)</f>
        <v>0</v>
      </c>
      <c r="BL2296" s="19" t="s">
        <v>251</v>
      </c>
      <c r="BM2296" s="165" t="s">
        <v>2813</v>
      </c>
    </row>
    <row r="2297" spans="2:51" s="13" customFormat="1" ht="11.25">
      <c r="B2297" s="167"/>
      <c r="D2297" s="168" t="s">
        <v>167</v>
      </c>
      <c r="E2297" s="169" t="s">
        <v>3</v>
      </c>
      <c r="F2297" s="170" t="s">
        <v>2814</v>
      </c>
      <c r="H2297" s="169" t="s">
        <v>3</v>
      </c>
      <c r="I2297" s="171"/>
      <c r="L2297" s="167"/>
      <c r="M2297" s="172"/>
      <c r="N2297" s="173"/>
      <c r="O2297" s="173"/>
      <c r="P2297" s="173"/>
      <c r="Q2297" s="173"/>
      <c r="R2297" s="173"/>
      <c r="S2297" s="173"/>
      <c r="T2297" s="174"/>
      <c r="AT2297" s="169" t="s">
        <v>167</v>
      </c>
      <c r="AU2297" s="169" t="s">
        <v>79</v>
      </c>
      <c r="AV2297" s="13" t="s">
        <v>15</v>
      </c>
      <c r="AW2297" s="13" t="s">
        <v>33</v>
      </c>
      <c r="AX2297" s="13" t="s">
        <v>71</v>
      </c>
      <c r="AY2297" s="169" t="s">
        <v>159</v>
      </c>
    </row>
    <row r="2298" spans="2:51" s="14" customFormat="1" ht="11.25">
      <c r="B2298" s="175"/>
      <c r="D2298" s="168" t="s">
        <v>167</v>
      </c>
      <c r="E2298" s="176" t="s">
        <v>3</v>
      </c>
      <c r="F2298" s="177" t="s">
        <v>2815</v>
      </c>
      <c r="H2298" s="178">
        <v>14.56</v>
      </c>
      <c r="I2298" s="179"/>
      <c r="L2298" s="175"/>
      <c r="M2298" s="180"/>
      <c r="N2298" s="181"/>
      <c r="O2298" s="181"/>
      <c r="P2298" s="181"/>
      <c r="Q2298" s="181"/>
      <c r="R2298" s="181"/>
      <c r="S2298" s="181"/>
      <c r="T2298" s="182"/>
      <c r="AT2298" s="176" t="s">
        <v>167</v>
      </c>
      <c r="AU2298" s="176" t="s">
        <v>79</v>
      </c>
      <c r="AV2298" s="14" t="s">
        <v>79</v>
      </c>
      <c r="AW2298" s="14" t="s">
        <v>33</v>
      </c>
      <c r="AX2298" s="14" t="s">
        <v>15</v>
      </c>
      <c r="AY2298" s="176" t="s">
        <v>159</v>
      </c>
    </row>
    <row r="2299" spans="1:65" s="2" customFormat="1" ht="16.5" customHeight="1">
      <c r="A2299" s="34"/>
      <c r="B2299" s="153"/>
      <c r="C2299" s="154" t="s">
        <v>2816</v>
      </c>
      <c r="D2299" s="154" t="s">
        <v>161</v>
      </c>
      <c r="E2299" s="155" t="s">
        <v>2817</v>
      </c>
      <c r="F2299" s="156" t="s">
        <v>2818</v>
      </c>
      <c r="G2299" s="157" t="s">
        <v>164</v>
      </c>
      <c r="H2299" s="158">
        <v>14.56</v>
      </c>
      <c r="I2299" s="159"/>
      <c r="J2299" s="160">
        <f>ROUND(I2299*H2299,2)</f>
        <v>0</v>
      </c>
      <c r="K2299" s="156" t="s">
        <v>3</v>
      </c>
      <c r="L2299" s="35"/>
      <c r="M2299" s="161" t="s">
        <v>3</v>
      </c>
      <c r="N2299" s="162" t="s">
        <v>42</v>
      </c>
      <c r="O2299" s="55"/>
      <c r="P2299" s="163">
        <f>O2299*H2299</f>
        <v>0</v>
      </c>
      <c r="Q2299" s="163">
        <v>0</v>
      </c>
      <c r="R2299" s="163">
        <f>Q2299*H2299</f>
        <v>0</v>
      </c>
      <c r="S2299" s="163">
        <v>0</v>
      </c>
      <c r="T2299" s="164">
        <f>S2299*H2299</f>
        <v>0</v>
      </c>
      <c r="U2299" s="34"/>
      <c r="V2299" s="34"/>
      <c r="W2299" s="34"/>
      <c r="X2299" s="34"/>
      <c r="Y2299" s="34"/>
      <c r="Z2299" s="34"/>
      <c r="AA2299" s="34"/>
      <c r="AB2299" s="34"/>
      <c r="AC2299" s="34"/>
      <c r="AD2299" s="34"/>
      <c r="AE2299" s="34"/>
      <c r="AR2299" s="165" t="s">
        <v>251</v>
      </c>
      <c r="AT2299" s="165" t="s">
        <v>161</v>
      </c>
      <c r="AU2299" s="165" t="s">
        <v>79</v>
      </c>
      <c r="AY2299" s="19" t="s">
        <v>159</v>
      </c>
      <c r="BE2299" s="166">
        <f>IF(N2299="základní",J2299,0)</f>
        <v>0</v>
      </c>
      <c r="BF2299" s="166">
        <f>IF(N2299="snížená",J2299,0)</f>
        <v>0</v>
      </c>
      <c r="BG2299" s="166">
        <f>IF(N2299="zákl. přenesená",J2299,0)</f>
        <v>0</v>
      </c>
      <c r="BH2299" s="166">
        <f>IF(N2299="sníž. přenesená",J2299,0)</f>
        <v>0</v>
      </c>
      <c r="BI2299" s="166">
        <f>IF(N2299="nulová",J2299,0)</f>
        <v>0</v>
      </c>
      <c r="BJ2299" s="19" t="s">
        <v>15</v>
      </c>
      <c r="BK2299" s="166">
        <f>ROUND(I2299*H2299,2)</f>
        <v>0</v>
      </c>
      <c r="BL2299" s="19" t="s">
        <v>251</v>
      </c>
      <c r="BM2299" s="165" t="s">
        <v>2819</v>
      </c>
    </row>
    <row r="2300" spans="2:51" s="13" customFormat="1" ht="11.25">
      <c r="B2300" s="167"/>
      <c r="D2300" s="168" t="s">
        <v>167</v>
      </c>
      <c r="E2300" s="169" t="s">
        <v>3</v>
      </c>
      <c r="F2300" s="170" t="s">
        <v>2814</v>
      </c>
      <c r="H2300" s="169" t="s">
        <v>3</v>
      </c>
      <c r="I2300" s="171"/>
      <c r="L2300" s="167"/>
      <c r="M2300" s="172"/>
      <c r="N2300" s="173"/>
      <c r="O2300" s="173"/>
      <c r="P2300" s="173"/>
      <c r="Q2300" s="173"/>
      <c r="R2300" s="173"/>
      <c r="S2300" s="173"/>
      <c r="T2300" s="174"/>
      <c r="AT2300" s="169" t="s">
        <v>167</v>
      </c>
      <c r="AU2300" s="169" t="s">
        <v>79</v>
      </c>
      <c r="AV2300" s="13" t="s">
        <v>15</v>
      </c>
      <c r="AW2300" s="13" t="s">
        <v>33</v>
      </c>
      <c r="AX2300" s="13" t="s">
        <v>71</v>
      </c>
      <c r="AY2300" s="169" t="s">
        <v>159</v>
      </c>
    </row>
    <row r="2301" spans="2:51" s="14" customFormat="1" ht="11.25">
      <c r="B2301" s="175"/>
      <c r="D2301" s="168" t="s">
        <v>167</v>
      </c>
      <c r="E2301" s="176" t="s">
        <v>3</v>
      </c>
      <c r="F2301" s="177" t="s">
        <v>2815</v>
      </c>
      <c r="H2301" s="178">
        <v>14.56</v>
      </c>
      <c r="I2301" s="179"/>
      <c r="L2301" s="175"/>
      <c r="M2301" s="180"/>
      <c r="N2301" s="181"/>
      <c r="O2301" s="181"/>
      <c r="P2301" s="181"/>
      <c r="Q2301" s="181"/>
      <c r="R2301" s="181"/>
      <c r="S2301" s="181"/>
      <c r="T2301" s="182"/>
      <c r="AT2301" s="176" t="s">
        <v>167</v>
      </c>
      <c r="AU2301" s="176" t="s">
        <v>79</v>
      </c>
      <c r="AV2301" s="14" t="s">
        <v>79</v>
      </c>
      <c r="AW2301" s="14" t="s">
        <v>33</v>
      </c>
      <c r="AX2301" s="14" t="s">
        <v>15</v>
      </c>
      <c r="AY2301" s="176" t="s">
        <v>159</v>
      </c>
    </row>
    <row r="2302" spans="1:65" s="2" customFormat="1" ht="24" customHeight="1">
      <c r="A2302" s="34"/>
      <c r="B2302" s="153"/>
      <c r="C2302" s="154" t="s">
        <v>2820</v>
      </c>
      <c r="D2302" s="154" t="s">
        <v>161</v>
      </c>
      <c r="E2302" s="155" t="s">
        <v>2821</v>
      </c>
      <c r="F2302" s="156" t="s">
        <v>2822</v>
      </c>
      <c r="G2302" s="157" t="s">
        <v>164</v>
      </c>
      <c r="H2302" s="158">
        <v>5.45</v>
      </c>
      <c r="I2302" s="159"/>
      <c r="J2302" s="160">
        <f>ROUND(I2302*H2302,2)</f>
        <v>0</v>
      </c>
      <c r="K2302" s="156" t="s">
        <v>165</v>
      </c>
      <c r="L2302" s="35"/>
      <c r="M2302" s="161" t="s">
        <v>3</v>
      </c>
      <c r="N2302" s="162" t="s">
        <v>42</v>
      </c>
      <c r="O2302" s="55"/>
      <c r="P2302" s="163">
        <f>O2302*H2302</f>
        <v>0</v>
      </c>
      <c r="Q2302" s="163">
        <v>0</v>
      </c>
      <c r="R2302" s="163">
        <f>Q2302*H2302</f>
        <v>0</v>
      </c>
      <c r="S2302" s="163">
        <v>0</v>
      </c>
      <c r="T2302" s="164">
        <f>S2302*H2302</f>
        <v>0</v>
      </c>
      <c r="U2302" s="34"/>
      <c r="V2302" s="34"/>
      <c r="W2302" s="34"/>
      <c r="X2302" s="34"/>
      <c r="Y2302" s="34"/>
      <c r="Z2302" s="34"/>
      <c r="AA2302" s="34"/>
      <c r="AB2302" s="34"/>
      <c r="AC2302" s="34"/>
      <c r="AD2302" s="34"/>
      <c r="AE2302" s="34"/>
      <c r="AR2302" s="165" t="s">
        <v>251</v>
      </c>
      <c r="AT2302" s="165" t="s">
        <v>161</v>
      </c>
      <c r="AU2302" s="165" t="s">
        <v>79</v>
      </c>
      <c r="AY2302" s="19" t="s">
        <v>159</v>
      </c>
      <c r="BE2302" s="166">
        <f>IF(N2302="základní",J2302,0)</f>
        <v>0</v>
      </c>
      <c r="BF2302" s="166">
        <f>IF(N2302="snížená",J2302,0)</f>
        <v>0</v>
      </c>
      <c r="BG2302" s="166">
        <f>IF(N2302="zákl. přenesená",J2302,0)</f>
        <v>0</v>
      </c>
      <c r="BH2302" s="166">
        <f>IF(N2302="sníž. přenesená",J2302,0)</f>
        <v>0</v>
      </c>
      <c r="BI2302" s="166">
        <f>IF(N2302="nulová",J2302,0)</f>
        <v>0</v>
      </c>
      <c r="BJ2302" s="19" t="s">
        <v>15</v>
      </c>
      <c r="BK2302" s="166">
        <f>ROUND(I2302*H2302,2)</f>
        <v>0</v>
      </c>
      <c r="BL2302" s="19" t="s">
        <v>251</v>
      </c>
      <c r="BM2302" s="165" t="s">
        <v>2823</v>
      </c>
    </row>
    <row r="2303" spans="2:51" s="13" customFormat="1" ht="11.25">
      <c r="B2303" s="167"/>
      <c r="D2303" s="168" t="s">
        <v>167</v>
      </c>
      <c r="E2303" s="169" t="s">
        <v>3</v>
      </c>
      <c r="F2303" s="170" t="s">
        <v>2824</v>
      </c>
      <c r="H2303" s="169" t="s">
        <v>3</v>
      </c>
      <c r="I2303" s="171"/>
      <c r="L2303" s="167"/>
      <c r="M2303" s="172"/>
      <c r="N2303" s="173"/>
      <c r="O2303" s="173"/>
      <c r="P2303" s="173"/>
      <c r="Q2303" s="173"/>
      <c r="R2303" s="173"/>
      <c r="S2303" s="173"/>
      <c r="T2303" s="174"/>
      <c r="AT2303" s="169" t="s">
        <v>167</v>
      </c>
      <c r="AU2303" s="169" t="s">
        <v>79</v>
      </c>
      <c r="AV2303" s="13" t="s">
        <v>15</v>
      </c>
      <c r="AW2303" s="13" t="s">
        <v>33</v>
      </c>
      <c r="AX2303" s="13" t="s">
        <v>71</v>
      </c>
      <c r="AY2303" s="169" t="s">
        <v>159</v>
      </c>
    </row>
    <row r="2304" spans="2:51" s="13" customFormat="1" ht="11.25">
      <c r="B2304" s="167"/>
      <c r="D2304" s="168" t="s">
        <v>167</v>
      </c>
      <c r="E2304" s="169" t="s">
        <v>3</v>
      </c>
      <c r="F2304" s="170" t="s">
        <v>2825</v>
      </c>
      <c r="H2304" s="169" t="s">
        <v>3</v>
      </c>
      <c r="I2304" s="171"/>
      <c r="L2304" s="167"/>
      <c r="M2304" s="172"/>
      <c r="N2304" s="173"/>
      <c r="O2304" s="173"/>
      <c r="P2304" s="173"/>
      <c r="Q2304" s="173"/>
      <c r="R2304" s="173"/>
      <c r="S2304" s="173"/>
      <c r="T2304" s="174"/>
      <c r="AT2304" s="169" t="s">
        <v>167</v>
      </c>
      <c r="AU2304" s="169" t="s">
        <v>79</v>
      </c>
      <c r="AV2304" s="13" t="s">
        <v>15</v>
      </c>
      <c r="AW2304" s="13" t="s">
        <v>33</v>
      </c>
      <c r="AX2304" s="13" t="s">
        <v>71</v>
      </c>
      <c r="AY2304" s="169" t="s">
        <v>159</v>
      </c>
    </row>
    <row r="2305" spans="2:51" s="14" customFormat="1" ht="11.25">
      <c r="B2305" s="175"/>
      <c r="D2305" s="168" t="s">
        <v>167</v>
      </c>
      <c r="E2305" s="176" t="s">
        <v>3</v>
      </c>
      <c r="F2305" s="177" t="s">
        <v>2826</v>
      </c>
      <c r="H2305" s="178">
        <v>0.45</v>
      </c>
      <c r="I2305" s="179"/>
      <c r="L2305" s="175"/>
      <c r="M2305" s="180"/>
      <c r="N2305" s="181"/>
      <c r="O2305" s="181"/>
      <c r="P2305" s="181"/>
      <c r="Q2305" s="181"/>
      <c r="R2305" s="181"/>
      <c r="S2305" s="181"/>
      <c r="T2305" s="182"/>
      <c r="AT2305" s="176" t="s">
        <v>167</v>
      </c>
      <c r="AU2305" s="176" t="s">
        <v>79</v>
      </c>
      <c r="AV2305" s="14" t="s">
        <v>79</v>
      </c>
      <c r="AW2305" s="14" t="s">
        <v>33</v>
      </c>
      <c r="AX2305" s="14" t="s">
        <v>71</v>
      </c>
      <c r="AY2305" s="176" t="s">
        <v>159</v>
      </c>
    </row>
    <row r="2306" spans="2:51" s="13" customFormat="1" ht="11.25">
      <c r="B2306" s="167"/>
      <c r="D2306" s="168" t="s">
        <v>167</v>
      </c>
      <c r="E2306" s="169" t="s">
        <v>3</v>
      </c>
      <c r="F2306" s="170" t="s">
        <v>2827</v>
      </c>
      <c r="H2306" s="169" t="s">
        <v>3</v>
      </c>
      <c r="I2306" s="171"/>
      <c r="L2306" s="167"/>
      <c r="M2306" s="172"/>
      <c r="N2306" s="173"/>
      <c r="O2306" s="173"/>
      <c r="P2306" s="173"/>
      <c r="Q2306" s="173"/>
      <c r="R2306" s="173"/>
      <c r="S2306" s="173"/>
      <c r="T2306" s="174"/>
      <c r="AT2306" s="169" t="s">
        <v>167</v>
      </c>
      <c r="AU2306" s="169" t="s">
        <v>79</v>
      </c>
      <c r="AV2306" s="13" t="s">
        <v>15</v>
      </c>
      <c r="AW2306" s="13" t="s">
        <v>33</v>
      </c>
      <c r="AX2306" s="13" t="s">
        <v>71</v>
      </c>
      <c r="AY2306" s="169" t="s">
        <v>159</v>
      </c>
    </row>
    <row r="2307" spans="2:51" s="14" customFormat="1" ht="11.25">
      <c r="B2307" s="175"/>
      <c r="D2307" s="168" t="s">
        <v>167</v>
      </c>
      <c r="E2307" s="176" t="s">
        <v>3</v>
      </c>
      <c r="F2307" s="177" t="s">
        <v>1173</v>
      </c>
      <c r="H2307" s="178">
        <v>5</v>
      </c>
      <c r="I2307" s="179"/>
      <c r="L2307" s="175"/>
      <c r="M2307" s="180"/>
      <c r="N2307" s="181"/>
      <c r="O2307" s="181"/>
      <c r="P2307" s="181"/>
      <c r="Q2307" s="181"/>
      <c r="R2307" s="181"/>
      <c r="S2307" s="181"/>
      <c r="T2307" s="182"/>
      <c r="AT2307" s="176" t="s">
        <v>167</v>
      </c>
      <c r="AU2307" s="176" t="s">
        <v>79</v>
      </c>
      <c r="AV2307" s="14" t="s">
        <v>79</v>
      </c>
      <c r="AW2307" s="14" t="s">
        <v>33</v>
      </c>
      <c r="AX2307" s="14" t="s">
        <v>71</v>
      </c>
      <c r="AY2307" s="176" t="s">
        <v>159</v>
      </c>
    </row>
    <row r="2308" spans="2:51" s="15" customFormat="1" ht="11.25">
      <c r="B2308" s="183"/>
      <c r="D2308" s="168" t="s">
        <v>167</v>
      </c>
      <c r="E2308" s="184" t="s">
        <v>3</v>
      </c>
      <c r="F2308" s="185" t="s">
        <v>186</v>
      </c>
      <c r="H2308" s="186">
        <v>5.45</v>
      </c>
      <c r="I2308" s="187"/>
      <c r="L2308" s="183"/>
      <c r="M2308" s="188"/>
      <c r="N2308" s="189"/>
      <c r="O2308" s="189"/>
      <c r="P2308" s="189"/>
      <c r="Q2308" s="189"/>
      <c r="R2308" s="189"/>
      <c r="S2308" s="189"/>
      <c r="T2308" s="190"/>
      <c r="AT2308" s="184" t="s">
        <v>167</v>
      </c>
      <c r="AU2308" s="184" t="s">
        <v>79</v>
      </c>
      <c r="AV2308" s="15" t="s">
        <v>85</v>
      </c>
      <c r="AW2308" s="15" t="s">
        <v>33</v>
      </c>
      <c r="AX2308" s="15" t="s">
        <v>15</v>
      </c>
      <c r="AY2308" s="184" t="s">
        <v>159</v>
      </c>
    </row>
    <row r="2309" spans="1:65" s="2" customFormat="1" ht="24" customHeight="1">
      <c r="A2309" s="34"/>
      <c r="B2309" s="153"/>
      <c r="C2309" s="154" t="s">
        <v>2828</v>
      </c>
      <c r="D2309" s="154" t="s">
        <v>161</v>
      </c>
      <c r="E2309" s="155" t="s">
        <v>2829</v>
      </c>
      <c r="F2309" s="156" t="s">
        <v>2830</v>
      </c>
      <c r="G2309" s="157" t="s">
        <v>164</v>
      </c>
      <c r="H2309" s="158">
        <v>5.45</v>
      </c>
      <c r="I2309" s="159"/>
      <c r="J2309" s="160">
        <f>ROUND(I2309*H2309,2)</f>
        <v>0</v>
      </c>
      <c r="K2309" s="156" t="s">
        <v>165</v>
      </c>
      <c r="L2309" s="35"/>
      <c r="M2309" s="161" t="s">
        <v>3</v>
      </c>
      <c r="N2309" s="162" t="s">
        <v>42</v>
      </c>
      <c r="O2309" s="55"/>
      <c r="P2309" s="163">
        <f>O2309*H2309</f>
        <v>0</v>
      </c>
      <c r="Q2309" s="163">
        <v>0.00014</v>
      </c>
      <c r="R2309" s="163">
        <f>Q2309*H2309</f>
        <v>0.000763</v>
      </c>
      <c r="S2309" s="163">
        <v>0</v>
      </c>
      <c r="T2309" s="164">
        <f>S2309*H2309</f>
        <v>0</v>
      </c>
      <c r="U2309" s="34"/>
      <c r="V2309" s="34"/>
      <c r="W2309" s="34"/>
      <c r="X2309" s="34"/>
      <c r="Y2309" s="34"/>
      <c r="Z2309" s="34"/>
      <c r="AA2309" s="34"/>
      <c r="AB2309" s="34"/>
      <c r="AC2309" s="34"/>
      <c r="AD2309" s="34"/>
      <c r="AE2309" s="34"/>
      <c r="AR2309" s="165" t="s">
        <v>251</v>
      </c>
      <c r="AT2309" s="165" t="s">
        <v>161</v>
      </c>
      <c r="AU2309" s="165" t="s">
        <v>79</v>
      </c>
      <c r="AY2309" s="19" t="s">
        <v>159</v>
      </c>
      <c r="BE2309" s="166">
        <f>IF(N2309="základní",J2309,0)</f>
        <v>0</v>
      </c>
      <c r="BF2309" s="166">
        <f>IF(N2309="snížená",J2309,0)</f>
        <v>0</v>
      </c>
      <c r="BG2309" s="166">
        <f>IF(N2309="zákl. přenesená",J2309,0)</f>
        <v>0</v>
      </c>
      <c r="BH2309" s="166">
        <f>IF(N2309="sníž. přenesená",J2309,0)</f>
        <v>0</v>
      </c>
      <c r="BI2309" s="166">
        <f>IF(N2309="nulová",J2309,0)</f>
        <v>0</v>
      </c>
      <c r="BJ2309" s="19" t="s">
        <v>15</v>
      </c>
      <c r="BK2309" s="166">
        <f>ROUND(I2309*H2309,2)</f>
        <v>0</v>
      </c>
      <c r="BL2309" s="19" t="s">
        <v>251</v>
      </c>
      <c r="BM2309" s="165" t="s">
        <v>2831</v>
      </c>
    </row>
    <row r="2310" spans="2:51" s="13" customFormat="1" ht="11.25">
      <c r="B2310" s="167"/>
      <c r="D2310" s="168" t="s">
        <v>167</v>
      </c>
      <c r="E2310" s="169" t="s">
        <v>3</v>
      </c>
      <c r="F2310" s="170" t="s">
        <v>2824</v>
      </c>
      <c r="H2310" s="169" t="s">
        <v>3</v>
      </c>
      <c r="I2310" s="171"/>
      <c r="L2310" s="167"/>
      <c r="M2310" s="172"/>
      <c r="N2310" s="173"/>
      <c r="O2310" s="173"/>
      <c r="P2310" s="173"/>
      <c r="Q2310" s="173"/>
      <c r="R2310" s="173"/>
      <c r="S2310" s="173"/>
      <c r="T2310" s="174"/>
      <c r="AT2310" s="169" t="s">
        <v>167</v>
      </c>
      <c r="AU2310" s="169" t="s">
        <v>79</v>
      </c>
      <c r="AV2310" s="13" t="s">
        <v>15</v>
      </c>
      <c r="AW2310" s="13" t="s">
        <v>33</v>
      </c>
      <c r="AX2310" s="13" t="s">
        <v>71</v>
      </c>
      <c r="AY2310" s="169" t="s">
        <v>159</v>
      </c>
    </row>
    <row r="2311" spans="2:51" s="13" customFormat="1" ht="11.25">
      <c r="B2311" s="167"/>
      <c r="D2311" s="168" t="s">
        <v>167</v>
      </c>
      <c r="E2311" s="169" t="s">
        <v>3</v>
      </c>
      <c r="F2311" s="170" t="s">
        <v>2825</v>
      </c>
      <c r="H2311" s="169" t="s">
        <v>3</v>
      </c>
      <c r="I2311" s="171"/>
      <c r="L2311" s="167"/>
      <c r="M2311" s="172"/>
      <c r="N2311" s="173"/>
      <c r="O2311" s="173"/>
      <c r="P2311" s="173"/>
      <c r="Q2311" s="173"/>
      <c r="R2311" s="173"/>
      <c r="S2311" s="173"/>
      <c r="T2311" s="174"/>
      <c r="AT2311" s="169" t="s">
        <v>167</v>
      </c>
      <c r="AU2311" s="169" t="s">
        <v>79</v>
      </c>
      <c r="AV2311" s="13" t="s">
        <v>15</v>
      </c>
      <c r="AW2311" s="13" t="s">
        <v>33</v>
      </c>
      <c r="AX2311" s="13" t="s">
        <v>71</v>
      </c>
      <c r="AY2311" s="169" t="s">
        <v>159</v>
      </c>
    </row>
    <row r="2312" spans="2:51" s="14" customFormat="1" ht="11.25">
      <c r="B2312" s="175"/>
      <c r="D2312" s="168" t="s">
        <v>167</v>
      </c>
      <c r="E2312" s="176" t="s">
        <v>3</v>
      </c>
      <c r="F2312" s="177" t="s">
        <v>2826</v>
      </c>
      <c r="H2312" s="178">
        <v>0.45</v>
      </c>
      <c r="I2312" s="179"/>
      <c r="L2312" s="175"/>
      <c r="M2312" s="180"/>
      <c r="N2312" s="181"/>
      <c r="O2312" s="181"/>
      <c r="P2312" s="181"/>
      <c r="Q2312" s="181"/>
      <c r="R2312" s="181"/>
      <c r="S2312" s="181"/>
      <c r="T2312" s="182"/>
      <c r="AT2312" s="176" t="s">
        <v>167</v>
      </c>
      <c r="AU2312" s="176" t="s">
        <v>79</v>
      </c>
      <c r="AV2312" s="14" t="s">
        <v>79</v>
      </c>
      <c r="AW2312" s="14" t="s">
        <v>33</v>
      </c>
      <c r="AX2312" s="14" t="s">
        <v>71</v>
      </c>
      <c r="AY2312" s="176" t="s">
        <v>159</v>
      </c>
    </row>
    <row r="2313" spans="2:51" s="13" customFormat="1" ht="11.25">
      <c r="B2313" s="167"/>
      <c r="D2313" s="168" t="s">
        <v>167</v>
      </c>
      <c r="E2313" s="169" t="s">
        <v>3</v>
      </c>
      <c r="F2313" s="170" t="s">
        <v>2827</v>
      </c>
      <c r="H2313" s="169" t="s">
        <v>3</v>
      </c>
      <c r="I2313" s="171"/>
      <c r="L2313" s="167"/>
      <c r="M2313" s="172"/>
      <c r="N2313" s="173"/>
      <c r="O2313" s="173"/>
      <c r="P2313" s="173"/>
      <c r="Q2313" s="173"/>
      <c r="R2313" s="173"/>
      <c r="S2313" s="173"/>
      <c r="T2313" s="174"/>
      <c r="AT2313" s="169" t="s">
        <v>167</v>
      </c>
      <c r="AU2313" s="169" t="s">
        <v>79</v>
      </c>
      <c r="AV2313" s="13" t="s">
        <v>15</v>
      </c>
      <c r="AW2313" s="13" t="s">
        <v>33</v>
      </c>
      <c r="AX2313" s="13" t="s">
        <v>71</v>
      </c>
      <c r="AY2313" s="169" t="s">
        <v>159</v>
      </c>
    </row>
    <row r="2314" spans="2:51" s="14" customFormat="1" ht="11.25">
      <c r="B2314" s="175"/>
      <c r="D2314" s="168" t="s">
        <v>167</v>
      </c>
      <c r="E2314" s="176" t="s">
        <v>3</v>
      </c>
      <c r="F2314" s="177" t="s">
        <v>1173</v>
      </c>
      <c r="H2314" s="178">
        <v>5</v>
      </c>
      <c r="I2314" s="179"/>
      <c r="L2314" s="175"/>
      <c r="M2314" s="180"/>
      <c r="N2314" s="181"/>
      <c r="O2314" s="181"/>
      <c r="P2314" s="181"/>
      <c r="Q2314" s="181"/>
      <c r="R2314" s="181"/>
      <c r="S2314" s="181"/>
      <c r="T2314" s="182"/>
      <c r="AT2314" s="176" t="s">
        <v>167</v>
      </c>
      <c r="AU2314" s="176" t="s">
        <v>79</v>
      </c>
      <c r="AV2314" s="14" t="s">
        <v>79</v>
      </c>
      <c r="AW2314" s="14" t="s">
        <v>33</v>
      </c>
      <c r="AX2314" s="14" t="s">
        <v>71</v>
      </c>
      <c r="AY2314" s="176" t="s">
        <v>159</v>
      </c>
    </row>
    <row r="2315" spans="2:51" s="15" customFormat="1" ht="11.25">
      <c r="B2315" s="183"/>
      <c r="D2315" s="168" t="s">
        <v>167</v>
      </c>
      <c r="E2315" s="184" t="s">
        <v>3</v>
      </c>
      <c r="F2315" s="185" t="s">
        <v>186</v>
      </c>
      <c r="H2315" s="186">
        <v>5.45</v>
      </c>
      <c r="I2315" s="187"/>
      <c r="L2315" s="183"/>
      <c r="M2315" s="188"/>
      <c r="N2315" s="189"/>
      <c r="O2315" s="189"/>
      <c r="P2315" s="189"/>
      <c r="Q2315" s="189"/>
      <c r="R2315" s="189"/>
      <c r="S2315" s="189"/>
      <c r="T2315" s="190"/>
      <c r="AT2315" s="184" t="s">
        <v>167</v>
      </c>
      <c r="AU2315" s="184" t="s">
        <v>79</v>
      </c>
      <c r="AV2315" s="15" t="s">
        <v>85</v>
      </c>
      <c r="AW2315" s="15" t="s">
        <v>33</v>
      </c>
      <c r="AX2315" s="15" t="s">
        <v>15</v>
      </c>
      <c r="AY2315" s="184" t="s">
        <v>159</v>
      </c>
    </row>
    <row r="2316" spans="1:65" s="2" customFormat="1" ht="24" customHeight="1">
      <c r="A2316" s="34"/>
      <c r="B2316" s="153"/>
      <c r="C2316" s="154" t="s">
        <v>2832</v>
      </c>
      <c r="D2316" s="154" t="s">
        <v>161</v>
      </c>
      <c r="E2316" s="155" t="s">
        <v>2833</v>
      </c>
      <c r="F2316" s="156" t="s">
        <v>2834</v>
      </c>
      <c r="G2316" s="157" t="s">
        <v>164</v>
      </c>
      <c r="H2316" s="158">
        <v>5.45</v>
      </c>
      <c r="I2316" s="159"/>
      <c r="J2316" s="160">
        <f>ROUND(I2316*H2316,2)</f>
        <v>0</v>
      </c>
      <c r="K2316" s="156" t="s">
        <v>165</v>
      </c>
      <c r="L2316" s="35"/>
      <c r="M2316" s="161" t="s">
        <v>3</v>
      </c>
      <c r="N2316" s="162" t="s">
        <v>42</v>
      </c>
      <c r="O2316" s="55"/>
      <c r="P2316" s="163">
        <f>O2316*H2316</f>
        <v>0</v>
      </c>
      <c r="Q2316" s="163">
        <v>0.00012</v>
      </c>
      <c r="R2316" s="163">
        <f>Q2316*H2316</f>
        <v>0.0006540000000000001</v>
      </c>
      <c r="S2316" s="163">
        <v>0</v>
      </c>
      <c r="T2316" s="164">
        <f>S2316*H2316</f>
        <v>0</v>
      </c>
      <c r="U2316" s="34"/>
      <c r="V2316" s="34"/>
      <c r="W2316" s="34"/>
      <c r="X2316" s="34"/>
      <c r="Y2316" s="34"/>
      <c r="Z2316" s="34"/>
      <c r="AA2316" s="34"/>
      <c r="AB2316" s="34"/>
      <c r="AC2316" s="34"/>
      <c r="AD2316" s="34"/>
      <c r="AE2316" s="34"/>
      <c r="AR2316" s="165" t="s">
        <v>251</v>
      </c>
      <c r="AT2316" s="165" t="s">
        <v>161</v>
      </c>
      <c r="AU2316" s="165" t="s">
        <v>79</v>
      </c>
      <c r="AY2316" s="19" t="s">
        <v>159</v>
      </c>
      <c r="BE2316" s="166">
        <f>IF(N2316="základní",J2316,0)</f>
        <v>0</v>
      </c>
      <c r="BF2316" s="166">
        <f>IF(N2316="snížená",J2316,0)</f>
        <v>0</v>
      </c>
      <c r="BG2316" s="166">
        <f>IF(N2316="zákl. přenesená",J2316,0)</f>
        <v>0</v>
      </c>
      <c r="BH2316" s="166">
        <f>IF(N2316="sníž. přenesená",J2316,0)</f>
        <v>0</v>
      </c>
      <c r="BI2316" s="166">
        <f>IF(N2316="nulová",J2316,0)</f>
        <v>0</v>
      </c>
      <c r="BJ2316" s="19" t="s">
        <v>15</v>
      </c>
      <c r="BK2316" s="166">
        <f>ROUND(I2316*H2316,2)</f>
        <v>0</v>
      </c>
      <c r="BL2316" s="19" t="s">
        <v>251</v>
      </c>
      <c r="BM2316" s="165" t="s">
        <v>2835</v>
      </c>
    </row>
    <row r="2317" spans="2:51" s="13" customFormat="1" ht="11.25">
      <c r="B2317" s="167"/>
      <c r="D2317" s="168" t="s">
        <v>167</v>
      </c>
      <c r="E2317" s="169" t="s">
        <v>3</v>
      </c>
      <c r="F2317" s="170" t="s">
        <v>2824</v>
      </c>
      <c r="H2317" s="169" t="s">
        <v>3</v>
      </c>
      <c r="I2317" s="171"/>
      <c r="L2317" s="167"/>
      <c r="M2317" s="172"/>
      <c r="N2317" s="173"/>
      <c r="O2317" s="173"/>
      <c r="P2317" s="173"/>
      <c r="Q2317" s="173"/>
      <c r="R2317" s="173"/>
      <c r="S2317" s="173"/>
      <c r="T2317" s="174"/>
      <c r="AT2317" s="169" t="s">
        <v>167</v>
      </c>
      <c r="AU2317" s="169" t="s">
        <v>79</v>
      </c>
      <c r="AV2317" s="13" t="s">
        <v>15</v>
      </c>
      <c r="AW2317" s="13" t="s">
        <v>33</v>
      </c>
      <c r="AX2317" s="13" t="s">
        <v>71</v>
      </c>
      <c r="AY2317" s="169" t="s">
        <v>159</v>
      </c>
    </row>
    <row r="2318" spans="2:51" s="13" customFormat="1" ht="11.25">
      <c r="B2318" s="167"/>
      <c r="D2318" s="168" t="s">
        <v>167</v>
      </c>
      <c r="E2318" s="169" t="s">
        <v>3</v>
      </c>
      <c r="F2318" s="170" t="s">
        <v>2825</v>
      </c>
      <c r="H2318" s="169" t="s">
        <v>3</v>
      </c>
      <c r="I2318" s="171"/>
      <c r="L2318" s="167"/>
      <c r="M2318" s="172"/>
      <c r="N2318" s="173"/>
      <c r="O2318" s="173"/>
      <c r="P2318" s="173"/>
      <c r="Q2318" s="173"/>
      <c r="R2318" s="173"/>
      <c r="S2318" s="173"/>
      <c r="T2318" s="174"/>
      <c r="AT2318" s="169" t="s">
        <v>167</v>
      </c>
      <c r="AU2318" s="169" t="s">
        <v>79</v>
      </c>
      <c r="AV2318" s="13" t="s">
        <v>15</v>
      </c>
      <c r="AW2318" s="13" t="s">
        <v>33</v>
      </c>
      <c r="AX2318" s="13" t="s">
        <v>71</v>
      </c>
      <c r="AY2318" s="169" t="s">
        <v>159</v>
      </c>
    </row>
    <row r="2319" spans="2:51" s="14" customFormat="1" ht="11.25">
      <c r="B2319" s="175"/>
      <c r="D2319" s="168" t="s">
        <v>167</v>
      </c>
      <c r="E2319" s="176" t="s">
        <v>3</v>
      </c>
      <c r="F2319" s="177" t="s">
        <v>2826</v>
      </c>
      <c r="H2319" s="178">
        <v>0.45</v>
      </c>
      <c r="I2319" s="179"/>
      <c r="L2319" s="175"/>
      <c r="M2319" s="180"/>
      <c r="N2319" s="181"/>
      <c r="O2319" s="181"/>
      <c r="P2319" s="181"/>
      <c r="Q2319" s="181"/>
      <c r="R2319" s="181"/>
      <c r="S2319" s="181"/>
      <c r="T2319" s="182"/>
      <c r="AT2319" s="176" t="s">
        <v>167</v>
      </c>
      <c r="AU2319" s="176" t="s">
        <v>79</v>
      </c>
      <c r="AV2319" s="14" t="s">
        <v>79</v>
      </c>
      <c r="AW2319" s="14" t="s">
        <v>33</v>
      </c>
      <c r="AX2319" s="14" t="s">
        <v>71</v>
      </c>
      <c r="AY2319" s="176" t="s">
        <v>159</v>
      </c>
    </row>
    <row r="2320" spans="2:51" s="13" customFormat="1" ht="11.25">
      <c r="B2320" s="167"/>
      <c r="D2320" s="168" t="s">
        <v>167</v>
      </c>
      <c r="E2320" s="169" t="s">
        <v>3</v>
      </c>
      <c r="F2320" s="170" t="s">
        <v>2827</v>
      </c>
      <c r="H2320" s="169" t="s">
        <v>3</v>
      </c>
      <c r="I2320" s="171"/>
      <c r="L2320" s="167"/>
      <c r="M2320" s="172"/>
      <c r="N2320" s="173"/>
      <c r="O2320" s="173"/>
      <c r="P2320" s="173"/>
      <c r="Q2320" s="173"/>
      <c r="R2320" s="173"/>
      <c r="S2320" s="173"/>
      <c r="T2320" s="174"/>
      <c r="AT2320" s="169" t="s">
        <v>167</v>
      </c>
      <c r="AU2320" s="169" t="s">
        <v>79</v>
      </c>
      <c r="AV2320" s="13" t="s">
        <v>15</v>
      </c>
      <c r="AW2320" s="13" t="s">
        <v>33</v>
      </c>
      <c r="AX2320" s="13" t="s">
        <v>71</v>
      </c>
      <c r="AY2320" s="169" t="s">
        <v>159</v>
      </c>
    </row>
    <row r="2321" spans="2:51" s="14" customFormat="1" ht="11.25">
      <c r="B2321" s="175"/>
      <c r="D2321" s="168" t="s">
        <v>167</v>
      </c>
      <c r="E2321" s="176" t="s">
        <v>3</v>
      </c>
      <c r="F2321" s="177" t="s">
        <v>1173</v>
      </c>
      <c r="H2321" s="178">
        <v>5</v>
      </c>
      <c r="I2321" s="179"/>
      <c r="L2321" s="175"/>
      <c r="M2321" s="180"/>
      <c r="N2321" s="181"/>
      <c r="O2321" s="181"/>
      <c r="P2321" s="181"/>
      <c r="Q2321" s="181"/>
      <c r="R2321" s="181"/>
      <c r="S2321" s="181"/>
      <c r="T2321" s="182"/>
      <c r="AT2321" s="176" t="s">
        <v>167</v>
      </c>
      <c r="AU2321" s="176" t="s">
        <v>79</v>
      </c>
      <c r="AV2321" s="14" t="s">
        <v>79</v>
      </c>
      <c r="AW2321" s="14" t="s">
        <v>33</v>
      </c>
      <c r="AX2321" s="14" t="s">
        <v>71</v>
      </c>
      <c r="AY2321" s="176" t="s">
        <v>159</v>
      </c>
    </row>
    <row r="2322" spans="2:51" s="15" customFormat="1" ht="11.25">
      <c r="B2322" s="183"/>
      <c r="D2322" s="168" t="s">
        <v>167</v>
      </c>
      <c r="E2322" s="184" t="s">
        <v>3</v>
      </c>
      <c r="F2322" s="185" t="s">
        <v>186</v>
      </c>
      <c r="H2322" s="186">
        <v>5.45</v>
      </c>
      <c r="I2322" s="187"/>
      <c r="L2322" s="183"/>
      <c r="M2322" s="188"/>
      <c r="N2322" s="189"/>
      <c r="O2322" s="189"/>
      <c r="P2322" s="189"/>
      <c r="Q2322" s="189"/>
      <c r="R2322" s="189"/>
      <c r="S2322" s="189"/>
      <c r="T2322" s="190"/>
      <c r="AT2322" s="184" t="s">
        <v>167</v>
      </c>
      <c r="AU2322" s="184" t="s">
        <v>79</v>
      </c>
      <c r="AV2322" s="15" t="s">
        <v>85</v>
      </c>
      <c r="AW2322" s="15" t="s">
        <v>33</v>
      </c>
      <c r="AX2322" s="15" t="s">
        <v>15</v>
      </c>
      <c r="AY2322" s="184" t="s">
        <v>159</v>
      </c>
    </row>
    <row r="2323" spans="2:63" s="12" customFormat="1" ht="22.9" customHeight="1">
      <c r="B2323" s="140"/>
      <c r="D2323" s="141" t="s">
        <v>70</v>
      </c>
      <c r="E2323" s="151" t="s">
        <v>2836</v>
      </c>
      <c r="F2323" s="151" t="s">
        <v>2837</v>
      </c>
      <c r="I2323" s="143"/>
      <c r="J2323" s="152">
        <f>BK2323</f>
        <v>0</v>
      </c>
      <c r="L2323" s="140"/>
      <c r="M2323" s="145"/>
      <c r="N2323" s="146"/>
      <c r="O2323" s="146"/>
      <c r="P2323" s="147">
        <f>SUM(P2324:P2341)</f>
        <v>0</v>
      </c>
      <c r="Q2323" s="146"/>
      <c r="R2323" s="147">
        <f>SUM(R2324:R2341)</f>
        <v>1.62733104</v>
      </c>
      <c r="S2323" s="146"/>
      <c r="T2323" s="148">
        <f>SUM(T2324:T2341)</f>
        <v>0.18044882999999998</v>
      </c>
      <c r="AR2323" s="141" t="s">
        <v>79</v>
      </c>
      <c r="AT2323" s="149" t="s">
        <v>70</v>
      </c>
      <c r="AU2323" s="149" t="s">
        <v>15</v>
      </c>
      <c r="AY2323" s="141" t="s">
        <v>159</v>
      </c>
      <c r="BK2323" s="150">
        <f>SUM(BK2324:BK2341)</f>
        <v>0</v>
      </c>
    </row>
    <row r="2324" spans="1:65" s="2" customFormat="1" ht="16.5" customHeight="1">
      <c r="A2324" s="34"/>
      <c r="B2324" s="153"/>
      <c r="C2324" s="154" t="s">
        <v>2838</v>
      </c>
      <c r="D2324" s="154" t="s">
        <v>161</v>
      </c>
      <c r="E2324" s="155" t="s">
        <v>2839</v>
      </c>
      <c r="F2324" s="156" t="s">
        <v>2840</v>
      </c>
      <c r="G2324" s="157" t="s">
        <v>164</v>
      </c>
      <c r="H2324" s="158">
        <v>582.093</v>
      </c>
      <c r="I2324" s="159"/>
      <c r="J2324" s="160">
        <f>ROUND(I2324*H2324,2)</f>
        <v>0</v>
      </c>
      <c r="K2324" s="156" t="s">
        <v>165</v>
      </c>
      <c r="L2324" s="35"/>
      <c r="M2324" s="161" t="s">
        <v>3</v>
      </c>
      <c r="N2324" s="162" t="s">
        <v>42</v>
      </c>
      <c r="O2324" s="55"/>
      <c r="P2324" s="163">
        <f>O2324*H2324</f>
        <v>0</v>
      </c>
      <c r="Q2324" s="163">
        <v>0.001</v>
      </c>
      <c r="R2324" s="163">
        <f>Q2324*H2324</f>
        <v>0.582093</v>
      </c>
      <c r="S2324" s="163">
        <v>0.00031</v>
      </c>
      <c r="T2324" s="164">
        <f>S2324*H2324</f>
        <v>0.18044882999999998</v>
      </c>
      <c r="U2324" s="34"/>
      <c r="V2324" s="34"/>
      <c r="W2324" s="34"/>
      <c r="X2324" s="34"/>
      <c r="Y2324" s="34"/>
      <c r="Z2324" s="34"/>
      <c r="AA2324" s="34"/>
      <c r="AB2324" s="34"/>
      <c r="AC2324" s="34"/>
      <c r="AD2324" s="34"/>
      <c r="AE2324" s="34"/>
      <c r="AR2324" s="165" t="s">
        <v>251</v>
      </c>
      <c r="AT2324" s="165" t="s">
        <v>161</v>
      </c>
      <c r="AU2324" s="165" t="s">
        <v>79</v>
      </c>
      <c r="AY2324" s="19" t="s">
        <v>159</v>
      </c>
      <c r="BE2324" s="166">
        <f>IF(N2324="základní",J2324,0)</f>
        <v>0</v>
      </c>
      <c r="BF2324" s="166">
        <f>IF(N2324="snížená",J2324,0)</f>
        <v>0</v>
      </c>
      <c r="BG2324" s="166">
        <f>IF(N2324="zákl. přenesená",J2324,0)</f>
        <v>0</v>
      </c>
      <c r="BH2324" s="166">
        <f>IF(N2324="sníž. přenesená",J2324,0)</f>
        <v>0</v>
      </c>
      <c r="BI2324" s="166">
        <f>IF(N2324="nulová",J2324,0)</f>
        <v>0</v>
      </c>
      <c r="BJ2324" s="19" t="s">
        <v>15</v>
      </c>
      <c r="BK2324" s="166">
        <f>ROUND(I2324*H2324,2)</f>
        <v>0</v>
      </c>
      <c r="BL2324" s="19" t="s">
        <v>251</v>
      </c>
      <c r="BM2324" s="165" t="s">
        <v>2841</v>
      </c>
    </row>
    <row r="2325" spans="2:51" s="13" customFormat="1" ht="11.25">
      <c r="B2325" s="167"/>
      <c r="D2325" s="168" t="s">
        <v>167</v>
      </c>
      <c r="E2325" s="169" t="s">
        <v>3</v>
      </c>
      <c r="F2325" s="170" t="s">
        <v>2842</v>
      </c>
      <c r="H2325" s="169" t="s">
        <v>3</v>
      </c>
      <c r="I2325" s="171"/>
      <c r="L2325" s="167"/>
      <c r="M2325" s="172"/>
      <c r="N2325" s="173"/>
      <c r="O2325" s="173"/>
      <c r="P2325" s="173"/>
      <c r="Q2325" s="173"/>
      <c r="R2325" s="173"/>
      <c r="S2325" s="173"/>
      <c r="T2325" s="174"/>
      <c r="AT2325" s="169" t="s">
        <v>167</v>
      </c>
      <c r="AU2325" s="169" t="s">
        <v>79</v>
      </c>
      <c r="AV2325" s="13" t="s">
        <v>15</v>
      </c>
      <c r="AW2325" s="13" t="s">
        <v>33</v>
      </c>
      <c r="AX2325" s="13" t="s">
        <v>71</v>
      </c>
      <c r="AY2325" s="169" t="s">
        <v>159</v>
      </c>
    </row>
    <row r="2326" spans="2:51" s="14" customFormat="1" ht="11.25">
      <c r="B2326" s="175"/>
      <c r="D2326" s="168" t="s">
        <v>167</v>
      </c>
      <c r="E2326" s="176" t="s">
        <v>3</v>
      </c>
      <c r="F2326" s="177" t="s">
        <v>675</v>
      </c>
      <c r="H2326" s="178">
        <v>182.51</v>
      </c>
      <c r="I2326" s="179"/>
      <c r="L2326" s="175"/>
      <c r="M2326" s="180"/>
      <c r="N2326" s="181"/>
      <c r="O2326" s="181"/>
      <c r="P2326" s="181"/>
      <c r="Q2326" s="181"/>
      <c r="R2326" s="181"/>
      <c r="S2326" s="181"/>
      <c r="T2326" s="182"/>
      <c r="AT2326" s="176" t="s">
        <v>167</v>
      </c>
      <c r="AU2326" s="176" t="s">
        <v>79</v>
      </c>
      <c r="AV2326" s="14" t="s">
        <v>79</v>
      </c>
      <c r="AW2326" s="14" t="s">
        <v>33</v>
      </c>
      <c r="AX2326" s="14" t="s">
        <v>71</v>
      </c>
      <c r="AY2326" s="176" t="s">
        <v>159</v>
      </c>
    </row>
    <row r="2327" spans="2:51" s="13" customFormat="1" ht="11.25">
      <c r="B2327" s="167"/>
      <c r="D2327" s="168" t="s">
        <v>167</v>
      </c>
      <c r="E2327" s="169" t="s">
        <v>3</v>
      </c>
      <c r="F2327" s="170" t="s">
        <v>2843</v>
      </c>
      <c r="H2327" s="169" t="s">
        <v>3</v>
      </c>
      <c r="I2327" s="171"/>
      <c r="L2327" s="167"/>
      <c r="M2327" s="172"/>
      <c r="N2327" s="173"/>
      <c r="O2327" s="173"/>
      <c r="P2327" s="173"/>
      <c r="Q2327" s="173"/>
      <c r="R2327" s="173"/>
      <c r="S2327" s="173"/>
      <c r="T2327" s="174"/>
      <c r="AT2327" s="169" t="s">
        <v>167</v>
      </c>
      <c r="AU2327" s="169" t="s">
        <v>79</v>
      </c>
      <c r="AV2327" s="13" t="s">
        <v>15</v>
      </c>
      <c r="AW2327" s="13" t="s">
        <v>33</v>
      </c>
      <c r="AX2327" s="13" t="s">
        <v>71</v>
      </c>
      <c r="AY2327" s="169" t="s">
        <v>159</v>
      </c>
    </row>
    <row r="2328" spans="2:51" s="14" customFormat="1" ht="11.25">
      <c r="B2328" s="175"/>
      <c r="D2328" s="168" t="s">
        <v>167</v>
      </c>
      <c r="E2328" s="176" t="s">
        <v>3</v>
      </c>
      <c r="F2328" s="177" t="s">
        <v>713</v>
      </c>
      <c r="H2328" s="178">
        <v>399.583</v>
      </c>
      <c r="I2328" s="179"/>
      <c r="L2328" s="175"/>
      <c r="M2328" s="180"/>
      <c r="N2328" s="181"/>
      <c r="O2328" s="181"/>
      <c r="P2328" s="181"/>
      <c r="Q2328" s="181"/>
      <c r="R2328" s="181"/>
      <c r="S2328" s="181"/>
      <c r="T2328" s="182"/>
      <c r="AT2328" s="176" t="s">
        <v>167</v>
      </c>
      <c r="AU2328" s="176" t="s">
        <v>79</v>
      </c>
      <c r="AV2328" s="14" t="s">
        <v>79</v>
      </c>
      <c r="AW2328" s="14" t="s">
        <v>33</v>
      </c>
      <c r="AX2328" s="14" t="s">
        <v>71</v>
      </c>
      <c r="AY2328" s="176" t="s">
        <v>159</v>
      </c>
    </row>
    <row r="2329" spans="2:51" s="15" customFormat="1" ht="11.25">
      <c r="B2329" s="183"/>
      <c r="D2329" s="168" t="s">
        <v>167</v>
      </c>
      <c r="E2329" s="184" t="s">
        <v>3</v>
      </c>
      <c r="F2329" s="185" t="s">
        <v>186</v>
      </c>
      <c r="H2329" s="186">
        <v>582.093</v>
      </c>
      <c r="I2329" s="187"/>
      <c r="L2329" s="183"/>
      <c r="M2329" s="188"/>
      <c r="N2329" s="189"/>
      <c r="O2329" s="189"/>
      <c r="P2329" s="189"/>
      <c r="Q2329" s="189"/>
      <c r="R2329" s="189"/>
      <c r="S2329" s="189"/>
      <c r="T2329" s="190"/>
      <c r="AT2329" s="184" t="s">
        <v>167</v>
      </c>
      <c r="AU2329" s="184" t="s">
        <v>79</v>
      </c>
      <c r="AV2329" s="15" t="s">
        <v>85</v>
      </c>
      <c r="AW2329" s="15" t="s">
        <v>33</v>
      </c>
      <c r="AX2329" s="15" t="s">
        <v>15</v>
      </c>
      <c r="AY2329" s="184" t="s">
        <v>159</v>
      </c>
    </row>
    <row r="2330" spans="1:65" s="2" customFormat="1" ht="24" customHeight="1">
      <c r="A2330" s="34"/>
      <c r="B2330" s="153"/>
      <c r="C2330" s="154" t="s">
        <v>2844</v>
      </c>
      <c r="D2330" s="154" t="s">
        <v>161</v>
      </c>
      <c r="E2330" s="155" t="s">
        <v>2845</v>
      </c>
      <c r="F2330" s="156" t="s">
        <v>2846</v>
      </c>
      <c r="G2330" s="157" t="s">
        <v>164</v>
      </c>
      <c r="H2330" s="158">
        <v>1935.626</v>
      </c>
      <c r="I2330" s="159"/>
      <c r="J2330" s="160">
        <f>ROUND(I2330*H2330,2)</f>
        <v>0</v>
      </c>
      <c r="K2330" s="156" t="s">
        <v>165</v>
      </c>
      <c r="L2330" s="35"/>
      <c r="M2330" s="161" t="s">
        <v>3</v>
      </c>
      <c r="N2330" s="162" t="s">
        <v>42</v>
      </c>
      <c r="O2330" s="55"/>
      <c r="P2330" s="163">
        <f>O2330*H2330</f>
        <v>0</v>
      </c>
      <c r="Q2330" s="163">
        <v>0.00021</v>
      </c>
      <c r="R2330" s="163">
        <f>Q2330*H2330</f>
        <v>0.40648146</v>
      </c>
      <c r="S2330" s="163">
        <v>0</v>
      </c>
      <c r="T2330" s="164">
        <f>S2330*H2330</f>
        <v>0</v>
      </c>
      <c r="U2330" s="34"/>
      <c r="V2330" s="34"/>
      <c r="W2330" s="34"/>
      <c r="X2330" s="34"/>
      <c r="Y2330" s="34"/>
      <c r="Z2330" s="34"/>
      <c r="AA2330" s="34"/>
      <c r="AB2330" s="34"/>
      <c r="AC2330" s="34"/>
      <c r="AD2330" s="34"/>
      <c r="AE2330" s="34"/>
      <c r="AR2330" s="165" t="s">
        <v>251</v>
      </c>
      <c r="AT2330" s="165" t="s">
        <v>161</v>
      </c>
      <c r="AU2330" s="165" t="s">
        <v>79</v>
      </c>
      <c r="AY2330" s="19" t="s">
        <v>159</v>
      </c>
      <c r="BE2330" s="166">
        <f>IF(N2330="základní",J2330,0)</f>
        <v>0</v>
      </c>
      <c r="BF2330" s="166">
        <f>IF(N2330="snížená",J2330,0)</f>
        <v>0</v>
      </c>
      <c r="BG2330" s="166">
        <f>IF(N2330="zákl. přenesená",J2330,0)</f>
        <v>0</v>
      </c>
      <c r="BH2330" s="166">
        <f>IF(N2330="sníž. přenesená",J2330,0)</f>
        <v>0</v>
      </c>
      <c r="BI2330" s="166">
        <f>IF(N2330="nulová",J2330,0)</f>
        <v>0</v>
      </c>
      <c r="BJ2330" s="19" t="s">
        <v>15</v>
      </c>
      <c r="BK2330" s="166">
        <f>ROUND(I2330*H2330,2)</f>
        <v>0</v>
      </c>
      <c r="BL2330" s="19" t="s">
        <v>251</v>
      </c>
      <c r="BM2330" s="165" t="s">
        <v>2847</v>
      </c>
    </row>
    <row r="2331" spans="2:51" s="13" customFormat="1" ht="11.25">
      <c r="B2331" s="167"/>
      <c r="D2331" s="168" t="s">
        <v>167</v>
      </c>
      <c r="E2331" s="169" t="s">
        <v>3</v>
      </c>
      <c r="F2331" s="170" t="s">
        <v>2848</v>
      </c>
      <c r="H2331" s="169" t="s">
        <v>3</v>
      </c>
      <c r="I2331" s="171"/>
      <c r="L2331" s="167"/>
      <c r="M2331" s="172"/>
      <c r="N2331" s="173"/>
      <c r="O2331" s="173"/>
      <c r="P2331" s="173"/>
      <c r="Q2331" s="173"/>
      <c r="R2331" s="173"/>
      <c r="S2331" s="173"/>
      <c r="T2331" s="174"/>
      <c r="AT2331" s="169" t="s">
        <v>167</v>
      </c>
      <c r="AU2331" s="169" t="s">
        <v>79</v>
      </c>
      <c r="AV2331" s="13" t="s">
        <v>15</v>
      </c>
      <c r="AW2331" s="13" t="s">
        <v>33</v>
      </c>
      <c r="AX2331" s="13" t="s">
        <v>71</v>
      </c>
      <c r="AY2331" s="169" t="s">
        <v>159</v>
      </c>
    </row>
    <row r="2332" spans="2:51" s="14" customFormat="1" ht="11.25">
      <c r="B2332" s="175"/>
      <c r="D2332" s="168" t="s">
        <v>167</v>
      </c>
      <c r="E2332" s="176" t="s">
        <v>3</v>
      </c>
      <c r="F2332" s="177" t="s">
        <v>2849</v>
      </c>
      <c r="H2332" s="178">
        <v>30.74</v>
      </c>
      <c r="I2332" s="179"/>
      <c r="L2332" s="175"/>
      <c r="M2332" s="180"/>
      <c r="N2332" s="181"/>
      <c r="O2332" s="181"/>
      <c r="P2332" s="181"/>
      <c r="Q2332" s="181"/>
      <c r="R2332" s="181"/>
      <c r="S2332" s="181"/>
      <c r="T2332" s="182"/>
      <c r="AT2332" s="176" t="s">
        <v>167</v>
      </c>
      <c r="AU2332" s="176" t="s">
        <v>79</v>
      </c>
      <c r="AV2332" s="14" t="s">
        <v>79</v>
      </c>
      <c r="AW2332" s="14" t="s">
        <v>33</v>
      </c>
      <c r="AX2332" s="14" t="s">
        <v>71</v>
      </c>
      <c r="AY2332" s="176" t="s">
        <v>159</v>
      </c>
    </row>
    <row r="2333" spans="2:51" s="14" customFormat="1" ht="11.25">
      <c r="B2333" s="175"/>
      <c r="D2333" s="168" t="s">
        <v>167</v>
      </c>
      <c r="E2333" s="176" t="s">
        <v>3</v>
      </c>
      <c r="F2333" s="177" t="s">
        <v>2850</v>
      </c>
      <c r="H2333" s="178">
        <v>12</v>
      </c>
      <c r="I2333" s="179"/>
      <c r="L2333" s="175"/>
      <c r="M2333" s="180"/>
      <c r="N2333" s="181"/>
      <c r="O2333" s="181"/>
      <c r="P2333" s="181"/>
      <c r="Q2333" s="181"/>
      <c r="R2333" s="181"/>
      <c r="S2333" s="181"/>
      <c r="T2333" s="182"/>
      <c r="AT2333" s="176" t="s">
        <v>167</v>
      </c>
      <c r="AU2333" s="176" t="s">
        <v>79</v>
      </c>
      <c r="AV2333" s="14" t="s">
        <v>79</v>
      </c>
      <c r="AW2333" s="14" t="s">
        <v>33</v>
      </c>
      <c r="AX2333" s="14" t="s">
        <v>71</v>
      </c>
      <c r="AY2333" s="176" t="s">
        <v>159</v>
      </c>
    </row>
    <row r="2334" spans="2:51" s="14" customFormat="1" ht="11.25">
      <c r="B2334" s="175"/>
      <c r="D2334" s="168" t="s">
        <v>167</v>
      </c>
      <c r="E2334" s="176" t="s">
        <v>3</v>
      </c>
      <c r="F2334" s="177" t="s">
        <v>2851</v>
      </c>
      <c r="H2334" s="178">
        <v>38.58</v>
      </c>
      <c r="I2334" s="179"/>
      <c r="L2334" s="175"/>
      <c r="M2334" s="180"/>
      <c r="N2334" s="181"/>
      <c r="O2334" s="181"/>
      <c r="P2334" s="181"/>
      <c r="Q2334" s="181"/>
      <c r="R2334" s="181"/>
      <c r="S2334" s="181"/>
      <c r="T2334" s="182"/>
      <c r="AT2334" s="176" t="s">
        <v>167</v>
      </c>
      <c r="AU2334" s="176" t="s">
        <v>79</v>
      </c>
      <c r="AV2334" s="14" t="s">
        <v>79</v>
      </c>
      <c r="AW2334" s="14" t="s">
        <v>33</v>
      </c>
      <c r="AX2334" s="14" t="s">
        <v>71</v>
      </c>
      <c r="AY2334" s="176" t="s">
        <v>159</v>
      </c>
    </row>
    <row r="2335" spans="2:51" s="13" customFormat="1" ht="11.25">
      <c r="B2335" s="167"/>
      <c r="D2335" s="168" t="s">
        <v>167</v>
      </c>
      <c r="E2335" s="169" t="s">
        <v>3</v>
      </c>
      <c r="F2335" s="170" t="s">
        <v>2852</v>
      </c>
      <c r="H2335" s="169" t="s">
        <v>3</v>
      </c>
      <c r="I2335" s="171"/>
      <c r="L2335" s="167"/>
      <c r="M2335" s="172"/>
      <c r="N2335" s="173"/>
      <c r="O2335" s="173"/>
      <c r="P2335" s="173"/>
      <c r="Q2335" s="173"/>
      <c r="R2335" s="173"/>
      <c r="S2335" s="173"/>
      <c r="T2335" s="174"/>
      <c r="AT2335" s="169" t="s">
        <v>167</v>
      </c>
      <c r="AU2335" s="169" t="s">
        <v>79</v>
      </c>
      <c r="AV2335" s="13" t="s">
        <v>15</v>
      </c>
      <c r="AW2335" s="13" t="s">
        <v>33</v>
      </c>
      <c r="AX2335" s="13" t="s">
        <v>71</v>
      </c>
      <c r="AY2335" s="169" t="s">
        <v>159</v>
      </c>
    </row>
    <row r="2336" spans="2:51" s="13" customFormat="1" ht="11.25">
      <c r="B2336" s="167"/>
      <c r="D2336" s="168" t="s">
        <v>167</v>
      </c>
      <c r="E2336" s="169" t="s">
        <v>3</v>
      </c>
      <c r="F2336" s="170" t="s">
        <v>2853</v>
      </c>
      <c r="H2336" s="169" t="s">
        <v>3</v>
      </c>
      <c r="I2336" s="171"/>
      <c r="L2336" s="167"/>
      <c r="M2336" s="172"/>
      <c r="N2336" s="173"/>
      <c r="O2336" s="173"/>
      <c r="P2336" s="173"/>
      <c r="Q2336" s="173"/>
      <c r="R2336" s="173"/>
      <c r="S2336" s="173"/>
      <c r="T2336" s="174"/>
      <c r="AT2336" s="169" t="s">
        <v>167</v>
      </c>
      <c r="AU2336" s="169" t="s">
        <v>79</v>
      </c>
      <c r="AV2336" s="13" t="s">
        <v>15</v>
      </c>
      <c r="AW2336" s="13" t="s">
        <v>33</v>
      </c>
      <c r="AX2336" s="13" t="s">
        <v>71</v>
      </c>
      <c r="AY2336" s="169" t="s">
        <v>159</v>
      </c>
    </row>
    <row r="2337" spans="2:51" s="14" customFormat="1" ht="11.25">
      <c r="B2337" s="175"/>
      <c r="D2337" s="168" t="s">
        <v>167</v>
      </c>
      <c r="E2337" s="176" t="s">
        <v>3</v>
      </c>
      <c r="F2337" s="177" t="s">
        <v>2854</v>
      </c>
      <c r="H2337" s="178">
        <v>447.4</v>
      </c>
      <c r="I2337" s="179"/>
      <c r="L2337" s="175"/>
      <c r="M2337" s="180"/>
      <c r="N2337" s="181"/>
      <c r="O2337" s="181"/>
      <c r="P2337" s="181"/>
      <c r="Q2337" s="181"/>
      <c r="R2337" s="181"/>
      <c r="S2337" s="181"/>
      <c r="T2337" s="182"/>
      <c r="AT2337" s="176" t="s">
        <v>167</v>
      </c>
      <c r="AU2337" s="176" t="s">
        <v>79</v>
      </c>
      <c r="AV2337" s="14" t="s">
        <v>79</v>
      </c>
      <c r="AW2337" s="14" t="s">
        <v>33</v>
      </c>
      <c r="AX2337" s="14" t="s">
        <v>71</v>
      </c>
      <c r="AY2337" s="176" t="s">
        <v>159</v>
      </c>
    </row>
    <row r="2338" spans="2:51" s="13" customFormat="1" ht="11.25">
      <c r="B2338" s="167"/>
      <c r="D2338" s="168" t="s">
        <v>167</v>
      </c>
      <c r="E2338" s="169" t="s">
        <v>3</v>
      </c>
      <c r="F2338" s="170" t="s">
        <v>2855</v>
      </c>
      <c r="H2338" s="169" t="s">
        <v>3</v>
      </c>
      <c r="I2338" s="171"/>
      <c r="L2338" s="167"/>
      <c r="M2338" s="172"/>
      <c r="N2338" s="173"/>
      <c r="O2338" s="173"/>
      <c r="P2338" s="173"/>
      <c r="Q2338" s="173"/>
      <c r="R2338" s="173"/>
      <c r="S2338" s="173"/>
      <c r="T2338" s="174"/>
      <c r="AT2338" s="169" t="s">
        <v>167</v>
      </c>
      <c r="AU2338" s="169" t="s">
        <v>79</v>
      </c>
      <c r="AV2338" s="13" t="s">
        <v>15</v>
      </c>
      <c r="AW2338" s="13" t="s">
        <v>33</v>
      </c>
      <c r="AX2338" s="13" t="s">
        <v>71</v>
      </c>
      <c r="AY2338" s="169" t="s">
        <v>159</v>
      </c>
    </row>
    <row r="2339" spans="2:51" s="14" customFormat="1" ht="11.25">
      <c r="B2339" s="175"/>
      <c r="D2339" s="168" t="s">
        <v>167</v>
      </c>
      <c r="E2339" s="176" t="s">
        <v>3</v>
      </c>
      <c r="F2339" s="177" t="s">
        <v>2856</v>
      </c>
      <c r="H2339" s="178">
        <v>1406.906</v>
      </c>
      <c r="I2339" s="179"/>
      <c r="L2339" s="175"/>
      <c r="M2339" s="180"/>
      <c r="N2339" s="181"/>
      <c r="O2339" s="181"/>
      <c r="P2339" s="181"/>
      <c r="Q2339" s="181"/>
      <c r="R2339" s="181"/>
      <c r="S2339" s="181"/>
      <c r="T2339" s="182"/>
      <c r="AT2339" s="176" t="s">
        <v>167</v>
      </c>
      <c r="AU2339" s="176" t="s">
        <v>79</v>
      </c>
      <c r="AV2339" s="14" t="s">
        <v>79</v>
      </c>
      <c r="AW2339" s="14" t="s">
        <v>33</v>
      </c>
      <c r="AX2339" s="14" t="s">
        <v>71</v>
      </c>
      <c r="AY2339" s="176" t="s">
        <v>159</v>
      </c>
    </row>
    <row r="2340" spans="2:51" s="15" customFormat="1" ht="11.25">
      <c r="B2340" s="183"/>
      <c r="D2340" s="168" t="s">
        <v>167</v>
      </c>
      <c r="E2340" s="184" t="s">
        <v>3</v>
      </c>
      <c r="F2340" s="185" t="s">
        <v>186</v>
      </c>
      <c r="H2340" s="186">
        <v>1935.626</v>
      </c>
      <c r="I2340" s="187"/>
      <c r="L2340" s="183"/>
      <c r="M2340" s="188"/>
      <c r="N2340" s="189"/>
      <c r="O2340" s="189"/>
      <c r="P2340" s="189"/>
      <c r="Q2340" s="189"/>
      <c r="R2340" s="189"/>
      <c r="S2340" s="189"/>
      <c r="T2340" s="190"/>
      <c r="AT2340" s="184" t="s">
        <v>167</v>
      </c>
      <c r="AU2340" s="184" t="s">
        <v>79</v>
      </c>
      <c r="AV2340" s="15" t="s">
        <v>85</v>
      </c>
      <c r="AW2340" s="15" t="s">
        <v>33</v>
      </c>
      <c r="AX2340" s="15" t="s">
        <v>15</v>
      </c>
      <c r="AY2340" s="184" t="s">
        <v>159</v>
      </c>
    </row>
    <row r="2341" spans="1:65" s="2" customFormat="1" ht="24" customHeight="1">
      <c r="A2341" s="34"/>
      <c r="B2341" s="153"/>
      <c r="C2341" s="154" t="s">
        <v>2857</v>
      </c>
      <c r="D2341" s="154" t="s">
        <v>161</v>
      </c>
      <c r="E2341" s="155" t="s">
        <v>2858</v>
      </c>
      <c r="F2341" s="156" t="s">
        <v>2859</v>
      </c>
      <c r="G2341" s="157" t="s">
        <v>164</v>
      </c>
      <c r="H2341" s="158">
        <v>1935.626</v>
      </c>
      <c r="I2341" s="159"/>
      <c r="J2341" s="160">
        <f>ROUND(I2341*H2341,2)</f>
        <v>0</v>
      </c>
      <c r="K2341" s="156" t="s">
        <v>165</v>
      </c>
      <c r="L2341" s="35"/>
      <c r="M2341" s="210" t="s">
        <v>3</v>
      </c>
      <c r="N2341" s="211" t="s">
        <v>42</v>
      </c>
      <c r="O2341" s="212"/>
      <c r="P2341" s="213">
        <f>O2341*H2341</f>
        <v>0</v>
      </c>
      <c r="Q2341" s="213">
        <v>0.00033</v>
      </c>
      <c r="R2341" s="213">
        <f>Q2341*H2341</f>
        <v>0.63875658</v>
      </c>
      <c r="S2341" s="213">
        <v>0</v>
      </c>
      <c r="T2341" s="214">
        <f>S2341*H2341</f>
        <v>0</v>
      </c>
      <c r="U2341" s="34"/>
      <c r="V2341" s="34"/>
      <c r="W2341" s="34"/>
      <c r="X2341" s="34"/>
      <c r="Y2341" s="34"/>
      <c r="Z2341" s="34"/>
      <c r="AA2341" s="34"/>
      <c r="AB2341" s="34"/>
      <c r="AC2341" s="34"/>
      <c r="AD2341" s="34"/>
      <c r="AE2341" s="34"/>
      <c r="AR2341" s="165" t="s">
        <v>251</v>
      </c>
      <c r="AT2341" s="165" t="s">
        <v>161</v>
      </c>
      <c r="AU2341" s="165" t="s">
        <v>79</v>
      </c>
      <c r="AY2341" s="19" t="s">
        <v>159</v>
      </c>
      <c r="BE2341" s="166">
        <f>IF(N2341="základní",J2341,0)</f>
        <v>0</v>
      </c>
      <c r="BF2341" s="166">
        <f>IF(N2341="snížená",J2341,0)</f>
        <v>0</v>
      </c>
      <c r="BG2341" s="166">
        <f>IF(N2341="zákl. přenesená",J2341,0)</f>
        <v>0</v>
      </c>
      <c r="BH2341" s="166">
        <f>IF(N2341="sníž. přenesená",J2341,0)</f>
        <v>0</v>
      </c>
      <c r="BI2341" s="166">
        <f>IF(N2341="nulová",J2341,0)</f>
        <v>0</v>
      </c>
      <c r="BJ2341" s="19" t="s">
        <v>15</v>
      </c>
      <c r="BK2341" s="166">
        <f>ROUND(I2341*H2341,2)</f>
        <v>0</v>
      </c>
      <c r="BL2341" s="19" t="s">
        <v>251</v>
      </c>
      <c r="BM2341" s="165" t="s">
        <v>2860</v>
      </c>
    </row>
    <row r="2342" spans="1:31" s="2" customFormat="1" ht="6.95" customHeight="1">
      <c r="A2342" s="34"/>
      <c r="B2342" s="44"/>
      <c r="C2342" s="45"/>
      <c r="D2342" s="45"/>
      <c r="E2342" s="45"/>
      <c r="F2342" s="45"/>
      <c r="G2342" s="45"/>
      <c r="H2342" s="45"/>
      <c r="I2342" s="113"/>
      <c r="J2342" s="45"/>
      <c r="K2342" s="45"/>
      <c r="L2342" s="35"/>
      <c r="M2342" s="34"/>
      <c r="O2342" s="34"/>
      <c r="P2342" s="34"/>
      <c r="Q2342" s="34"/>
      <c r="R2342" s="34"/>
      <c r="S2342" s="34"/>
      <c r="T2342" s="34"/>
      <c r="U2342" s="34"/>
      <c r="V2342" s="34"/>
      <c r="W2342" s="34"/>
      <c r="X2342" s="34"/>
      <c r="Y2342" s="34"/>
      <c r="Z2342" s="34"/>
      <c r="AA2342" s="34"/>
      <c r="AB2342" s="34"/>
      <c r="AC2342" s="34"/>
      <c r="AD2342" s="34"/>
      <c r="AE2342" s="34"/>
    </row>
  </sheetData>
  <autoFilter ref="C112:K2341"/>
  <mergeCells count="9">
    <mergeCell ref="E50:H50"/>
    <mergeCell ref="E103:H103"/>
    <mergeCell ref="E105:H10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9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0"/>
      <c r="L2" s="304" t="s">
        <v>6</v>
      </c>
      <c r="M2" s="305"/>
      <c r="N2" s="305"/>
      <c r="O2" s="305"/>
      <c r="P2" s="305"/>
      <c r="Q2" s="305"/>
      <c r="R2" s="305"/>
      <c r="S2" s="305"/>
      <c r="T2" s="305"/>
      <c r="U2" s="305"/>
      <c r="V2" s="305"/>
      <c r="AT2" s="19" t="s">
        <v>81</v>
      </c>
    </row>
    <row r="3" spans="2:46" s="1" customFormat="1" ht="6.95" customHeight="1">
      <c r="B3" s="20"/>
      <c r="C3" s="21"/>
      <c r="D3" s="21"/>
      <c r="E3" s="21"/>
      <c r="F3" s="21"/>
      <c r="G3" s="21"/>
      <c r="H3" s="21"/>
      <c r="I3" s="91"/>
      <c r="J3" s="21"/>
      <c r="K3" s="21"/>
      <c r="L3" s="22"/>
      <c r="AT3" s="19" t="s">
        <v>79</v>
      </c>
    </row>
    <row r="4" spans="2:46" s="1" customFormat="1" ht="24.95" customHeight="1">
      <c r="B4" s="22"/>
      <c r="D4" s="23" t="s">
        <v>103</v>
      </c>
      <c r="I4" s="90"/>
      <c r="L4" s="22"/>
      <c r="M4" s="92" t="s">
        <v>11</v>
      </c>
      <c r="AT4" s="19" t="s">
        <v>4</v>
      </c>
    </row>
    <row r="5" spans="2:12" s="1" customFormat="1" ht="6.95" customHeight="1">
      <c r="B5" s="22"/>
      <c r="I5" s="90"/>
      <c r="L5" s="22"/>
    </row>
    <row r="6" spans="2:12" s="1" customFormat="1" ht="12" customHeight="1">
      <c r="B6" s="22"/>
      <c r="D6" s="29" t="s">
        <v>17</v>
      </c>
      <c r="I6" s="90"/>
      <c r="L6" s="22"/>
    </row>
    <row r="7" spans="2:12" s="1" customFormat="1" ht="16.5" customHeight="1">
      <c r="B7" s="22"/>
      <c r="E7" s="331" t="str">
        <f>'Rekapitulace stavby'!K6</f>
        <v>Stavební úpravy a přístavba výjezdové základny ZZS JčK- Český Krumlov</v>
      </c>
      <c r="F7" s="332"/>
      <c r="G7" s="332"/>
      <c r="H7" s="332"/>
      <c r="I7" s="90"/>
      <c r="L7" s="22"/>
    </row>
    <row r="8" spans="1:31" s="2" customFormat="1" ht="12" customHeight="1">
      <c r="A8" s="34"/>
      <c r="B8" s="35"/>
      <c r="C8" s="34"/>
      <c r="D8" s="29" t="s">
        <v>104</v>
      </c>
      <c r="E8" s="34"/>
      <c r="F8" s="34"/>
      <c r="G8" s="34"/>
      <c r="H8" s="34"/>
      <c r="I8" s="93"/>
      <c r="J8" s="34"/>
      <c r="K8" s="34"/>
      <c r="L8" s="94"/>
      <c r="S8" s="34"/>
      <c r="T8" s="34"/>
      <c r="U8" s="34"/>
      <c r="V8" s="34"/>
      <c r="W8" s="34"/>
      <c r="X8" s="34"/>
      <c r="Y8" s="34"/>
      <c r="Z8" s="34"/>
      <c r="AA8" s="34"/>
      <c r="AB8" s="34"/>
      <c r="AC8" s="34"/>
      <c r="AD8" s="34"/>
      <c r="AE8" s="34"/>
    </row>
    <row r="9" spans="1:31" s="2" customFormat="1" ht="16.5" customHeight="1">
      <c r="A9" s="34"/>
      <c r="B9" s="35"/>
      <c r="C9" s="34"/>
      <c r="D9" s="34"/>
      <c r="E9" s="312" t="s">
        <v>2861</v>
      </c>
      <c r="F9" s="333"/>
      <c r="G9" s="333"/>
      <c r="H9" s="333"/>
      <c r="I9" s="93"/>
      <c r="J9" s="34"/>
      <c r="K9" s="34"/>
      <c r="L9" s="94"/>
      <c r="S9" s="34"/>
      <c r="T9" s="34"/>
      <c r="U9" s="34"/>
      <c r="V9" s="34"/>
      <c r="W9" s="34"/>
      <c r="X9" s="34"/>
      <c r="Y9" s="34"/>
      <c r="Z9" s="34"/>
      <c r="AA9" s="34"/>
      <c r="AB9" s="34"/>
      <c r="AC9" s="34"/>
      <c r="AD9" s="34"/>
      <c r="AE9" s="34"/>
    </row>
    <row r="10" spans="1:31" s="2" customFormat="1" ht="11.25">
      <c r="A10" s="34"/>
      <c r="B10" s="35"/>
      <c r="C10" s="34"/>
      <c r="D10" s="34"/>
      <c r="E10" s="34"/>
      <c r="F10" s="34"/>
      <c r="G10" s="34"/>
      <c r="H10" s="34"/>
      <c r="I10" s="93"/>
      <c r="J10" s="34"/>
      <c r="K10" s="34"/>
      <c r="L10" s="94"/>
      <c r="S10" s="34"/>
      <c r="T10" s="34"/>
      <c r="U10" s="34"/>
      <c r="V10" s="34"/>
      <c r="W10" s="34"/>
      <c r="X10" s="34"/>
      <c r="Y10" s="34"/>
      <c r="Z10" s="34"/>
      <c r="AA10" s="34"/>
      <c r="AB10" s="34"/>
      <c r="AC10" s="34"/>
      <c r="AD10" s="34"/>
      <c r="AE10" s="34"/>
    </row>
    <row r="11" spans="1:31" s="2" customFormat="1" ht="12" customHeight="1">
      <c r="A11" s="34"/>
      <c r="B11" s="35"/>
      <c r="C11" s="34"/>
      <c r="D11" s="29" t="s">
        <v>19</v>
      </c>
      <c r="E11" s="34"/>
      <c r="F11" s="27" t="s">
        <v>3</v>
      </c>
      <c r="G11" s="34"/>
      <c r="H11" s="34"/>
      <c r="I11" s="95" t="s">
        <v>20</v>
      </c>
      <c r="J11" s="27" t="s">
        <v>3</v>
      </c>
      <c r="K11" s="34"/>
      <c r="L11" s="94"/>
      <c r="S11" s="34"/>
      <c r="T11" s="34"/>
      <c r="U11" s="34"/>
      <c r="V11" s="34"/>
      <c r="W11" s="34"/>
      <c r="X11" s="34"/>
      <c r="Y11" s="34"/>
      <c r="Z11" s="34"/>
      <c r="AA11" s="34"/>
      <c r="AB11" s="34"/>
      <c r="AC11" s="34"/>
      <c r="AD11" s="34"/>
      <c r="AE11" s="34"/>
    </row>
    <row r="12" spans="1:31" s="2" customFormat="1" ht="12" customHeight="1">
      <c r="A12" s="34"/>
      <c r="B12" s="35"/>
      <c r="C12" s="34"/>
      <c r="D12" s="29" t="s">
        <v>21</v>
      </c>
      <c r="E12" s="34"/>
      <c r="F12" s="27" t="s">
        <v>22</v>
      </c>
      <c r="G12" s="34"/>
      <c r="H12" s="34"/>
      <c r="I12" s="95" t="s">
        <v>23</v>
      </c>
      <c r="J12" s="52" t="str">
        <f>'Rekapitulace stavby'!AN8</f>
        <v>8.7.2019</v>
      </c>
      <c r="K12" s="34"/>
      <c r="L12" s="94"/>
      <c r="S12" s="34"/>
      <c r="T12" s="34"/>
      <c r="U12" s="34"/>
      <c r="V12" s="34"/>
      <c r="W12" s="34"/>
      <c r="X12" s="34"/>
      <c r="Y12" s="34"/>
      <c r="Z12" s="34"/>
      <c r="AA12" s="34"/>
      <c r="AB12" s="34"/>
      <c r="AC12" s="34"/>
      <c r="AD12" s="34"/>
      <c r="AE12" s="34"/>
    </row>
    <row r="13" spans="1:31" s="2" customFormat="1" ht="10.9" customHeight="1">
      <c r="A13" s="34"/>
      <c r="B13" s="35"/>
      <c r="C13" s="34"/>
      <c r="D13" s="34"/>
      <c r="E13" s="34"/>
      <c r="F13" s="34"/>
      <c r="G13" s="34"/>
      <c r="H13" s="34"/>
      <c r="I13" s="93"/>
      <c r="J13" s="34"/>
      <c r="K13" s="34"/>
      <c r="L13" s="94"/>
      <c r="S13" s="34"/>
      <c r="T13" s="34"/>
      <c r="U13" s="34"/>
      <c r="V13" s="34"/>
      <c r="W13" s="34"/>
      <c r="X13" s="34"/>
      <c r="Y13" s="34"/>
      <c r="Z13" s="34"/>
      <c r="AA13" s="34"/>
      <c r="AB13" s="34"/>
      <c r="AC13" s="34"/>
      <c r="AD13" s="34"/>
      <c r="AE13" s="34"/>
    </row>
    <row r="14" spans="1:31" s="2" customFormat="1" ht="12" customHeight="1">
      <c r="A14" s="34"/>
      <c r="B14" s="35"/>
      <c r="C14" s="34"/>
      <c r="D14" s="29" t="s">
        <v>25</v>
      </c>
      <c r="E14" s="34"/>
      <c r="F14" s="34"/>
      <c r="G14" s="34"/>
      <c r="H14" s="34"/>
      <c r="I14" s="95" t="s">
        <v>26</v>
      </c>
      <c r="J14" s="27" t="str">
        <f>IF('Rekapitulace stavby'!AN10="","",'Rekapitulace stavby'!AN10)</f>
        <v/>
      </c>
      <c r="K14" s="34"/>
      <c r="L14" s="94"/>
      <c r="S14" s="34"/>
      <c r="T14" s="34"/>
      <c r="U14" s="34"/>
      <c r="V14" s="34"/>
      <c r="W14" s="34"/>
      <c r="X14" s="34"/>
      <c r="Y14" s="34"/>
      <c r="Z14" s="34"/>
      <c r="AA14" s="34"/>
      <c r="AB14" s="34"/>
      <c r="AC14" s="34"/>
      <c r="AD14" s="34"/>
      <c r="AE14" s="34"/>
    </row>
    <row r="15" spans="1:31" s="2" customFormat="1" ht="18" customHeight="1">
      <c r="A15" s="34"/>
      <c r="B15" s="35"/>
      <c r="C15" s="34"/>
      <c r="D15" s="34"/>
      <c r="E15" s="27" t="str">
        <f>IF('Rekapitulace stavby'!E11="","",'Rekapitulace stavby'!E11)</f>
        <v>NEMOCNICE ČESKÝ KRUMLOV, a.s.</v>
      </c>
      <c r="F15" s="34"/>
      <c r="G15" s="34"/>
      <c r="H15" s="34"/>
      <c r="I15" s="95" t="s">
        <v>28</v>
      </c>
      <c r="J15" s="27" t="str">
        <f>IF('Rekapitulace stavby'!AN11="","",'Rekapitulace stavby'!AN11)</f>
        <v/>
      </c>
      <c r="K15" s="34"/>
      <c r="L15" s="94"/>
      <c r="S15" s="34"/>
      <c r="T15" s="34"/>
      <c r="U15" s="34"/>
      <c r="V15" s="34"/>
      <c r="W15" s="34"/>
      <c r="X15" s="34"/>
      <c r="Y15" s="34"/>
      <c r="Z15" s="34"/>
      <c r="AA15" s="34"/>
      <c r="AB15" s="34"/>
      <c r="AC15" s="34"/>
      <c r="AD15" s="34"/>
      <c r="AE15" s="34"/>
    </row>
    <row r="16" spans="1:31" s="2" customFormat="1" ht="6.95" customHeight="1">
      <c r="A16" s="34"/>
      <c r="B16" s="35"/>
      <c r="C16" s="34"/>
      <c r="D16" s="34"/>
      <c r="E16" s="34"/>
      <c r="F16" s="34"/>
      <c r="G16" s="34"/>
      <c r="H16" s="34"/>
      <c r="I16" s="93"/>
      <c r="J16" s="34"/>
      <c r="K16" s="34"/>
      <c r="L16" s="94"/>
      <c r="S16" s="34"/>
      <c r="T16" s="34"/>
      <c r="U16" s="34"/>
      <c r="V16" s="34"/>
      <c r="W16" s="34"/>
      <c r="X16" s="34"/>
      <c r="Y16" s="34"/>
      <c r="Z16" s="34"/>
      <c r="AA16" s="34"/>
      <c r="AB16" s="34"/>
      <c r="AC16" s="34"/>
      <c r="AD16" s="34"/>
      <c r="AE16" s="34"/>
    </row>
    <row r="17" spans="1:31" s="2" customFormat="1" ht="12" customHeight="1">
      <c r="A17" s="34"/>
      <c r="B17" s="35"/>
      <c r="C17" s="34"/>
      <c r="D17" s="29" t="s">
        <v>29</v>
      </c>
      <c r="E17" s="34"/>
      <c r="F17" s="34"/>
      <c r="G17" s="34"/>
      <c r="H17" s="34"/>
      <c r="I17" s="95" t="s">
        <v>26</v>
      </c>
      <c r="J17" s="30" t="str">
        <f>'Rekapitulace stavby'!AN13</f>
        <v>Vyplň údaj</v>
      </c>
      <c r="K17" s="34"/>
      <c r="L17" s="94"/>
      <c r="S17" s="34"/>
      <c r="T17" s="34"/>
      <c r="U17" s="34"/>
      <c r="V17" s="34"/>
      <c r="W17" s="34"/>
      <c r="X17" s="34"/>
      <c r="Y17" s="34"/>
      <c r="Z17" s="34"/>
      <c r="AA17" s="34"/>
      <c r="AB17" s="34"/>
      <c r="AC17" s="34"/>
      <c r="AD17" s="34"/>
      <c r="AE17" s="34"/>
    </row>
    <row r="18" spans="1:31" s="2" customFormat="1" ht="18" customHeight="1">
      <c r="A18" s="34"/>
      <c r="B18" s="35"/>
      <c r="C18" s="34"/>
      <c r="D18" s="34"/>
      <c r="E18" s="334" t="str">
        <f>'Rekapitulace stavby'!E14</f>
        <v>Vyplň údaj</v>
      </c>
      <c r="F18" s="315"/>
      <c r="G18" s="315"/>
      <c r="H18" s="315"/>
      <c r="I18" s="95" t="s">
        <v>28</v>
      </c>
      <c r="J18" s="30" t="str">
        <f>'Rekapitulace stavby'!AN14</f>
        <v>Vyplň údaj</v>
      </c>
      <c r="K18" s="34"/>
      <c r="L18" s="94"/>
      <c r="S18" s="34"/>
      <c r="T18" s="34"/>
      <c r="U18" s="34"/>
      <c r="V18" s="34"/>
      <c r="W18" s="34"/>
      <c r="X18" s="34"/>
      <c r="Y18" s="34"/>
      <c r="Z18" s="34"/>
      <c r="AA18" s="34"/>
      <c r="AB18" s="34"/>
      <c r="AC18" s="34"/>
      <c r="AD18" s="34"/>
      <c r="AE18" s="34"/>
    </row>
    <row r="19" spans="1:31" s="2" customFormat="1" ht="6.95" customHeight="1">
      <c r="A19" s="34"/>
      <c r="B19" s="35"/>
      <c r="C19" s="34"/>
      <c r="D19" s="34"/>
      <c r="E19" s="34"/>
      <c r="F19" s="34"/>
      <c r="G19" s="34"/>
      <c r="H19" s="34"/>
      <c r="I19" s="93"/>
      <c r="J19" s="34"/>
      <c r="K19" s="34"/>
      <c r="L19" s="94"/>
      <c r="S19" s="34"/>
      <c r="T19" s="34"/>
      <c r="U19" s="34"/>
      <c r="V19" s="34"/>
      <c r="W19" s="34"/>
      <c r="X19" s="34"/>
      <c r="Y19" s="34"/>
      <c r="Z19" s="34"/>
      <c r="AA19" s="34"/>
      <c r="AB19" s="34"/>
      <c r="AC19" s="34"/>
      <c r="AD19" s="34"/>
      <c r="AE19" s="34"/>
    </row>
    <row r="20" spans="1:31" s="2" customFormat="1" ht="12" customHeight="1">
      <c r="A20" s="34"/>
      <c r="B20" s="35"/>
      <c r="C20" s="34"/>
      <c r="D20" s="29" t="s">
        <v>31</v>
      </c>
      <c r="E20" s="34"/>
      <c r="F20" s="34"/>
      <c r="G20" s="34"/>
      <c r="H20" s="34"/>
      <c r="I20" s="95" t="s">
        <v>26</v>
      </c>
      <c r="J20" s="27" t="str">
        <f>IF('Rekapitulace stavby'!AN16="","",'Rekapitulace stavby'!AN16)</f>
        <v/>
      </c>
      <c r="K20" s="34"/>
      <c r="L20" s="94"/>
      <c r="S20" s="34"/>
      <c r="T20" s="34"/>
      <c r="U20" s="34"/>
      <c r="V20" s="34"/>
      <c r="W20" s="34"/>
      <c r="X20" s="34"/>
      <c r="Y20" s="34"/>
      <c r="Z20" s="34"/>
      <c r="AA20" s="34"/>
      <c r="AB20" s="34"/>
      <c r="AC20" s="34"/>
      <c r="AD20" s="34"/>
      <c r="AE20" s="34"/>
    </row>
    <row r="21" spans="1:31" s="2" customFormat="1" ht="18" customHeight="1">
      <c r="A21" s="34"/>
      <c r="B21" s="35"/>
      <c r="C21" s="34"/>
      <c r="D21" s="34"/>
      <c r="E21" s="27" t="str">
        <f>IF('Rekapitulace stavby'!E17="","",'Rekapitulace stavby'!E17)</f>
        <v>ALFAPLAN s.r.o.</v>
      </c>
      <c r="F21" s="34"/>
      <c r="G21" s="34"/>
      <c r="H21" s="34"/>
      <c r="I21" s="95" t="s">
        <v>28</v>
      </c>
      <c r="J21" s="27" t="str">
        <f>IF('Rekapitulace stavby'!AN17="","",'Rekapitulace stavby'!AN17)</f>
        <v/>
      </c>
      <c r="K21" s="34"/>
      <c r="L21" s="94"/>
      <c r="S21" s="34"/>
      <c r="T21" s="34"/>
      <c r="U21" s="34"/>
      <c r="V21" s="34"/>
      <c r="W21" s="34"/>
      <c r="X21" s="34"/>
      <c r="Y21" s="34"/>
      <c r="Z21" s="34"/>
      <c r="AA21" s="34"/>
      <c r="AB21" s="34"/>
      <c r="AC21" s="34"/>
      <c r="AD21" s="34"/>
      <c r="AE21" s="34"/>
    </row>
    <row r="22" spans="1:31" s="2" customFormat="1" ht="6.95" customHeight="1">
      <c r="A22" s="34"/>
      <c r="B22" s="35"/>
      <c r="C22" s="34"/>
      <c r="D22" s="34"/>
      <c r="E22" s="34"/>
      <c r="F22" s="34"/>
      <c r="G22" s="34"/>
      <c r="H22" s="34"/>
      <c r="I22" s="93"/>
      <c r="J22" s="34"/>
      <c r="K22" s="34"/>
      <c r="L22" s="94"/>
      <c r="S22" s="34"/>
      <c r="T22" s="34"/>
      <c r="U22" s="34"/>
      <c r="V22" s="34"/>
      <c r="W22" s="34"/>
      <c r="X22" s="34"/>
      <c r="Y22" s="34"/>
      <c r="Z22" s="34"/>
      <c r="AA22" s="34"/>
      <c r="AB22" s="34"/>
      <c r="AC22" s="34"/>
      <c r="AD22" s="34"/>
      <c r="AE22" s="34"/>
    </row>
    <row r="23" spans="1:31" s="2" customFormat="1" ht="12" customHeight="1">
      <c r="A23" s="34"/>
      <c r="B23" s="35"/>
      <c r="C23" s="34"/>
      <c r="D23" s="29" t="s">
        <v>34</v>
      </c>
      <c r="E23" s="34"/>
      <c r="F23" s="34"/>
      <c r="G23" s="34"/>
      <c r="H23" s="34"/>
      <c r="I23" s="95" t="s">
        <v>26</v>
      </c>
      <c r="J23" s="27" t="str">
        <f>IF('Rekapitulace stavby'!AN19="","",'Rekapitulace stavby'!AN19)</f>
        <v/>
      </c>
      <c r="K23" s="34"/>
      <c r="L23" s="94"/>
      <c r="S23" s="34"/>
      <c r="T23" s="34"/>
      <c r="U23" s="34"/>
      <c r="V23" s="34"/>
      <c r="W23" s="34"/>
      <c r="X23" s="34"/>
      <c r="Y23" s="34"/>
      <c r="Z23" s="34"/>
      <c r="AA23" s="34"/>
      <c r="AB23" s="34"/>
      <c r="AC23" s="34"/>
      <c r="AD23" s="34"/>
      <c r="AE23" s="34"/>
    </row>
    <row r="24" spans="1:31" s="2" customFormat="1" ht="18" customHeight="1">
      <c r="A24" s="34"/>
      <c r="B24" s="35"/>
      <c r="C24" s="34"/>
      <c r="D24" s="34"/>
      <c r="E24" s="27" t="str">
        <f>IF('Rekapitulace stavby'!E20="","",'Rekapitulace stavby'!E20)</f>
        <v xml:space="preserve"> </v>
      </c>
      <c r="F24" s="34"/>
      <c r="G24" s="34"/>
      <c r="H24" s="34"/>
      <c r="I24" s="95" t="s">
        <v>28</v>
      </c>
      <c r="J24" s="27" t="str">
        <f>IF('Rekapitulace stavby'!AN20="","",'Rekapitulace stavby'!AN20)</f>
        <v/>
      </c>
      <c r="K24" s="34"/>
      <c r="L24" s="94"/>
      <c r="S24" s="34"/>
      <c r="T24" s="34"/>
      <c r="U24" s="34"/>
      <c r="V24" s="34"/>
      <c r="W24" s="34"/>
      <c r="X24" s="34"/>
      <c r="Y24" s="34"/>
      <c r="Z24" s="34"/>
      <c r="AA24" s="34"/>
      <c r="AB24" s="34"/>
      <c r="AC24" s="34"/>
      <c r="AD24" s="34"/>
      <c r="AE24" s="34"/>
    </row>
    <row r="25" spans="1:31" s="2" customFormat="1" ht="6.95" customHeight="1">
      <c r="A25" s="34"/>
      <c r="B25" s="35"/>
      <c r="C25" s="34"/>
      <c r="D25" s="34"/>
      <c r="E25" s="34"/>
      <c r="F25" s="34"/>
      <c r="G25" s="34"/>
      <c r="H25" s="34"/>
      <c r="I25" s="93"/>
      <c r="J25" s="34"/>
      <c r="K25" s="34"/>
      <c r="L25" s="94"/>
      <c r="S25" s="34"/>
      <c r="T25" s="34"/>
      <c r="U25" s="34"/>
      <c r="V25" s="34"/>
      <c r="W25" s="34"/>
      <c r="X25" s="34"/>
      <c r="Y25" s="34"/>
      <c r="Z25" s="34"/>
      <c r="AA25" s="34"/>
      <c r="AB25" s="34"/>
      <c r="AC25" s="34"/>
      <c r="AD25" s="34"/>
      <c r="AE25" s="34"/>
    </row>
    <row r="26" spans="1:31" s="2" customFormat="1" ht="12" customHeight="1">
      <c r="A26" s="34"/>
      <c r="B26" s="35"/>
      <c r="C26" s="34"/>
      <c r="D26" s="29" t="s">
        <v>35</v>
      </c>
      <c r="E26" s="34"/>
      <c r="F26" s="34"/>
      <c r="G26" s="34"/>
      <c r="H26" s="34"/>
      <c r="I26" s="93"/>
      <c r="J26" s="34"/>
      <c r="K26" s="34"/>
      <c r="L26" s="94"/>
      <c r="S26" s="34"/>
      <c r="T26" s="34"/>
      <c r="U26" s="34"/>
      <c r="V26" s="34"/>
      <c r="W26" s="34"/>
      <c r="X26" s="34"/>
      <c r="Y26" s="34"/>
      <c r="Z26" s="34"/>
      <c r="AA26" s="34"/>
      <c r="AB26" s="34"/>
      <c r="AC26" s="34"/>
      <c r="AD26" s="34"/>
      <c r="AE26" s="34"/>
    </row>
    <row r="27" spans="1:31" s="8" customFormat="1" ht="16.5" customHeight="1">
      <c r="A27" s="96"/>
      <c r="B27" s="97"/>
      <c r="C27" s="96"/>
      <c r="D27" s="96"/>
      <c r="E27" s="319" t="s">
        <v>3</v>
      </c>
      <c r="F27" s="319"/>
      <c r="G27" s="319"/>
      <c r="H27" s="319"/>
      <c r="I27" s="98"/>
      <c r="J27" s="96"/>
      <c r="K27" s="96"/>
      <c r="L27" s="99"/>
      <c r="S27" s="96"/>
      <c r="T27" s="96"/>
      <c r="U27" s="96"/>
      <c r="V27" s="96"/>
      <c r="W27" s="96"/>
      <c r="X27" s="96"/>
      <c r="Y27" s="96"/>
      <c r="Z27" s="96"/>
      <c r="AA27" s="96"/>
      <c r="AB27" s="96"/>
      <c r="AC27" s="96"/>
      <c r="AD27" s="96"/>
      <c r="AE27" s="96"/>
    </row>
    <row r="28" spans="1:31" s="2" customFormat="1" ht="6.95" customHeight="1">
      <c r="A28" s="34"/>
      <c r="B28" s="35"/>
      <c r="C28" s="34"/>
      <c r="D28" s="34"/>
      <c r="E28" s="34"/>
      <c r="F28" s="34"/>
      <c r="G28" s="34"/>
      <c r="H28" s="34"/>
      <c r="I28" s="93"/>
      <c r="J28" s="34"/>
      <c r="K28" s="34"/>
      <c r="L28" s="94"/>
      <c r="S28" s="34"/>
      <c r="T28" s="34"/>
      <c r="U28" s="34"/>
      <c r="V28" s="34"/>
      <c r="W28" s="34"/>
      <c r="X28" s="34"/>
      <c r="Y28" s="34"/>
      <c r="Z28" s="34"/>
      <c r="AA28" s="34"/>
      <c r="AB28" s="34"/>
      <c r="AC28" s="34"/>
      <c r="AD28" s="34"/>
      <c r="AE28" s="34"/>
    </row>
    <row r="29" spans="1:31" s="2" customFormat="1" ht="6.95" customHeight="1">
      <c r="A29" s="34"/>
      <c r="B29" s="35"/>
      <c r="C29" s="34"/>
      <c r="D29" s="63"/>
      <c r="E29" s="63"/>
      <c r="F29" s="63"/>
      <c r="G29" s="63"/>
      <c r="H29" s="63"/>
      <c r="I29" s="100"/>
      <c r="J29" s="63"/>
      <c r="K29" s="63"/>
      <c r="L29" s="94"/>
      <c r="S29" s="34"/>
      <c r="T29" s="34"/>
      <c r="U29" s="34"/>
      <c r="V29" s="34"/>
      <c r="W29" s="34"/>
      <c r="X29" s="34"/>
      <c r="Y29" s="34"/>
      <c r="Z29" s="34"/>
      <c r="AA29" s="34"/>
      <c r="AB29" s="34"/>
      <c r="AC29" s="34"/>
      <c r="AD29" s="34"/>
      <c r="AE29" s="34"/>
    </row>
    <row r="30" spans="1:31" s="2" customFormat="1" ht="25.35" customHeight="1">
      <c r="A30" s="34"/>
      <c r="B30" s="35"/>
      <c r="C30" s="34"/>
      <c r="D30" s="101" t="s">
        <v>37</v>
      </c>
      <c r="E30" s="34"/>
      <c r="F30" s="34"/>
      <c r="G30" s="34"/>
      <c r="H30" s="34"/>
      <c r="I30" s="93"/>
      <c r="J30" s="68">
        <f>ROUND(J88,2)</f>
        <v>0</v>
      </c>
      <c r="K30" s="34"/>
      <c r="L30" s="94"/>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100"/>
      <c r="J31" s="63"/>
      <c r="K31" s="63"/>
      <c r="L31" s="94"/>
      <c r="S31" s="34"/>
      <c r="T31" s="34"/>
      <c r="U31" s="34"/>
      <c r="V31" s="34"/>
      <c r="W31" s="34"/>
      <c r="X31" s="34"/>
      <c r="Y31" s="34"/>
      <c r="Z31" s="34"/>
      <c r="AA31" s="34"/>
      <c r="AB31" s="34"/>
      <c r="AC31" s="34"/>
      <c r="AD31" s="34"/>
      <c r="AE31" s="34"/>
    </row>
    <row r="32" spans="1:31" s="2" customFormat="1" ht="14.45" customHeight="1">
      <c r="A32" s="34"/>
      <c r="B32" s="35"/>
      <c r="C32" s="34"/>
      <c r="D32" s="34"/>
      <c r="E32" s="34"/>
      <c r="F32" s="38" t="s">
        <v>39</v>
      </c>
      <c r="G32" s="34"/>
      <c r="H32" s="34"/>
      <c r="I32" s="102" t="s">
        <v>38</v>
      </c>
      <c r="J32" s="38" t="s">
        <v>40</v>
      </c>
      <c r="K32" s="34"/>
      <c r="L32" s="94"/>
      <c r="S32" s="34"/>
      <c r="T32" s="34"/>
      <c r="U32" s="34"/>
      <c r="V32" s="34"/>
      <c r="W32" s="34"/>
      <c r="X32" s="34"/>
      <c r="Y32" s="34"/>
      <c r="Z32" s="34"/>
      <c r="AA32" s="34"/>
      <c r="AB32" s="34"/>
      <c r="AC32" s="34"/>
      <c r="AD32" s="34"/>
      <c r="AE32" s="34"/>
    </row>
    <row r="33" spans="1:31" s="2" customFormat="1" ht="14.45" customHeight="1">
      <c r="A33" s="34"/>
      <c r="B33" s="35"/>
      <c r="C33" s="34"/>
      <c r="D33" s="103" t="s">
        <v>41</v>
      </c>
      <c r="E33" s="29" t="s">
        <v>42</v>
      </c>
      <c r="F33" s="104">
        <f>ROUND((SUM(BE88:BE176)),2)</f>
        <v>0</v>
      </c>
      <c r="G33" s="34"/>
      <c r="H33" s="34"/>
      <c r="I33" s="105">
        <v>0.21</v>
      </c>
      <c r="J33" s="104">
        <f>ROUND(((SUM(BE88:BE176))*I33),2)</f>
        <v>0</v>
      </c>
      <c r="K33" s="34"/>
      <c r="L33" s="94"/>
      <c r="S33" s="34"/>
      <c r="T33" s="34"/>
      <c r="U33" s="34"/>
      <c r="V33" s="34"/>
      <c r="W33" s="34"/>
      <c r="X33" s="34"/>
      <c r="Y33" s="34"/>
      <c r="Z33" s="34"/>
      <c r="AA33" s="34"/>
      <c r="AB33" s="34"/>
      <c r="AC33" s="34"/>
      <c r="AD33" s="34"/>
      <c r="AE33" s="34"/>
    </row>
    <row r="34" spans="1:31" s="2" customFormat="1" ht="14.45" customHeight="1">
      <c r="A34" s="34"/>
      <c r="B34" s="35"/>
      <c r="C34" s="34"/>
      <c r="D34" s="34"/>
      <c r="E34" s="29" t="s">
        <v>43</v>
      </c>
      <c r="F34" s="104">
        <f>ROUND((SUM(BF88:BF176)),2)</f>
        <v>0</v>
      </c>
      <c r="G34" s="34"/>
      <c r="H34" s="34"/>
      <c r="I34" s="105">
        <v>0.15</v>
      </c>
      <c r="J34" s="104">
        <f>ROUND(((SUM(BF88:BF176))*I34),2)</f>
        <v>0</v>
      </c>
      <c r="K34" s="34"/>
      <c r="L34" s="94"/>
      <c r="S34" s="34"/>
      <c r="T34" s="34"/>
      <c r="U34" s="34"/>
      <c r="V34" s="34"/>
      <c r="W34" s="34"/>
      <c r="X34" s="34"/>
      <c r="Y34" s="34"/>
      <c r="Z34" s="34"/>
      <c r="AA34" s="34"/>
      <c r="AB34" s="34"/>
      <c r="AC34" s="34"/>
      <c r="AD34" s="34"/>
      <c r="AE34" s="34"/>
    </row>
    <row r="35" spans="1:31" s="2" customFormat="1" ht="14.45" customHeight="1" hidden="1">
      <c r="A35" s="34"/>
      <c r="B35" s="35"/>
      <c r="C35" s="34"/>
      <c r="D35" s="34"/>
      <c r="E35" s="29" t="s">
        <v>44</v>
      </c>
      <c r="F35" s="104">
        <f>ROUND((SUM(BG88:BG176)),2)</f>
        <v>0</v>
      </c>
      <c r="G35" s="34"/>
      <c r="H35" s="34"/>
      <c r="I35" s="105">
        <v>0.21</v>
      </c>
      <c r="J35" s="104">
        <f>0</f>
        <v>0</v>
      </c>
      <c r="K35" s="34"/>
      <c r="L35" s="94"/>
      <c r="S35" s="34"/>
      <c r="T35" s="34"/>
      <c r="U35" s="34"/>
      <c r="V35" s="34"/>
      <c r="W35" s="34"/>
      <c r="X35" s="34"/>
      <c r="Y35" s="34"/>
      <c r="Z35" s="34"/>
      <c r="AA35" s="34"/>
      <c r="AB35" s="34"/>
      <c r="AC35" s="34"/>
      <c r="AD35" s="34"/>
      <c r="AE35" s="34"/>
    </row>
    <row r="36" spans="1:31" s="2" customFormat="1" ht="14.45" customHeight="1" hidden="1">
      <c r="A36" s="34"/>
      <c r="B36" s="35"/>
      <c r="C36" s="34"/>
      <c r="D36" s="34"/>
      <c r="E36" s="29" t="s">
        <v>45</v>
      </c>
      <c r="F36" s="104">
        <f>ROUND((SUM(BH88:BH176)),2)</f>
        <v>0</v>
      </c>
      <c r="G36" s="34"/>
      <c r="H36" s="34"/>
      <c r="I36" s="105">
        <v>0.15</v>
      </c>
      <c r="J36" s="104">
        <f>0</f>
        <v>0</v>
      </c>
      <c r="K36" s="34"/>
      <c r="L36" s="94"/>
      <c r="S36" s="34"/>
      <c r="T36" s="34"/>
      <c r="U36" s="34"/>
      <c r="V36" s="34"/>
      <c r="W36" s="34"/>
      <c r="X36" s="34"/>
      <c r="Y36" s="34"/>
      <c r="Z36" s="34"/>
      <c r="AA36" s="34"/>
      <c r="AB36" s="34"/>
      <c r="AC36" s="34"/>
      <c r="AD36" s="34"/>
      <c r="AE36" s="34"/>
    </row>
    <row r="37" spans="1:31" s="2" customFormat="1" ht="14.45" customHeight="1" hidden="1">
      <c r="A37" s="34"/>
      <c r="B37" s="35"/>
      <c r="C37" s="34"/>
      <c r="D37" s="34"/>
      <c r="E37" s="29" t="s">
        <v>46</v>
      </c>
      <c r="F37" s="104">
        <f>ROUND((SUM(BI88:BI176)),2)</f>
        <v>0</v>
      </c>
      <c r="G37" s="34"/>
      <c r="H37" s="34"/>
      <c r="I37" s="105">
        <v>0</v>
      </c>
      <c r="J37" s="104">
        <f>0</f>
        <v>0</v>
      </c>
      <c r="K37" s="34"/>
      <c r="L37" s="94"/>
      <c r="S37" s="34"/>
      <c r="T37" s="34"/>
      <c r="U37" s="34"/>
      <c r="V37" s="34"/>
      <c r="W37" s="34"/>
      <c r="X37" s="34"/>
      <c r="Y37" s="34"/>
      <c r="Z37" s="34"/>
      <c r="AA37" s="34"/>
      <c r="AB37" s="34"/>
      <c r="AC37" s="34"/>
      <c r="AD37" s="34"/>
      <c r="AE37" s="34"/>
    </row>
    <row r="38" spans="1:31" s="2" customFormat="1" ht="6.95" customHeight="1">
      <c r="A38" s="34"/>
      <c r="B38" s="35"/>
      <c r="C38" s="34"/>
      <c r="D38" s="34"/>
      <c r="E38" s="34"/>
      <c r="F38" s="34"/>
      <c r="G38" s="34"/>
      <c r="H38" s="34"/>
      <c r="I38" s="93"/>
      <c r="J38" s="34"/>
      <c r="K38" s="34"/>
      <c r="L38" s="94"/>
      <c r="S38" s="34"/>
      <c r="T38" s="34"/>
      <c r="U38" s="34"/>
      <c r="V38" s="34"/>
      <c r="W38" s="34"/>
      <c r="X38" s="34"/>
      <c r="Y38" s="34"/>
      <c r="Z38" s="34"/>
      <c r="AA38" s="34"/>
      <c r="AB38" s="34"/>
      <c r="AC38" s="34"/>
      <c r="AD38" s="34"/>
      <c r="AE38" s="34"/>
    </row>
    <row r="39" spans="1:31" s="2" customFormat="1" ht="25.35" customHeight="1">
      <c r="A39" s="34"/>
      <c r="B39" s="35"/>
      <c r="C39" s="106"/>
      <c r="D39" s="107" t="s">
        <v>47</v>
      </c>
      <c r="E39" s="57"/>
      <c r="F39" s="57"/>
      <c r="G39" s="108" t="s">
        <v>48</v>
      </c>
      <c r="H39" s="109" t="s">
        <v>49</v>
      </c>
      <c r="I39" s="110"/>
      <c r="J39" s="111">
        <f>SUM(J30:J37)</f>
        <v>0</v>
      </c>
      <c r="K39" s="112"/>
      <c r="L39" s="94"/>
      <c r="S39" s="34"/>
      <c r="T39" s="34"/>
      <c r="U39" s="34"/>
      <c r="V39" s="34"/>
      <c r="W39" s="34"/>
      <c r="X39" s="34"/>
      <c r="Y39" s="34"/>
      <c r="Z39" s="34"/>
      <c r="AA39" s="34"/>
      <c r="AB39" s="34"/>
      <c r="AC39" s="34"/>
      <c r="AD39" s="34"/>
      <c r="AE39" s="34"/>
    </row>
    <row r="40" spans="1:31" s="2" customFormat="1" ht="14.45" customHeight="1">
      <c r="A40" s="34"/>
      <c r="B40" s="44"/>
      <c r="C40" s="45"/>
      <c r="D40" s="45"/>
      <c r="E40" s="45"/>
      <c r="F40" s="45"/>
      <c r="G40" s="45"/>
      <c r="H40" s="45"/>
      <c r="I40" s="113"/>
      <c r="J40" s="45"/>
      <c r="K40" s="45"/>
      <c r="L40" s="94"/>
      <c r="S40" s="34"/>
      <c r="T40" s="34"/>
      <c r="U40" s="34"/>
      <c r="V40" s="34"/>
      <c r="W40" s="34"/>
      <c r="X40" s="34"/>
      <c r="Y40" s="34"/>
      <c r="Z40" s="34"/>
      <c r="AA40" s="34"/>
      <c r="AB40" s="34"/>
      <c r="AC40" s="34"/>
      <c r="AD40" s="34"/>
      <c r="AE40" s="34"/>
    </row>
    <row r="44" spans="1:31" s="2" customFormat="1" ht="6.95" customHeight="1">
      <c r="A44" s="34"/>
      <c r="B44" s="46"/>
      <c r="C44" s="47"/>
      <c r="D44" s="47"/>
      <c r="E44" s="47"/>
      <c r="F44" s="47"/>
      <c r="G44" s="47"/>
      <c r="H44" s="47"/>
      <c r="I44" s="114"/>
      <c r="J44" s="47"/>
      <c r="K44" s="47"/>
      <c r="L44" s="94"/>
      <c r="S44" s="34"/>
      <c r="T44" s="34"/>
      <c r="U44" s="34"/>
      <c r="V44" s="34"/>
      <c r="W44" s="34"/>
      <c r="X44" s="34"/>
      <c r="Y44" s="34"/>
      <c r="Z44" s="34"/>
      <c r="AA44" s="34"/>
      <c r="AB44" s="34"/>
      <c r="AC44" s="34"/>
      <c r="AD44" s="34"/>
      <c r="AE44" s="34"/>
    </row>
    <row r="45" spans="1:31" s="2" customFormat="1" ht="24.95" customHeight="1">
      <c r="A45" s="34"/>
      <c r="B45" s="35"/>
      <c r="C45" s="23" t="s">
        <v>106</v>
      </c>
      <c r="D45" s="34"/>
      <c r="E45" s="34"/>
      <c r="F45" s="34"/>
      <c r="G45" s="34"/>
      <c r="H45" s="34"/>
      <c r="I45" s="93"/>
      <c r="J45" s="34"/>
      <c r="K45" s="34"/>
      <c r="L45" s="94"/>
      <c r="S45" s="34"/>
      <c r="T45" s="34"/>
      <c r="U45" s="34"/>
      <c r="V45" s="34"/>
      <c r="W45" s="34"/>
      <c r="X45" s="34"/>
      <c r="Y45" s="34"/>
      <c r="Z45" s="34"/>
      <c r="AA45" s="34"/>
      <c r="AB45" s="34"/>
      <c r="AC45" s="34"/>
      <c r="AD45" s="34"/>
      <c r="AE45" s="34"/>
    </row>
    <row r="46" spans="1:31" s="2" customFormat="1" ht="6.95" customHeight="1">
      <c r="A46" s="34"/>
      <c r="B46" s="35"/>
      <c r="C46" s="34"/>
      <c r="D46" s="34"/>
      <c r="E46" s="34"/>
      <c r="F46" s="34"/>
      <c r="G46" s="34"/>
      <c r="H46" s="34"/>
      <c r="I46" s="93"/>
      <c r="J46" s="34"/>
      <c r="K46" s="34"/>
      <c r="L46" s="94"/>
      <c r="S46" s="34"/>
      <c r="T46" s="34"/>
      <c r="U46" s="34"/>
      <c r="V46" s="34"/>
      <c r="W46" s="34"/>
      <c r="X46" s="34"/>
      <c r="Y46" s="34"/>
      <c r="Z46" s="34"/>
      <c r="AA46" s="34"/>
      <c r="AB46" s="34"/>
      <c r="AC46" s="34"/>
      <c r="AD46" s="34"/>
      <c r="AE46" s="34"/>
    </row>
    <row r="47" spans="1:31" s="2" customFormat="1" ht="12" customHeight="1">
      <c r="A47" s="34"/>
      <c r="B47" s="35"/>
      <c r="C47" s="29" t="s">
        <v>17</v>
      </c>
      <c r="D47" s="34"/>
      <c r="E47" s="34"/>
      <c r="F47" s="34"/>
      <c r="G47" s="34"/>
      <c r="H47" s="34"/>
      <c r="I47" s="93"/>
      <c r="J47" s="34"/>
      <c r="K47" s="34"/>
      <c r="L47" s="94"/>
      <c r="S47" s="34"/>
      <c r="T47" s="34"/>
      <c r="U47" s="34"/>
      <c r="V47" s="34"/>
      <c r="W47" s="34"/>
      <c r="X47" s="34"/>
      <c r="Y47" s="34"/>
      <c r="Z47" s="34"/>
      <c r="AA47" s="34"/>
      <c r="AB47" s="34"/>
      <c r="AC47" s="34"/>
      <c r="AD47" s="34"/>
      <c r="AE47" s="34"/>
    </row>
    <row r="48" spans="1:31" s="2" customFormat="1" ht="16.5" customHeight="1">
      <c r="A48" s="34"/>
      <c r="B48" s="35"/>
      <c r="C48" s="34"/>
      <c r="D48" s="34"/>
      <c r="E48" s="331" t="str">
        <f>E7</f>
        <v>Stavební úpravy a přístavba výjezdové základny ZZS JčK- Český Krumlov</v>
      </c>
      <c r="F48" s="332"/>
      <c r="G48" s="332"/>
      <c r="H48" s="332"/>
      <c r="I48" s="93"/>
      <c r="J48" s="34"/>
      <c r="K48" s="34"/>
      <c r="L48" s="94"/>
      <c r="S48" s="34"/>
      <c r="T48" s="34"/>
      <c r="U48" s="34"/>
      <c r="V48" s="34"/>
      <c r="W48" s="34"/>
      <c r="X48" s="34"/>
      <c r="Y48" s="34"/>
      <c r="Z48" s="34"/>
      <c r="AA48" s="34"/>
      <c r="AB48" s="34"/>
      <c r="AC48" s="34"/>
      <c r="AD48" s="34"/>
      <c r="AE48" s="34"/>
    </row>
    <row r="49" spans="1:31" s="2" customFormat="1" ht="12" customHeight="1">
      <c r="A49" s="34"/>
      <c r="B49" s="35"/>
      <c r="C49" s="29" t="s">
        <v>104</v>
      </c>
      <c r="D49" s="34"/>
      <c r="E49" s="34"/>
      <c r="F49" s="34"/>
      <c r="G49" s="34"/>
      <c r="H49" s="34"/>
      <c r="I49" s="93"/>
      <c r="J49" s="34"/>
      <c r="K49" s="34"/>
      <c r="L49" s="94"/>
      <c r="S49" s="34"/>
      <c r="T49" s="34"/>
      <c r="U49" s="34"/>
      <c r="V49" s="34"/>
      <c r="W49" s="34"/>
      <c r="X49" s="34"/>
      <c r="Y49" s="34"/>
      <c r="Z49" s="34"/>
      <c r="AA49" s="34"/>
      <c r="AB49" s="34"/>
      <c r="AC49" s="34"/>
      <c r="AD49" s="34"/>
      <c r="AE49" s="34"/>
    </row>
    <row r="50" spans="1:31" s="2" customFormat="1" ht="16.5" customHeight="1">
      <c r="A50" s="34"/>
      <c r="B50" s="35"/>
      <c r="C50" s="34"/>
      <c r="D50" s="34"/>
      <c r="E50" s="312" t="str">
        <f>E9</f>
        <v>2 - Vytápění</v>
      </c>
      <c r="F50" s="333"/>
      <c r="G50" s="333"/>
      <c r="H50" s="333"/>
      <c r="I50" s="93"/>
      <c r="J50" s="34"/>
      <c r="K50" s="34"/>
      <c r="L50" s="94"/>
      <c r="S50" s="34"/>
      <c r="T50" s="34"/>
      <c r="U50" s="34"/>
      <c r="V50" s="34"/>
      <c r="W50" s="34"/>
      <c r="X50" s="34"/>
      <c r="Y50" s="34"/>
      <c r="Z50" s="34"/>
      <c r="AA50" s="34"/>
      <c r="AB50" s="34"/>
      <c r="AC50" s="34"/>
      <c r="AD50" s="34"/>
      <c r="AE50" s="34"/>
    </row>
    <row r="51" spans="1:31" s="2" customFormat="1" ht="6.95" customHeight="1">
      <c r="A51" s="34"/>
      <c r="B51" s="35"/>
      <c r="C51" s="34"/>
      <c r="D51" s="34"/>
      <c r="E51" s="34"/>
      <c r="F51" s="34"/>
      <c r="G51" s="34"/>
      <c r="H51" s="34"/>
      <c r="I51" s="93"/>
      <c r="J51" s="34"/>
      <c r="K51" s="34"/>
      <c r="L51" s="94"/>
      <c r="S51" s="34"/>
      <c r="T51" s="34"/>
      <c r="U51" s="34"/>
      <c r="V51" s="34"/>
      <c r="W51" s="34"/>
      <c r="X51" s="34"/>
      <c r="Y51" s="34"/>
      <c r="Z51" s="34"/>
      <c r="AA51" s="34"/>
      <c r="AB51" s="34"/>
      <c r="AC51" s="34"/>
      <c r="AD51" s="34"/>
      <c r="AE51" s="34"/>
    </row>
    <row r="52" spans="1:31" s="2" customFormat="1" ht="12" customHeight="1">
      <c r="A52" s="34"/>
      <c r="B52" s="35"/>
      <c r="C52" s="29" t="s">
        <v>21</v>
      </c>
      <c r="D52" s="34"/>
      <c r="E52" s="34"/>
      <c r="F52" s="27" t="str">
        <f>F12</f>
        <v xml:space="preserve"> </v>
      </c>
      <c r="G52" s="34"/>
      <c r="H52" s="34"/>
      <c r="I52" s="95" t="s">
        <v>23</v>
      </c>
      <c r="J52" s="52" t="str">
        <f>IF(J12="","",J12)</f>
        <v>8.7.2019</v>
      </c>
      <c r="K52" s="34"/>
      <c r="L52" s="94"/>
      <c r="S52" s="34"/>
      <c r="T52" s="34"/>
      <c r="U52" s="34"/>
      <c r="V52" s="34"/>
      <c r="W52" s="34"/>
      <c r="X52" s="34"/>
      <c r="Y52" s="34"/>
      <c r="Z52" s="34"/>
      <c r="AA52" s="34"/>
      <c r="AB52" s="34"/>
      <c r="AC52" s="34"/>
      <c r="AD52" s="34"/>
      <c r="AE52" s="34"/>
    </row>
    <row r="53" spans="1:31" s="2" customFormat="1" ht="6.95" customHeight="1">
      <c r="A53" s="34"/>
      <c r="B53" s="35"/>
      <c r="C53" s="34"/>
      <c r="D53" s="34"/>
      <c r="E53" s="34"/>
      <c r="F53" s="34"/>
      <c r="G53" s="34"/>
      <c r="H53" s="34"/>
      <c r="I53" s="93"/>
      <c r="J53" s="34"/>
      <c r="K53" s="34"/>
      <c r="L53" s="94"/>
      <c r="S53" s="34"/>
      <c r="T53" s="34"/>
      <c r="U53" s="34"/>
      <c r="V53" s="34"/>
      <c r="W53" s="34"/>
      <c r="X53" s="34"/>
      <c r="Y53" s="34"/>
      <c r="Z53" s="34"/>
      <c r="AA53" s="34"/>
      <c r="AB53" s="34"/>
      <c r="AC53" s="34"/>
      <c r="AD53" s="34"/>
      <c r="AE53" s="34"/>
    </row>
    <row r="54" spans="1:31" s="2" customFormat="1" ht="15.2" customHeight="1">
      <c r="A54" s="34"/>
      <c r="B54" s="35"/>
      <c r="C54" s="29" t="s">
        <v>25</v>
      </c>
      <c r="D54" s="34"/>
      <c r="E54" s="34"/>
      <c r="F54" s="27" t="str">
        <f>E15</f>
        <v>NEMOCNICE ČESKÝ KRUMLOV, a.s.</v>
      </c>
      <c r="G54" s="34"/>
      <c r="H54" s="34"/>
      <c r="I54" s="95" t="s">
        <v>31</v>
      </c>
      <c r="J54" s="32" t="str">
        <f>E21</f>
        <v>ALFAPLAN s.r.o.</v>
      </c>
      <c r="K54" s="34"/>
      <c r="L54" s="94"/>
      <c r="S54" s="34"/>
      <c r="T54" s="34"/>
      <c r="U54" s="34"/>
      <c r="V54" s="34"/>
      <c r="W54" s="34"/>
      <c r="X54" s="34"/>
      <c r="Y54" s="34"/>
      <c r="Z54" s="34"/>
      <c r="AA54" s="34"/>
      <c r="AB54" s="34"/>
      <c r="AC54" s="34"/>
      <c r="AD54" s="34"/>
      <c r="AE54" s="34"/>
    </row>
    <row r="55" spans="1:31" s="2" customFormat="1" ht="15.2" customHeight="1">
      <c r="A55" s="34"/>
      <c r="B55" s="35"/>
      <c r="C55" s="29" t="s">
        <v>29</v>
      </c>
      <c r="D55" s="34"/>
      <c r="E55" s="34"/>
      <c r="F55" s="27" t="str">
        <f>IF(E18="","",E18)</f>
        <v>Vyplň údaj</v>
      </c>
      <c r="G55" s="34"/>
      <c r="H55" s="34"/>
      <c r="I55" s="95" t="s">
        <v>34</v>
      </c>
      <c r="J55" s="32" t="str">
        <f>E24</f>
        <v xml:space="preserve"> </v>
      </c>
      <c r="K55" s="34"/>
      <c r="L55" s="94"/>
      <c r="S55" s="34"/>
      <c r="T55" s="34"/>
      <c r="U55" s="34"/>
      <c r="V55" s="34"/>
      <c r="W55" s="34"/>
      <c r="X55" s="34"/>
      <c r="Y55" s="34"/>
      <c r="Z55" s="34"/>
      <c r="AA55" s="34"/>
      <c r="AB55" s="34"/>
      <c r="AC55" s="34"/>
      <c r="AD55" s="34"/>
      <c r="AE55" s="34"/>
    </row>
    <row r="56" spans="1:31" s="2" customFormat="1" ht="10.35" customHeight="1">
      <c r="A56" s="34"/>
      <c r="B56" s="35"/>
      <c r="C56" s="34"/>
      <c r="D56" s="34"/>
      <c r="E56" s="34"/>
      <c r="F56" s="34"/>
      <c r="G56" s="34"/>
      <c r="H56" s="34"/>
      <c r="I56" s="93"/>
      <c r="J56" s="34"/>
      <c r="K56" s="34"/>
      <c r="L56" s="94"/>
      <c r="S56" s="34"/>
      <c r="T56" s="34"/>
      <c r="U56" s="34"/>
      <c r="V56" s="34"/>
      <c r="W56" s="34"/>
      <c r="X56" s="34"/>
      <c r="Y56" s="34"/>
      <c r="Z56" s="34"/>
      <c r="AA56" s="34"/>
      <c r="AB56" s="34"/>
      <c r="AC56" s="34"/>
      <c r="AD56" s="34"/>
      <c r="AE56" s="34"/>
    </row>
    <row r="57" spans="1:31" s="2" customFormat="1" ht="29.25" customHeight="1">
      <c r="A57" s="34"/>
      <c r="B57" s="35"/>
      <c r="C57" s="115" t="s">
        <v>107</v>
      </c>
      <c r="D57" s="106"/>
      <c r="E57" s="106"/>
      <c r="F57" s="106"/>
      <c r="G57" s="106"/>
      <c r="H57" s="106"/>
      <c r="I57" s="116"/>
      <c r="J57" s="117" t="s">
        <v>108</v>
      </c>
      <c r="K57" s="106"/>
      <c r="L57" s="94"/>
      <c r="S57" s="34"/>
      <c r="T57" s="34"/>
      <c r="U57" s="34"/>
      <c r="V57" s="34"/>
      <c r="W57" s="34"/>
      <c r="X57" s="34"/>
      <c r="Y57" s="34"/>
      <c r="Z57" s="34"/>
      <c r="AA57" s="34"/>
      <c r="AB57" s="34"/>
      <c r="AC57" s="34"/>
      <c r="AD57" s="34"/>
      <c r="AE57" s="34"/>
    </row>
    <row r="58" spans="1:31" s="2" customFormat="1" ht="10.35" customHeight="1">
      <c r="A58" s="34"/>
      <c r="B58" s="35"/>
      <c r="C58" s="34"/>
      <c r="D58" s="34"/>
      <c r="E58" s="34"/>
      <c r="F58" s="34"/>
      <c r="G58" s="34"/>
      <c r="H58" s="34"/>
      <c r="I58" s="93"/>
      <c r="J58" s="34"/>
      <c r="K58" s="34"/>
      <c r="L58" s="94"/>
      <c r="S58" s="34"/>
      <c r="T58" s="34"/>
      <c r="U58" s="34"/>
      <c r="V58" s="34"/>
      <c r="W58" s="34"/>
      <c r="X58" s="34"/>
      <c r="Y58" s="34"/>
      <c r="Z58" s="34"/>
      <c r="AA58" s="34"/>
      <c r="AB58" s="34"/>
      <c r="AC58" s="34"/>
      <c r="AD58" s="34"/>
      <c r="AE58" s="34"/>
    </row>
    <row r="59" spans="1:47" s="2" customFormat="1" ht="22.9" customHeight="1">
      <c r="A59" s="34"/>
      <c r="B59" s="35"/>
      <c r="C59" s="118" t="s">
        <v>69</v>
      </c>
      <c r="D59" s="34"/>
      <c r="E59" s="34"/>
      <c r="F59" s="34"/>
      <c r="G59" s="34"/>
      <c r="H59" s="34"/>
      <c r="I59" s="93"/>
      <c r="J59" s="68">
        <f>J88</f>
        <v>0</v>
      </c>
      <c r="K59" s="34"/>
      <c r="L59" s="94"/>
      <c r="S59" s="34"/>
      <c r="T59" s="34"/>
      <c r="U59" s="34"/>
      <c r="V59" s="34"/>
      <c r="W59" s="34"/>
      <c r="X59" s="34"/>
      <c r="Y59" s="34"/>
      <c r="Z59" s="34"/>
      <c r="AA59" s="34"/>
      <c r="AB59" s="34"/>
      <c r="AC59" s="34"/>
      <c r="AD59" s="34"/>
      <c r="AE59" s="34"/>
      <c r="AU59" s="19" t="s">
        <v>109</v>
      </c>
    </row>
    <row r="60" spans="2:12" s="9" customFormat="1" ht="24.95" customHeight="1">
      <c r="B60" s="119"/>
      <c r="D60" s="120" t="s">
        <v>2862</v>
      </c>
      <c r="E60" s="121"/>
      <c r="F60" s="121"/>
      <c r="G60" s="121"/>
      <c r="H60" s="121"/>
      <c r="I60" s="122"/>
      <c r="J60" s="123">
        <f>J89</f>
        <v>0</v>
      </c>
      <c r="L60" s="119"/>
    </row>
    <row r="61" spans="2:12" s="9" customFormat="1" ht="24.95" customHeight="1">
      <c r="B61" s="119"/>
      <c r="D61" s="120" t="s">
        <v>2863</v>
      </c>
      <c r="E61" s="121"/>
      <c r="F61" s="121"/>
      <c r="G61" s="121"/>
      <c r="H61" s="121"/>
      <c r="I61" s="122"/>
      <c r="J61" s="123">
        <f>J92</f>
        <v>0</v>
      </c>
      <c r="L61" s="119"/>
    </row>
    <row r="62" spans="2:12" s="9" customFormat="1" ht="24.95" customHeight="1">
      <c r="B62" s="119"/>
      <c r="D62" s="120" t="s">
        <v>2864</v>
      </c>
      <c r="E62" s="121"/>
      <c r="F62" s="121"/>
      <c r="G62" s="121"/>
      <c r="H62" s="121"/>
      <c r="I62" s="122"/>
      <c r="J62" s="123">
        <f>J102</f>
        <v>0</v>
      </c>
      <c r="L62" s="119"/>
    </row>
    <row r="63" spans="2:12" s="9" customFormat="1" ht="24.95" customHeight="1">
      <c r="B63" s="119"/>
      <c r="D63" s="120" t="s">
        <v>2865</v>
      </c>
      <c r="E63" s="121"/>
      <c r="F63" s="121"/>
      <c r="G63" s="121"/>
      <c r="H63" s="121"/>
      <c r="I63" s="122"/>
      <c r="J63" s="123">
        <f>J108</f>
        <v>0</v>
      </c>
      <c r="L63" s="119"/>
    </row>
    <row r="64" spans="2:12" s="9" customFormat="1" ht="24.95" customHeight="1">
      <c r="B64" s="119"/>
      <c r="D64" s="120" t="s">
        <v>2866</v>
      </c>
      <c r="E64" s="121"/>
      <c r="F64" s="121"/>
      <c r="G64" s="121"/>
      <c r="H64" s="121"/>
      <c r="I64" s="122"/>
      <c r="J64" s="123">
        <f>J119</f>
        <v>0</v>
      </c>
      <c r="L64" s="119"/>
    </row>
    <row r="65" spans="2:12" s="9" customFormat="1" ht="24.95" customHeight="1">
      <c r="B65" s="119"/>
      <c r="D65" s="120" t="s">
        <v>2867</v>
      </c>
      <c r="E65" s="121"/>
      <c r="F65" s="121"/>
      <c r="G65" s="121"/>
      <c r="H65" s="121"/>
      <c r="I65" s="122"/>
      <c r="J65" s="123">
        <f>J141</f>
        <v>0</v>
      </c>
      <c r="L65" s="119"/>
    </row>
    <row r="66" spans="2:12" s="9" customFormat="1" ht="24.95" customHeight="1">
      <c r="B66" s="119"/>
      <c r="D66" s="120" t="s">
        <v>2868</v>
      </c>
      <c r="E66" s="121"/>
      <c r="F66" s="121"/>
      <c r="G66" s="121"/>
      <c r="H66" s="121"/>
      <c r="I66" s="122"/>
      <c r="J66" s="123">
        <f>J169</f>
        <v>0</v>
      </c>
      <c r="L66" s="119"/>
    </row>
    <row r="67" spans="2:12" s="9" customFormat="1" ht="24.95" customHeight="1">
      <c r="B67" s="119"/>
      <c r="D67" s="120" t="s">
        <v>2869</v>
      </c>
      <c r="E67" s="121"/>
      <c r="F67" s="121"/>
      <c r="G67" s="121"/>
      <c r="H67" s="121"/>
      <c r="I67" s="122"/>
      <c r="J67" s="123">
        <f>J172</f>
        <v>0</v>
      </c>
      <c r="L67" s="119"/>
    </row>
    <row r="68" spans="2:12" s="9" customFormat="1" ht="24.95" customHeight="1">
      <c r="B68" s="119"/>
      <c r="D68" s="120" t="s">
        <v>2870</v>
      </c>
      <c r="E68" s="121"/>
      <c r="F68" s="121"/>
      <c r="G68" s="121"/>
      <c r="H68" s="121"/>
      <c r="I68" s="122"/>
      <c r="J68" s="123">
        <f>J174</f>
        <v>0</v>
      </c>
      <c r="L68" s="119"/>
    </row>
    <row r="69" spans="1:31" s="2" customFormat="1" ht="21.75" customHeight="1">
      <c r="A69" s="34"/>
      <c r="B69" s="35"/>
      <c r="C69" s="34"/>
      <c r="D69" s="34"/>
      <c r="E69" s="34"/>
      <c r="F69" s="34"/>
      <c r="G69" s="34"/>
      <c r="H69" s="34"/>
      <c r="I69" s="93"/>
      <c r="J69" s="34"/>
      <c r="K69" s="34"/>
      <c r="L69" s="94"/>
      <c r="S69" s="34"/>
      <c r="T69" s="34"/>
      <c r="U69" s="34"/>
      <c r="V69" s="34"/>
      <c r="W69" s="34"/>
      <c r="X69" s="34"/>
      <c r="Y69" s="34"/>
      <c r="Z69" s="34"/>
      <c r="AA69" s="34"/>
      <c r="AB69" s="34"/>
      <c r="AC69" s="34"/>
      <c r="AD69" s="34"/>
      <c r="AE69" s="34"/>
    </row>
    <row r="70" spans="1:31" s="2" customFormat="1" ht="6.95" customHeight="1">
      <c r="A70" s="34"/>
      <c r="B70" s="44"/>
      <c r="C70" s="45"/>
      <c r="D70" s="45"/>
      <c r="E70" s="45"/>
      <c r="F70" s="45"/>
      <c r="G70" s="45"/>
      <c r="H70" s="45"/>
      <c r="I70" s="113"/>
      <c r="J70" s="45"/>
      <c r="K70" s="45"/>
      <c r="L70" s="94"/>
      <c r="S70" s="34"/>
      <c r="T70" s="34"/>
      <c r="U70" s="34"/>
      <c r="V70" s="34"/>
      <c r="W70" s="34"/>
      <c r="X70" s="34"/>
      <c r="Y70" s="34"/>
      <c r="Z70" s="34"/>
      <c r="AA70" s="34"/>
      <c r="AB70" s="34"/>
      <c r="AC70" s="34"/>
      <c r="AD70" s="34"/>
      <c r="AE70" s="34"/>
    </row>
    <row r="74" spans="1:31" s="2" customFormat="1" ht="6.95" customHeight="1">
      <c r="A74" s="34"/>
      <c r="B74" s="46"/>
      <c r="C74" s="47"/>
      <c r="D74" s="47"/>
      <c r="E74" s="47"/>
      <c r="F74" s="47"/>
      <c r="G74" s="47"/>
      <c r="H74" s="47"/>
      <c r="I74" s="114"/>
      <c r="J74" s="47"/>
      <c r="K74" s="47"/>
      <c r="L74" s="94"/>
      <c r="S74" s="34"/>
      <c r="T74" s="34"/>
      <c r="U74" s="34"/>
      <c r="V74" s="34"/>
      <c r="W74" s="34"/>
      <c r="X74" s="34"/>
      <c r="Y74" s="34"/>
      <c r="Z74" s="34"/>
      <c r="AA74" s="34"/>
      <c r="AB74" s="34"/>
      <c r="AC74" s="34"/>
      <c r="AD74" s="34"/>
      <c r="AE74" s="34"/>
    </row>
    <row r="75" spans="1:31" s="2" customFormat="1" ht="24.95" customHeight="1">
      <c r="A75" s="34"/>
      <c r="B75" s="35"/>
      <c r="C75" s="23" t="s">
        <v>144</v>
      </c>
      <c r="D75" s="34"/>
      <c r="E75" s="34"/>
      <c r="F75" s="34"/>
      <c r="G75" s="34"/>
      <c r="H75" s="34"/>
      <c r="I75" s="93"/>
      <c r="J75" s="34"/>
      <c r="K75" s="34"/>
      <c r="L75" s="94"/>
      <c r="S75" s="34"/>
      <c r="T75" s="34"/>
      <c r="U75" s="34"/>
      <c r="V75" s="34"/>
      <c r="W75" s="34"/>
      <c r="X75" s="34"/>
      <c r="Y75" s="34"/>
      <c r="Z75" s="34"/>
      <c r="AA75" s="34"/>
      <c r="AB75" s="34"/>
      <c r="AC75" s="34"/>
      <c r="AD75" s="34"/>
      <c r="AE75" s="34"/>
    </row>
    <row r="76" spans="1:31" s="2" customFormat="1" ht="6.95" customHeight="1">
      <c r="A76" s="34"/>
      <c r="B76" s="35"/>
      <c r="C76" s="34"/>
      <c r="D76" s="34"/>
      <c r="E76" s="34"/>
      <c r="F76" s="34"/>
      <c r="G76" s="34"/>
      <c r="H76" s="34"/>
      <c r="I76" s="93"/>
      <c r="J76" s="34"/>
      <c r="K76" s="34"/>
      <c r="L76" s="94"/>
      <c r="S76" s="34"/>
      <c r="T76" s="34"/>
      <c r="U76" s="34"/>
      <c r="V76" s="34"/>
      <c r="W76" s="34"/>
      <c r="X76" s="34"/>
      <c r="Y76" s="34"/>
      <c r="Z76" s="34"/>
      <c r="AA76" s="34"/>
      <c r="AB76" s="34"/>
      <c r="AC76" s="34"/>
      <c r="AD76" s="34"/>
      <c r="AE76" s="34"/>
    </row>
    <row r="77" spans="1:31" s="2" customFormat="1" ht="12" customHeight="1">
      <c r="A77" s="34"/>
      <c r="B77" s="35"/>
      <c r="C77" s="29" t="s">
        <v>17</v>
      </c>
      <c r="D77" s="34"/>
      <c r="E77" s="34"/>
      <c r="F77" s="34"/>
      <c r="G77" s="34"/>
      <c r="H77" s="34"/>
      <c r="I77" s="93"/>
      <c r="J77" s="34"/>
      <c r="K77" s="34"/>
      <c r="L77" s="94"/>
      <c r="S77" s="34"/>
      <c r="T77" s="34"/>
      <c r="U77" s="34"/>
      <c r="V77" s="34"/>
      <c r="W77" s="34"/>
      <c r="X77" s="34"/>
      <c r="Y77" s="34"/>
      <c r="Z77" s="34"/>
      <c r="AA77" s="34"/>
      <c r="AB77" s="34"/>
      <c r="AC77" s="34"/>
      <c r="AD77" s="34"/>
      <c r="AE77" s="34"/>
    </row>
    <row r="78" spans="1:31" s="2" customFormat="1" ht="16.5" customHeight="1">
      <c r="A78" s="34"/>
      <c r="B78" s="35"/>
      <c r="C78" s="34"/>
      <c r="D78" s="34"/>
      <c r="E78" s="331" t="str">
        <f>E7</f>
        <v>Stavební úpravy a přístavba výjezdové základny ZZS JčK- Český Krumlov</v>
      </c>
      <c r="F78" s="332"/>
      <c r="G78" s="332"/>
      <c r="H78" s="332"/>
      <c r="I78" s="93"/>
      <c r="J78" s="34"/>
      <c r="K78" s="34"/>
      <c r="L78" s="94"/>
      <c r="S78" s="34"/>
      <c r="T78" s="34"/>
      <c r="U78" s="34"/>
      <c r="V78" s="34"/>
      <c r="W78" s="34"/>
      <c r="X78" s="34"/>
      <c r="Y78" s="34"/>
      <c r="Z78" s="34"/>
      <c r="AA78" s="34"/>
      <c r="AB78" s="34"/>
      <c r="AC78" s="34"/>
      <c r="AD78" s="34"/>
      <c r="AE78" s="34"/>
    </row>
    <row r="79" spans="1:31" s="2" customFormat="1" ht="12" customHeight="1">
      <c r="A79" s="34"/>
      <c r="B79" s="35"/>
      <c r="C79" s="29" t="s">
        <v>104</v>
      </c>
      <c r="D79" s="34"/>
      <c r="E79" s="34"/>
      <c r="F79" s="34"/>
      <c r="G79" s="34"/>
      <c r="H79" s="34"/>
      <c r="I79" s="93"/>
      <c r="J79" s="34"/>
      <c r="K79" s="34"/>
      <c r="L79" s="94"/>
      <c r="S79" s="34"/>
      <c r="T79" s="34"/>
      <c r="U79" s="34"/>
      <c r="V79" s="34"/>
      <c r="W79" s="34"/>
      <c r="X79" s="34"/>
      <c r="Y79" s="34"/>
      <c r="Z79" s="34"/>
      <c r="AA79" s="34"/>
      <c r="AB79" s="34"/>
      <c r="AC79" s="34"/>
      <c r="AD79" s="34"/>
      <c r="AE79" s="34"/>
    </row>
    <row r="80" spans="1:31" s="2" customFormat="1" ht="16.5" customHeight="1">
      <c r="A80" s="34"/>
      <c r="B80" s="35"/>
      <c r="C80" s="34"/>
      <c r="D80" s="34"/>
      <c r="E80" s="312" t="str">
        <f>E9</f>
        <v>2 - Vytápění</v>
      </c>
      <c r="F80" s="333"/>
      <c r="G80" s="333"/>
      <c r="H80" s="333"/>
      <c r="I80" s="93"/>
      <c r="J80" s="34"/>
      <c r="K80" s="34"/>
      <c r="L80" s="94"/>
      <c r="S80" s="34"/>
      <c r="T80" s="34"/>
      <c r="U80" s="34"/>
      <c r="V80" s="34"/>
      <c r="W80" s="34"/>
      <c r="X80" s="34"/>
      <c r="Y80" s="34"/>
      <c r="Z80" s="34"/>
      <c r="AA80" s="34"/>
      <c r="AB80" s="34"/>
      <c r="AC80" s="34"/>
      <c r="AD80" s="34"/>
      <c r="AE80" s="34"/>
    </row>
    <row r="81" spans="1:31" s="2" customFormat="1" ht="6.95" customHeight="1">
      <c r="A81" s="34"/>
      <c r="B81" s="35"/>
      <c r="C81" s="34"/>
      <c r="D81" s="34"/>
      <c r="E81" s="34"/>
      <c r="F81" s="34"/>
      <c r="G81" s="34"/>
      <c r="H81" s="34"/>
      <c r="I81" s="93"/>
      <c r="J81" s="34"/>
      <c r="K81" s="34"/>
      <c r="L81" s="94"/>
      <c r="S81" s="34"/>
      <c r="T81" s="34"/>
      <c r="U81" s="34"/>
      <c r="V81" s="34"/>
      <c r="W81" s="34"/>
      <c r="X81" s="34"/>
      <c r="Y81" s="34"/>
      <c r="Z81" s="34"/>
      <c r="AA81" s="34"/>
      <c r="AB81" s="34"/>
      <c r="AC81" s="34"/>
      <c r="AD81" s="34"/>
      <c r="AE81" s="34"/>
    </row>
    <row r="82" spans="1:31" s="2" customFormat="1" ht="12" customHeight="1">
      <c r="A82" s="34"/>
      <c r="B82" s="35"/>
      <c r="C82" s="29" t="s">
        <v>21</v>
      </c>
      <c r="D82" s="34"/>
      <c r="E82" s="34"/>
      <c r="F82" s="27" t="str">
        <f>F12</f>
        <v xml:space="preserve"> </v>
      </c>
      <c r="G82" s="34"/>
      <c r="H82" s="34"/>
      <c r="I82" s="95" t="s">
        <v>23</v>
      </c>
      <c r="J82" s="52" t="str">
        <f>IF(J12="","",J12)</f>
        <v>8.7.2019</v>
      </c>
      <c r="K82" s="34"/>
      <c r="L82" s="94"/>
      <c r="S82" s="34"/>
      <c r="T82" s="34"/>
      <c r="U82" s="34"/>
      <c r="V82" s="34"/>
      <c r="W82" s="34"/>
      <c r="X82" s="34"/>
      <c r="Y82" s="34"/>
      <c r="Z82" s="34"/>
      <c r="AA82" s="34"/>
      <c r="AB82" s="34"/>
      <c r="AC82" s="34"/>
      <c r="AD82" s="34"/>
      <c r="AE82" s="34"/>
    </row>
    <row r="83" spans="1:31" s="2" customFormat="1" ht="6.95" customHeight="1">
      <c r="A83" s="34"/>
      <c r="B83" s="35"/>
      <c r="C83" s="34"/>
      <c r="D83" s="34"/>
      <c r="E83" s="34"/>
      <c r="F83" s="34"/>
      <c r="G83" s="34"/>
      <c r="H83" s="34"/>
      <c r="I83" s="93"/>
      <c r="J83" s="34"/>
      <c r="K83" s="34"/>
      <c r="L83" s="94"/>
      <c r="S83" s="34"/>
      <c r="T83" s="34"/>
      <c r="U83" s="34"/>
      <c r="V83" s="34"/>
      <c r="W83" s="34"/>
      <c r="X83" s="34"/>
      <c r="Y83" s="34"/>
      <c r="Z83" s="34"/>
      <c r="AA83" s="34"/>
      <c r="AB83" s="34"/>
      <c r="AC83" s="34"/>
      <c r="AD83" s="34"/>
      <c r="AE83" s="34"/>
    </row>
    <row r="84" spans="1:31" s="2" customFormat="1" ht="15.2" customHeight="1">
      <c r="A84" s="34"/>
      <c r="B84" s="35"/>
      <c r="C84" s="29" t="s">
        <v>25</v>
      </c>
      <c r="D84" s="34"/>
      <c r="E84" s="34"/>
      <c r="F84" s="27" t="str">
        <f>E15</f>
        <v>NEMOCNICE ČESKÝ KRUMLOV, a.s.</v>
      </c>
      <c r="G84" s="34"/>
      <c r="H84" s="34"/>
      <c r="I84" s="95" t="s">
        <v>31</v>
      </c>
      <c r="J84" s="32" t="str">
        <f>E21</f>
        <v>ALFAPLAN s.r.o.</v>
      </c>
      <c r="K84" s="34"/>
      <c r="L84" s="94"/>
      <c r="S84" s="34"/>
      <c r="T84" s="34"/>
      <c r="U84" s="34"/>
      <c r="V84" s="34"/>
      <c r="W84" s="34"/>
      <c r="X84" s="34"/>
      <c r="Y84" s="34"/>
      <c r="Z84" s="34"/>
      <c r="AA84" s="34"/>
      <c r="AB84" s="34"/>
      <c r="AC84" s="34"/>
      <c r="AD84" s="34"/>
      <c r="AE84" s="34"/>
    </row>
    <row r="85" spans="1:31" s="2" customFormat="1" ht="15.2" customHeight="1">
      <c r="A85" s="34"/>
      <c r="B85" s="35"/>
      <c r="C85" s="29" t="s">
        <v>29</v>
      </c>
      <c r="D85" s="34"/>
      <c r="E85" s="34"/>
      <c r="F85" s="27" t="str">
        <f>IF(E18="","",E18)</f>
        <v>Vyplň údaj</v>
      </c>
      <c r="G85" s="34"/>
      <c r="H85" s="34"/>
      <c r="I85" s="95" t="s">
        <v>34</v>
      </c>
      <c r="J85" s="32" t="str">
        <f>E24</f>
        <v xml:space="preserve"> </v>
      </c>
      <c r="K85" s="34"/>
      <c r="L85" s="94"/>
      <c r="S85" s="34"/>
      <c r="T85" s="34"/>
      <c r="U85" s="34"/>
      <c r="V85" s="34"/>
      <c r="W85" s="34"/>
      <c r="X85" s="34"/>
      <c r="Y85" s="34"/>
      <c r="Z85" s="34"/>
      <c r="AA85" s="34"/>
      <c r="AB85" s="34"/>
      <c r="AC85" s="34"/>
      <c r="AD85" s="34"/>
      <c r="AE85" s="34"/>
    </row>
    <row r="86" spans="1:31" s="2" customFormat="1" ht="10.35" customHeight="1">
      <c r="A86" s="34"/>
      <c r="B86" s="35"/>
      <c r="C86" s="34"/>
      <c r="D86" s="34"/>
      <c r="E86" s="34"/>
      <c r="F86" s="34"/>
      <c r="G86" s="34"/>
      <c r="H86" s="34"/>
      <c r="I86" s="93"/>
      <c r="J86" s="34"/>
      <c r="K86" s="34"/>
      <c r="L86" s="94"/>
      <c r="S86" s="34"/>
      <c r="T86" s="34"/>
      <c r="U86" s="34"/>
      <c r="V86" s="34"/>
      <c r="W86" s="34"/>
      <c r="X86" s="34"/>
      <c r="Y86" s="34"/>
      <c r="Z86" s="34"/>
      <c r="AA86" s="34"/>
      <c r="AB86" s="34"/>
      <c r="AC86" s="34"/>
      <c r="AD86" s="34"/>
      <c r="AE86" s="34"/>
    </row>
    <row r="87" spans="1:31" s="11" customFormat="1" ht="29.25" customHeight="1">
      <c r="A87" s="129"/>
      <c r="B87" s="130"/>
      <c r="C87" s="131" t="s">
        <v>145</v>
      </c>
      <c r="D87" s="132" t="s">
        <v>56</v>
      </c>
      <c r="E87" s="132" t="s">
        <v>52</v>
      </c>
      <c r="F87" s="132" t="s">
        <v>53</v>
      </c>
      <c r="G87" s="132" t="s">
        <v>146</v>
      </c>
      <c r="H87" s="132" t="s">
        <v>147</v>
      </c>
      <c r="I87" s="133" t="s">
        <v>148</v>
      </c>
      <c r="J87" s="132" t="s">
        <v>108</v>
      </c>
      <c r="K87" s="134" t="s">
        <v>149</v>
      </c>
      <c r="L87" s="135"/>
      <c r="M87" s="59" t="s">
        <v>3</v>
      </c>
      <c r="N87" s="60" t="s">
        <v>41</v>
      </c>
      <c r="O87" s="60" t="s">
        <v>150</v>
      </c>
      <c r="P87" s="60" t="s">
        <v>151</v>
      </c>
      <c r="Q87" s="60" t="s">
        <v>152</v>
      </c>
      <c r="R87" s="60" t="s">
        <v>153</v>
      </c>
      <c r="S87" s="60" t="s">
        <v>154</v>
      </c>
      <c r="T87" s="61" t="s">
        <v>155</v>
      </c>
      <c r="U87" s="129"/>
      <c r="V87" s="129"/>
      <c r="W87" s="129"/>
      <c r="X87" s="129"/>
      <c r="Y87" s="129"/>
      <c r="Z87" s="129"/>
      <c r="AA87" s="129"/>
      <c r="AB87" s="129"/>
      <c r="AC87" s="129"/>
      <c r="AD87" s="129"/>
      <c r="AE87" s="129"/>
    </row>
    <row r="88" spans="1:63" s="2" customFormat="1" ht="22.9" customHeight="1">
      <c r="A88" s="34"/>
      <c r="B88" s="35"/>
      <c r="C88" s="66" t="s">
        <v>156</v>
      </c>
      <c r="D88" s="34"/>
      <c r="E88" s="34"/>
      <c r="F88" s="34"/>
      <c r="G88" s="34"/>
      <c r="H88" s="34"/>
      <c r="I88" s="93"/>
      <c r="J88" s="136">
        <f>BK88</f>
        <v>0</v>
      </c>
      <c r="K88" s="34"/>
      <c r="L88" s="35"/>
      <c r="M88" s="62"/>
      <c r="N88" s="53"/>
      <c r="O88" s="63"/>
      <c r="P88" s="137">
        <f>P89+P92+P102+P108+P119+P141+P169+P172+P174</f>
        <v>0</v>
      </c>
      <c r="Q88" s="63"/>
      <c r="R88" s="137">
        <f>R89+R92+R102+R108+R119+R141+R169+R172+R174</f>
        <v>0</v>
      </c>
      <c r="S88" s="63"/>
      <c r="T88" s="138">
        <f>T89+T92+T102+T108+T119+T141+T169+T172+T174</f>
        <v>0</v>
      </c>
      <c r="U88" s="34"/>
      <c r="V88" s="34"/>
      <c r="W88" s="34"/>
      <c r="X88" s="34"/>
      <c r="Y88" s="34"/>
      <c r="Z88" s="34"/>
      <c r="AA88" s="34"/>
      <c r="AB88" s="34"/>
      <c r="AC88" s="34"/>
      <c r="AD88" s="34"/>
      <c r="AE88" s="34"/>
      <c r="AT88" s="19" t="s">
        <v>70</v>
      </c>
      <c r="AU88" s="19" t="s">
        <v>109</v>
      </c>
      <c r="BK88" s="139">
        <f>BK89+BK92+BK102+BK108+BK119+BK141+BK169+BK172+BK174</f>
        <v>0</v>
      </c>
    </row>
    <row r="89" spans="2:63" s="12" customFormat="1" ht="25.9" customHeight="1">
      <c r="B89" s="140"/>
      <c r="D89" s="141" t="s">
        <v>70</v>
      </c>
      <c r="E89" s="142" t="s">
        <v>2871</v>
      </c>
      <c r="F89" s="142" t="s">
        <v>2872</v>
      </c>
      <c r="I89" s="143"/>
      <c r="J89" s="144">
        <f>BK89</f>
        <v>0</v>
      </c>
      <c r="L89" s="140"/>
      <c r="M89" s="145"/>
      <c r="N89" s="146"/>
      <c r="O89" s="146"/>
      <c r="P89" s="147">
        <f>SUM(P90:P91)</f>
        <v>0</v>
      </c>
      <c r="Q89" s="146"/>
      <c r="R89" s="147">
        <f>SUM(R90:R91)</f>
        <v>0</v>
      </c>
      <c r="S89" s="146"/>
      <c r="T89" s="148">
        <f>SUM(T90:T91)</f>
        <v>0</v>
      </c>
      <c r="AR89" s="141" t="s">
        <v>15</v>
      </c>
      <c r="AT89" s="149" t="s">
        <v>70</v>
      </c>
      <c r="AU89" s="149" t="s">
        <v>71</v>
      </c>
      <c r="AY89" s="141" t="s">
        <v>159</v>
      </c>
      <c r="BK89" s="150">
        <f>SUM(BK90:BK91)</f>
        <v>0</v>
      </c>
    </row>
    <row r="90" spans="1:65" s="2" customFormat="1" ht="24" customHeight="1">
      <c r="A90" s="34"/>
      <c r="B90" s="153"/>
      <c r="C90" s="154" t="s">
        <v>15</v>
      </c>
      <c r="D90" s="154" t="s">
        <v>161</v>
      </c>
      <c r="E90" s="155" t="s">
        <v>2873</v>
      </c>
      <c r="F90" s="156" t="s">
        <v>2874</v>
      </c>
      <c r="G90" s="157" t="s">
        <v>1245</v>
      </c>
      <c r="H90" s="158">
        <v>48</v>
      </c>
      <c r="I90" s="159"/>
      <c r="J90" s="160">
        <f>ROUND(I90*H90,2)</f>
        <v>0</v>
      </c>
      <c r="K90" s="156" t="s">
        <v>3</v>
      </c>
      <c r="L90" s="35"/>
      <c r="M90" s="161" t="s">
        <v>3</v>
      </c>
      <c r="N90" s="162" t="s">
        <v>42</v>
      </c>
      <c r="O90" s="55"/>
      <c r="P90" s="163">
        <f>O90*H90</f>
        <v>0</v>
      </c>
      <c r="Q90" s="163">
        <v>0</v>
      </c>
      <c r="R90" s="163">
        <f>Q90*H90</f>
        <v>0</v>
      </c>
      <c r="S90" s="163">
        <v>0</v>
      </c>
      <c r="T90" s="164">
        <f>S90*H90</f>
        <v>0</v>
      </c>
      <c r="U90" s="34"/>
      <c r="V90" s="34"/>
      <c r="W90" s="34"/>
      <c r="X90" s="34"/>
      <c r="Y90" s="34"/>
      <c r="Z90" s="34"/>
      <c r="AA90" s="34"/>
      <c r="AB90" s="34"/>
      <c r="AC90" s="34"/>
      <c r="AD90" s="34"/>
      <c r="AE90" s="34"/>
      <c r="AR90" s="165" t="s">
        <v>85</v>
      </c>
      <c r="AT90" s="165" t="s">
        <v>161</v>
      </c>
      <c r="AU90" s="165" t="s">
        <v>15</v>
      </c>
      <c r="AY90" s="19" t="s">
        <v>159</v>
      </c>
      <c r="BE90" s="166">
        <f>IF(N90="základní",J90,0)</f>
        <v>0</v>
      </c>
      <c r="BF90" s="166">
        <f>IF(N90="snížená",J90,0)</f>
        <v>0</v>
      </c>
      <c r="BG90" s="166">
        <f>IF(N90="zákl. přenesená",J90,0)</f>
        <v>0</v>
      </c>
      <c r="BH90" s="166">
        <f>IF(N90="sníž. přenesená",J90,0)</f>
        <v>0</v>
      </c>
      <c r="BI90" s="166">
        <f>IF(N90="nulová",J90,0)</f>
        <v>0</v>
      </c>
      <c r="BJ90" s="19" t="s">
        <v>15</v>
      </c>
      <c r="BK90" s="166">
        <f>ROUND(I90*H90,2)</f>
        <v>0</v>
      </c>
      <c r="BL90" s="19" t="s">
        <v>85</v>
      </c>
      <c r="BM90" s="165" t="s">
        <v>79</v>
      </c>
    </row>
    <row r="91" spans="1:65" s="2" customFormat="1" ht="16.5" customHeight="1">
      <c r="A91" s="34"/>
      <c r="B91" s="153"/>
      <c r="C91" s="154" t="s">
        <v>79</v>
      </c>
      <c r="D91" s="154" t="s">
        <v>161</v>
      </c>
      <c r="E91" s="155" t="s">
        <v>2875</v>
      </c>
      <c r="F91" s="156" t="s">
        <v>2876</v>
      </c>
      <c r="G91" s="157" t="s">
        <v>2877</v>
      </c>
      <c r="H91" s="158">
        <v>48</v>
      </c>
      <c r="I91" s="159"/>
      <c r="J91" s="160">
        <f>ROUND(I91*H91,2)</f>
        <v>0</v>
      </c>
      <c r="K91" s="156" t="s">
        <v>3</v>
      </c>
      <c r="L91" s="35"/>
      <c r="M91" s="161" t="s">
        <v>3</v>
      </c>
      <c r="N91" s="162" t="s">
        <v>42</v>
      </c>
      <c r="O91" s="55"/>
      <c r="P91" s="163">
        <f>O91*H91</f>
        <v>0</v>
      </c>
      <c r="Q91" s="163">
        <v>0</v>
      </c>
      <c r="R91" s="163">
        <f>Q91*H91</f>
        <v>0</v>
      </c>
      <c r="S91" s="163">
        <v>0</v>
      </c>
      <c r="T91" s="164">
        <f>S91*H91</f>
        <v>0</v>
      </c>
      <c r="U91" s="34"/>
      <c r="V91" s="34"/>
      <c r="W91" s="34"/>
      <c r="X91" s="34"/>
      <c r="Y91" s="34"/>
      <c r="Z91" s="34"/>
      <c r="AA91" s="34"/>
      <c r="AB91" s="34"/>
      <c r="AC91" s="34"/>
      <c r="AD91" s="34"/>
      <c r="AE91" s="34"/>
      <c r="AR91" s="165" t="s">
        <v>85</v>
      </c>
      <c r="AT91" s="165" t="s">
        <v>161</v>
      </c>
      <c r="AU91" s="165" t="s">
        <v>15</v>
      </c>
      <c r="AY91" s="19" t="s">
        <v>159</v>
      </c>
      <c r="BE91" s="166">
        <f>IF(N91="základní",J91,0)</f>
        <v>0</v>
      </c>
      <c r="BF91" s="166">
        <f>IF(N91="snížená",J91,0)</f>
        <v>0</v>
      </c>
      <c r="BG91" s="166">
        <f>IF(N91="zákl. přenesená",J91,0)</f>
        <v>0</v>
      </c>
      <c r="BH91" s="166">
        <f>IF(N91="sníž. přenesená",J91,0)</f>
        <v>0</v>
      </c>
      <c r="BI91" s="166">
        <f>IF(N91="nulová",J91,0)</f>
        <v>0</v>
      </c>
      <c r="BJ91" s="19" t="s">
        <v>15</v>
      </c>
      <c r="BK91" s="166">
        <f>ROUND(I91*H91,2)</f>
        <v>0</v>
      </c>
      <c r="BL91" s="19" t="s">
        <v>85</v>
      </c>
      <c r="BM91" s="165" t="s">
        <v>85</v>
      </c>
    </row>
    <row r="92" spans="2:63" s="12" customFormat="1" ht="25.9" customHeight="1">
      <c r="B92" s="140"/>
      <c r="D92" s="141" t="s">
        <v>70</v>
      </c>
      <c r="E92" s="142" t="s">
        <v>1797</v>
      </c>
      <c r="F92" s="142" t="s">
        <v>1798</v>
      </c>
      <c r="I92" s="143"/>
      <c r="J92" s="144">
        <f>BK92</f>
        <v>0</v>
      </c>
      <c r="L92" s="140"/>
      <c r="M92" s="145"/>
      <c r="N92" s="146"/>
      <c r="O92" s="146"/>
      <c r="P92" s="147">
        <f>SUM(P93:P101)</f>
        <v>0</v>
      </c>
      <c r="Q92" s="146"/>
      <c r="R92" s="147">
        <f>SUM(R93:R101)</f>
        <v>0</v>
      </c>
      <c r="S92" s="146"/>
      <c r="T92" s="148">
        <f>SUM(T93:T101)</f>
        <v>0</v>
      </c>
      <c r="AR92" s="141" t="s">
        <v>79</v>
      </c>
      <c r="AT92" s="149" t="s">
        <v>70</v>
      </c>
      <c r="AU92" s="149" t="s">
        <v>71</v>
      </c>
      <c r="AY92" s="141" t="s">
        <v>159</v>
      </c>
      <c r="BK92" s="150">
        <f>SUM(BK93:BK101)</f>
        <v>0</v>
      </c>
    </row>
    <row r="93" spans="1:65" s="2" customFormat="1" ht="16.5" customHeight="1">
      <c r="A93" s="34"/>
      <c r="B93" s="153"/>
      <c r="C93" s="154" t="s">
        <v>82</v>
      </c>
      <c r="D93" s="154" t="s">
        <v>161</v>
      </c>
      <c r="E93" s="155" t="s">
        <v>2878</v>
      </c>
      <c r="F93" s="156" t="s">
        <v>2879</v>
      </c>
      <c r="G93" s="157" t="s">
        <v>298</v>
      </c>
      <c r="H93" s="158">
        <v>50</v>
      </c>
      <c r="I93" s="159"/>
      <c r="J93" s="160">
        <f aca="true" t="shared" si="0" ref="J93:J101">ROUND(I93*H93,2)</f>
        <v>0</v>
      </c>
      <c r="K93" s="156" t="s">
        <v>3</v>
      </c>
      <c r="L93" s="35"/>
      <c r="M93" s="161" t="s">
        <v>3</v>
      </c>
      <c r="N93" s="162" t="s">
        <v>42</v>
      </c>
      <c r="O93" s="55"/>
      <c r="P93" s="163">
        <f aca="true" t="shared" si="1" ref="P93:P101">O93*H93</f>
        <v>0</v>
      </c>
      <c r="Q93" s="163">
        <v>0</v>
      </c>
      <c r="R93" s="163">
        <f aca="true" t="shared" si="2" ref="R93:R101">Q93*H93</f>
        <v>0</v>
      </c>
      <c r="S93" s="163">
        <v>0</v>
      </c>
      <c r="T93" s="164">
        <f aca="true" t="shared" si="3" ref="T93:T101">S93*H93</f>
        <v>0</v>
      </c>
      <c r="U93" s="34"/>
      <c r="V93" s="34"/>
      <c r="W93" s="34"/>
      <c r="X93" s="34"/>
      <c r="Y93" s="34"/>
      <c r="Z93" s="34"/>
      <c r="AA93" s="34"/>
      <c r="AB93" s="34"/>
      <c r="AC93" s="34"/>
      <c r="AD93" s="34"/>
      <c r="AE93" s="34"/>
      <c r="AR93" s="165" t="s">
        <v>251</v>
      </c>
      <c r="AT93" s="165" t="s">
        <v>161</v>
      </c>
      <c r="AU93" s="165" t="s">
        <v>15</v>
      </c>
      <c r="AY93" s="19" t="s">
        <v>159</v>
      </c>
      <c r="BE93" s="166">
        <f aca="true" t="shared" si="4" ref="BE93:BE101">IF(N93="základní",J93,0)</f>
        <v>0</v>
      </c>
      <c r="BF93" s="166">
        <f aca="true" t="shared" si="5" ref="BF93:BF101">IF(N93="snížená",J93,0)</f>
        <v>0</v>
      </c>
      <c r="BG93" s="166">
        <f aca="true" t="shared" si="6" ref="BG93:BG101">IF(N93="zákl. přenesená",J93,0)</f>
        <v>0</v>
      </c>
      <c r="BH93" s="166">
        <f aca="true" t="shared" si="7" ref="BH93:BH101">IF(N93="sníž. přenesená",J93,0)</f>
        <v>0</v>
      </c>
      <c r="BI93" s="166">
        <f aca="true" t="shared" si="8" ref="BI93:BI101">IF(N93="nulová",J93,0)</f>
        <v>0</v>
      </c>
      <c r="BJ93" s="19" t="s">
        <v>15</v>
      </c>
      <c r="BK93" s="166">
        <f aca="true" t="shared" si="9" ref="BK93:BK101">ROUND(I93*H93,2)</f>
        <v>0</v>
      </c>
      <c r="BL93" s="19" t="s">
        <v>251</v>
      </c>
      <c r="BM93" s="165" t="s">
        <v>91</v>
      </c>
    </row>
    <row r="94" spans="1:65" s="2" customFormat="1" ht="16.5" customHeight="1">
      <c r="A94" s="34"/>
      <c r="B94" s="153"/>
      <c r="C94" s="154" t="s">
        <v>85</v>
      </c>
      <c r="D94" s="154" t="s">
        <v>161</v>
      </c>
      <c r="E94" s="155" t="s">
        <v>2880</v>
      </c>
      <c r="F94" s="156" t="s">
        <v>2881</v>
      </c>
      <c r="G94" s="157" t="s">
        <v>298</v>
      </c>
      <c r="H94" s="158">
        <v>60</v>
      </c>
      <c r="I94" s="159"/>
      <c r="J94" s="160">
        <f t="shared" si="0"/>
        <v>0</v>
      </c>
      <c r="K94" s="156" t="s">
        <v>3</v>
      </c>
      <c r="L94" s="35"/>
      <c r="M94" s="161" t="s">
        <v>3</v>
      </c>
      <c r="N94" s="162" t="s">
        <v>42</v>
      </c>
      <c r="O94" s="55"/>
      <c r="P94" s="163">
        <f t="shared" si="1"/>
        <v>0</v>
      </c>
      <c r="Q94" s="163">
        <v>0</v>
      </c>
      <c r="R94" s="163">
        <f t="shared" si="2"/>
        <v>0</v>
      </c>
      <c r="S94" s="163">
        <v>0</v>
      </c>
      <c r="T94" s="164">
        <f t="shared" si="3"/>
        <v>0</v>
      </c>
      <c r="U94" s="34"/>
      <c r="V94" s="34"/>
      <c r="W94" s="34"/>
      <c r="X94" s="34"/>
      <c r="Y94" s="34"/>
      <c r="Z94" s="34"/>
      <c r="AA94" s="34"/>
      <c r="AB94" s="34"/>
      <c r="AC94" s="34"/>
      <c r="AD94" s="34"/>
      <c r="AE94" s="34"/>
      <c r="AR94" s="165" t="s">
        <v>251</v>
      </c>
      <c r="AT94" s="165" t="s">
        <v>161</v>
      </c>
      <c r="AU94" s="165" t="s">
        <v>15</v>
      </c>
      <c r="AY94" s="19" t="s">
        <v>159</v>
      </c>
      <c r="BE94" s="166">
        <f t="shared" si="4"/>
        <v>0</v>
      </c>
      <c r="BF94" s="166">
        <f t="shared" si="5"/>
        <v>0</v>
      </c>
      <c r="BG94" s="166">
        <f t="shared" si="6"/>
        <v>0</v>
      </c>
      <c r="BH94" s="166">
        <f t="shared" si="7"/>
        <v>0</v>
      </c>
      <c r="BI94" s="166">
        <f t="shared" si="8"/>
        <v>0</v>
      </c>
      <c r="BJ94" s="19" t="s">
        <v>15</v>
      </c>
      <c r="BK94" s="166">
        <f t="shared" si="9"/>
        <v>0</v>
      </c>
      <c r="BL94" s="19" t="s">
        <v>251</v>
      </c>
      <c r="BM94" s="165" t="s">
        <v>97</v>
      </c>
    </row>
    <row r="95" spans="1:65" s="2" customFormat="1" ht="16.5" customHeight="1">
      <c r="A95" s="34"/>
      <c r="B95" s="153"/>
      <c r="C95" s="154" t="s">
        <v>88</v>
      </c>
      <c r="D95" s="154" t="s">
        <v>161</v>
      </c>
      <c r="E95" s="155" t="s">
        <v>2882</v>
      </c>
      <c r="F95" s="156" t="s">
        <v>2883</v>
      </c>
      <c r="G95" s="157" t="s">
        <v>298</v>
      </c>
      <c r="H95" s="158">
        <v>30</v>
      </c>
      <c r="I95" s="159"/>
      <c r="J95" s="160">
        <f t="shared" si="0"/>
        <v>0</v>
      </c>
      <c r="K95" s="156" t="s">
        <v>3</v>
      </c>
      <c r="L95" s="35"/>
      <c r="M95" s="161" t="s">
        <v>3</v>
      </c>
      <c r="N95" s="162" t="s">
        <v>42</v>
      </c>
      <c r="O95" s="55"/>
      <c r="P95" s="163">
        <f t="shared" si="1"/>
        <v>0</v>
      </c>
      <c r="Q95" s="163">
        <v>0</v>
      </c>
      <c r="R95" s="163">
        <f t="shared" si="2"/>
        <v>0</v>
      </c>
      <c r="S95" s="163">
        <v>0</v>
      </c>
      <c r="T95" s="164">
        <f t="shared" si="3"/>
        <v>0</v>
      </c>
      <c r="U95" s="34"/>
      <c r="V95" s="34"/>
      <c r="W95" s="34"/>
      <c r="X95" s="34"/>
      <c r="Y95" s="34"/>
      <c r="Z95" s="34"/>
      <c r="AA95" s="34"/>
      <c r="AB95" s="34"/>
      <c r="AC95" s="34"/>
      <c r="AD95" s="34"/>
      <c r="AE95" s="34"/>
      <c r="AR95" s="165" t="s">
        <v>251</v>
      </c>
      <c r="AT95" s="165" t="s">
        <v>161</v>
      </c>
      <c r="AU95" s="165" t="s">
        <v>15</v>
      </c>
      <c r="AY95" s="19" t="s">
        <v>159</v>
      </c>
      <c r="BE95" s="166">
        <f t="shared" si="4"/>
        <v>0</v>
      </c>
      <c r="BF95" s="166">
        <f t="shared" si="5"/>
        <v>0</v>
      </c>
      <c r="BG95" s="166">
        <f t="shared" si="6"/>
        <v>0</v>
      </c>
      <c r="BH95" s="166">
        <f t="shared" si="7"/>
        <v>0</v>
      </c>
      <c r="BI95" s="166">
        <f t="shared" si="8"/>
        <v>0</v>
      </c>
      <c r="BJ95" s="19" t="s">
        <v>15</v>
      </c>
      <c r="BK95" s="166">
        <f t="shared" si="9"/>
        <v>0</v>
      </c>
      <c r="BL95" s="19" t="s">
        <v>251</v>
      </c>
      <c r="BM95" s="165" t="s">
        <v>211</v>
      </c>
    </row>
    <row r="96" spans="1:65" s="2" customFormat="1" ht="16.5" customHeight="1">
      <c r="A96" s="34"/>
      <c r="B96" s="153"/>
      <c r="C96" s="154" t="s">
        <v>91</v>
      </c>
      <c r="D96" s="154" t="s">
        <v>161</v>
      </c>
      <c r="E96" s="155" t="s">
        <v>2884</v>
      </c>
      <c r="F96" s="156" t="s">
        <v>2885</v>
      </c>
      <c r="G96" s="157" t="s">
        <v>298</v>
      </c>
      <c r="H96" s="158">
        <v>50</v>
      </c>
      <c r="I96" s="159"/>
      <c r="J96" s="160">
        <f t="shared" si="0"/>
        <v>0</v>
      </c>
      <c r="K96" s="156" t="s">
        <v>3</v>
      </c>
      <c r="L96" s="35"/>
      <c r="M96" s="161" t="s">
        <v>3</v>
      </c>
      <c r="N96" s="162" t="s">
        <v>42</v>
      </c>
      <c r="O96" s="55"/>
      <c r="P96" s="163">
        <f t="shared" si="1"/>
        <v>0</v>
      </c>
      <c r="Q96" s="163">
        <v>0</v>
      </c>
      <c r="R96" s="163">
        <f t="shared" si="2"/>
        <v>0</v>
      </c>
      <c r="S96" s="163">
        <v>0</v>
      </c>
      <c r="T96" s="164">
        <f t="shared" si="3"/>
        <v>0</v>
      </c>
      <c r="U96" s="34"/>
      <c r="V96" s="34"/>
      <c r="W96" s="34"/>
      <c r="X96" s="34"/>
      <c r="Y96" s="34"/>
      <c r="Z96" s="34"/>
      <c r="AA96" s="34"/>
      <c r="AB96" s="34"/>
      <c r="AC96" s="34"/>
      <c r="AD96" s="34"/>
      <c r="AE96" s="34"/>
      <c r="AR96" s="165" t="s">
        <v>251</v>
      </c>
      <c r="AT96" s="165" t="s">
        <v>161</v>
      </c>
      <c r="AU96" s="165" t="s">
        <v>15</v>
      </c>
      <c r="AY96" s="19" t="s">
        <v>159</v>
      </c>
      <c r="BE96" s="166">
        <f t="shared" si="4"/>
        <v>0</v>
      </c>
      <c r="BF96" s="166">
        <f t="shared" si="5"/>
        <v>0</v>
      </c>
      <c r="BG96" s="166">
        <f t="shared" si="6"/>
        <v>0</v>
      </c>
      <c r="BH96" s="166">
        <f t="shared" si="7"/>
        <v>0</v>
      </c>
      <c r="BI96" s="166">
        <f t="shared" si="8"/>
        <v>0</v>
      </c>
      <c r="BJ96" s="19" t="s">
        <v>15</v>
      </c>
      <c r="BK96" s="166">
        <f t="shared" si="9"/>
        <v>0</v>
      </c>
      <c r="BL96" s="19" t="s">
        <v>251</v>
      </c>
      <c r="BM96" s="165" t="s">
        <v>230</v>
      </c>
    </row>
    <row r="97" spans="1:65" s="2" customFormat="1" ht="16.5" customHeight="1">
      <c r="A97" s="34"/>
      <c r="B97" s="153"/>
      <c r="C97" s="154" t="s">
        <v>94</v>
      </c>
      <c r="D97" s="154" t="s">
        <v>161</v>
      </c>
      <c r="E97" s="155" t="s">
        <v>2886</v>
      </c>
      <c r="F97" s="156" t="s">
        <v>2887</v>
      </c>
      <c r="G97" s="157" t="s">
        <v>298</v>
      </c>
      <c r="H97" s="158">
        <v>152</v>
      </c>
      <c r="I97" s="159"/>
      <c r="J97" s="160">
        <f t="shared" si="0"/>
        <v>0</v>
      </c>
      <c r="K97" s="156" t="s">
        <v>3</v>
      </c>
      <c r="L97" s="35"/>
      <c r="M97" s="161" t="s">
        <v>3</v>
      </c>
      <c r="N97" s="162" t="s">
        <v>42</v>
      </c>
      <c r="O97" s="55"/>
      <c r="P97" s="163">
        <f t="shared" si="1"/>
        <v>0</v>
      </c>
      <c r="Q97" s="163">
        <v>0</v>
      </c>
      <c r="R97" s="163">
        <f t="shared" si="2"/>
        <v>0</v>
      </c>
      <c r="S97" s="163">
        <v>0</v>
      </c>
      <c r="T97" s="164">
        <f t="shared" si="3"/>
        <v>0</v>
      </c>
      <c r="U97" s="34"/>
      <c r="V97" s="34"/>
      <c r="W97" s="34"/>
      <c r="X97" s="34"/>
      <c r="Y97" s="34"/>
      <c r="Z97" s="34"/>
      <c r="AA97" s="34"/>
      <c r="AB97" s="34"/>
      <c r="AC97" s="34"/>
      <c r="AD97" s="34"/>
      <c r="AE97" s="34"/>
      <c r="AR97" s="165" t="s">
        <v>251</v>
      </c>
      <c r="AT97" s="165" t="s">
        <v>161</v>
      </c>
      <c r="AU97" s="165" t="s">
        <v>15</v>
      </c>
      <c r="AY97" s="19" t="s">
        <v>159</v>
      </c>
      <c r="BE97" s="166">
        <f t="shared" si="4"/>
        <v>0</v>
      </c>
      <c r="BF97" s="166">
        <f t="shared" si="5"/>
        <v>0</v>
      </c>
      <c r="BG97" s="166">
        <f t="shared" si="6"/>
        <v>0</v>
      </c>
      <c r="BH97" s="166">
        <f t="shared" si="7"/>
        <v>0</v>
      </c>
      <c r="BI97" s="166">
        <f t="shared" si="8"/>
        <v>0</v>
      </c>
      <c r="BJ97" s="19" t="s">
        <v>15</v>
      </c>
      <c r="BK97" s="166">
        <f t="shared" si="9"/>
        <v>0</v>
      </c>
      <c r="BL97" s="19" t="s">
        <v>251</v>
      </c>
      <c r="BM97" s="165" t="s">
        <v>241</v>
      </c>
    </row>
    <row r="98" spans="1:65" s="2" customFormat="1" ht="16.5" customHeight="1">
      <c r="A98" s="34"/>
      <c r="B98" s="153"/>
      <c r="C98" s="154" t="s">
        <v>97</v>
      </c>
      <c r="D98" s="154" t="s">
        <v>161</v>
      </c>
      <c r="E98" s="155" t="s">
        <v>2888</v>
      </c>
      <c r="F98" s="156" t="s">
        <v>2889</v>
      </c>
      <c r="G98" s="157" t="s">
        <v>298</v>
      </c>
      <c r="H98" s="158">
        <v>2</v>
      </c>
      <c r="I98" s="159"/>
      <c r="J98" s="160">
        <f t="shared" si="0"/>
        <v>0</v>
      </c>
      <c r="K98" s="156" t="s">
        <v>3</v>
      </c>
      <c r="L98" s="35"/>
      <c r="M98" s="161" t="s">
        <v>3</v>
      </c>
      <c r="N98" s="162" t="s">
        <v>42</v>
      </c>
      <c r="O98" s="55"/>
      <c r="P98" s="163">
        <f t="shared" si="1"/>
        <v>0</v>
      </c>
      <c r="Q98" s="163">
        <v>0</v>
      </c>
      <c r="R98" s="163">
        <f t="shared" si="2"/>
        <v>0</v>
      </c>
      <c r="S98" s="163">
        <v>0</v>
      </c>
      <c r="T98" s="164">
        <f t="shared" si="3"/>
        <v>0</v>
      </c>
      <c r="U98" s="34"/>
      <c r="V98" s="34"/>
      <c r="W98" s="34"/>
      <c r="X98" s="34"/>
      <c r="Y98" s="34"/>
      <c r="Z98" s="34"/>
      <c r="AA98" s="34"/>
      <c r="AB98" s="34"/>
      <c r="AC98" s="34"/>
      <c r="AD98" s="34"/>
      <c r="AE98" s="34"/>
      <c r="AR98" s="165" t="s">
        <v>251</v>
      </c>
      <c r="AT98" s="165" t="s">
        <v>161</v>
      </c>
      <c r="AU98" s="165" t="s">
        <v>15</v>
      </c>
      <c r="AY98" s="19" t="s">
        <v>159</v>
      </c>
      <c r="BE98" s="166">
        <f t="shared" si="4"/>
        <v>0</v>
      </c>
      <c r="BF98" s="166">
        <f t="shared" si="5"/>
        <v>0</v>
      </c>
      <c r="BG98" s="166">
        <f t="shared" si="6"/>
        <v>0</v>
      </c>
      <c r="BH98" s="166">
        <f t="shared" si="7"/>
        <v>0</v>
      </c>
      <c r="BI98" s="166">
        <f t="shared" si="8"/>
        <v>0</v>
      </c>
      <c r="BJ98" s="19" t="s">
        <v>15</v>
      </c>
      <c r="BK98" s="166">
        <f t="shared" si="9"/>
        <v>0</v>
      </c>
      <c r="BL98" s="19" t="s">
        <v>251</v>
      </c>
      <c r="BM98" s="165" t="s">
        <v>251</v>
      </c>
    </row>
    <row r="99" spans="1:65" s="2" customFormat="1" ht="16.5" customHeight="1">
      <c r="A99" s="34"/>
      <c r="B99" s="153"/>
      <c r="C99" s="154" t="s">
        <v>207</v>
      </c>
      <c r="D99" s="154" t="s">
        <v>161</v>
      </c>
      <c r="E99" s="155" t="s">
        <v>2890</v>
      </c>
      <c r="F99" s="156" t="s">
        <v>2891</v>
      </c>
      <c r="G99" s="157" t="s">
        <v>298</v>
      </c>
      <c r="H99" s="158">
        <v>344</v>
      </c>
      <c r="I99" s="159"/>
      <c r="J99" s="160">
        <f t="shared" si="0"/>
        <v>0</v>
      </c>
      <c r="K99" s="156" t="s">
        <v>3</v>
      </c>
      <c r="L99" s="35"/>
      <c r="M99" s="161" t="s">
        <v>3</v>
      </c>
      <c r="N99" s="162" t="s">
        <v>42</v>
      </c>
      <c r="O99" s="55"/>
      <c r="P99" s="163">
        <f t="shared" si="1"/>
        <v>0</v>
      </c>
      <c r="Q99" s="163">
        <v>0</v>
      </c>
      <c r="R99" s="163">
        <f t="shared" si="2"/>
        <v>0</v>
      </c>
      <c r="S99" s="163">
        <v>0</v>
      </c>
      <c r="T99" s="164">
        <f t="shared" si="3"/>
        <v>0</v>
      </c>
      <c r="U99" s="34"/>
      <c r="V99" s="34"/>
      <c r="W99" s="34"/>
      <c r="X99" s="34"/>
      <c r="Y99" s="34"/>
      <c r="Z99" s="34"/>
      <c r="AA99" s="34"/>
      <c r="AB99" s="34"/>
      <c r="AC99" s="34"/>
      <c r="AD99" s="34"/>
      <c r="AE99" s="34"/>
      <c r="AR99" s="165" t="s">
        <v>251</v>
      </c>
      <c r="AT99" s="165" t="s">
        <v>161</v>
      </c>
      <c r="AU99" s="165" t="s">
        <v>15</v>
      </c>
      <c r="AY99" s="19" t="s">
        <v>159</v>
      </c>
      <c r="BE99" s="166">
        <f t="shared" si="4"/>
        <v>0</v>
      </c>
      <c r="BF99" s="166">
        <f t="shared" si="5"/>
        <v>0</v>
      </c>
      <c r="BG99" s="166">
        <f t="shared" si="6"/>
        <v>0</v>
      </c>
      <c r="BH99" s="166">
        <f t="shared" si="7"/>
        <v>0</v>
      </c>
      <c r="BI99" s="166">
        <f t="shared" si="8"/>
        <v>0</v>
      </c>
      <c r="BJ99" s="19" t="s">
        <v>15</v>
      </c>
      <c r="BK99" s="166">
        <f t="shared" si="9"/>
        <v>0</v>
      </c>
      <c r="BL99" s="19" t="s">
        <v>251</v>
      </c>
      <c r="BM99" s="165" t="s">
        <v>265</v>
      </c>
    </row>
    <row r="100" spans="1:65" s="2" customFormat="1" ht="16.5" customHeight="1">
      <c r="A100" s="34"/>
      <c r="B100" s="153"/>
      <c r="C100" s="154" t="s">
        <v>211</v>
      </c>
      <c r="D100" s="154" t="s">
        <v>161</v>
      </c>
      <c r="E100" s="155" t="s">
        <v>2892</v>
      </c>
      <c r="F100" s="156" t="s">
        <v>2893</v>
      </c>
      <c r="G100" s="157" t="s">
        <v>298</v>
      </c>
      <c r="H100" s="158">
        <v>344</v>
      </c>
      <c r="I100" s="159"/>
      <c r="J100" s="160">
        <f t="shared" si="0"/>
        <v>0</v>
      </c>
      <c r="K100" s="156" t="s">
        <v>3</v>
      </c>
      <c r="L100" s="35"/>
      <c r="M100" s="161" t="s">
        <v>3</v>
      </c>
      <c r="N100" s="162" t="s">
        <v>42</v>
      </c>
      <c r="O100" s="55"/>
      <c r="P100" s="163">
        <f t="shared" si="1"/>
        <v>0</v>
      </c>
      <c r="Q100" s="163">
        <v>0</v>
      </c>
      <c r="R100" s="163">
        <f t="shared" si="2"/>
        <v>0</v>
      </c>
      <c r="S100" s="163">
        <v>0</v>
      </c>
      <c r="T100" s="164">
        <f t="shared" si="3"/>
        <v>0</v>
      </c>
      <c r="U100" s="34"/>
      <c r="V100" s="34"/>
      <c r="W100" s="34"/>
      <c r="X100" s="34"/>
      <c r="Y100" s="34"/>
      <c r="Z100" s="34"/>
      <c r="AA100" s="34"/>
      <c r="AB100" s="34"/>
      <c r="AC100" s="34"/>
      <c r="AD100" s="34"/>
      <c r="AE100" s="34"/>
      <c r="AR100" s="165" t="s">
        <v>251</v>
      </c>
      <c r="AT100" s="165" t="s">
        <v>161</v>
      </c>
      <c r="AU100" s="165" t="s">
        <v>15</v>
      </c>
      <c r="AY100" s="19" t="s">
        <v>159</v>
      </c>
      <c r="BE100" s="166">
        <f t="shared" si="4"/>
        <v>0</v>
      </c>
      <c r="BF100" s="166">
        <f t="shared" si="5"/>
        <v>0</v>
      </c>
      <c r="BG100" s="166">
        <f t="shared" si="6"/>
        <v>0</v>
      </c>
      <c r="BH100" s="166">
        <f t="shared" si="7"/>
        <v>0</v>
      </c>
      <c r="BI100" s="166">
        <f t="shared" si="8"/>
        <v>0</v>
      </c>
      <c r="BJ100" s="19" t="s">
        <v>15</v>
      </c>
      <c r="BK100" s="166">
        <f t="shared" si="9"/>
        <v>0</v>
      </c>
      <c r="BL100" s="19" t="s">
        <v>251</v>
      </c>
      <c r="BM100" s="165" t="s">
        <v>277</v>
      </c>
    </row>
    <row r="101" spans="1:65" s="2" customFormat="1" ht="16.5" customHeight="1">
      <c r="A101" s="34"/>
      <c r="B101" s="153"/>
      <c r="C101" s="154" t="s">
        <v>217</v>
      </c>
      <c r="D101" s="154" t="s">
        <v>161</v>
      </c>
      <c r="E101" s="155" t="s">
        <v>2894</v>
      </c>
      <c r="F101" s="156" t="s">
        <v>2895</v>
      </c>
      <c r="G101" s="157" t="s">
        <v>2172</v>
      </c>
      <c r="H101" s="209"/>
      <c r="I101" s="159"/>
      <c r="J101" s="160">
        <f t="shared" si="0"/>
        <v>0</v>
      </c>
      <c r="K101" s="156" t="s">
        <v>3</v>
      </c>
      <c r="L101" s="35"/>
      <c r="M101" s="161" t="s">
        <v>3</v>
      </c>
      <c r="N101" s="162" t="s">
        <v>42</v>
      </c>
      <c r="O101" s="55"/>
      <c r="P101" s="163">
        <f t="shared" si="1"/>
        <v>0</v>
      </c>
      <c r="Q101" s="163">
        <v>0</v>
      </c>
      <c r="R101" s="163">
        <f t="shared" si="2"/>
        <v>0</v>
      </c>
      <c r="S101" s="163">
        <v>0</v>
      </c>
      <c r="T101" s="164">
        <f t="shared" si="3"/>
        <v>0</v>
      </c>
      <c r="U101" s="34"/>
      <c r="V101" s="34"/>
      <c r="W101" s="34"/>
      <c r="X101" s="34"/>
      <c r="Y101" s="34"/>
      <c r="Z101" s="34"/>
      <c r="AA101" s="34"/>
      <c r="AB101" s="34"/>
      <c r="AC101" s="34"/>
      <c r="AD101" s="34"/>
      <c r="AE101" s="34"/>
      <c r="AR101" s="165" t="s">
        <v>251</v>
      </c>
      <c r="AT101" s="165" t="s">
        <v>161</v>
      </c>
      <c r="AU101" s="165" t="s">
        <v>15</v>
      </c>
      <c r="AY101" s="19" t="s">
        <v>159</v>
      </c>
      <c r="BE101" s="166">
        <f t="shared" si="4"/>
        <v>0</v>
      </c>
      <c r="BF101" s="166">
        <f t="shared" si="5"/>
        <v>0</v>
      </c>
      <c r="BG101" s="166">
        <f t="shared" si="6"/>
        <v>0</v>
      </c>
      <c r="BH101" s="166">
        <f t="shared" si="7"/>
        <v>0</v>
      </c>
      <c r="BI101" s="166">
        <f t="shared" si="8"/>
        <v>0</v>
      </c>
      <c r="BJ101" s="19" t="s">
        <v>15</v>
      </c>
      <c r="BK101" s="166">
        <f t="shared" si="9"/>
        <v>0</v>
      </c>
      <c r="BL101" s="19" t="s">
        <v>251</v>
      </c>
      <c r="BM101" s="165" t="s">
        <v>286</v>
      </c>
    </row>
    <row r="102" spans="2:63" s="12" customFormat="1" ht="25.9" customHeight="1">
      <c r="B102" s="140"/>
      <c r="D102" s="141" t="s">
        <v>70</v>
      </c>
      <c r="E102" s="142" t="s">
        <v>2896</v>
      </c>
      <c r="F102" s="142" t="s">
        <v>2897</v>
      </c>
      <c r="I102" s="143"/>
      <c r="J102" s="144">
        <f>BK102</f>
        <v>0</v>
      </c>
      <c r="L102" s="140"/>
      <c r="M102" s="145"/>
      <c r="N102" s="146"/>
      <c r="O102" s="146"/>
      <c r="P102" s="147">
        <f>SUM(P103:P107)</f>
        <v>0</v>
      </c>
      <c r="Q102" s="146"/>
      <c r="R102" s="147">
        <f>SUM(R103:R107)</f>
        <v>0</v>
      </c>
      <c r="S102" s="146"/>
      <c r="T102" s="148">
        <f>SUM(T103:T107)</f>
        <v>0</v>
      </c>
      <c r="AR102" s="141" t="s">
        <v>79</v>
      </c>
      <c r="AT102" s="149" t="s">
        <v>70</v>
      </c>
      <c r="AU102" s="149" t="s">
        <v>71</v>
      </c>
      <c r="AY102" s="141" t="s">
        <v>159</v>
      </c>
      <c r="BK102" s="150">
        <f>SUM(BK103:BK107)</f>
        <v>0</v>
      </c>
    </row>
    <row r="103" spans="1:65" s="2" customFormat="1" ht="24" customHeight="1">
      <c r="A103" s="34"/>
      <c r="B103" s="153"/>
      <c r="C103" s="154" t="s">
        <v>230</v>
      </c>
      <c r="D103" s="154" t="s">
        <v>161</v>
      </c>
      <c r="E103" s="155" t="s">
        <v>2898</v>
      </c>
      <c r="F103" s="156" t="s">
        <v>2899</v>
      </c>
      <c r="G103" s="157" t="s">
        <v>293</v>
      </c>
      <c r="H103" s="158">
        <v>2</v>
      </c>
      <c r="I103" s="159"/>
      <c r="J103" s="160">
        <f>ROUND(I103*H103,2)</f>
        <v>0</v>
      </c>
      <c r="K103" s="156" t="s">
        <v>3</v>
      </c>
      <c r="L103" s="35"/>
      <c r="M103" s="161" t="s">
        <v>3</v>
      </c>
      <c r="N103" s="162" t="s">
        <v>42</v>
      </c>
      <c r="O103" s="55"/>
      <c r="P103" s="163">
        <f>O103*H103</f>
        <v>0</v>
      </c>
      <c r="Q103" s="163">
        <v>0</v>
      </c>
      <c r="R103" s="163">
        <f>Q103*H103</f>
        <v>0</v>
      </c>
      <c r="S103" s="163">
        <v>0</v>
      </c>
      <c r="T103" s="164">
        <f>S103*H103</f>
        <v>0</v>
      </c>
      <c r="U103" s="34"/>
      <c r="V103" s="34"/>
      <c r="W103" s="34"/>
      <c r="X103" s="34"/>
      <c r="Y103" s="34"/>
      <c r="Z103" s="34"/>
      <c r="AA103" s="34"/>
      <c r="AB103" s="34"/>
      <c r="AC103" s="34"/>
      <c r="AD103" s="34"/>
      <c r="AE103" s="34"/>
      <c r="AR103" s="165" t="s">
        <v>251</v>
      </c>
      <c r="AT103" s="165" t="s">
        <v>161</v>
      </c>
      <c r="AU103" s="165" t="s">
        <v>15</v>
      </c>
      <c r="AY103" s="19" t="s">
        <v>159</v>
      </c>
      <c r="BE103" s="166">
        <f>IF(N103="základní",J103,0)</f>
        <v>0</v>
      </c>
      <c r="BF103" s="166">
        <f>IF(N103="snížená",J103,0)</f>
        <v>0</v>
      </c>
      <c r="BG103" s="166">
        <f>IF(N103="zákl. přenesená",J103,0)</f>
        <v>0</v>
      </c>
      <c r="BH103" s="166">
        <f>IF(N103="sníž. přenesená",J103,0)</f>
        <v>0</v>
      </c>
      <c r="BI103" s="166">
        <f>IF(N103="nulová",J103,0)</f>
        <v>0</v>
      </c>
      <c r="BJ103" s="19" t="s">
        <v>15</v>
      </c>
      <c r="BK103" s="166">
        <f>ROUND(I103*H103,2)</f>
        <v>0</v>
      </c>
      <c r="BL103" s="19" t="s">
        <v>251</v>
      </c>
      <c r="BM103" s="165" t="s">
        <v>295</v>
      </c>
    </row>
    <row r="104" spans="1:65" s="2" customFormat="1" ht="24" customHeight="1">
      <c r="A104" s="34"/>
      <c r="B104" s="153"/>
      <c r="C104" s="154" t="s">
        <v>236</v>
      </c>
      <c r="D104" s="154" t="s">
        <v>161</v>
      </c>
      <c r="E104" s="155" t="s">
        <v>2900</v>
      </c>
      <c r="F104" s="156" t="s">
        <v>2901</v>
      </c>
      <c r="G104" s="157" t="s">
        <v>293</v>
      </c>
      <c r="H104" s="158">
        <v>1</v>
      </c>
      <c r="I104" s="159"/>
      <c r="J104" s="160">
        <f>ROUND(I104*H104,2)</f>
        <v>0</v>
      </c>
      <c r="K104" s="156" t="s">
        <v>3</v>
      </c>
      <c r="L104" s="35"/>
      <c r="M104" s="161" t="s">
        <v>3</v>
      </c>
      <c r="N104" s="162" t="s">
        <v>42</v>
      </c>
      <c r="O104" s="55"/>
      <c r="P104" s="163">
        <f>O104*H104</f>
        <v>0</v>
      </c>
      <c r="Q104" s="163">
        <v>0</v>
      </c>
      <c r="R104" s="163">
        <f>Q104*H104</f>
        <v>0</v>
      </c>
      <c r="S104" s="163">
        <v>0</v>
      </c>
      <c r="T104" s="164">
        <f>S104*H104</f>
        <v>0</v>
      </c>
      <c r="U104" s="34"/>
      <c r="V104" s="34"/>
      <c r="W104" s="34"/>
      <c r="X104" s="34"/>
      <c r="Y104" s="34"/>
      <c r="Z104" s="34"/>
      <c r="AA104" s="34"/>
      <c r="AB104" s="34"/>
      <c r="AC104" s="34"/>
      <c r="AD104" s="34"/>
      <c r="AE104" s="34"/>
      <c r="AR104" s="165" t="s">
        <v>251</v>
      </c>
      <c r="AT104" s="165" t="s">
        <v>161</v>
      </c>
      <c r="AU104" s="165" t="s">
        <v>15</v>
      </c>
      <c r="AY104" s="19" t="s">
        <v>159</v>
      </c>
      <c r="BE104" s="166">
        <f>IF(N104="základní",J104,0)</f>
        <v>0</v>
      </c>
      <c r="BF104" s="166">
        <f>IF(N104="snížená",J104,0)</f>
        <v>0</v>
      </c>
      <c r="BG104" s="166">
        <f>IF(N104="zákl. přenesená",J104,0)</f>
        <v>0</v>
      </c>
      <c r="BH104" s="166">
        <f>IF(N104="sníž. přenesená",J104,0)</f>
        <v>0</v>
      </c>
      <c r="BI104" s="166">
        <f>IF(N104="nulová",J104,0)</f>
        <v>0</v>
      </c>
      <c r="BJ104" s="19" t="s">
        <v>15</v>
      </c>
      <c r="BK104" s="166">
        <f>ROUND(I104*H104,2)</f>
        <v>0</v>
      </c>
      <c r="BL104" s="19" t="s">
        <v>251</v>
      </c>
      <c r="BM104" s="165" t="s">
        <v>304</v>
      </c>
    </row>
    <row r="105" spans="1:65" s="2" customFormat="1" ht="16.5" customHeight="1">
      <c r="A105" s="34"/>
      <c r="B105" s="153"/>
      <c r="C105" s="154" t="s">
        <v>241</v>
      </c>
      <c r="D105" s="154" t="s">
        <v>161</v>
      </c>
      <c r="E105" s="155" t="s">
        <v>2902</v>
      </c>
      <c r="F105" s="156" t="s">
        <v>2903</v>
      </c>
      <c r="G105" s="157" t="s">
        <v>293</v>
      </c>
      <c r="H105" s="158">
        <v>1</v>
      </c>
      <c r="I105" s="159"/>
      <c r="J105" s="160">
        <f>ROUND(I105*H105,2)</f>
        <v>0</v>
      </c>
      <c r="K105" s="156" t="s">
        <v>3</v>
      </c>
      <c r="L105" s="35"/>
      <c r="M105" s="161" t="s">
        <v>3</v>
      </c>
      <c r="N105" s="162" t="s">
        <v>42</v>
      </c>
      <c r="O105" s="55"/>
      <c r="P105" s="163">
        <f>O105*H105</f>
        <v>0</v>
      </c>
      <c r="Q105" s="163">
        <v>0</v>
      </c>
      <c r="R105" s="163">
        <f>Q105*H105</f>
        <v>0</v>
      </c>
      <c r="S105" s="163">
        <v>0</v>
      </c>
      <c r="T105" s="164">
        <f>S105*H105</f>
        <v>0</v>
      </c>
      <c r="U105" s="34"/>
      <c r="V105" s="34"/>
      <c r="W105" s="34"/>
      <c r="X105" s="34"/>
      <c r="Y105" s="34"/>
      <c r="Z105" s="34"/>
      <c r="AA105" s="34"/>
      <c r="AB105" s="34"/>
      <c r="AC105" s="34"/>
      <c r="AD105" s="34"/>
      <c r="AE105" s="34"/>
      <c r="AR105" s="165" t="s">
        <v>251</v>
      </c>
      <c r="AT105" s="165" t="s">
        <v>161</v>
      </c>
      <c r="AU105" s="165" t="s">
        <v>15</v>
      </c>
      <c r="AY105" s="19" t="s">
        <v>159</v>
      </c>
      <c r="BE105" s="166">
        <f>IF(N105="základní",J105,0)</f>
        <v>0</v>
      </c>
      <c r="BF105" s="166">
        <f>IF(N105="snížená",J105,0)</f>
        <v>0</v>
      </c>
      <c r="BG105" s="166">
        <f>IF(N105="zákl. přenesená",J105,0)</f>
        <v>0</v>
      </c>
      <c r="BH105" s="166">
        <f>IF(N105="sníž. přenesená",J105,0)</f>
        <v>0</v>
      </c>
      <c r="BI105" s="166">
        <f>IF(N105="nulová",J105,0)</f>
        <v>0</v>
      </c>
      <c r="BJ105" s="19" t="s">
        <v>15</v>
      </c>
      <c r="BK105" s="166">
        <f>ROUND(I105*H105,2)</f>
        <v>0</v>
      </c>
      <c r="BL105" s="19" t="s">
        <v>251</v>
      </c>
      <c r="BM105" s="165" t="s">
        <v>315</v>
      </c>
    </row>
    <row r="106" spans="1:65" s="2" customFormat="1" ht="16.5" customHeight="1">
      <c r="A106" s="34"/>
      <c r="B106" s="153"/>
      <c r="C106" s="154" t="s">
        <v>9</v>
      </c>
      <c r="D106" s="154" t="s">
        <v>161</v>
      </c>
      <c r="E106" s="155" t="s">
        <v>2904</v>
      </c>
      <c r="F106" s="156" t="s">
        <v>2905</v>
      </c>
      <c r="G106" s="157" t="s">
        <v>293</v>
      </c>
      <c r="H106" s="158">
        <v>1</v>
      </c>
      <c r="I106" s="159"/>
      <c r="J106" s="160">
        <f>ROUND(I106*H106,2)</f>
        <v>0</v>
      </c>
      <c r="K106" s="156" t="s">
        <v>3</v>
      </c>
      <c r="L106" s="35"/>
      <c r="M106" s="161" t="s">
        <v>3</v>
      </c>
      <c r="N106" s="162" t="s">
        <v>42</v>
      </c>
      <c r="O106" s="55"/>
      <c r="P106" s="163">
        <f>O106*H106</f>
        <v>0</v>
      </c>
      <c r="Q106" s="163">
        <v>0</v>
      </c>
      <c r="R106" s="163">
        <f>Q106*H106</f>
        <v>0</v>
      </c>
      <c r="S106" s="163">
        <v>0</v>
      </c>
      <c r="T106" s="164">
        <f>S106*H106</f>
        <v>0</v>
      </c>
      <c r="U106" s="34"/>
      <c r="V106" s="34"/>
      <c r="W106" s="34"/>
      <c r="X106" s="34"/>
      <c r="Y106" s="34"/>
      <c r="Z106" s="34"/>
      <c r="AA106" s="34"/>
      <c r="AB106" s="34"/>
      <c r="AC106" s="34"/>
      <c r="AD106" s="34"/>
      <c r="AE106" s="34"/>
      <c r="AR106" s="165" t="s">
        <v>251</v>
      </c>
      <c r="AT106" s="165" t="s">
        <v>161</v>
      </c>
      <c r="AU106" s="165" t="s">
        <v>15</v>
      </c>
      <c r="AY106" s="19" t="s">
        <v>159</v>
      </c>
      <c r="BE106" s="166">
        <f>IF(N106="základní",J106,0)</f>
        <v>0</v>
      </c>
      <c r="BF106" s="166">
        <f>IF(N106="snížená",J106,0)</f>
        <v>0</v>
      </c>
      <c r="BG106" s="166">
        <f>IF(N106="zákl. přenesená",J106,0)</f>
        <v>0</v>
      </c>
      <c r="BH106" s="166">
        <f>IF(N106="sníž. přenesená",J106,0)</f>
        <v>0</v>
      </c>
      <c r="BI106" s="166">
        <f>IF(N106="nulová",J106,0)</f>
        <v>0</v>
      </c>
      <c r="BJ106" s="19" t="s">
        <v>15</v>
      </c>
      <c r="BK106" s="166">
        <f>ROUND(I106*H106,2)</f>
        <v>0</v>
      </c>
      <c r="BL106" s="19" t="s">
        <v>251</v>
      </c>
      <c r="BM106" s="165" t="s">
        <v>327</v>
      </c>
    </row>
    <row r="107" spans="1:65" s="2" customFormat="1" ht="16.5" customHeight="1">
      <c r="A107" s="34"/>
      <c r="B107" s="153"/>
      <c r="C107" s="154" t="s">
        <v>251</v>
      </c>
      <c r="D107" s="154" t="s">
        <v>161</v>
      </c>
      <c r="E107" s="155" t="s">
        <v>2906</v>
      </c>
      <c r="F107" s="156" t="s">
        <v>2907</v>
      </c>
      <c r="G107" s="157" t="s">
        <v>2172</v>
      </c>
      <c r="H107" s="209"/>
      <c r="I107" s="159"/>
      <c r="J107" s="160">
        <f>ROUND(I107*H107,2)</f>
        <v>0</v>
      </c>
      <c r="K107" s="156" t="s">
        <v>3</v>
      </c>
      <c r="L107" s="35"/>
      <c r="M107" s="161" t="s">
        <v>3</v>
      </c>
      <c r="N107" s="162" t="s">
        <v>42</v>
      </c>
      <c r="O107" s="55"/>
      <c r="P107" s="163">
        <f>O107*H107</f>
        <v>0</v>
      </c>
      <c r="Q107" s="163">
        <v>0</v>
      </c>
      <c r="R107" s="163">
        <f>Q107*H107</f>
        <v>0</v>
      </c>
      <c r="S107" s="163">
        <v>0</v>
      </c>
      <c r="T107" s="164">
        <f>S107*H107</f>
        <v>0</v>
      </c>
      <c r="U107" s="34"/>
      <c r="V107" s="34"/>
      <c r="W107" s="34"/>
      <c r="X107" s="34"/>
      <c r="Y107" s="34"/>
      <c r="Z107" s="34"/>
      <c r="AA107" s="34"/>
      <c r="AB107" s="34"/>
      <c r="AC107" s="34"/>
      <c r="AD107" s="34"/>
      <c r="AE107" s="34"/>
      <c r="AR107" s="165" t="s">
        <v>251</v>
      </c>
      <c r="AT107" s="165" t="s">
        <v>161</v>
      </c>
      <c r="AU107" s="165" t="s">
        <v>15</v>
      </c>
      <c r="AY107" s="19" t="s">
        <v>159</v>
      </c>
      <c r="BE107" s="166">
        <f>IF(N107="základní",J107,0)</f>
        <v>0</v>
      </c>
      <c r="BF107" s="166">
        <f>IF(N107="snížená",J107,0)</f>
        <v>0</v>
      </c>
      <c r="BG107" s="166">
        <f>IF(N107="zákl. přenesená",J107,0)</f>
        <v>0</v>
      </c>
      <c r="BH107" s="166">
        <f>IF(N107="sníž. přenesená",J107,0)</f>
        <v>0</v>
      </c>
      <c r="BI107" s="166">
        <f>IF(N107="nulová",J107,0)</f>
        <v>0</v>
      </c>
      <c r="BJ107" s="19" t="s">
        <v>15</v>
      </c>
      <c r="BK107" s="166">
        <f>ROUND(I107*H107,2)</f>
        <v>0</v>
      </c>
      <c r="BL107" s="19" t="s">
        <v>251</v>
      </c>
      <c r="BM107" s="165" t="s">
        <v>345</v>
      </c>
    </row>
    <row r="108" spans="2:63" s="12" customFormat="1" ht="25.9" customHeight="1">
      <c r="B108" s="140"/>
      <c r="D108" s="141" t="s">
        <v>70</v>
      </c>
      <c r="E108" s="142" t="s">
        <v>2908</v>
      </c>
      <c r="F108" s="142" t="s">
        <v>2909</v>
      </c>
      <c r="I108" s="143"/>
      <c r="J108" s="144">
        <f>BK108</f>
        <v>0</v>
      </c>
      <c r="L108" s="140"/>
      <c r="M108" s="145"/>
      <c r="N108" s="146"/>
      <c r="O108" s="146"/>
      <c r="P108" s="147">
        <f>SUM(P109:P118)</f>
        <v>0</v>
      </c>
      <c r="Q108" s="146"/>
      <c r="R108" s="147">
        <f>SUM(R109:R118)</f>
        <v>0</v>
      </c>
      <c r="S108" s="146"/>
      <c r="T108" s="148">
        <f>SUM(T109:T118)</f>
        <v>0</v>
      </c>
      <c r="AR108" s="141" t="s">
        <v>79</v>
      </c>
      <c r="AT108" s="149" t="s">
        <v>70</v>
      </c>
      <c r="AU108" s="149" t="s">
        <v>71</v>
      </c>
      <c r="AY108" s="141" t="s">
        <v>159</v>
      </c>
      <c r="BK108" s="150">
        <f>SUM(BK109:BK118)</f>
        <v>0</v>
      </c>
    </row>
    <row r="109" spans="1:65" s="2" customFormat="1" ht="16.5" customHeight="1">
      <c r="A109" s="34"/>
      <c r="B109" s="153"/>
      <c r="C109" s="154" t="s">
        <v>261</v>
      </c>
      <c r="D109" s="154" t="s">
        <v>161</v>
      </c>
      <c r="E109" s="155" t="s">
        <v>2910</v>
      </c>
      <c r="F109" s="156" t="s">
        <v>2911</v>
      </c>
      <c r="G109" s="157" t="s">
        <v>298</v>
      </c>
      <c r="H109" s="158">
        <v>260</v>
      </c>
      <c r="I109" s="159"/>
      <c r="J109" s="160">
        <f aca="true" t="shared" si="10" ref="J109:J118">ROUND(I109*H109,2)</f>
        <v>0</v>
      </c>
      <c r="K109" s="156" t="s">
        <v>3</v>
      </c>
      <c r="L109" s="35"/>
      <c r="M109" s="161" t="s">
        <v>3</v>
      </c>
      <c r="N109" s="162" t="s">
        <v>42</v>
      </c>
      <c r="O109" s="55"/>
      <c r="P109" s="163">
        <f aca="true" t="shared" si="11" ref="P109:P118">O109*H109</f>
        <v>0</v>
      </c>
      <c r="Q109" s="163">
        <v>0</v>
      </c>
      <c r="R109" s="163">
        <f aca="true" t="shared" si="12" ref="R109:R118">Q109*H109</f>
        <v>0</v>
      </c>
      <c r="S109" s="163">
        <v>0</v>
      </c>
      <c r="T109" s="164">
        <f aca="true" t="shared" si="13" ref="T109:T118">S109*H109</f>
        <v>0</v>
      </c>
      <c r="U109" s="34"/>
      <c r="V109" s="34"/>
      <c r="W109" s="34"/>
      <c r="X109" s="34"/>
      <c r="Y109" s="34"/>
      <c r="Z109" s="34"/>
      <c r="AA109" s="34"/>
      <c r="AB109" s="34"/>
      <c r="AC109" s="34"/>
      <c r="AD109" s="34"/>
      <c r="AE109" s="34"/>
      <c r="AR109" s="165" t="s">
        <v>251</v>
      </c>
      <c r="AT109" s="165" t="s">
        <v>161</v>
      </c>
      <c r="AU109" s="165" t="s">
        <v>15</v>
      </c>
      <c r="AY109" s="19" t="s">
        <v>159</v>
      </c>
      <c r="BE109" s="166">
        <f aca="true" t="shared" si="14" ref="BE109:BE118">IF(N109="základní",J109,0)</f>
        <v>0</v>
      </c>
      <c r="BF109" s="166">
        <f aca="true" t="shared" si="15" ref="BF109:BF118">IF(N109="snížená",J109,0)</f>
        <v>0</v>
      </c>
      <c r="BG109" s="166">
        <f aca="true" t="shared" si="16" ref="BG109:BG118">IF(N109="zákl. přenesená",J109,0)</f>
        <v>0</v>
      </c>
      <c r="BH109" s="166">
        <f aca="true" t="shared" si="17" ref="BH109:BH118">IF(N109="sníž. přenesená",J109,0)</f>
        <v>0</v>
      </c>
      <c r="BI109" s="166">
        <f aca="true" t="shared" si="18" ref="BI109:BI118">IF(N109="nulová",J109,0)</f>
        <v>0</v>
      </c>
      <c r="BJ109" s="19" t="s">
        <v>15</v>
      </c>
      <c r="BK109" s="166">
        <f aca="true" t="shared" si="19" ref="BK109:BK118">ROUND(I109*H109,2)</f>
        <v>0</v>
      </c>
      <c r="BL109" s="19" t="s">
        <v>251</v>
      </c>
      <c r="BM109" s="165" t="s">
        <v>360</v>
      </c>
    </row>
    <row r="110" spans="1:65" s="2" customFormat="1" ht="16.5" customHeight="1">
      <c r="A110" s="34"/>
      <c r="B110" s="153"/>
      <c r="C110" s="154" t="s">
        <v>265</v>
      </c>
      <c r="D110" s="154" t="s">
        <v>161</v>
      </c>
      <c r="E110" s="155" t="s">
        <v>2912</v>
      </c>
      <c r="F110" s="156" t="s">
        <v>2913</v>
      </c>
      <c r="G110" s="157" t="s">
        <v>298</v>
      </c>
      <c r="H110" s="158">
        <v>161</v>
      </c>
      <c r="I110" s="159"/>
      <c r="J110" s="160">
        <f t="shared" si="10"/>
        <v>0</v>
      </c>
      <c r="K110" s="156" t="s">
        <v>3</v>
      </c>
      <c r="L110" s="35"/>
      <c r="M110" s="161" t="s">
        <v>3</v>
      </c>
      <c r="N110" s="162" t="s">
        <v>42</v>
      </c>
      <c r="O110" s="55"/>
      <c r="P110" s="163">
        <f t="shared" si="11"/>
        <v>0</v>
      </c>
      <c r="Q110" s="163">
        <v>0</v>
      </c>
      <c r="R110" s="163">
        <f t="shared" si="12"/>
        <v>0</v>
      </c>
      <c r="S110" s="163">
        <v>0</v>
      </c>
      <c r="T110" s="164">
        <f t="shared" si="13"/>
        <v>0</v>
      </c>
      <c r="U110" s="34"/>
      <c r="V110" s="34"/>
      <c r="W110" s="34"/>
      <c r="X110" s="34"/>
      <c r="Y110" s="34"/>
      <c r="Z110" s="34"/>
      <c r="AA110" s="34"/>
      <c r="AB110" s="34"/>
      <c r="AC110" s="34"/>
      <c r="AD110" s="34"/>
      <c r="AE110" s="34"/>
      <c r="AR110" s="165" t="s">
        <v>251</v>
      </c>
      <c r="AT110" s="165" t="s">
        <v>161</v>
      </c>
      <c r="AU110" s="165" t="s">
        <v>15</v>
      </c>
      <c r="AY110" s="19" t="s">
        <v>159</v>
      </c>
      <c r="BE110" s="166">
        <f t="shared" si="14"/>
        <v>0</v>
      </c>
      <c r="BF110" s="166">
        <f t="shared" si="15"/>
        <v>0</v>
      </c>
      <c r="BG110" s="166">
        <f t="shared" si="16"/>
        <v>0</v>
      </c>
      <c r="BH110" s="166">
        <f t="shared" si="17"/>
        <v>0</v>
      </c>
      <c r="BI110" s="166">
        <f t="shared" si="18"/>
        <v>0</v>
      </c>
      <c r="BJ110" s="19" t="s">
        <v>15</v>
      </c>
      <c r="BK110" s="166">
        <f t="shared" si="19"/>
        <v>0</v>
      </c>
      <c r="BL110" s="19" t="s">
        <v>251</v>
      </c>
      <c r="BM110" s="165" t="s">
        <v>370</v>
      </c>
    </row>
    <row r="111" spans="1:65" s="2" customFormat="1" ht="16.5" customHeight="1">
      <c r="A111" s="34"/>
      <c r="B111" s="153"/>
      <c r="C111" s="154" t="s">
        <v>271</v>
      </c>
      <c r="D111" s="154" t="s">
        <v>161</v>
      </c>
      <c r="E111" s="155" t="s">
        <v>2914</v>
      </c>
      <c r="F111" s="156" t="s">
        <v>2915</v>
      </c>
      <c r="G111" s="157" t="s">
        <v>298</v>
      </c>
      <c r="H111" s="158">
        <v>30</v>
      </c>
      <c r="I111" s="159"/>
      <c r="J111" s="160">
        <f t="shared" si="10"/>
        <v>0</v>
      </c>
      <c r="K111" s="156" t="s">
        <v>3</v>
      </c>
      <c r="L111" s="35"/>
      <c r="M111" s="161" t="s">
        <v>3</v>
      </c>
      <c r="N111" s="162" t="s">
        <v>42</v>
      </c>
      <c r="O111" s="55"/>
      <c r="P111" s="163">
        <f t="shared" si="11"/>
        <v>0</v>
      </c>
      <c r="Q111" s="163">
        <v>0</v>
      </c>
      <c r="R111" s="163">
        <f t="shared" si="12"/>
        <v>0</v>
      </c>
      <c r="S111" s="163">
        <v>0</v>
      </c>
      <c r="T111" s="164">
        <f t="shared" si="13"/>
        <v>0</v>
      </c>
      <c r="U111" s="34"/>
      <c r="V111" s="34"/>
      <c r="W111" s="34"/>
      <c r="X111" s="34"/>
      <c r="Y111" s="34"/>
      <c r="Z111" s="34"/>
      <c r="AA111" s="34"/>
      <c r="AB111" s="34"/>
      <c r="AC111" s="34"/>
      <c r="AD111" s="34"/>
      <c r="AE111" s="34"/>
      <c r="AR111" s="165" t="s">
        <v>251</v>
      </c>
      <c r="AT111" s="165" t="s">
        <v>161</v>
      </c>
      <c r="AU111" s="165" t="s">
        <v>15</v>
      </c>
      <c r="AY111" s="19" t="s">
        <v>159</v>
      </c>
      <c r="BE111" s="166">
        <f t="shared" si="14"/>
        <v>0</v>
      </c>
      <c r="BF111" s="166">
        <f t="shared" si="15"/>
        <v>0</v>
      </c>
      <c r="BG111" s="166">
        <f t="shared" si="16"/>
        <v>0</v>
      </c>
      <c r="BH111" s="166">
        <f t="shared" si="17"/>
        <v>0</v>
      </c>
      <c r="BI111" s="166">
        <f t="shared" si="18"/>
        <v>0</v>
      </c>
      <c r="BJ111" s="19" t="s">
        <v>15</v>
      </c>
      <c r="BK111" s="166">
        <f t="shared" si="19"/>
        <v>0</v>
      </c>
      <c r="BL111" s="19" t="s">
        <v>251</v>
      </c>
      <c r="BM111" s="165" t="s">
        <v>378</v>
      </c>
    </row>
    <row r="112" spans="1:65" s="2" customFormat="1" ht="16.5" customHeight="1">
      <c r="A112" s="34"/>
      <c r="B112" s="153"/>
      <c r="C112" s="154" t="s">
        <v>277</v>
      </c>
      <c r="D112" s="154" t="s">
        <v>161</v>
      </c>
      <c r="E112" s="155" t="s">
        <v>2916</v>
      </c>
      <c r="F112" s="156" t="s">
        <v>2917</v>
      </c>
      <c r="G112" s="157" t="s">
        <v>298</v>
      </c>
      <c r="H112" s="158">
        <v>50</v>
      </c>
      <c r="I112" s="159"/>
      <c r="J112" s="160">
        <f t="shared" si="10"/>
        <v>0</v>
      </c>
      <c r="K112" s="156" t="s">
        <v>3</v>
      </c>
      <c r="L112" s="35"/>
      <c r="M112" s="161" t="s">
        <v>3</v>
      </c>
      <c r="N112" s="162" t="s">
        <v>42</v>
      </c>
      <c r="O112" s="55"/>
      <c r="P112" s="163">
        <f t="shared" si="11"/>
        <v>0</v>
      </c>
      <c r="Q112" s="163">
        <v>0</v>
      </c>
      <c r="R112" s="163">
        <f t="shared" si="12"/>
        <v>0</v>
      </c>
      <c r="S112" s="163">
        <v>0</v>
      </c>
      <c r="T112" s="164">
        <f t="shared" si="13"/>
        <v>0</v>
      </c>
      <c r="U112" s="34"/>
      <c r="V112" s="34"/>
      <c r="W112" s="34"/>
      <c r="X112" s="34"/>
      <c r="Y112" s="34"/>
      <c r="Z112" s="34"/>
      <c r="AA112" s="34"/>
      <c r="AB112" s="34"/>
      <c r="AC112" s="34"/>
      <c r="AD112" s="34"/>
      <c r="AE112" s="34"/>
      <c r="AR112" s="165" t="s">
        <v>251</v>
      </c>
      <c r="AT112" s="165" t="s">
        <v>161</v>
      </c>
      <c r="AU112" s="165" t="s">
        <v>15</v>
      </c>
      <c r="AY112" s="19" t="s">
        <v>159</v>
      </c>
      <c r="BE112" s="166">
        <f t="shared" si="14"/>
        <v>0</v>
      </c>
      <c r="BF112" s="166">
        <f t="shared" si="15"/>
        <v>0</v>
      </c>
      <c r="BG112" s="166">
        <f t="shared" si="16"/>
        <v>0</v>
      </c>
      <c r="BH112" s="166">
        <f t="shared" si="17"/>
        <v>0</v>
      </c>
      <c r="BI112" s="166">
        <f t="shared" si="18"/>
        <v>0</v>
      </c>
      <c r="BJ112" s="19" t="s">
        <v>15</v>
      </c>
      <c r="BK112" s="166">
        <f t="shared" si="19"/>
        <v>0</v>
      </c>
      <c r="BL112" s="19" t="s">
        <v>251</v>
      </c>
      <c r="BM112" s="165" t="s">
        <v>386</v>
      </c>
    </row>
    <row r="113" spans="1:65" s="2" customFormat="1" ht="16.5" customHeight="1">
      <c r="A113" s="34"/>
      <c r="B113" s="153"/>
      <c r="C113" s="154" t="s">
        <v>8</v>
      </c>
      <c r="D113" s="154" t="s">
        <v>161</v>
      </c>
      <c r="E113" s="155" t="s">
        <v>2918</v>
      </c>
      <c r="F113" s="156" t="s">
        <v>2919</v>
      </c>
      <c r="G113" s="157" t="s">
        <v>298</v>
      </c>
      <c r="H113" s="158">
        <v>152</v>
      </c>
      <c r="I113" s="159"/>
      <c r="J113" s="160">
        <f t="shared" si="10"/>
        <v>0</v>
      </c>
      <c r="K113" s="156" t="s">
        <v>3</v>
      </c>
      <c r="L113" s="35"/>
      <c r="M113" s="161" t="s">
        <v>3</v>
      </c>
      <c r="N113" s="162" t="s">
        <v>42</v>
      </c>
      <c r="O113" s="55"/>
      <c r="P113" s="163">
        <f t="shared" si="11"/>
        <v>0</v>
      </c>
      <c r="Q113" s="163">
        <v>0</v>
      </c>
      <c r="R113" s="163">
        <f t="shared" si="12"/>
        <v>0</v>
      </c>
      <c r="S113" s="163">
        <v>0</v>
      </c>
      <c r="T113" s="164">
        <f t="shared" si="13"/>
        <v>0</v>
      </c>
      <c r="U113" s="34"/>
      <c r="V113" s="34"/>
      <c r="W113" s="34"/>
      <c r="X113" s="34"/>
      <c r="Y113" s="34"/>
      <c r="Z113" s="34"/>
      <c r="AA113" s="34"/>
      <c r="AB113" s="34"/>
      <c r="AC113" s="34"/>
      <c r="AD113" s="34"/>
      <c r="AE113" s="34"/>
      <c r="AR113" s="165" t="s">
        <v>251</v>
      </c>
      <c r="AT113" s="165" t="s">
        <v>161</v>
      </c>
      <c r="AU113" s="165" t="s">
        <v>15</v>
      </c>
      <c r="AY113" s="19" t="s">
        <v>159</v>
      </c>
      <c r="BE113" s="166">
        <f t="shared" si="14"/>
        <v>0</v>
      </c>
      <c r="BF113" s="166">
        <f t="shared" si="15"/>
        <v>0</v>
      </c>
      <c r="BG113" s="166">
        <f t="shared" si="16"/>
        <v>0</v>
      </c>
      <c r="BH113" s="166">
        <f t="shared" si="17"/>
        <v>0</v>
      </c>
      <c r="BI113" s="166">
        <f t="shared" si="18"/>
        <v>0</v>
      </c>
      <c r="BJ113" s="19" t="s">
        <v>15</v>
      </c>
      <c r="BK113" s="166">
        <f t="shared" si="19"/>
        <v>0</v>
      </c>
      <c r="BL113" s="19" t="s">
        <v>251</v>
      </c>
      <c r="BM113" s="165" t="s">
        <v>394</v>
      </c>
    </row>
    <row r="114" spans="1:65" s="2" customFormat="1" ht="16.5" customHeight="1">
      <c r="A114" s="34"/>
      <c r="B114" s="153"/>
      <c r="C114" s="154" t="s">
        <v>286</v>
      </c>
      <c r="D114" s="154" t="s">
        <v>161</v>
      </c>
      <c r="E114" s="155" t="s">
        <v>2920</v>
      </c>
      <c r="F114" s="156" t="s">
        <v>2921</v>
      </c>
      <c r="G114" s="157" t="s">
        <v>298</v>
      </c>
      <c r="H114" s="158">
        <v>2</v>
      </c>
      <c r="I114" s="159"/>
      <c r="J114" s="160">
        <f t="shared" si="10"/>
        <v>0</v>
      </c>
      <c r="K114" s="156" t="s">
        <v>3</v>
      </c>
      <c r="L114" s="35"/>
      <c r="M114" s="161" t="s">
        <v>3</v>
      </c>
      <c r="N114" s="162" t="s">
        <v>42</v>
      </c>
      <c r="O114" s="55"/>
      <c r="P114" s="163">
        <f t="shared" si="11"/>
        <v>0</v>
      </c>
      <c r="Q114" s="163">
        <v>0</v>
      </c>
      <c r="R114" s="163">
        <f t="shared" si="12"/>
        <v>0</v>
      </c>
      <c r="S114" s="163">
        <v>0</v>
      </c>
      <c r="T114" s="164">
        <f t="shared" si="13"/>
        <v>0</v>
      </c>
      <c r="U114" s="34"/>
      <c r="V114" s="34"/>
      <c r="W114" s="34"/>
      <c r="X114" s="34"/>
      <c r="Y114" s="34"/>
      <c r="Z114" s="34"/>
      <c r="AA114" s="34"/>
      <c r="AB114" s="34"/>
      <c r="AC114" s="34"/>
      <c r="AD114" s="34"/>
      <c r="AE114" s="34"/>
      <c r="AR114" s="165" t="s">
        <v>251</v>
      </c>
      <c r="AT114" s="165" t="s">
        <v>161</v>
      </c>
      <c r="AU114" s="165" t="s">
        <v>15</v>
      </c>
      <c r="AY114" s="19" t="s">
        <v>159</v>
      </c>
      <c r="BE114" s="166">
        <f t="shared" si="14"/>
        <v>0</v>
      </c>
      <c r="BF114" s="166">
        <f t="shared" si="15"/>
        <v>0</v>
      </c>
      <c r="BG114" s="166">
        <f t="shared" si="16"/>
        <v>0</v>
      </c>
      <c r="BH114" s="166">
        <f t="shared" si="17"/>
        <v>0</v>
      </c>
      <c r="BI114" s="166">
        <f t="shared" si="18"/>
        <v>0</v>
      </c>
      <c r="BJ114" s="19" t="s">
        <v>15</v>
      </c>
      <c r="BK114" s="166">
        <f t="shared" si="19"/>
        <v>0</v>
      </c>
      <c r="BL114" s="19" t="s">
        <v>251</v>
      </c>
      <c r="BM114" s="165" t="s">
        <v>405</v>
      </c>
    </row>
    <row r="115" spans="1:65" s="2" customFormat="1" ht="16.5" customHeight="1">
      <c r="A115" s="34"/>
      <c r="B115" s="153"/>
      <c r="C115" s="154" t="s">
        <v>290</v>
      </c>
      <c r="D115" s="154" t="s">
        <v>161</v>
      </c>
      <c r="E115" s="155" t="s">
        <v>2922</v>
      </c>
      <c r="F115" s="156" t="s">
        <v>2923</v>
      </c>
      <c r="G115" s="157" t="s">
        <v>293</v>
      </c>
      <c r="H115" s="158">
        <v>2</v>
      </c>
      <c r="I115" s="159"/>
      <c r="J115" s="160">
        <f t="shared" si="10"/>
        <v>0</v>
      </c>
      <c r="K115" s="156" t="s">
        <v>3</v>
      </c>
      <c r="L115" s="35"/>
      <c r="M115" s="161" t="s">
        <v>3</v>
      </c>
      <c r="N115" s="162" t="s">
        <v>42</v>
      </c>
      <c r="O115" s="55"/>
      <c r="P115" s="163">
        <f t="shared" si="11"/>
        <v>0</v>
      </c>
      <c r="Q115" s="163">
        <v>0</v>
      </c>
      <c r="R115" s="163">
        <f t="shared" si="12"/>
        <v>0</v>
      </c>
      <c r="S115" s="163">
        <v>0</v>
      </c>
      <c r="T115" s="164">
        <f t="shared" si="13"/>
        <v>0</v>
      </c>
      <c r="U115" s="34"/>
      <c r="V115" s="34"/>
      <c r="W115" s="34"/>
      <c r="X115" s="34"/>
      <c r="Y115" s="34"/>
      <c r="Z115" s="34"/>
      <c r="AA115" s="34"/>
      <c r="AB115" s="34"/>
      <c r="AC115" s="34"/>
      <c r="AD115" s="34"/>
      <c r="AE115" s="34"/>
      <c r="AR115" s="165" t="s">
        <v>251</v>
      </c>
      <c r="AT115" s="165" t="s">
        <v>161</v>
      </c>
      <c r="AU115" s="165" t="s">
        <v>15</v>
      </c>
      <c r="AY115" s="19" t="s">
        <v>159</v>
      </c>
      <c r="BE115" s="166">
        <f t="shared" si="14"/>
        <v>0</v>
      </c>
      <c r="BF115" s="166">
        <f t="shared" si="15"/>
        <v>0</v>
      </c>
      <c r="BG115" s="166">
        <f t="shared" si="16"/>
        <v>0</v>
      </c>
      <c r="BH115" s="166">
        <f t="shared" si="17"/>
        <v>0</v>
      </c>
      <c r="BI115" s="166">
        <f t="shared" si="18"/>
        <v>0</v>
      </c>
      <c r="BJ115" s="19" t="s">
        <v>15</v>
      </c>
      <c r="BK115" s="166">
        <f t="shared" si="19"/>
        <v>0</v>
      </c>
      <c r="BL115" s="19" t="s">
        <v>251</v>
      </c>
      <c r="BM115" s="165" t="s">
        <v>433</v>
      </c>
    </row>
    <row r="116" spans="1:65" s="2" customFormat="1" ht="16.5" customHeight="1">
      <c r="A116" s="34"/>
      <c r="B116" s="153"/>
      <c r="C116" s="154" t="s">
        <v>295</v>
      </c>
      <c r="D116" s="154" t="s">
        <v>161</v>
      </c>
      <c r="E116" s="155" t="s">
        <v>2924</v>
      </c>
      <c r="F116" s="156" t="s">
        <v>2925</v>
      </c>
      <c r="G116" s="157" t="s">
        <v>298</v>
      </c>
      <c r="H116" s="158">
        <v>395</v>
      </c>
      <c r="I116" s="159"/>
      <c r="J116" s="160">
        <f t="shared" si="10"/>
        <v>0</v>
      </c>
      <c r="K116" s="156" t="s">
        <v>3</v>
      </c>
      <c r="L116" s="35"/>
      <c r="M116" s="161" t="s">
        <v>3</v>
      </c>
      <c r="N116" s="162" t="s">
        <v>42</v>
      </c>
      <c r="O116" s="55"/>
      <c r="P116" s="163">
        <f t="shared" si="11"/>
        <v>0</v>
      </c>
      <c r="Q116" s="163">
        <v>0</v>
      </c>
      <c r="R116" s="163">
        <f t="shared" si="12"/>
        <v>0</v>
      </c>
      <c r="S116" s="163">
        <v>0</v>
      </c>
      <c r="T116" s="164">
        <f t="shared" si="13"/>
        <v>0</v>
      </c>
      <c r="U116" s="34"/>
      <c r="V116" s="34"/>
      <c r="W116" s="34"/>
      <c r="X116" s="34"/>
      <c r="Y116" s="34"/>
      <c r="Z116" s="34"/>
      <c r="AA116" s="34"/>
      <c r="AB116" s="34"/>
      <c r="AC116" s="34"/>
      <c r="AD116" s="34"/>
      <c r="AE116" s="34"/>
      <c r="AR116" s="165" t="s">
        <v>251</v>
      </c>
      <c r="AT116" s="165" t="s">
        <v>161</v>
      </c>
      <c r="AU116" s="165" t="s">
        <v>15</v>
      </c>
      <c r="AY116" s="19" t="s">
        <v>159</v>
      </c>
      <c r="BE116" s="166">
        <f t="shared" si="14"/>
        <v>0</v>
      </c>
      <c r="BF116" s="166">
        <f t="shared" si="15"/>
        <v>0</v>
      </c>
      <c r="BG116" s="166">
        <f t="shared" si="16"/>
        <v>0</v>
      </c>
      <c r="BH116" s="166">
        <f t="shared" si="17"/>
        <v>0</v>
      </c>
      <c r="BI116" s="166">
        <f t="shared" si="18"/>
        <v>0</v>
      </c>
      <c r="BJ116" s="19" t="s">
        <v>15</v>
      </c>
      <c r="BK116" s="166">
        <f t="shared" si="19"/>
        <v>0</v>
      </c>
      <c r="BL116" s="19" t="s">
        <v>251</v>
      </c>
      <c r="BM116" s="165" t="s">
        <v>447</v>
      </c>
    </row>
    <row r="117" spans="1:65" s="2" customFormat="1" ht="16.5" customHeight="1">
      <c r="A117" s="34"/>
      <c r="B117" s="153"/>
      <c r="C117" s="154" t="s">
        <v>300</v>
      </c>
      <c r="D117" s="154" t="s">
        <v>161</v>
      </c>
      <c r="E117" s="155" t="s">
        <v>2926</v>
      </c>
      <c r="F117" s="156" t="s">
        <v>2927</v>
      </c>
      <c r="G117" s="157" t="s">
        <v>214</v>
      </c>
      <c r="H117" s="158">
        <v>0.8</v>
      </c>
      <c r="I117" s="159"/>
      <c r="J117" s="160">
        <f t="shared" si="10"/>
        <v>0</v>
      </c>
      <c r="K117" s="156" t="s">
        <v>3</v>
      </c>
      <c r="L117" s="35"/>
      <c r="M117" s="161" t="s">
        <v>3</v>
      </c>
      <c r="N117" s="162" t="s">
        <v>42</v>
      </c>
      <c r="O117" s="55"/>
      <c r="P117" s="163">
        <f t="shared" si="11"/>
        <v>0</v>
      </c>
      <c r="Q117" s="163">
        <v>0</v>
      </c>
      <c r="R117" s="163">
        <f t="shared" si="12"/>
        <v>0</v>
      </c>
      <c r="S117" s="163">
        <v>0</v>
      </c>
      <c r="T117" s="164">
        <f t="shared" si="13"/>
        <v>0</v>
      </c>
      <c r="U117" s="34"/>
      <c r="V117" s="34"/>
      <c r="W117" s="34"/>
      <c r="X117" s="34"/>
      <c r="Y117" s="34"/>
      <c r="Z117" s="34"/>
      <c r="AA117" s="34"/>
      <c r="AB117" s="34"/>
      <c r="AC117" s="34"/>
      <c r="AD117" s="34"/>
      <c r="AE117" s="34"/>
      <c r="AR117" s="165" t="s">
        <v>251</v>
      </c>
      <c r="AT117" s="165" t="s">
        <v>161</v>
      </c>
      <c r="AU117" s="165" t="s">
        <v>15</v>
      </c>
      <c r="AY117" s="19" t="s">
        <v>159</v>
      </c>
      <c r="BE117" s="166">
        <f t="shared" si="14"/>
        <v>0</v>
      </c>
      <c r="BF117" s="166">
        <f t="shared" si="15"/>
        <v>0</v>
      </c>
      <c r="BG117" s="166">
        <f t="shared" si="16"/>
        <v>0</v>
      </c>
      <c r="BH117" s="166">
        <f t="shared" si="17"/>
        <v>0</v>
      </c>
      <c r="BI117" s="166">
        <f t="shared" si="18"/>
        <v>0</v>
      </c>
      <c r="BJ117" s="19" t="s">
        <v>15</v>
      </c>
      <c r="BK117" s="166">
        <f t="shared" si="19"/>
        <v>0</v>
      </c>
      <c r="BL117" s="19" t="s">
        <v>251</v>
      </c>
      <c r="BM117" s="165" t="s">
        <v>459</v>
      </c>
    </row>
    <row r="118" spans="1:65" s="2" customFormat="1" ht="16.5" customHeight="1">
      <c r="A118" s="34"/>
      <c r="B118" s="153"/>
      <c r="C118" s="154" t="s">
        <v>304</v>
      </c>
      <c r="D118" s="154" t="s">
        <v>161</v>
      </c>
      <c r="E118" s="155" t="s">
        <v>2928</v>
      </c>
      <c r="F118" s="156" t="s">
        <v>2929</v>
      </c>
      <c r="G118" s="157" t="s">
        <v>2172</v>
      </c>
      <c r="H118" s="209"/>
      <c r="I118" s="159"/>
      <c r="J118" s="160">
        <f t="shared" si="10"/>
        <v>0</v>
      </c>
      <c r="K118" s="156" t="s">
        <v>3</v>
      </c>
      <c r="L118" s="35"/>
      <c r="M118" s="161" t="s">
        <v>3</v>
      </c>
      <c r="N118" s="162" t="s">
        <v>42</v>
      </c>
      <c r="O118" s="55"/>
      <c r="P118" s="163">
        <f t="shared" si="11"/>
        <v>0</v>
      </c>
      <c r="Q118" s="163">
        <v>0</v>
      </c>
      <c r="R118" s="163">
        <f t="shared" si="12"/>
        <v>0</v>
      </c>
      <c r="S118" s="163">
        <v>0</v>
      </c>
      <c r="T118" s="164">
        <f t="shared" si="13"/>
        <v>0</v>
      </c>
      <c r="U118" s="34"/>
      <c r="V118" s="34"/>
      <c r="W118" s="34"/>
      <c r="X118" s="34"/>
      <c r="Y118" s="34"/>
      <c r="Z118" s="34"/>
      <c r="AA118" s="34"/>
      <c r="AB118" s="34"/>
      <c r="AC118" s="34"/>
      <c r="AD118" s="34"/>
      <c r="AE118" s="34"/>
      <c r="AR118" s="165" t="s">
        <v>251</v>
      </c>
      <c r="AT118" s="165" t="s">
        <v>161</v>
      </c>
      <c r="AU118" s="165" t="s">
        <v>15</v>
      </c>
      <c r="AY118" s="19" t="s">
        <v>159</v>
      </c>
      <c r="BE118" s="166">
        <f t="shared" si="14"/>
        <v>0</v>
      </c>
      <c r="BF118" s="166">
        <f t="shared" si="15"/>
        <v>0</v>
      </c>
      <c r="BG118" s="166">
        <f t="shared" si="16"/>
        <v>0</v>
      </c>
      <c r="BH118" s="166">
        <f t="shared" si="17"/>
        <v>0</v>
      </c>
      <c r="BI118" s="166">
        <f t="shared" si="18"/>
        <v>0</v>
      </c>
      <c r="BJ118" s="19" t="s">
        <v>15</v>
      </c>
      <c r="BK118" s="166">
        <f t="shared" si="19"/>
        <v>0</v>
      </c>
      <c r="BL118" s="19" t="s">
        <v>251</v>
      </c>
      <c r="BM118" s="165" t="s">
        <v>472</v>
      </c>
    </row>
    <row r="119" spans="2:63" s="12" customFormat="1" ht="25.9" customHeight="1">
      <c r="B119" s="140"/>
      <c r="D119" s="141" t="s">
        <v>70</v>
      </c>
      <c r="E119" s="142" t="s">
        <v>2930</v>
      </c>
      <c r="F119" s="142" t="s">
        <v>2931</v>
      </c>
      <c r="I119" s="143"/>
      <c r="J119" s="144">
        <f>BK119</f>
        <v>0</v>
      </c>
      <c r="L119" s="140"/>
      <c r="M119" s="145"/>
      <c r="N119" s="146"/>
      <c r="O119" s="146"/>
      <c r="P119" s="147">
        <f>SUM(P120:P140)</f>
        <v>0</v>
      </c>
      <c r="Q119" s="146"/>
      <c r="R119" s="147">
        <f>SUM(R120:R140)</f>
        <v>0</v>
      </c>
      <c r="S119" s="146"/>
      <c r="T119" s="148">
        <f>SUM(T120:T140)</f>
        <v>0</v>
      </c>
      <c r="AR119" s="141" t="s">
        <v>79</v>
      </c>
      <c r="AT119" s="149" t="s">
        <v>70</v>
      </c>
      <c r="AU119" s="149" t="s">
        <v>71</v>
      </c>
      <c r="AY119" s="141" t="s">
        <v>159</v>
      </c>
      <c r="BK119" s="150">
        <f>SUM(BK120:BK140)</f>
        <v>0</v>
      </c>
    </row>
    <row r="120" spans="1:65" s="2" customFormat="1" ht="16.5" customHeight="1">
      <c r="A120" s="34"/>
      <c r="B120" s="153"/>
      <c r="C120" s="154" t="s">
        <v>309</v>
      </c>
      <c r="D120" s="154" t="s">
        <v>161</v>
      </c>
      <c r="E120" s="155" t="s">
        <v>2932</v>
      </c>
      <c r="F120" s="156" t="s">
        <v>2933</v>
      </c>
      <c r="G120" s="157" t="s">
        <v>293</v>
      </c>
      <c r="H120" s="158">
        <v>70</v>
      </c>
      <c r="I120" s="159"/>
      <c r="J120" s="160">
        <f aca="true" t="shared" si="20" ref="J120:J140">ROUND(I120*H120,2)</f>
        <v>0</v>
      </c>
      <c r="K120" s="156" t="s">
        <v>3</v>
      </c>
      <c r="L120" s="35"/>
      <c r="M120" s="161" t="s">
        <v>3</v>
      </c>
      <c r="N120" s="162" t="s">
        <v>42</v>
      </c>
      <c r="O120" s="55"/>
      <c r="P120" s="163">
        <f aca="true" t="shared" si="21" ref="P120:P140">O120*H120</f>
        <v>0</v>
      </c>
      <c r="Q120" s="163">
        <v>0</v>
      </c>
      <c r="R120" s="163">
        <f aca="true" t="shared" si="22" ref="R120:R140">Q120*H120</f>
        <v>0</v>
      </c>
      <c r="S120" s="163">
        <v>0</v>
      </c>
      <c r="T120" s="164">
        <f aca="true" t="shared" si="23" ref="T120:T140">S120*H120</f>
        <v>0</v>
      </c>
      <c r="U120" s="34"/>
      <c r="V120" s="34"/>
      <c r="W120" s="34"/>
      <c r="X120" s="34"/>
      <c r="Y120" s="34"/>
      <c r="Z120" s="34"/>
      <c r="AA120" s="34"/>
      <c r="AB120" s="34"/>
      <c r="AC120" s="34"/>
      <c r="AD120" s="34"/>
      <c r="AE120" s="34"/>
      <c r="AR120" s="165" t="s">
        <v>251</v>
      </c>
      <c r="AT120" s="165" t="s">
        <v>161</v>
      </c>
      <c r="AU120" s="165" t="s">
        <v>15</v>
      </c>
      <c r="AY120" s="19" t="s">
        <v>159</v>
      </c>
      <c r="BE120" s="166">
        <f aca="true" t="shared" si="24" ref="BE120:BE140">IF(N120="základní",J120,0)</f>
        <v>0</v>
      </c>
      <c r="BF120" s="166">
        <f aca="true" t="shared" si="25" ref="BF120:BF140">IF(N120="snížená",J120,0)</f>
        <v>0</v>
      </c>
      <c r="BG120" s="166">
        <f aca="true" t="shared" si="26" ref="BG120:BG140">IF(N120="zákl. přenesená",J120,0)</f>
        <v>0</v>
      </c>
      <c r="BH120" s="166">
        <f aca="true" t="shared" si="27" ref="BH120:BH140">IF(N120="sníž. přenesená",J120,0)</f>
        <v>0</v>
      </c>
      <c r="BI120" s="166">
        <f aca="true" t="shared" si="28" ref="BI120:BI140">IF(N120="nulová",J120,0)</f>
        <v>0</v>
      </c>
      <c r="BJ120" s="19" t="s">
        <v>15</v>
      </c>
      <c r="BK120" s="166">
        <f aca="true" t="shared" si="29" ref="BK120:BK140">ROUND(I120*H120,2)</f>
        <v>0</v>
      </c>
      <c r="BL120" s="19" t="s">
        <v>251</v>
      </c>
      <c r="BM120" s="165" t="s">
        <v>483</v>
      </c>
    </row>
    <row r="121" spans="1:65" s="2" customFormat="1" ht="16.5" customHeight="1">
      <c r="A121" s="34"/>
      <c r="B121" s="153"/>
      <c r="C121" s="154" t="s">
        <v>315</v>
      </c>
      <c r="D121" s="154" t="s">
        <v>161</v>
      </c>
      <c r="E121" s="155" t="s">
        <v>2934</v>
      </c>
      <c r="F121" s="156" t="s">
        <v>2935</v>
      </c>
      <c r="G121" s="157" t="s">
        <v>293</v>
      </c>
      <c r="H121" s="158">
        <v>48</v>
      </c>
      <c r="I121" s="159"/>
      <c r="J121" s="160">
        <f t="shared" si="20"/>
        <v>0</v>
      </c>
      <c r="K121" s="156" t="s">
        <v>3</v>
      </c>
      <c r="L121" s="35"/>
      <c r="M121" s="161" t="s">
        <v>3</v>
      </c>
      <c r="N121" s="162" t="s">
        <v>42</v>
      </c>
      <c r="O121" s="55"/>
      <c r="P121" s="163">
        <f t="shared" si="21"/>
        <v>0</v>
      </c>
      <c r="Q121" s="163">
        <v>0</v>
      </c>
      <c r="R121" s="163">
        <f t="shared" si="22"/>
        <v>0</v>
      </c>
      <c r="S121" s="163">
        <v>0</v>
      </c>
      <c r="T121" s="164">
        <f t="shared" si="23"/>
        <v>0</v>
      </c>
      <c r="U121" s="34"/>
      <c r="V121" s="34"/>
      <c r="W121" s="34"/>
      <c r="X121" s="34"/>
      <c r="Y121" s="34"/>
      <c r="Z121" s="34"/>
      <c r="AA121" s="34"/>
      <c r="AB121" s="34"/>
      <c r="AC121" s="34"/>
      <c r="AD121" s="34"/>
      <c r="AE121" s="34"/>
      <c r="AR121" s="165" t="s">
        <v>251</v>
      </c>
      <c r="AT121" s="165" t="s">
        <v>161</v>
      </c>
      <c r="AU121" s="165" t="s">
        <v>15</v>
      </c>
      <c r="AY121" s="19" t="s">
        <v>159</v>
      </c>
      <c r="BE121" s="166">
        <f t="shared" si="24"/>
        <v>0</v>
      </c>
      <c r="BF121" s="166">
        <f t="shared" si="25"/>
        <v>0</v>
      </c>
      <c r="BG121" s="166">
        <f t="shared" si="26"/>
        <v>0</v>
      </c>
      <c r="BH121" s="166">
        <f t="shared" si="27"/>
        <v>0</v>
      </c>
      <c r="BI121" s="166">
        <f t="shared" si="28"/>
        <v>0</v>
      </c>
      <c r="BJ121" s="19" t="s">
        <v>15</v>
      </c>
      <c r="BK121" s="166">
        <f t="shared" si="29"/>
        <v>0</v>
      </c>
      <c r="BL121" s="19" t="s">
        <v>251</v>
      </c>
      <c r="BM121" s="165" t="s">
        <v>496</v>
      </c>
    </row>
    <row r="122" spans="1:65" s="2" customFormat="1" ht="16.5" customHeight="1">
      <c r="A122" s="34"/>
      <c r="B122" s="153"/>
      <c r="C122" s="154" t="s">
        <v>320</v>
      </c>
      <c r="D122" s="154" t="s">
        <v>161</v>
      </c>
      <c r="E122" s="155" t="s">
        <v>2936</v>
      </c>
      <c r="F122" s="156" t="s">
        <v>2937</v>
      </c>
      <c r="G122" s="157" t="s">
        <v>293</v>
      </c>
      <c r="H122" s="158">
        <v>66</v>
      </c>
      <c r="I122" s="159"/>
      <c r="J122" s="160">
        <f t="shared" si="20"/>
        <v>0</v>
      </c>
      <c r="K122" s="156" t="s">
        <v>3</v>
      </c>
      <c r="L122" s="35"/>
      <c r="M122" s="161" t="s">
        <v>3</v>
      </c>
      <c r="N122" s="162" t="s">
        <v>42</v>
      </c>
      <c r="O122" s="55"/>
      <c r="P122" s="163">
        <f t="shared" si="21"/>
        <v>0</v>
      </c>
      <c r="Q122" s="163">
        <v>0</v>
      </c>
      <c r="R122" s="163">
        <f t="shared" si="22"/>
        <v>0</v>
      </c>
      <c r="S122" s="163">
        <v>0</v>
      </c>
      <c r="T122" s="164">
        <f t="shared" si="23"/>
        <v>0</v>
      </c>
      <c r="U122" s="34"/>
      <c r="V122" s="34"/>
      <c r="W122" s="34"/>
      <c r="X122" s="34"/>
      <c r="Y122" s="34"/>
      <c r="Z122" s="34"/>
      <c r="AA122" s="34"/>
      <c r="AB122" s="34"/>
      <c r="AC122" s="34"/>
      <c r="AD122" s="34"/>
      <c r="AE122" s="34"/>
      <c r="AR122" s="165" t="s">
        <v>251</v>
      </c>
      <c r="AT122" s="165" t="s">
        <v>161</v>
      </c>
      <c r="AU122" s="165" t="s">
        <v>15</v>
      </c>
      <c r="AY122" s="19" t="s">
        <v>159</v>
      </c>
      <c r="BE122" s="166">
        <f t="shared" si="24"/>
        <v>0</v>
      </c>
      <c r="BF122" s="166">
        <f t="shared" si="25"/>
        <v>0</v>
      </c>
      <c r="BG122" s="166">
        <f t="shared" si="26"/>
        <v>0</v>
      </c>
      <c r="BH122" s="166">
        <f t="shared" si="27"/>
        <v>0</v>
      </c>
      <c r="BI122" s="166">
        <f t="shared" si="28"/>
        <v>0</v>
      </c>
      <c r="BJ122" s="19" t="s">
        <v>15</v>
      </c>
      <c r="BK122" s="166">
        <f t="shared" si="29"/>
        <v>0</v>
      </c>
      <c r="BL122" s="19" t="s">
        <v>251</v>
      </c>
      <c r="BM122" s="165" t="s">
        <v>511</v>
      </c>
    </row>
    <row r="123" spans="1:65" s="2" customFormat="1" ht="16.5" customHeight="1">
      <c r="A123" s="34"/>
      <c r="B123" s="153"/>
      <c r="C123" s="154" t="s">
        <v>327</v>
      </c>
      <c r="D123" s="154" t="s">
        <v>161</v>
      </c>
      <c r="E123" s="155" t="s">
        <v>2938</v>
      </c>
      <c r="F123" s="156" t="s">
        <v>2939</v>
      </c>
      <c r="G123" s="157" t="s">
        <v>293</v>
      </c>
      <c r="H123" s="158">
        <v>5</v>
      </c>
      <c r="I123" s="159"/>
      <c r="J123" s="160">
        <f t="shared" si="20"/>
        <v>0</v>
      </c>
      <c r="K123" s="156" t="s">
        <v>3</v>
      </c>
      <c r="L123" s="35"/>
      <c r="M123" s="161" t="s">
        <v>3</v>
      </c>
      <c r="N123" s="162" t="s">
        <v>42</v>
      </c>
      <c r="O123" s="55"/>
      <c r="P123" s="163">
        <f t="shared" si="21"/>
        <v>0</v>
      </c>
      <c r="Q123" s="163">
        <v>0</v>
      </c>
      <c r="R123" s="163">
        <f t="shared" si="22"/>
        <v>0</v>
      </c>
      <c r="S123" s="163">
        <v>0</v>
      </c>
      <c r="T123" s="164">
        <f t="shared" si="23"/>
        <v>0</v>
      </c>
      <c r="U123" s="34"/>
      <c r="V123" s="34"/>
      <c r="W123" s="34"/>
      <c r="X123" s="34"/>
      <c r="Y123" s="34"/>
      <c r="Z123" s="34"/>
      <c r="AA123" s="34"/>
      <c r="AB123" s="34"/>
      <c r="AC123" s="34"/>
      <c r="AD123" s="34"/>
      <c r="AE123" s="34"/>
      <c r="AR123" s="165" t="s">
        <v>251</v>
      </c>
      <c r="AT123" s="165" t="s">
        <v>161</v>
      </c>
      <c r="AU123" s="165" t="s">
        <v>15</v>
      </c>
      <c r="AY123" s="19" t="s">
        <v>159</v>
      </c>
      <c r="BE123" s="166">
        <f t="shared" si="24"/>
        <v>0</v>
      </c>
      <c r="BF123" s="166">
        <f t="shared" si="25"/>
        <v>0</v>
      </c>
      <c r="BG123" s="166">
        <f t="shared" si="26"/>
        <v>0</v>
      </c>
      <c r="BH123" s="166">
        <f t="shared" si="27"/>
        <v>0</v>
      </c>
      <c r="BI123" s="166">
        <f t="shared" si="28"/>
        <v>0</v>
      </c>
      <c r="BJ123" s="19" t="s">
        <v>15</v>
      </c>
      <c r="BK123" s="166">
        <f t="shared" si="29"/>
        <v>0</v>
      </c>
      <c r="BL123" s="19" t="s">
        <v>251</v>
      </c>
      <c r="BM123" s="165" t="s">
        <v>527</v>
      </c>
    </row>
    <row r="124" spans="1:65" s="2" customFormat="1" ht="16.5" customHeight="1">
      <c r="A124" s="34"/>
      <c r="B124" s="153"/>
      <c r="C124" s="154" t="s">
        <v>335</v>
      </c>
      <c r="D124" s="154" t="s">
        <v>161</v>
      </c>
      <c r="E124" s="155" t="s">
        <v>2940</v>
      </c>
      <c r="F124" s="156" t="s">
        <v>2941</v>
      </c>
      <c r="G124" s="157" t="s">
        <v>293</v>
      </c>
      <c r="H124" s="158">
        <v>15</v>
      </c>
      <c r="I124" s="159"/>
      <c r="J124" s="160">
        <f t="shared" si="20"/>
        <v>0</v>
      </c>
      <c r="K124" s="156" t="s">
        <v>3</v>
      </c>
      <c r="L124" s="35"/>
      <c r="M124" s="161" t="s">
        <v>3</v>
      </c>
      <c r="N124" s="162" t="s">
        <v>42</v>
      </c>
      <c r="O124" s="55"/>
      <c r="P124" s="163">
        <f t="shared" si="21"/>
        <v>0</v>
      </c>
      <c r="Q124" s="163">
        <v>0</v>
      </c>
      <c r="R124" s="163">
        <f t="shared" si="22"/>
        <v>0</v>
      </c>
      <c r="S124" s="163">
        <v>0</v>
      </c>
      <c r="T124" s="164">
        <f t="shared" si="23"/>
        <v>0</v>
      </c>
      <c r="U124" s="34"/>
      <c r="V124" s="34"/>
      <c r="W124" s="34"/>
      <c r="X124" s="34"/>
      <c r="Y124" s="34"/>
      <c r="Z124" s="34"/>
      <c r="AA124" s="34"/>
      <c r="AB124" s="34"/>
      <c r="AC124" s="34"/>
      <c r="AD124" s="34"/>
      <c r="AE124" s="34"/>
      <c r="AR124" s="165" t="s">
        <v>251</v>
      </c>
      <c r="AT124" s="165" t="s">
        <v>161</v>
      </c>
      <c r="AU124" s="165" t="s">
        <v>15</v>
      </c>
      <c r="AY124" s="19" t="s">
        <v>159</v>
      </c>
      <c r="BE124" s="166">
        <f t="shared" si="24"/>
        <v>0</v>
      </c>
      <c r="BF124" s="166">
        <f t="shared" si="25"/>
        <v>0</v>
      </c>
      <c r="BG124" s="166">
        <f t="shared" si="26"/>
        <v>0</v>
      </c>
      <c r="BH124" s="166">
        <f t="shared" si="27"/>
        <v>0</v>
      </c>
      <c r="BI124" s="166">
        <f t="shared" si="28"/>
        <v>0</v>
      </c>
      <c r="BJ124" s="19" t="s">
        <v>15</v>
      </c>
      <c r="BK124" s="166">
        <f t="shared" si="29"/>
        <v>0</v>
      </c>
      <c r="BL124" s="19" t="s">
        <v>251</v>
      </c>
      <c r="BM124" s="165" t="s">
        <v>539</v>
      </c>
    </row>
    <row r="125" spans="1:65" s="2" customFormat="1" ht="16.5" customHeight="1">
      <c r="A125" s="34"/>
      <c r="B125" s="153"/>
      <c r="C125" s="154" t="s">
        <v>345</v>
      </c>
      <c r="D125" s="154" t="s">
        <v>161</v>
      </c>
      <c r="E125" s="155" t="s">
        <v>2942</v>
      </c>
      <c r="F125" s="156" t="s">
        <v>2943</v>
      </c>
      <c r="G125" s="157" t="s">
        <v>293</v>
      </c>
      <c r="H125" s="158">
        <v>15</v>
      </c>
      <c r="I125" s="159"/>
      <c r="J125" s="160">
        <f t="shared" si="20"/>
        <v>0</v>
      </c>
      <c r="K125" s="156" t="s">
        <v>3</v>
      </c>
      <c r="L125" s="35"/>
      <c r="M125" s="161" t="s">
        <v>3</v>
      </c>
      <c r="N125" s="162" t="s">
        <v>42</v>
      </c>
      <c r="O125" s="55"/>
      <c r="P125" s="163">
        <f t="shared" si="21"/>
        <v>0</v>
      </c>
      <c r="Q125" s="163">
        <v>0</v>
      </c>
      <c r="R125" s="163">
        <f t="shared" si="22"/>
        <v>0</v>
      </c>
      <c r="S125" s="163">
        <v>0</v>
      </c>
      <c r="T125" s="164">
        <f t="shared" si="23"/>
        <v>0</v>
      </c>
      <c r="U125" s="34"/>
      <c r="V125" s="34"/>
      <c r="W125" s="34"/>
      <c r="X125" s="34"/>
      <c r="Y125" s="34"/>
      <c r="Z125" s="34"/>
      <c r="AA125" s="34"/>
      <c r="AB125" s="34"/>
      <c r="AC125" s="34"/>
      <c r="AD125" s="34"/>
      <c r="AE125" s="34"/>
      <c r="AR125" s="165" t="s">
        <v>251</v>
      </c>
      <c r="AT125" s="165" t="s">
        <v>161</v>
      </c>
      <c r="AU125" s="165" t="s">
        <v>15</v>
      </c>
      <c r="AY125" s="19" t="s">
        <v>159</v>
      </c>
      <c r="BE125" s="166">
        <f t="shared" si="24"/>
        <v>0</v>
      </c>
      <c r="BF125" s="166">
        <f t="shared" si="25"/>
        <v>0</v>
      </c>
      <c r="BG125" s="166">
        <f t="shared" si="26"/>
        <v>0</v>
      </c>
      <c r="BH125" s="166">
        <f t="shared" si="27"/>
        <v>0</v>
      </c>
      <c r="BI125" s="166">
        <f t="shared" si="28"/>
        <v>0</v>
      </c>
      <c r="BJ125" s="19" t="s">
        <v>15</v>
      </c>
      <c r="BK125" s="166">
        <f t="shared" si="29"/>
        <v>0</v>
      </c>
      <c r="BL125" s="19" t="s">
        <v>251</v>
      </c>
      <c r="BM125" s="165" t="s">
        <v>551</v>
      </c>
    </row>
    <row r="126" spans="1:65" s="2" customFormat="1" ht="16.5" customHeight="1">
      <c r="A126" s="34"/>
      <c r="B126" s="153"/>
      <c r="C126" s="154" t="s">
        <v>354</v>
      </c>
      <c r="D126" s="154" t="s">
        <v>161</v>
      </c>
      <c r="E126" s="155" t="s">
        <v>2944</v>
      </c>
      <c r="F126" s="156" t="s">
        <v>2945</v>
      </c>
      <c r="G126" s="157" t="s">
        <v>293</v>
      </c>
      <c r="H126" s="158">
        <v>1</v>
      </c>
      <c r="I126" s="159"/>
      <c r="J126" s="160">
        <f t="shared" si="20"/>
        <v>0</v>
      </c>
      <c r="K126" s="156" t="s">
        <v>3</v>
      </c>
      <c r="L126" s="35"/>
      <c r="M126" s="161" t="s">
        <v>3</v>
      </c>
      <c r="N126" s="162" t="s">
        <v>42</v>
      </c>
      <c r="O126" s="55"/>
      <c r="P126" s="163">
        <f t="shared" si="21"/>
        <v>0</v>
      </c>
      <c r="Q126" s="163">
        <v>0</v>
      </c>
      <c r="R126" s="163">
        <f t="shared" si="22"/>
        <v>0</v>
      </c>
      <c r="S126" s="163">
        <v>0</v>
      </c>
      <c r="T126" s="164">
        <f t="shared" si="23"/>
        <v>0</v>
      </c>
      <c r="U126" s="34"/>
      <c r="V126" s="34"/>
      <c r="W126" s="34"/>
      <c r="X126" s="34"/>
      <c r="Y126" s="34"/>
      <c r="Z126" s="34"/>
      <c r="AA126" s="34"/>
      <c r="AB126" s="34"/>
      <c r="AC126" s="34"/>
      <c r="AD126" s="34"/>
      <c r="AE126" s="34"/>
      <c r="AR126" s="165" t="s">
        <v>251</v>
      </c>
      <c r="AT126" s="165" t="s">
        <v>161</v>
      </c>
      <c r="AU126" s="165" t="s">
        <v>15</v>
      </c>
      <c r="AY126" s="19" t="s">
        <v>159</v>
      </c>
      <c r="BE126" s="166">
        <f t="shared" si="24"/>
        <v>0</v>
      </c>
      <c r="BF126" s="166">
        <f t="shared" si="25"/>
        <v>0</v>
      </c>
      <c r="BG126" s="166">
        <f t="shared" si="26"/>
        <v>0</v>
      </c>
      <c r="BH126" s="166">
        <f t="shared" si="27"/>
        <v>0</v>
      </c>
      <c r="BI126" s="166">
        <f t="shared" si="28"/>
        <v>0</v>
      </c>
      <c r="BJ126" s="19" t="s">
        <v>15</v>
      </c>
      <c r="BK126" s="166">
        <f t="shared" si="29"/>
        <v>0</v>
      </c>
      <c r="BL126" s="19" t="s">
        <v>251</v>
      </c>
      <c r="BM126" s="165" t="s">
        <v>561</v>
      </c>
    </row>
    <row r="127" spans="1:65" s="2" customFormat="1" ht="16.5" customHeight="1">
      <c r="A127" s="34"/>
      <c r="B127" s="153"/>
      <c r="C127" s="154" t="s">
        <v>360</v>
      </c>
      <c r="D127" s="154" t="s">
        <v>161</v>
      </c>
      <c r="E127" s="155" t="s">
        <v>2946</v>
      </c>
      <c r="F127" s="156" t="s">
        <v>2947</v>
      </c>
      <c r="G127" s="157" t="s">
        <v>293</v>
      </c>
      <c r="H127" s="158">
        <v>15</v>
      </c>
      <c r="I127" s="159"/>
      <c r="J127" s="160">
        <f t="shared" si="20"/>
        <v>0</v>
      </c>
      <c r="K127" s="156" t="s">
        <v>3</v>
      </c>
      <c r="L127" s="35"/>
      <c r="M127" s="161" t="s">
        <v>3</v>
      </c>
      <c r="N127" s="162" t="s">
        <v>42</v>
      </c>
      <c r="O127" s="55"/>
      <c r="P127" s="163">
        <f t="shared" si="21"/>
        <v>0</v>
      </c>
      <c r="Q127" s="163">
        <v>0</v>
      </c>
      <c r="R127" s="163">
        <f t="shared" si="22"/>
        <v>0</v>
      </c>
      <c r="S127" s="163">
        <v>0</v>
      </c>
      <c r="T127" s="164">
        <f t="shared" si="23"/>
        <v>0</v>
      </c>
      <c r="U127" s="34"/>
      <c r="V127" s="34"/>
      <c r="W127" s="34"/>
      <c r="X127" s="34"/>
      <c r="Y127" s="34"/>
      <c r="Z127" s="34"/>
      <c r="AA127" s="34"/>
      <c r="AB127" s="34"/>
      <c r="AC127" s="34"/>
      <c r="AD127" s="34"/>
      <c r="AE127" s="34"/>
      <c r="AR127" s="165" t="s">
        <v>251</v>
      </c>
      <c r="AT127" s="165" t="s">
        <v>161</v>
      </c>
      <c r="AU127" s="165" t="s">
        <v>15</v>
      </c>
      <c r="AY127" s="19" t="s">
        <v>159</v>
      </c>
      <c r="BE127" s="166">
        <f t="shared" si="24"/>
        <v>0</v>
      </c>
      <c r="BF127" s="166">
        <f t="shared" si="25"/>
        <v>0</v>
      </c>
      <c r="BG127" s="166">
        <f t="shared" si="26"/>
        <v>0</v>
      </c>
      <c r="BH127" s="166">
        <f t="shared" si="27"/>
        <v>0</v>
      </c>
      <c r="BI127" s="166">
        <f t="shared" si="28"/>
        <v>0</v>
      </c>
      <c r="BJ127" s="19" t="s">
        <v>15</v>
      </c>
      <c r="BK127" s="166">
        <f t="shared" si="29"/>
        <v>0</v>
      </c>
      <c r="BL127" s="19" t="s">
        <v>251</v>
      </c>
      <c r="BM127" s="165" t="s">
        <v>581</v>
      </c>
    </row>
    <row r="128" spans="1:65" s="2" customFormat="1" ht="16.5" customHeight="1">
      <c r="A128" s="34"/>
      <c r="B128" s="153"/>
      <c r="C128" s="154" t="s">
        <v>366</v>
      </c>
      <c r="D128" s="154" t="s">
        <v>161</v>
      </c>
      <c r="E128" s="155" t="s">
        <v>2948</v>
      </c>
      <c r="F128" s="156" t="s">
        <v>2949</v>
      </c>
      <c r="G128" s="157" t="s">
        <v>293</v>
      </c>
      <c r="H128" s="158">
        <v>66</v>
      </c>
      <c r="I128" s="159"/>
      <c r="J128" s="160">
        <f t="shared" si="20"/>
        <v>0</v>
      </c>
      <c r="K128" s="156" t="s">
        <v>3</v>
      </c>
      <c r="L128" s="35"/>
      <c r="M128" s="161" t="s">
        <v>3</v>
      </c>
      <c r="N128" s="162" t="s">
        <v>42</v>
      </c>
      <c r="O128" s="55"/>
      <c r="P128" s="163">
        <f t="shared" si="21"/>
        <v>0</v>
      </c>
      <c r="Q128" s="163">
        <v>0</v>
      </c>
      <c r="R128" s="163">
        <f t="shared" si="22"/>
        <v>0</v>
      </c>
      <c r="S128" s="163">
        <v>0</v>
      </c>
      <c r="T128" s="164">
        <f t="shared" si="23"/>
        <v>0</v>
      </c>
      <c r="U128" s="34"/>
      <c r="V128" s="34"/>
      <c r="W128" s="34"/>
      <c r="X128" s="34"/>
      <c r="Y128" s="34"/>
      <c r="Z128" s="34"/>
      <c r="AA128" s="34"/>
      <c r="AB128" s="34"/>
      <c r="AC128" s="34"/>
      <c r="AD128" s="34"/>
      <c r="AE128" s="34"/>
      <c r="AR128" s="165" t="s">
        <v>251</v>
      </c>
      <c r="AT128" s="165" t="s">
        <v>161</v>
      </c>
      <c r="AU128" s="165" t="s">
        <v>15</v>
      </c>
      <c r="AY128" s="19" t="s">
        <v>159</v>
      </c>
      <c r="BE128" s="166">
        <f t="shared" si="24"/>
        <v>0</v>
      </c>
      <c r="BF128" s="166">
        <f t="shared" si="25"/>
        <v>0</v>
      </c>
      <c r="BG128" s="166">
        <f t="shared" si="26"/>
        <v>0</v>
      </c>
      <c r="BH128" s="166">
        <f t="shared" si="27"/>
        <v>0</v>
      </c>
      <c r="BI128" s="166">
        <f t="shared" si="28"/>
        <v>0</v>
      </c>
      <c r="BJ128" s="19" t="s">
        <v>15</v>
      </c>
      <c r="BK128" s="166">
        <f t="shared" si="29"/>
        <v>0</v>
      </c>
      <c r="BL128" s="19" t="s">
        <v>251</v>
      </c>
      <c r="BM128" s="165" t="s">
        <v>596</v>
      </c>
    </row>
    <row r="129" spans="1:65" s="2" customFormat="1" ht="16.5" customHeight="1">
      <c r="A129" s="34"/>
      <c r="B129" s="153"/>
      <c r="C129" s="154" t="s">
        <v>370</v>
      </c>
      <c r="D129" s="154" t="s">
        <v>161</v>
      </c>
      <c r="E129" s="155" t="s">
        <v>2950</v>
      </c>
      <c r="F129" s="156" t="s">
        <v>2951</v>
      </c>
      <c r="G129" s="157" t="s">
        <v>293</v>
      </c>
      <c r="H129" s="158">
        <v>18</v>
      </c>
      <c r="I129" s="159"/>
      <c r="J129" s="160">
        <f t="shared" si="20"/>
        <v>0</v>
      </c>
      <c r="K129" s="156" t="s">
        <v>3</v>
      </c>
      <c r="L129" s="35"/>
      <c r="M129" s="161" t="s">
        <v>3</v>
      </c>
      <c r="N129" s="162" t="s">
        <v>42</v>
      </c>
      <c r="O129" s="55"/>
      <c r="P129" s="163">
        <f t="shared" si="21"/>
        <v>0</v>
      </c>
      <c r="Q129" s="163">
        <v>0</v>
      </c>
      <c r="R129" s="163">
        <f t="shared" si="22"/>
        <v>0</v>
      </c>
      <c r="S129" s="163">
        <v>0</v>
      </c>
      <c r="T129" s="164">
        <f t="shared" si="23"/>
        <v>0</v>
      </c>
      <c r="U129" s="34"/>
      <c r="V129" s="34"/>
      <c r="W129" s="34"/>
      <c r="X129" s="34"/>
      <c r="Y129" s="34"/>
      <c r="Z129" s="34"/>
      <c r="AA129" s="34"/>
      <c r="AB129" s="34"/>
      <c r="AC129" s="34"/>
      <c r="AD129" s="34"/>
      <c r="AE129" s="34"/>
      <c r="AR129" s="165" t="s">
        <v>251</v>
      </c>
      <c r="AT129" s="165" t="s">
        <v>161</v>
      </c>
      <c r="AU129" s="165" t="s">
        <v>15</v>
      </c>
      <c r="AY129" s="19" t="s">
        <v>159</v>
      </c>
      <c r="BE129" s="166">
        <f t="shared" si="24"/>
        <v>0</v>
      </c>
      <c r="BF129" s="166">
        <f t="shared" si="25"/>
        <v>0</v>
      </c>
      <c r="BG129" s="166">
        <f t="shared" si="26"/>
        <v>0</v>
      </c>
      <c r="BH129" s="166">
        <f t="shared" si="27"/>
        <v>0</v>
      </c>
      <c r="BI129" s="166">
        <f t="shared" si="28"/>
        <v>0</v>
      </c>
      <c r="BJ129" s="19" t="s">
        <v>15</v>
      </c>
      <c r="BK129" s="166">
        <f t="shared" si="29"/>
        <v>0</v>
      </c>
      <c r="BL129" s="19" t="s">
        <v>251</v>
      </c>
      <c r="BM129" s="165" t="s">
        <v>606</v>
      </c>
    </row>
    <row r="130" spans="1:65" s="2" customFormat="1" ht="16.5" customHeight="1">
      <c r="A130" s="34"/>
      <c r="B130" s="153"/>
      <c r="C130" s="154" t="s">
        <v>374</v>
      </c>
      <c r="D130" s="154" t="s">
        <v>161</v>
      </c>
      <c r="E130" s="155" t="s">
        <v>2952</v>
      </c>
      <c r="F130" s="156" t="s">
        <v>2953</v>
      </c>
      <c r="G130" s="157" t="s">
        <v>293</v>
      </c>
      <c r="H130" s="158">
        <v>36</v>
      </c>
      <c r="I130" s="159"/>
      <c r="J130" s="160">
        <f t="shared" si="20"/>
        <v>0</v>
      </c>
      <c r="K130" s="156" t="s">
        <v>3</v>
      </c>
      <c r="L130" s="35"/>
      <c r="M130" s="161" t="s">
        <v>3</v>
      </c>
      <c r="N130" s="162" t="s">
        <v>42</v>
      </c>
      <c r="O130" s="55"/>
      <c r="P130" s="163">
        <f t="shared" si="21"/>
        <v>0</v>
      </c>
      <c r="Q130" s="163">
        <v>0</v>
      </c>
      <c r="R130" s="163">
        <f t="shared" si="22"/>
        <v>0</v>
      </c>
      <c r="S130" s="163">
        <v>0</v>
      </c>
      <c r="T130" s="164">
        <f t="shared" si="23"/>
        <v>0</v>
      </c>
      <c r="U130" s="34"/>
      <c r="V130" s="34"/>
      <c r="W130" s="34"/>
      <c r="X130" s="34"/>
      <c r="Y130" s="34"/>
      <c r="Z130" s="34"/>
      <c r="AA130" s="34"/>
      <c r="AB130" s="34"/>
      <c r="AC130" s="34"/>
      <c r="AD130" s="34"/>
      <c r="AE130" s="34"/>
      <c r="AR130" s="165" t="s">
        <v>251</v>
      </c>
      <c r="AT130" s="165" t="s">
        <v>161</v>
      </c>
      <c r="AU130" s="165" t="s">
        <v>15</v>
      </c>
      <c r="AY130" s="19" t="s">
        <v>159</v>
      </c>
      <c r="BE130" s="166">
        <f t="shared" si="24"/>
        <v>0</v>
      </c>
      <c r="BF130" s="166">
        <f t="shared" si="25"/>
        <v>0</v>
      </c>
      <c r="BG130" s="166">
        <f t="shared" si="26"/>
        <v>0</v>
      </c>
      <c r="BH130" s="166">
        <f t="shared" si="27"/>
        <v>0</v>
      </c>
      <c r="BI130" s="166">
        <f t="shared" si="28"/>
        <v>0</v>
      </c>
      <c r="BJ130" s="19" t="s">
        <v>15</v>
      </c>
      <c r="BK130" s="166">
        <f t="shared" si="29"/>
        <v>0</v>
      </c>
      <c r="BL130" s="19" t="s">
        <v>251</v>
      </c>
      <c r="BM130" s="165" t="s">
        <v>615</v>
      </c>
    </row>
    <row r="131" spans="1:65" s="2" customFormat="1" ht="16.5" customHeight="1">
      <c r="A131" s="34"/>
      <c r="B131" s="153"/>
      <c r="C131" s="154" t="s">
        <v>378</v>
      </c>
      <c r="D131" s="154" t="s">
        <v>161</v>
      </c>
      <c r="E131" s="155" t="s">
        <v>2954</v>
      </c>
      <c r="F131" s="156" t="s">
        <v>2955</v>
      </c>
      <c r="G131" s="157" t="s">
        <v>293</v>
      </c>
      <c r="H131" s="158">
        <v>33</v>
      </c>
      <c r="I131" s="159"/>
      <c r="J131" s="160">
        <f t="shared" si="20"/>
        <v>0</v>
      </c>
      <c r="K131" s="156" t="s">
        <v>3</v>
      </c>
      <c r="L131" s="35"/>
      <c r="M131" s="161" t="s">
        <v>3</v>
      </c>
      <c r="N131" s="162" t="s">
        <v>42</v>
      </c>
      <c r="O131" s="55"/>
      <c r="P131" s="163">
        <f t="shared" si="21"/>
        <v>0</v>
      </c>
      <c r="Q131" s="163">
        <v>0</v>
      </c>
      <c r="R131" s="163">
        <f t="shared" si="22"/>
        <v>0</v>
      </c>
      <c r="S131" s="163">
        <v>0</v>
      </c>
      <c r="T131" s="164">
        <f t="shared" si="23"/>
        <v>0</v>
      </c>
      <c r="U131" s="34"/>
      <c r="V131" s="34"/>
      <c r="W131" s="34"/>
      <c r="X131" s="34"/>
      <c r="Y131" s="34"/>
      <c r="Z131" s="34"/>
      <c r="AA131" s="34"/>
      <c r="AB131" s="34"/>
      <c r="AC131" s="34"/>
      <c r="AD131" s="34"/>
      <c r="AE131" s="34"/>
      <c r="AR131" s="165" t="s">
        <v>251</v>
      </c>
      <c r="AT131" s="165" t="s">
        <v>161</v>
      </c>
      <c r="AU131" s="165" t="s">
        <v>15</v>
      </c>
      <c r="AY131" s="19" t="s">
        <v>159</v>
      </c>
      <c r="BE131" s="166">
        <f t="shared" si="24"/>
        <v>0</v>
      </c>
      <c r="BF131" s="166">
        <f t="shared" si="25"/>
        <v>0</v>
      </c>
      <c r="BG131" s="166">
        <f t="shared" si="26"/>
        <v>0</v>
      </c>
      <c r="BH131" s="166">
        <f t="shared" si="27"/>
        <v>0</v>
      </c>
      <c r="BI131" s="166">
        <f t="shared" si="28"/>
        <v>0</v>
      </c>
      <c r="BJ131" s="19" t="s">
        <v>15</v>
      </c>
      <c r="BK131" s="166">
        <f t="shared" si="29"/>
        <v>0</v>
      </c>
      <c r="BL131" s="19" t="s">
        <v>251</v>
      </c>
      <c r="BM131" s="165" t="s">
        <v>628</v>
      </c>
    </row>
    <row r="132" spans="1:65" s="2" customFormat="1" ht="16.5" customHeight="1">
      <c r="A132" s="34"/>
      <c r="B132" s="153"/>
      <c r="C132" s="154" t="s">
        <v>382</v>
      </c>
      <c r="D132" s="154" t="s">
        <v>161</v>
      </c>
      <c r="E132" s="155" t="s">
        <v>2956</v>
      </c>
      <c r="F132" s="156" t="s">
        <v>2957</v>
      </c>
      <c r="G132" s="157" t="s">
        <v>293</v>
      </c>
      <c r="H132" s="158">
        <v>33</v>
      </c>
      <c r="I132" s="159"/>
      <c r="J132" s="160">
        <f t="shared" si="20"/>
        <v>0</v>
      </c>
      <c r="K132" s="156" t="s">
        <v>3</v>
      </c>
      <c r="L132" s="35"/>
      <c r="M132" s="161" t="s">
        <v>3</v>
      </c>
      <c r="N132" s="162" t="s">
        <v>42</v>
      </c>
      <c r="O132" s="55"/>
      <c r="P132" s="163">
        <f t="shared" si="21"/>
        <v>0</v>
      </c>
      <c r="Q132" s="163">
        <v>0</v>
      </c>
      <c r="R132" s="163">
        <f t="shared" si="22"/>
        <v>0</v>
      </c>
      <c r="S132" s="163">
        <v>0</v>
      </c>
      <c r="T132" s="164">
        <f t="shared" si="23"/>
        <v>0</v>
      </c>
      <c r="U132" s="34"/>
      <c r="V132" s="34"/>
      <c r="W132" s="34"/>
      <c r="X132" s="34"/>
      <c r="Y132" s="34"/>
      <c r="Z132" s="34"/>
      <c r="AA132" s="34"/>
      <c r="AB132" s="34"/>
      <c r="AC132" s="34"/>
      <c r="AD132" s="34"/>
      <c r="AE132" s="34"/>
      <c r="AR132" s="165" t="s">
        <v>251</v>
      </c>
      <c r="AT132" s="165" t="s">
        <v>161</v>
      </c>
      <c r="AU132" s="165" t="s">
        <v>15</v>
      </c>
      <c r="AY132" s="19" t="s">
        <v>159</v>
      </c>
      <c r="BE132" s="166">
        <f t="shared" si="24"/>
        <v>0</v>
      </c>
      <c r="BF132" s="166">
        <f t="shared" si="25"/>
        <v>0</v>
      </c>
      <c r="BG132" s="166">
        <f t="shared" si="26"/>
        <v>0</v>
      </c>
      <c r="BH132" s="166">
        <f t="shared" si="27"/>
        <v>0</v>
      </c>
      <c r="BI132" s="166">
        <f t="shared" si="28"/>
        <v>0</v>
      </c>
      <c r="BJ132" s="19" t="s">
        <v>15</v>
      </c>
      <c r="BK132" s="166">
        <f t="shared" si="29"/>
        <v>0</v>
      </c>
      <c r="BL132" s="19" t="s">
        <v>251</v>
      </c>
      <c r="BM132" s="165" t="s">
        <v>640</v>
      </c>
    </row>
    <row r="133" spans="1:65" s="2" customFormat="1" ht="16.5" customHeight="1">
      <c r="A133" s="34"/>
      <c r="B133" s="153"/>
      <c r="C133" s="154" t="s">
        <v>386</v>
      </c>
      <c r="D133" s="154" t="s">
        <v>161</v>
      </c>
      <c r="E133" s="155" t="s">
        <v>2958</v>
      </c>
      <c r="F133" s="156" t="s">
        <v>2959</v>
      </c>
      <c r="G133" s="157" t="s">
        <v>293</v>
      </c>
      <c r="H133" s="158">
        <v>3</v>
      </c>
      <c r="I133" s="159"/>
      <c r="J133" s="160">
        <f t="shared" si="20"/>
        <v>0</v>
      </c>
      <c r="K133" s="156" t="s">
        <v>3</v>
      </c>
      <c r="L133" s="35"/>
      <c r="M133" s="161" t="s">
        <v>3</v>
      </c>
      <c r="N133" s="162" t="s">
        <v>42</v>
      </c>
      <c r="O133" s="55"/>
      <c r="P133" s="163">
        <f t="shared" si="21"/>
        <v>0</v>
      </c>
      <c r="Q133" s="163">
        <v>0</v>
      </c>
      <c r="R133" s="163">
        <f t="shared" si="22"/>
        <v>0</v>
      </c>
      <c r="S133" s="163">
        <v>0</v>
      </c>
      <c r="T133" s="164">
        <f t="shared" si="23"/>
        <v>0</v>
      </c>
      <c r="U133" s="34"/>
      <c r="V133" s="34"/>
      <c r="W133" s="34"/>
      <c r="X133" s="34"/>
      <c r="Y133" s="34"/>
      <c r="Z133" s="34"/>
      <c r="AA133" s="34"/>
      <c r="AB133" s="34"/>
      <c r="AC133" s="34"/>
      <c r="AD133" s="34"/>
      <c r="AE133" s="34"/>
      <c r="AR133" s="165" t="s">
        <v>251</v>
      </c>
      <c r="AT133" s="165" t="s">
        <v>161</v>
      </c>
      <c r="AU133" s="165" t="s">
        <v>15</v>
      </c>
      <c r="AY133" s="19" t="s">
        <v>159</v>
      </c>
      <c r="BE133" s="166">
        <f t="shared" si="24"/>
        <v>0</v>
      </c>
      <c r="BF133" s="166">
        <f t="shared" si="25"/>
        <v>0</v>
      </c>
      <c r="BG133" s="166">
        <f t="shared" si="26"/>
        <v>0</v>
      </c>
      <c r="BH133" s="166">
        <f t="shared" si="27"/>
        <v>0</v>
      </c>
      <c r="BI133" s="166">
        <f t="shared" si="28"/>
        <v>0</v>
      </c>
      <c r="BJ133" s="19" t="s">
        <v>15</v>
      </c>
      <c r="BK133" s="166">
        <f t="shared" si="29"/>
        <v>0</v>
      </c>
      <c r="BL133" s="19" t="s">
        <v>251</v>
      </c>
      <c r="BM133" s="165" t="s">
        <v>650</v>
      </c>
    </row>
    <row r="134" spans="1:65" s="2" customFormat="1" ht="16.5" customHeight="1">
      <c r="A134" s="34"/>
      <c r="B134" s="153"/>
      <c r="C134" s="154" t="s">
        <v>390</v>
      </c>
      <c r="D134" s="154" t="s">
        <v>161</v>
      </c>
      <c r="E134" s="155" t="s">
        <v>2960</v>
      </c>
      <c r="F134" s="156" t="s">
        <v>2961</v>
      </c>
      <c r="G134" s="157" t="s">
        <v>293</v>
      </c>
      <c r="H134" s="158">
        <v>3</v>
      </c>
      <c r="I134" s="159"/>
      <c r="J134" s="160">
        <f t="shared" si="20"/>
        <v>0</v>
      </c>
      <c r="K134" s="156" t="s">
        <v>3</v>
      </c>
      <c r="L134" s="35"/>
      <c r="M134" s="161" t="s">
        <v>3</v>
      </c>
      <c r="N134" s="162" t="s">
        <v>42</v>
      </c>
      <c r="O134" s="55"/>
      <c r="P134" s="163">
        <f t="shared" si="21"/>
        <v>0</v>
      </c>
      <c r="Q134" s="163">
        <v>0</v>
      </c>
      <c r="R134" s="163">
        <f t="shared" si="22"/>
        <v>0</v>
      </c>
      <c r="S134" s="163">
        <v>0</v>
      </c>
      <c r="T134" s="164">
        <f t="shared" si="23"/>
        <v>0</v>
      </c>
      <c r="U134" s="34"/>
      <c r="V134" s="34"/>
      <c r="W134" s="34"/>
      <c r="X134" s="34"/>
      <c r="Y134" s="34"/>
      <c r="Z134" s="34"/>
      <c r="AA134" s="34"/>
      <c r="AB134" s="34"/>
      <c r="AC134" s="34"/>
      <c r="AD134" s="34"/>
      <c r="AE134" s="34"/>
      <c r="AR134" s="165" t="s">
        <v>251</v>
      </c>
      <c r="AT134" s="165" t="s">
        <v>161</v>
      </c>
      <c r="AU134" s="165" t="s">
        <v>15</v>
      </c>
      <c r="AY134" s="19" t="s">
        <v>159</v>
      </c>
      <c r="BE134" s="166">
        <f t="shared" si="24"/>
        <v>0</v>
      </c>
      <c r="BF134" s="166">
        <f t="shared" si="25"/>
        <v>0</v>
      </c>
      <c r="BG134" s="166">
        <f t="shared" si="26"/>
        <v>0</v>
      </c>
      <c r="BH134" s="166">
        <f t="shared" si="27"/>
        <v>0</v>
      </c>
      <c r="BI134" s="166">
        <f t="shared" si="28"/>
        <v>0</v>
      </c>
      <c r="BJ134" s="19" t="s">
        <v>15</v>
      </c>
      <c r="BK134" s="166">
        <f t="shared" si="29"/>
        <v>0</v>
      </c>
      <c r="BL134" s="19" t="s">
        <v>251</v>
      </c>
      <c r="BM134" s="165" t="s">
        <v>660</v>
      </c>
    </row>
    <row r="135" spans="1:65" s="2" customFormat="1" ht="16.5" customHeight="1">
      <c r="A135" s="34"/>
      <c r="B135" s="153"/>
      <c r="C135" s="154" t="s">
        <v>394</v>
      </c>
      <c r="D135" s="154" t="s">
        <v>161</v>
      </c>
      <c r="E135" s="155" t="s">
        <v>2962</v>
      </c>
      <c r="F135" s="156" t="s">
        <v>2963</v>
      </c>
      <c r="G135" s="157" t="s">
        <v>293</v>
      </c>
      <c r="H135" s="158">
        <v>1</v>
      </c>
      <c r="I135" s="159"/>
      <c r="J135" s="160">
        <f t="shared" si="20"/>
        <v>0</v>
      </c>
      <c r="K135" s="156" t="s">
        <v>3</v>
      </c>
      <c r="L135" s="35"/>
      <c r="M135" s="161" t="s">
        <v>3</v>
      </c>
      <c r="N135" s="162" t="s">
        <v>42</v>
      </c>
      <c r="O135" s="55"/>
      <c r="P135" s="163">
        <f t="shared" si="21"/>
        <v>0</v>
      </c>
      <c r="Q135" s="163">
        <v>0</v>
      </c>
      <c r="R135" s="163">
        <f t="shared" si="22"/>
        <v>0</v>
      </c>
      <c r="S135" s="163">
        <v>0</v>
      </c>
      <c r="T135" s="164">
        <f t="shared" si="23"/>
        <v>0</v>
      </c>
      <c r="U135" s="34"/>
      <c r="V135" s="34"/>
      <c r="W135" s="34"/>
      <c r="X135" s="34"/>
      <c r="Y135" s="34"/>
      <c r="Z135" s="34"/>
      <c r="AA135" s="34"/>
      <c r="AB135" s="34"/>
      <c r="AC135" s="34"/>
      <c r="AD135" s="34"/>
      <c r="AE135" s="34"/>
      <c r="AR135" s="165" t="s">
        <v>251</v>
      </c>
      <c r="AT135" s="165" t="s">
        <v>161</v>
      </c>
      <c r="AU135" s="165" t="s">
        <v>15</v>
      </c>
      <c r="AY135" s="19" t="s">
        <v>159</v>
      </c>
      <c r="BE135" s="166">
        <f t="shared" si="24"/>
        <v>0</v>
      </c>
      <c r="BF135" s="166">
        <f t="shared" si="25"/>
        <v>0</v>
      </c>
      <c r="BG135" s="166">
        <f t="shared" si="26"/>
        <v>0</v>
      </c>
      <c r="BH135" s="166">
        <f t="shared" si="27"/>
        <v>0</v>
      </c>
      <c r="BI135" s="166">
        <f t="shared" si="28"/>
        <v>0</v>
      </c>
      <c r="BJ135" s="19" t="s">
        <v>15</v>
      </c>
      <c r="BK135" s="166">
        <f t="shared" si="29"/>
        <v>0</v>
      </c>
      <c r="BL135" s="19" t="s">
        <v>251</v>
      </c>
      <c r="BM135" s="165" t="s">
        <v>670</v>
      </c>
    </row>
    <row r="136" spans="1:65" s="2" customFormat="1" ht="16.5" customHeight="1">
      <c r="A136" s="34"/>
      <c r="B136" s="153"/>
      <c r="C136" s="154" t="s">
        <v>399</v>
      </c>
      <c r="D136" s="154" t="s">
        <v>161</v>
      </c>
      <c r="E136" s="155" t="s">
        <v>2964</v>
      </c>
      <c r="F136" s="156" t="s">
        <v>2965</v>
      </c>
      <c r="G136" s="157" t="s">
        <v>293</v>
      </c>
      <c r="H136" s="158">
        <v>2</v>
      </c>
      <c r="I136" s="159"/>
      <c r="J136" s="160">
        <f t="shared" si="20"/>
        <v>0</v>
      </c>
      <c r="K136" s="156" t="s">
        <v>3</v>
      </c>
      <c r="L136" s="35"/>
      <c r="M136" s="161" t="s">
        <v>3</v>
      </c>
      <c r="N136" s="162" t="s">
        <v>42</v>
      </c>
      <c r="O136" s="55"/>
      <c r="P136" s="163">
        <f t="shared" si="21"/>
        <v>0</v>
      </c>
      <c r="Q136" s="163">
        <v>0</v>
      </c>
      <c r="R136" s="163">
        <f t="shared" si="22"/>
        <v>0</v>
      </c>
      <c r="S136" s="163">
        <v>0</v>
      </c>
      <c r="T136" s="164">
        <f t="shared" si="23"/>
        <v>0</v>
      </c>
      <c r="U136" s="34"/>
      <c r="V136" s="34"/>
      <c r="W136" s="34"/>
      <c r="X136" s="34"/>
      <c r="Y136" s="34"/>
      <c r="Z136" s="34"/>
      <c r="AA136" s="34"/>
      <c r="AB136" s="34"/>
      <c r="AC136" s="34"/>
      <c r="AD136" s="34"/>
      <c r="AE136" s="34"/>
      <c r="AR136" s="165" t="s">
        <v>251</v>
      </c>
      <c r="AT136" s="165" t="s">
        <v>161</v>
      </c>
      <c r="AU136" s="165" t="s">
        <v>15</v>
      </c>
      <c r="AY136" s="19" t="s">
        <v>159</v>
      </c>
      <c r="BE136" s="166">
        <f t="shared" si="24"/>
        <v>0</v>
      </c>
      <c r="BF136" s="166">
        <f t="shared" si="25"/>
        <v>0</v>
      </c>
      <c r="BG136" s="166">
        <f t="shared" si="26"/>
        <v>0</v>
      </c>
      <c r="BH136" s="166">
        <f t="shared" si="27"/>
        <v>0</v>
      </c>
      <c r="BI136" s="166">
        <f t="shared" si="28"/>
        <v>0</v>
      </c>
      <c r="BJ136" s="19" t="s">
        <v>15</v>
      </c>
      <c r="BK136" s="166">
        <f t="shared" si="29"/>
        <v>0</v>
      </c>
      <c r="BL136" s="19" t="s">
        <v>251</v>
      </c>
      <c r="BM136" s="165" t="s">
        <v>693</v>
      </c>
    </row>
    <row r="137" spans="1:65" s="2" customFormat="1" ht="16.5" customHeight="1">
      <c r="A137" s="34"/>
      <c r="B137" s="153"/>
      <c r="C137" s="154" t="s">
        <v>405</v>
      </c>
      <c r="D137" s="154" t="s">
        <v>161</v>
      </c>
      <c r="E137" s="155" t="s">
        <v>2966</v>
      </c>
      <c r="F137" s="156" t="s">
        <v>2967</v>
      </c>
      <c r="G137" s="157" t="s">
        <v>293</v>
      </c>
      <c r="H137" s="158">
        <v>2</v>
      </c>
      <c r="I137" s="159"/>
      <c r="J137" s="160">
        <f t="shared" si="20"/>
        <v>0</v>
      </c>
      <c r="K137" s="156" t="s">
        <v>3</v>
      </c>
      <c r="L137" s="35"/>
      <c r="M137" s="161" t="s">
        <v>3</v>
      </c>
      <c r="N137" s="162" t="s">
        <v>42</v>
      </c>
      <c r="O137" s="55"/>
      <c r="P137" s="163">
        <f t="shared" si="21"/>
        <v>0</v>
      </c>
      <c r="Q137" s="163">
        <v>0</v>
      </c>
      <c r="R137" s="163">
        <f t="shared" si="22"/>
        <v>0</v>
      </c>
      <c r="S137" s="163">
        <v>0</v>
      </c>
      <c r="T137" s="164">
        <f t="shared" si="23"/>
        <v>0</v>
      </c>
      <c r="U137" s="34"/>
      <c r="V137" s="34"/>
      <c r="W137" s="34"/>
      <c r="X137" s="34"/>
      <c r="Y137" s="34"/>
      <c r="Z137" s="34"/>
      <c r="AA137" s="34"/>
      <c r="AB137" s="34"/>
      <c r="AC137" s="34"/>
      <c r="AD137" s="34"/>
      <c r="AE137" s="34"/>
      <c r="AR137" s="165" t="s">
        <v>251</v>
      </c>
      <c r="AT137" s="165" t="s">
        <v>161</v>
      </c>
      <c r="AU137" s="165" t="s">
        <v>15</v>
      </c>
      <c r="AY137" s="19" t="s">
        <v>159</v>
      </c>
      <c r="BE137" s="166">
        <f t="shared" si="24"/>
        <v>0</v>
      </c>
      <c r="BF137" s="166">
        <f t="shared" si="25"/>
        <v>0</v>
      </c>
      <c r="BG137" s="166">
        <f t="shared" si="26"/>
        <v>0</v>
      </c>
      <c r="BH137" s="166">
        <f t="shared" si="27"/>
        <v>0</v>
      </c>
      <c r="BI137" s="166">
        <f t="shared" si="28"/>
        <v>0</v>
      </c>
      <c r="BJ137" s="19" t="s">
        <v>15</v>
      </c>
      <c r="BK137" s="166">
        <f t="shared" si="29"/>
        <v>0</v>
      </c>
      <c r="BL137" s="19" t="s">
        <v>251</v>
      </c>
      <c r="BM137" s="165" t="s">
        <v>704</v>
      </c>
    </row>
    <row r="138" spans="1:65" s="2" customFormat="1" ht="16.5" customHeight="1">
      <c r="A138" s="34"/>
      <c r="B138" s="153"/>
      <c r="C138" s="154" t="s">
        <v>414</v>
      </c>
      <c r="D138" s="154" t="s">
        <v>161</v>
      </c>
      <c r="E138" s="155" t="s">
        <v>2968</v>
      </c>
      <c r="F138" s="156" t="s">
        <v>2969</v>
      </c>
      <c r="G138" s="157" t="s">
        <v>293</v>
      </c>
      <c r="H138" s="158">
        <v>18</v>
      </c>
      <c r="I138" s="159"/>
      <c r="J138" s="160">
        <f t="shared" si="20"/>
        <v>0</v>
      </c>
      <c r="K138" s="156" t="s">
        <v>3</v>
      </c>
      <c r="L138" s="35"/>
      <c r="M138" s="161" t="s">
        <v>3</v>
      </c>
      <c r="N138" s="162" t="s">
        <v>42</v>
      </c>
      <c r="O138" s="55"/>
      <c r="P138" s="163">
        <f t="shared" si="21"/>
        <v>0</v>
      </c>
      <c r="Q138" s="163">
        <v>0</v>
      </c>
      <c r="R138" s="163">
        <f t="shared" si="22"/>
        <v>0</v>
      </c>
      <c r="S138" s="163">
        <v>0</v>
      </c>
      <c r="T138" s="164">
        <f t="shared" si="23"/>
        <v>0</v>
      </c>
      <c r="U138" s="34"/>
      <c r="V138" s="34"/>
      <c r="W138" s="34"/>
      <c r="X138" s="34"/>
      <c r="Y138" s="34"/>
      <c r="Z138" s="34"/>
      <c r="AA138" s="34"/>
      <c r="AB138" s="34"/>
      <c r="AC138" s="34"/>
      <c r="AD138" s="34"/>
      <c r="AE138" s="34"/>
      <c r="AR138" s="165" t="s">
        <v>251</v>
      </c>
      <c r="AT138" s="165" t="s">
        <v>161</v>
      </c>
      <c r="AU138" s="165" t="s">
        <v>15</v>
      </c>
      <c r="AY138" s="19" t="s">
        <v>159</v>
      </c>
      <c r="BE138" s="166">
        <f t="shared" si="24"/>
        <v>0</v>
      </c>
      <c r="BF138" s="166">
        <f t="shared" si="25"/>
        <v>0</v>
      </c>
      <c r="BG138" s="166">
        <f t="shared" si="26"/>
        <v>0</v>
      </c>
      <c r="BH138" s="166">
        <f t="shared" si="27"/>
        <v>0</v>
      </c>
      <c r="BI138" s="166">
        <f t="shared" si="28"/>
        <v>0</v>
      </c>
      <c r="BJ138" s="19" t="s">
        <v>15</v>
      </c>
      <c r="BK138" s="166">
        <f t="shared" si="29"/>
        <v>0</v>
      </c>
      <c r="BL138" s="19" t="s">
        <v>251</v>
      </c>
      <c r="BM138" s="165" t="s">
        <v>720</v>
      </c>
    </row>
    <row r="139" spans="1:65" s="2" customFormat="1" ht="16.5" customHeight="1">
      <c r="A139" s="34"/>
      <c r="B139" s="153"/>
      <c r="C139" s="154" t="s">
        <v>433</v>
      </c>
      <c r="D139" s="154" t="s">
        <v>161</v>
      </c>
      <c r="E139" s="155" t="s">
        <v>2970</v>
      </c>
      <c r="F139" s="156" t="s">
        <v>2971</v>
      </c>
      <c r="G139" s="157" t="s">
        <v>214</v>
      </c>
      <c r="H139" s="158">
        <v>0.02</v>
      </c>
      <c r="I139" s="159"/>
      <c r="J139" s="160">
        <f t="shared" si="20"/>
        <v>0</v>
      </c>
      <c r="K139" s="156" t="s">
        <v>3</v>
      </c>
      <c r="L139" s="35"/>
      <c r="M139" s="161" t="s">
        <v>3</v>
      </c>
      <c r="N139" s="162" t="s">
        <v>42</v>
      </c>
      <c r="O139" s="55"/>
      <c r="P139" s="163">
        <f t="shared" si="21"/>
        <v>0</v>
      </c>
      <c r="Q139" s="163">
        <v>0</v>
      </c>
      <c r="R139" s="163">
        <f t="shared" si="22"/>
        <v>0</v>
      </c>
      <c r="S139" s="163">
        <v>0</v>
      </c>
      <c r="T139" s="164">
        <f t="shared" si="23"/>
        <v>0</v>
      </c>
      <c r="U139" s="34"/>
      <c r="V139" s="34"/>
      <c r="W139" s="34"/>
      <c r="X139" s="34"/>
      <c r="Y139" s="34"/>
      <c r="Z139" s="34"/>
      <c r="AA139" s="34"/>
      <c r="AB139" s="34"/>
      <c r="AC139" s="34"/>
      <c r="AD139" s="34"/>
      <c r="AE139" s="34"/>
      <c r="AR139" s="165" t="s">
        <v>251</v>
      </c>
      <c r="AT139" s="165" t="s">
        <v>161</v>
      </c>
      <c r="AU139" s="165" t="s">
        <v>15</v>
      </c>
      <c r="AY139" s="19" t="s">
        <v>159</v>
      </c>
      <c r="BE139" s="166">
        <f t="shared" si="24"/>
        <v>0</v>
      </c>
      <c r="BF139" s="166">
        <f t="shared" si="25"/>
        <v>0</v>
      </c>
      <c r="BG139" s="166">
        <f t="shared" si="26"/>
        <v>0</v>
      </c>
      <c r="BH139" s="166">
        <f t="shared" si="27"/>
        <v>0</v>
      </c>
      <c r="BI139" s="166">
        <f t="shared" si="28"/>
        <v>0</v>
      </c>
      <c r="BJ139" s="19" t="s">
        <v>15</v>
      </c>
      <c r="BK139" s="166">
        <f t="shared" si="29"/>
        <v>0</v>
      </c>
      <c r="BL139" s="19" t="s">
        <v>251</v>
      </c>
      <c r="BM139" s="165" t="s">
        <v>740</v>
      </c>
    </row>
    <row r="140" spans="1:65" s="2" customFormat="1" ht="16.5" customHeight="1">
      <c r="A140" s="34"/>
      <c r="B140" s="153"/>
      <c r="C140" s="154" t="s">
        <v>441</v>
      </c>
      <c r="D140" s="154" t="s">
        <v>161</v>
      </c>
      <c r="E140" s="155" t="s">
        <v>2972</v>
      </c>
      <c r="F140" s="156" t="s">
        <v>2973</v>
      </c>
      <c r="G140" s="157" t="s">
        <v>2172</v>
      </c>
      <c r="H140" s="209"/>
      <c r="I140" s="159"/>
      <c r="J140" s="160">
        <f t="shared" si="20"/>
        <v>0</v>
      </c>
      <c r="K140" s="156" t="s">
        <v>3</v>
      </c>
      <c r="L140" s="35"/>
      <c r="M140" s="161" t="s">
        <v>3</v>
      </c>
      <c r="N140" s="162" t="s">
        <v>42</v>
      </c>
      <c r="O140" s="55"/>
      <c r="P140" s="163">
        <f t="shared" si="21"/>
        <v>0</v>
      </c>
      <c r="Q140" s="163">
        <v>0</v>
      </c>
      <c r="R140" s="163">
        <f t="shared" si="22"/>
        <v>0</v>
      </c>
      <c r="S140" s="163">
        <v>0</v>
      </c>
      <c r="T140" s="164">
        <f t="shared" si="23"/>
        <v>0</v>
      </c>
      <c r="U140" s="34"/>
      <c r="V140" s="34"/>
      <c r="W140" s="34"/>
      <c r="X140" s="34"/>
      <c r="Y140" s="34"/>
      <c r="Z140" s="34"/>
      <c r="AA140" s="34"/>
      <c r="AB140" s="34"/>
      <c r="AC140" s="34"/>
      <c r="AD140" s="34"/>
      <c r="AE140" s="34"/>
      <c r="AR140" s="165" t="s">
        <v>251</v>
      </c>
      <c r="AT140" s="165" t="s">
        <v>161</v>
      </c>
      <c r="AU140" s="165" t="s">
        <v>15</v>
      </c>
      <c r="AY140" s="19" t="s">
        <v>159</v>
      </c>
      <c r="BE140" s="166">
        <f t="shared" si="24"/>
        <v>0</v>
      </c>
      <c r="BF140" s="166">
        <f t="shared" si="25"/>
        <v>0</v>
      </c>
      <c r="BG140" s="166">
        <f t="shared" si="26"/>
        <v>0</v>
      </c>
      <c r="BH140" s="166">
        <f t="shared" si="27"/>
        <v>0</v>
      </c>
      <c r="BI140" s="166">
        <f t="shared" si="28"/>
        <v>0</v>
      </c>
      <c r="BJ140" s="19" t="s">
        <v>15</v>
      </c>
      <c r="BK140" s="166">
        <f t="shared" si="29"/>
        <v>0</v>
      </c>
      <c r="BL140" s="19" t="s">
        <v>251</v>
      </c>
      <c r="BM140" s="165" t="s">
        <v>760</v>
      </c>
    </row>
    <row r="141" spans="2:63" s="12" customFormat="1" ht="25.9" customHeight="1">
      <c r="B141" s="140"/>
      <c r="D141" s="141" t="s">
        <v>70</v>
      </c>
      <c r="E141" s="142" t="s">
        <v>2974</v>
      </c>
      <c r="F141" s="142" t="s">
        <v>2975</v>
      </c>
      <c r="I141" s="143"/>
      <c r="J141" s="144">
        <f>BK141</f>
        <v>0</v>
      </c>
      <c r="L141" s="140"/>
      <c r="M141" s="145"/>
      <c r="N141" s="146"/>
      <c r="O141" s="146"/>
      <c r="P141" s="147">
        <f>SUM(P142:P168)</f>
        <v>0</v>
      </c>
      <c r="Q141" s="146"/>
      <c r="R141" s="147">
        <f>SUM(R142:R168)</f>
        <v>0</v>
      </c>
      <c r="S141" s="146"/>
      <c r="T141" s="148">
        <f>SUM(T142:T168)</f>
        <v>0</v>
      </c>
      <c r="AR141" s="141" t="s">
        <v>79</v>
      </c>
      <c r="AT141" s="149" t="s">
        <v>70</v>
      </c>
      <c r="AU141" s="149" t="s">
        <v>71</v>
      </c>
      <c r="AY141" s="141" t="s">
        <v>159</v>
      </c>
      <c r="BK141" s="150">
        <f>SUM(BK142:BK168)</f>
        <v>0</v>
      </c>
    </row>
    <row r="142" spans="1:65" s="2" customFormat="1" ht="16.5" customHeight="1">
      <c r="A142" s="34"/>
      <c r="B142" s="153"/>
      <c r="C142" s="154" t="s">
        <v>447</v>
      </c>
      <c r="D142" s="154" t="s">
        <v>161</v>
      </c>
      <c r="E142" s="155" t="s">
        <v>2976</v>
      </c>
      <c r="F142" s="156" t="s">
        <v>2977</v>
      </c>
      <c r="G142" s="157" t="s">
        <v>293</v>
      </c>
      <c r="H142" s="158">
        <v>33</v>
      </c>
      <c r="I142" s="159"/>
      <c r="J142" s="160">
        <f aca="true" t="shared" si="30" ref="J142:J168">ROUND(I142*H142,2)</f>
        <v>0</v>
      </c>
      <c r="K142" s="156" t="s">
        <v>3</v>
      </c>
      <c r="L142" s="35"/>
      <c r="M142" s="161" t="s">
        <v>3</v>
      </c>
      <c r="N142" s="162" t="s">
        <v>42</v>
      </c>
      <c r="O142" s="55"/>
      <c r="P142" s="163">
        <f aca="true" t="shared" si="31" ref="P142:P168">O142*H142</f>
        <v>0</v>
      </c>
      <c r="Q142" s="163">
        <v>0</v>
      </c>
      <c r="R142" s="163">
        <f aca="true" t="shared" si="32" ref="R142:R168">Q142*H142</f>
        <v>0</v>
      </c>
      <c r="S142" s="163">
        <v>0</v>
      </c>
      <c r="T142" s="164">
        <f aca="true" t="shared" si="33" ref="T142:T168">S142*H142</f>
        <v>0</v>
      </c>
      <c r="U142" s="34"/>
      <c r="V142" s="34"/>
      <c r="W142" s="34"/>
      <c r="X142" s="34"/>
      <c r="Y142" s="34"/>
      <c r="Z142" s="34"/>
      <c r="AA142" s="34"/>
      <c r="AB142" s="34"/>
      <c r="AC142" s="34"/>
      <c r="AD142" s="34"/>
      <c r="AE142" s="34"/>
      <c r="AR142" s="165" t="s">
        <v>251</v>
      </c>
      <c r="AT142" s="165" t="s">
        <v>161</v>
      </c>
      <c r="AU142" s="165" t="s">
        <v>15</v>
      </c>
      <c r="AY142" s="19" t="s">
        <v>159</v>
      </c>
      <c r="BE142" s="166">
        <f aca="true" t="shared" si="34" ref="BE142:BE168">IF(N142="základní",J142,0)</f>
        <v>0</v>
      </c>
      <c r="BF142" s="166">
        <f aca="true" t="shared" si="35" ref="BF142:BF168">IF(N142="snížená",J142,0)</f>
        <v>0</v>
      </c>
      <c r="BG142" s="166">
        <f aca="true" t="shared" si="36" ref="BG142:BG168">IF(N142="zákl. přenesená",J142,0)</f>
        <v>0</v>
      </c>
      <c r="BH142" s="166">
        <f aca="true" t="shared" si="37" ref="BH142:BH168">IF(N142="sníž. přenesená",J142,0)</f>
        <v>0</v>
      </c>
      <c r="BI142" s="166">
        <f aca="true" t="shared" si="38" ref="BI142:BI168">IF(N142="nulová",J142,0)</f>
        <v>0</v>
      </c>
      <c r="BJ142" s="19" t="s">
        <v>15</v>
      </c>
      <c r="BK142" s="166">
        <f aca="true" t="shared" si="39" ref="BK142:BK168">ROUND(I142*H142,2)</f>
        <v>0</v>
      </c>
      <c r="BL142" s="19" t="s">
        <v>251</v>
      </c>
      <c r="BM142" s="165" t="s">
        <v>786</v>
      </c>
    </row>
    <row r="143" spans="1:65" s="2" customFormat="1" ht="16.5" customHeight="1">
      <c r="A143" s="34"/>
      <c r="B143" s="153"/>
      <c r="C143" s="154" t="s">
        <v>453</v>
      </c>
      <c r="D143" s="154" t="s">
        <v>161</v>
      </c>
      <c r="E143" s="155" t="s">
        <v>2978</v>
      </c>
      <c r="F143" s="156" t="s">
        <v>2979</v>
      </c>
      <c r="G143" s="157" t="s">
        <v>293</v>
      </c>
      <c r="H143" s="158">
        <v>1</v>
      </c>
      <c r="I143" s="159"/>
      <c r="J143" s="160">
        <f t="shared" si="30"/>
        <v>0</v>
      </c>
      <c r="K143" s="156" t="s">
        <v>3</v>
      </c>
      <c r="L143" s="35"/>
      <c r="M143" s="161" t="s">
        <v>3</v>
      </c>
      <c r="N143" s="162" t="s">
        <v>42</v>
      </c>
      <c r="O143" s="55"/>
      <c r="P143" s="163">
        <f t="shared" si="31"/>
        <v>0</v>
      </c>
      <c r="Q143" s="163">
        <v>0</v>
      </c>
      <c r="R143" s="163">
        <f t="shared" si="32"/>
        <v>0</v>
      </c>
      <c r="S143" s="163">
        <v>0</v>
      </c>
      <c r="T143" s="164">
        <f t="shared" si="33"/>
        <v>0</v>
      </c>
      <c r="U143" s="34"/>
      <c r="V143" s="34"/>
      <c r="W143" s="34"/>
      <c r="X143" s="34"/>
      <c r="Y143" s="34"/>
      <c r="Z143" s="34"/>
      <c r="AA143" s="34"/>
      <c r="AB143" s="34"/>
      <c r="AC143" s="34"/>
      <c r="AD143" s="34"/>
      <c r="AE143" s="34"/>
      <c r="AR143" s="165" t="s">
        <v>251</v>
      </c>
      <c r="AT143" s="165" t="s">
        <v>161</v>
      </c>
      <c r="AU143" s="165" t="s">
        <v>15</v>
      </c>
      <c r="AY143" s="19" t="s">
        <v>159</v>
      </c>
      <c r="BE143" s="166">
        <f t="shared" si="34"/>
        <v>0</v>
      </c>
      <c r="BF143" s="166">
        <f t="shared" si="35"/>
        <v>0</v>
      </c>
      <c r="BG143" s="166">
        <f t="shared" si="36"/>
        <v>0</v>
      </c>
      <c r="BH143" s="166">
        <f t="shared" si="37"/>
        <v>0</v>
      </c>
      <c r="BI143" s="166">
        <f t="shared" si="38"/>
        <v>0</v>
      </c>
      <c r="BJ143" s="19" t="s">
        <v>15</v>
      </c>
      <c r="BK143" s="166">
        <f t="shared" si="39"/>
        <v>0</v>
      </c>
      <c r="BL143" s="19" t="s">
        <v>251</v>
      </c>
      <c r="BM143" s="165" t="s">
        <v>796</v>
      </c>
    </row>
    <row r="144" spans="1:65" s="2" customFormat="1" ht="16.5" customHeight="1">
      <c r="A144" s="34"/>
      <c r="B144" s="153"/>
      <c r="C144" s="154" t="s">
        <v>459</v>
      </c>
      <c r="D144" s="154" t="s">
        <v>161</v>
      </c>
      <c r="E144" s="155" t="s">
        <v>2980</v>
      </c>
      <c r="F144" s="156" t="s">
        <v>2981</v>
      </c>
      <c r="G144" s="157" t="s">
        <v>293</v>
      </c>
      <c r="H144" s="158">
        <v>1</v>
      </c>
      <c r="I144" s="159"/>
      <c r="J144" s="160">
        <f t="shared" si="30"/>
        <v>0</v>
      </c>
      <c r="K144" s="156" t="s">
        <v>3</v>
      </c>
      <c r="L144" s="35"/>
      <c r="M144" s="161" t="s">
        <v>3</v>
      </c>
      <c r="N144" s="162" t="s">
        <v>42</v>
      </c>
      <c r="O144" s="55"/>
      <c r="P144" s="163">
        <f t="shared" si="31"/>
        <v>0</v>
      </c>
      <c r="Q144" s="163">
        <v>0</v>
      </c>
      <c r="R144" s="163">
        <f t="shared" si="32"/>
        <v>0</v>
      </c>
      <c r="S144" s="163">
        <v>0</v>
      </c>
      <c r="T144" s="164">
        <f t="shared" si="33"/>
        <v>0</v>
      </c>
      <c r="U144" s="34"/>
      <c r="V144" s="34"/>
      <c r="W144" s="34"/>
      <c r="X144" s="34"/>
      <c r="Y144" s="34"/>
      <c r="Z144" s="34"/>
      <c r="AA144" s="34"/>
      <c r="AB144" s="34"/>
      <c r="AC144" s="34"/>
      <c r="AD144" s="34"/>
      <c r="AE144" s="34"/>
      <c r="AR144" s="165" t="s">
        <v>251</v>
      </c>
      <c r="AT144" s="165" t="s">
        <v>161</v>
      </c>
      <c r="AU144" s="165" t="s">
        <v>15</v>
      </c>
      <c r="AY144" s="19" t="s">
        <v>159</v>
      </c>
      <c r="BE144" s="166">
        <f t="shared" si="34"/>
        <v>0</v>
      </c>
      <c r="BF144" s="166">
        <f t="shared" si="35"/>
        <v>0</v>
      </c>
      <c r="BG144" s="166">
        <f t="shared" si="36"/>
        <v>0</v>
      </c>
      <c r="BH144" s="166">
        <f t="shared" si="37"/>
        <v>0</v>
      </c>
      <c r="BI144" s="166">
        <f t="shared" si="38"/>
        <v>0</v>
      </c>
      <c r="BJ144" s="19" t="s">
        <v>15</v>
      </c>
      <c r="BK144" s="166">
        <f t="shared" si="39"/>
        <v>0</v>
      </c>
      <c r="BL144" s="19" t="s">
        <v>251</v>
      </c>
      <c r="BM144" s="165" t="s">
        <v>805</v>
      </c>
    </row>
    <row r="145" spans="1:65" s="2" customFormat="1" ht="16.5" customHeight="1">
      <c r="A145" s="34"/>
      <c r="B145" s="153"/>
      <c r="C145" s="154" t="s">
        <v>464</v>
      </c>
      <c r="D145" s="154" t="s">
        <v>161</v>
      </c>
      <c r="E145" s="155" t="s">
        <v>2982</v>
      </c>
      <c r="F145" s="156" t="s">
        <v>2983</v>
      </c>
      <c r="G145" s="157" t="s">
        <v>293</v>
      </c>
      <c r="H145" s="158">
        <v>1</v>
      </c>
      <c r="I145" s="159"/>
      <c r="J145" s="160">
        <f t="shared" si="30"/>
        <v>0</v>
      </c>
      <c r="K145" s="156" t="s">
        <v>3</v>
      </c>
      <c r="L145" s="35"/>
      <c r="M145" s="161" t="s">
        <v>3</v>
      </c>
      <c r="N145" s="162" t="s">
        <v>42</v>
      </c>
      <c r="O145" s="55"/>
      <c r="P145" s="163">
        <f t="shared" si="31"/>
        <v>0</v>
      </c>
      <c r="Q145" s="163">
        <v>0</v>
      </c>
      <c r="R145" s="163">
        <f t="shared" si="32"/>
        <v>0</v>
      </c>
      <c r="S145" s="163">
        <v>0</v>
      </c>
      <c r="T145" s="164">
        <f t="shared" si="33"/>
        <v>0</v>
      </c>
      <c r="U145" s="34"/>
      <c r="V145" s="34"/>
      <c r="W145" s="34"/>
      <c r="X145" s="34"/>
      <c r="Y145" s="34"/>
      <c r="Z145" s="34"/>
      <c r="AA145" s="34"/>
      <c r="AB145" s="34"/>
      <c r="AC145" s="34"/>
      <c r="AD145" s="34"/>
      <c r="AE145" s="34"/>
      <c r="AR145" s="165" t="s">
        <v>251</v>
      </c>
      <c r="AT145" s="165" t="s">
        <v>161</v>
      </c>
      <c r="AU145" s="165" t="s">
        <v>15</v>
      </c>
      <c r="AY145" s="19" t="s">
        <v>159</v>
      </c>
      <c r="BE145" s="166">
        <f t="shared" si="34"/>
        <v>0</v>
      </c>
      <c r="BF145" s="166">
        <f t="shared" si="35"/>
        <v>0</v>
      </c>
      <c r="BG145" s="166">
        <f t="shared" si="36"/>
        <v>0</v>
      </c>
      <c r="BH145" s="166">
        <f t="shared" si="37"/>
        <v>0</v>
      </c>
      <c r="BI145" s="166">
        <f t="shared" si="38"/>
        <v>0</v>
      </c>
      <c r="BJ145" s="19" t="s">
        <v>15</v>
      </c>
      <c r="BK145" s="166">
        <f t="shared" si="39"/>
        <v>0</v>
      </c>
      <c r="BL145" s="19" t="s">
        <v>251</v>
      </c>
      <c r="BM145" s="165" t="s">
        <v>812</v>
      </c>
    </row>
    <row r="146" spans="1:65" s="2" customFormat="1" ht="16.5" customHeight="1">
      <c r="A146" s="34"/>
      <c r="B146" s="153"/>
      <c r="C146" s="154" t="s">
        <v>472</v>
      </c>
      <c r="D146" s="154" t="s">
        <v>161</v>
      </c>
      <c r="E146" s="155" t="s">
        <v>2984</v>
      </c>
      <c r="F146" s="156" t="s">
        <v>2985</v>
      </c>
      <c r="G146" s="157" t="s">
        <v>293</v>
      </c>
      <c r="H146" s="158">
        <v>1</v>
      </c>
      <c r="I146" s="159"/>
      <c r="J146" s="160">
        <f t="shared" si="30"/>
        <v>0</v>
      </c>
      <c r="K146" s="156" t="s">
        <v>3</v>
      </c>
      <c r="L146" s="35"/>
      <c r="M146" s="161" t="s">
        <v>3</v>
      </c>
      <c r="N146" s="162" t="s">
        <v>42</v>
      </c>
      <c r="O146" s="55"/>
      <c r="P146" s="163">
        <f t="shared" si="31"/>
        <v>0</v>
      </c>
      <c r="Q146" s="163">
        <v>0</v>
      </c>
      <c r="R146" s="163">
        <f t="shared" si="32"/>
        <v>0</v>
      </c>
      <c r="S146" s="163">
        <v>0</v>
      </c>
      <c r="T146" s="164">
        <f t="shared" si="33"/>
        <v>0</v>
      </c>
      <c r="U146" s="34"/>
      <c r="V146" s="34"/>
      <c r="W146" s="34"/>
      <c r="X146" s="34"/>
      <c r="Y146" s="34"/>
      <c r="Z146" s="34"/>
      <c r="AA146" s="34"/>
      <c r="AB146" s="34"/>
      <c r="AC146" s="34"/>
      <c r="AD146" s="34"/>
      <c r="AE146" s="34"/>
      <c r="AR146" s="165" t="s">
        <v>251</v>
      </c>
      <c r="AT146" s="165" t="s">
        <v>161</v>
      </c>
      <c r="AU146" s="165" t="s">
        <v>15</v>
      </c>
      <c r="AY146" s="19" t="s">
        <v>159</v>
      </c>
      <c r="BE146" s="166">
        <f t="shared" si="34"/>
        <v>0</v>
      </c>
      <c r="BF146" s="166">
        <f t="shared" si="35"/>
        <v>0</v>
      </c>
      <c r="BG146" s="166">
        <f t="shared" si="36"/>
        <v>0</v>
      </c>
      <c r="BH146" s="166">
        <f t="shared" si="37"/>
        <v>0</v>
      </c>
      <c r="BI146" s="166">
        <f t="shared" si="38"/>
        <v>0</v>
      </c>
      <c r="BJ146" s="19" t="s">
        <v>15</v>
      </c>
      <c r="BK146" s="166">
        <f t="shared" si="39"/>
        <v>0</v>
      </c>
      <c r="BL146" s="19" t="s">
        <v>251</v>
      </c>
      <c r="BM146" s="165" t="s">
        <v>834</v>
      </c>
    </row>
    <row r="147" spans="1:65" s="2" customFormat="1" ht="16.5" customHeight="1">
      <c r="A147" s="34"/>
      <c r="B147" s="153"/>
      <c r="C147" s="154" t="s">
        <v>478</v>
      </c>
      <c r="D147" s="154" t="s">
        <v>161</v>
      </c>
      <c r="E147" s="155" t="s">
        <v>2986</v>
      </c>
      <c r="F147" s="156" t="s">
        <v>2987</v>
      </c>
      <c r="G147" s="157" t="s">
        <v>293</v>
      </c>
      <c r="H147" s="158">
        <v>2</v>
      </c>
      <c r="I147" s="159"/>
      <c r="J147" s="160">
        <f t="shared" si="30"/>
        <v>0</v>
      </c>
      <c r="K147" s="156" t="s">
        <v>3</v>
      </c>
      <c r="L147" s="35"/>
      <c r="M147" s="161" t="s">
        <v>3</v>
      </c>
      <c r="N147" s="162" t="s">
        <v>42</v>
      </c>
      <c r="O147" s="55"/>
      <c r="P147" s="163">
        <f t="shared" si="31"/>
        <v>0</v>
      </c>
      <c r="Q147" s="163">
        <v>0</v>
      </c>
      <c r="R147" s="163">
        <f t="shared" si="32"/>
        <v>0</v>
      </c>
      <c r="S147" s="163">
        <v>0</v>
      </c>
      <c r="T147" s="164">
        <f t="shared" si="33"/>
        <v>0</v>
      </c>
      <c r="U147" s="34"/>
      <c r="V147" s="34"/>
      <c r="W147" s="34"/>
      <c r="X147" s="34"/>
      <c r="Y147" s="34"/>
      <c r="Z147" s="34"/>
      <c r="AA147" s="34"/>
      <c r="AB147" s="34"/>
      <c r="AC147" s="34"/>
      <c r="AD147" s="34"/>
      <c r="AE147" s="34"/>
      <c r="AR147" s="165" t="s">
        <v>251</v>
      </c>
      <c r="AT147" s="165" t="s">
        <v>161</v>
      </c>
      <c r="AU147" s="165" t="s">
        <v>15</v>
      </c>
      <c r="AY147" s="19" t="s">
        <v>159</v>
      </c>
      <c r="BE147" s="166">
        <f t="shared" si="34"/>
        <v>0</v>
      </c>
      <c r="BF147" s="166">
        <f t="shared" si="35"/>
        <v>0</v>
      </c>
      <c r="BG147" s="166">
        <f t="shared" si="36"/>
        <v>0</v>
      </c>
      <c r="BH147" s="166">
        <f t="shared" si="37"/>
        <v>0</v>
      </c>
      <c r="BI147" s="166">
        <f t="shared" si="38"/>
        <v>0</v>
      </c>
      <c r="BJ147" s="19" t="s">
        <v>15</v>
      </c>
      <c r="BK147" s="166">
        <f t="shared" si="39"/>
        <v>0</v>
      </c>
      <c r="BL147" s="19" t="s">
        <v>251</v>
      </c>
      <c r="BM147" s="165" t="s">
        <v>863</v>
      </c>
    </row>
    <row r="148" spans="1:65" s="2" customFormat="1" ht="16.5" customHeight="1">
      <c r="A148" s="34"/>
      <c r="B148" s="153"/>
      <c r="C148" s="154" t="s">
        <v>483</v>
      </c>
      <c r="D148" s="154" t="s">
        <v>161</v>
      </c>
      <c r="E148" s="155" t="s">
        <v>2988</v>
      </c>
      <c r="F148" s="156" t="s">
        <v>2989</v>
      </c>
      <c r="G148" s="157" t="s">
        <v>293</v>
      </c>
      <c r="H148" s="158">
        <v>1</v>
      </c>
      <c r="I148" s="159"/>
      <c r="J148" s="160">
        <f t="shared" si="30"/>
        <v>0</v>
      </c>
      <c r="K148" s="156" t="s">
        <v>3</v>
      </c>
      <c r="L148" s="35"/>
      <c r="M148" s="161" t="s">
        <v>3</v>
      </c>
      <c r="N148" s="162" t="s">
        <v>42</v>
      </c>
      <c r="O148" s="55"/>
      <c r="P148" s="163">
        <f t="shared" si="31"/>
        <v>0</v>
      </c>
      <c r="Q148" s="163">
        <v>0</v>
      </c>
      <c r="R148" s="163">
        <f t="shared" si="32"/>
        <v>0</v>
      </c>
      <c r="S148" s="163">
        <v>0</v>
      </c>
      <c r="T148" s="164">
        <f t="shared" si="33"/>
        <v>0</v>
      </c>
      <c r="U148" s="34"/>
      <c r="V148" s="34"/>
      <c r="W148" s="34"/>
      <c r="X148" s="34"/>
      <c r="Y148" s="34"/>
      <c r="Z148" s="34"/>
      <c r="AA148" s="34"/>
      <c r="AB148" s="34"/>
      <c r="AC148" s="34"/>
      <c r="AD148" s="34"/>
      <c r="AE148" s="34"/>
      <c r="AR148" s="165" t="s">
        <v>251</v>
      </c>
      <c r="AT148" s="165" t="s">
        <v>161</v>
      </c>
      <c r="AU148" s="165" t="s">
        <v>15</v>
      </c>
      <c r="AY148" s="19" t="s">
        <v>159</v>
      </c>
      <c r="BE148" s="166">
        <f t="shared" si="34"/>
        <v>0</v>
      </c>
      <c r="BF148" s="166">
        <f t="shared" si="35"/>
        <v>0</v>
      </c>
      <c r="BG148" s="166">
        <f t="shared" si="36"/>
        <v>0</v>
      </c>
      <c r="BH148" s="166">
        <f t="shared" si="37"/>
        <v>0</v>
      </c>
      <c r="BI148" s="166">
        <f t="shared" si="38"/>
        <v>0</v>
      </c>
      <c r="BJ148" s="19" t="s">
        <v>15</v>
      </c>
      <c r="BK148" s="166">
        <f t="shared" si="39"/>
        <v>0</v>
      </c>
      <c r="BL148" s="19" t="s">
        <v>251</v>
      </c>
      <c r="BM148" s="165" t="s">
        <v>894</v>
      </c>
    </row>
    <row r="149" spans="1:65" s="2" customFormat="1" ht="16.5" customHeight="1">
      <c r="A149" s="34"/>
      <c r="B149" s="153"/>
      <c r="C149" s="154" t="s">
        <v>488</v>
      </c>
      <c r="D149" s="154" t="s">
        <v>161</v>
      </c>
      <c r="E149" s="155" t="s">
        <v>2990</v>
      </c>
      <c r="F149" s="156" t="s">
        <v>2991</v>
      </c>
      <c r="G149" s="157" t="s">
        <v>293</v>
      </c>
      <c r="H149" s="158">
        <v>1</v>
      </c>
      <c r="I149" s="159"/>
      <c r="J149" s="160">
        <f t="shared" si="30"/>
        <v>0</v>
      </c>
      <c r="K149" s="156" t="s">
        <v>3</v>
      </c>
      <c r="L149" s="35"/>
      <c r="M149" s="161" t="s">
        <v>3</v>
      </c>
      <c r="N149" s="162" t="s">
        <v>42</v>
      </c>
      <c r="O149" s="55"/>
      <c r="P149" s="163">
        <f t="shared" si="31"/>
        <v>0</v>
      </c>
      <c r="Q149" s="163">
        <v>0</v>
      </c>
      <c r="R149" s="163">
        <f t="shared" si="32"/>
        <v>0</v>
      </c>
      <c r="S149" s="163">
        <v>0</v>
      </c>
      <c r="T149" s="164">
        <f t="shared" si="33"/>
        <v>0</v>
      </c>
      <c r="U149" s="34"/>
      <c r="V149" s="34"/>
      <c r="W149" s="34"/>
      <c r="X149" s="34"/>
      <c r="Y149" s="34"/>
      <c r="Z149" s="34"/>
      <c r="AA149" s="34"/>
      <c r="AB149" s="34"/>
      <c r="AC149" s="34"/>
      <c r="AD149" s="34"/>
      <c r="AE149" s="34"/>
      <c r="AR149" s="165" t="s">
        <v>251</v>
      </c>
      <c r="AT149" s="165" t="s">
        <v>161</v>
      </c>
      <c r="AU149" s="165" t="s">
        <v>15</v>
      </c>
      <c r="AY149" s="19" t="s">
        <v>159</v>
      </c>
      <c r="BE149" s="166">
        <f t="shared" si="34"/>
        <v>0</v>
      </c>
      <c r="BF149" s="166">
        <f t="shared" si="35"/>
        <v>0</v>
      </c>
      <c r="BG149" s="166">
        <f t="shared" si="36"/>
        <v>0</v>
      </c>
      <c r="BH149" s="166">
        <f t="shared" si="37"/>
        <v>0</v>
      </c>
      <c r="BI149" s="166">
        <f t="shared" si="38"/>
        <v>0</v>
      </c>
      <c r="BJ149" s="19" t="s">
        <v>15</v>
      </c>
      <c r="BK149" s="166">
        <f t="shared" si="39"/>
        <v>0</v>
      </c>
      <c r="BL149" s="19" t="s">
        <v>251</v>
      </c>
      <c r="BM149" s="165" t="s">
        <v>922</v>
      </c>
    </row>
    <row r="150" spans="1:65" s="2" customFormat="1" ht="16.5" customHeight="1">
      <c r="A150" s="34"/>
      <c r="B150" s="153"/>
      <c r="C150" s="154" t="s">
        <v>496</v>
      </c>
      <c r="D150" s="154" t="s">
        <v>161</v>
      </c>
      <c r="E150" s="155" t="s">
        <v>2992</v>
      </c>
      <c r="F150" s="156" t="s">
        <v>2993</v>
      </c>
      <c r="G150" s="157" t="s">
        <v>293</v>
      </c>
      <c r="H150" s="158">
        <v>1</v>
      </c>
      <c r="I150" s="159"/>
      <c r="J150" s="160">
        <f t="shared" si="30"/>
        <v>0</v>
      </c>
      <c r="K150" s="156" t="s">
        <v>3</v>
      </c>
      <c r="L150" s="35"/>
      <c r="M150" s="161" t="s">
        <v>3</v>
      </c>
      <c r="N150" s="162" t="s">
        <v>42</v>
      </c>
      <c r="O150" s="55"/>
      <c r="P150" s="163">
        <f t="shared" si="31"/>
        <v>0</v>
      </c>
      <c r="Q150" s="163">
        <v>0</v>
      </c>
      <c r="R150" s="163">
        <f t="shared" si="32"/>
        <v>0</v>
      </c>
      <c r="S150" s="163">
        <v>0</v>
      </c>
      <c r="T150" s="164">
        <f t="shared" si="33"/>
        <v>0</v>
      </c>
      <c r="U150" s="34"/>
      <c r="V150" s="34"/>
      <c r="W150" s="34"/>
      <c r="X150" s="34"/>
      <c r="Y150" s="34"/>
      <c r="Z150" s="34"/>
      <c r="AA150" s="34"/>
      <c r="AB150" s="34"/>
      <c r="AC150" s="34"/>
      <c r="AD150" s="34"/>
      <c r="AE150" s="34"/>
      <c r="AR150" s="165" t="s">
        <v>251</v>
      </c>
      <c r="AT150" s="165" t="s">
        <v>161</v>
      </c>
      <c r="AU150" s="165" t="s">
        <v>15</v>
      </c>
      <c r="AY150" s="19" t="s">
        <v>159</v>
      </c>
      <c r="BE150" s="166">
        <f t="shared" si="34"/>
        <v>0</v>
      </c>
      <c r="BF150" s="166">
        <f t="shared" si="35"/>
        <v>0</v>
      </c>
      <c r="BG150" s="166">
        <f t="shared" si="36"/>
        <v>0</v>
      </c>
      <c r="BH150" s="166">
        <f t="shared" si="37"/>
        <v>0</v>
      </c>
      <c r="BI150" s="166">
        <f t="shared" si="38"/>
        <v>0</v>
      </c>
      <c r="BJ150" s="19" t="s">
        <v>15</v>
      </c>
      <c r="BK150" s="166">
        <f t="shared" si="39"/>
        <v>0</v>
      </c>
      <c r="BL150" s="19" t="s">
        <v>251</v>
      </c>
      <c r="BM150" s="165" t="s">
        <v>930</v>
      </c>
    </row>
    <row r="151" spans="1:65" s="2" customFormat="1" ht="16.5" customHeight="1">
      <c r="A151" s="34"/>
      <c r="B151" s="153"/>
      <c r="C151" s="154" t="s">
        <v>501</v>
      </c>
      <c r="D151" s="154" t="s">
        <v>161</v>
      </c>
      <c r="E151" s="155" t="s">
        <v>2994</v>
      </c>
      <c r="F151" s="156" t="s">
        <v>2995</v>
      </c>
      <c r="G151" s="157" t="s">
        <v>293</v>
      </c>
      <c r="H151" s="158">
        <v>1</v>
      </c>
      <c r="I151" s="159"/>
      <c r="J151" s="160">
        <f t="shared" si="30"/>
        <v>0</v>
      </c>
      <c r="K151" s="156" t="s">
        <v>3</v>
      </c>
      <c r="L151" s="35"/>
      <c r="M151" s="161" t="s">
        <v>3</v>
      </c>
      <c r="N151" s="162" t="s">
        <v>42</v>
      </c>
      <c r="O151" s="55"/>
      <c r="P151" s="163">
        <f t="shared" si="31"/>
        <v>0</v>
      </c>
      <c r="Q151" s="163">
        <v>0</v>
      </c>
      <c r="R151" s="163">
        <f t="shared" si="32"/>
        <v>0</v>
      </c>
      <c r="S151" s="163">
        <v>0</v>
      </c>
      <c r="T151" s="164">
        <f t="shared" si="33"/>
        <v>0</v>
      </c>
      <c r="U151" s="34"/>
      <c r="V151" s="34"/>
      <c r="W151" s="34"/>
      <c r="X151" s="34"/>
      <c r="Y151" s="34"/>
      <c r="Z151" s="34"/>
      <c r="AA151" s="34"/>
      <c r="AB151" s="34"/>
      <c r="AC151" s="34"/>
      <c r="AD151" s="34"/>
      <c r="AE151" s="34"/>
      <c r="AR151" s="165" t="s">
        <v>251</v>
      </c>
      <c r="AT151" s="165" t="s">
        <v>161</v>
      </c>
      <c r="AU151" s="165" t="s">
        <v>15</v>
      </c>
      <c r="AY151" s="19" t="s">
        <v>159</v>
      </c>
      <c r="BE151" s="166">
        <f t="shared" si="34"/>
        <v>0</v>
      </c>
      <c r="BF151" s="166">
        <f t="shared" si="35"/>
        <v>0</v>
      </c>
      <c r="BG151" s="166">
        <f t="shared" si="36"/>
        <v>0</v>
      </c>
      <c r="BH151" s="166">
        <f t="shared" si="37"/>
        <v>0</v>
      </c>
      <c r="BI151" s="166">
        <f t="shared" si="38"/>
        <v>0</v>
      </c>
      <c r="BJ151" s="19" t="s">
        <v>15</v>
      </c>
      <c r="BK151" s="166">
        <f t="shared" si="39"/>
        <v>0</v>
      </c>
      <c r="BL151" s="19" t="s">
        <v>251</v>
      </c>
      <c r="BM151" s="165" t="s">
        <v>939</v>
      </c>
    </row>
    <row r="152" spans="1:65" s="2" customFormat="1" ht="16.5" customHeight="1">
      <c r="A152" s="34"/>
      <c r="B152" s="153"/>
      <c r="C152" s="154" t="s">
        <v>511</v>
      </c>
      <c r="D152" s="154" t="s">
        <v>161</v>
      </c>
      <c r="E152" s="155" t="s">
        <v>2996</v>
      </c>
      <c r="F152" s="156" t="s">
        <v>2997</v>
      </c>
      <c r="G152" s="157" t="s">
        <v>293</v>
      </c>
      <c r="H152" s="158">
        <v>3</v>
      </c>
      <c r="I152" s="159"/>
      <c r="J152" s="160">
        <f t="shared" si="30"/>
        <v>0</v>
      </c>
      <c r="K152" s="156" t="s">
        <v>3</v>
      </c>
      <c r="L152" s="35"/>
      <c r="M152" s="161" t="s">
        <v>3</v>
      </c>
      <c r="N152" s="162" t="s">
        <v>42</v>
      </c>
      <c r="O152" s="55"/>
      <c r="P152" s="163">
        <f t="shared" si="31"/>
        <v>0</v>
      </c>
      <c r="Q152" s="163">
        <v>0</v>
      </c>
      <c r="R152" s="163">
        <f t="shared" si="32"/>
        <v>0</v>
      </c>
      <c r="S152" s="163">
        <v>0</v>
      </c>
      <c r="T152" s="164">
        <f t="shared" si="33"/>
        <v>0</v>
      </c>
      <c r="U152" s="34"/>
      <c r="V152" s="34"/>
      <c r="W152" s="34"/>
      <c r="X152" s="34"/>
      <c r="Y152" s="34"/>
      <c r="Z152" s="34"/>
      <c r="AA152" s="34"/>
      <c r="AB152" s="34"/>
      <c r="AC152" s="34"/>
      <c r="AD152" s="34"/>
      <c r="AE152" s="34"/>
      <c r="AR152" s="165" t="s">
        <v>251</v>
      </c>
      <c r="AT152" s="165" t="s">
        <v>161</v>
      </c>
      <c r="AU152" s="165" t="s">
        <v>15</v>
      </c>
      <c r="AY152" s="19" t="s">
        <v>159</v>
      </c>
      <c r="BE152" s="166">
        <f t="shared" si="34"/>
        <v>0</v>
      </c>
      <c r="BF152" s="166">
        <f t="shared" si="35"/>
        <v>0</v>
      </c>
      <c r="BG152" s="166">
        <f t="shared" si="36"/>
        <v>0</v>
      </c>
      <c r="BH152" s="166">
        <f t="shared" si="37"/>
        <v>0</v>
      </c>
      <c r="BI152" s="166">
        <f t="shared" si="38"/>
        <v>0</v>
      </c>
      <c r="BJ152" s="19" t="s">
        <v>15</v>
      </c>
      <c r="BK152" s="166">
        <f t="shared" si="39"/>
        <v>0</v>
      </c>
      <c r="BL152" s="19" t="s">
        <v>251</v>
      </c>
      <c r="BM152" s="165" t="s">
        <v>949</v>
      </c>
    </row>
    <row r="153" spans="1:65" s="2" customFormat="1" ht="16.5" customHeight="1">
      <c r="A153" s="34"/>
      <c r="B153" s="153"/>
      <c r="C153" s="154" t="s">
        <v>520</v>
      </c>
      <c r="D153" s="154" t="s">
        <v>161</v>
      </c>
      <c r="E153" s="155" t="s">
        <v>2998</v>
      </c>
      <c r="F153" s="156" t="s">
        <v>2999</v>
      </c>
      <c r="G153" s="157" t="s">
        <v>293</v>
      </c>
      <c r="H153" s="158">
        <v>2</v>
      </c>
      <c r="I153" s="159"/>
      <c r="J153" s="160">
        <f t="shared" si="30"/>
        <v>0</v>
      </c>
      <c r="K153" s="156" t="s">
        <v>3</v>
      </c>
      <c r="L153" s="35"/>
      <c r="M153" s="161" t="s">
        <v>3</v>
      </c>
      <c r="N153" s="162" t="s">
        <v>42</v>
      </c>
      <c r="O153" s="55"/>
      <c r="P153" s="163">
        <f t="shared" si="31"/>
        <v>0</v>
      </c>
      <c r="Q153" s="163">
        <v>0</v>
      </c>
      <c r="R153" s="163">
        <f t="shared" si="32"/>
        <v>0</v>
      </c>
      <c r="S153" s="163">
        <v>0</v>
      </c>
      <c r="T153" s="164">
        <f t="shared" si="33"/>
        <v>0</v>
      </c>
      <c r="U153" s="34"/>
      <c r="V153" s="34"/>
      <c r="W153" s="34"/>
      <c r="X153" s="34"/>
      <c r="Y153" s="34"/>
      <c r="Z153" s="34"/>
      <c r="AA153" s="34"/>
      <c r="AB153" s="34"/>
      <c r="AC153" s="34"/>
      <c r="AD153" s="34"/>
      <c r="AE153" s="34"/>
      <c r="AR153" s="165" t="s">
        <v>251</v>
      </c>
      <c r="AT153" s="165" t="s">
        <v>161</v>
      </c>
      <c r="AU153" s="165" t="s">
        <v>15</v>
      </c>
      <c r="AY153" s="19" t="s">
        <v>159</v>
      </c>
      <c r="BE153" s="166">
        <f t="shared" si="34"/>
        <v>0</v>
      </c>
      <c r="BF153" s="166">
        <f t="shared" si="35"/>
        <v>0</v>
      </c>
      <c r="BG153" s="166">
        <f t="shared" si="36"/>
        <v>0</v>
      </c>
      <c r="BH153" s="166">
        <f t="shared" si="37"/>
        <v>0</v>
      </c>
      <c r="BI153" s="166">
        <f t="shared" si="38"/>
        <v>0</v>
      </c>
      <c r="BJ153" s="19" t="s">
        <v>15</v>
      </c>
      <c r="BK153" s="166">
        <f t="shared" si="39"/>
        <v>0</v>
      </c>
      <c r="BL153" s="19" t="s">
        <v>251</v>
      </c>
      <c r="BM153" s="165" t="s">
        <v>962</v>
      </c>
    </row>
    <row r="154" spans="1:65" s="2" customFormat="1" ht="16.5" customHeight="1">
      <c r="A154" s="34"/>
      <c r="B154" s="153"/>
      <c r="C154" s="154" t="s">
        <v>527</v>
      </c>
      <c r="D154" s="154" t="s">
        <v>161</v>
      </c>
      <c r="E154" s="155" t="s">
        <v>3000</v>
      </c>
      <c r="F154" s="156" t="s">
        <v>3001</v>
      </c>
      <c r="G154" s="157" t="s">
        <v>293</v>
      </c>
      <c r="H154" s="158">
        <v>35</v>
      </c>
      <c r="I154" s="159"/>
      <c r="J154" s="160">
        <f t="shared" si="30"/>
        <v>0</v>
      </c>
      <c r="K154" s="156" t="s">
        <v>3</v>
      </c>
      <c r="L154" s="35"/>
      <c r="M154" s="161" t="s">
        <v>3</v>
      </c>
      <c r="N154" s="162" t="s">
        <v>42</v>
      </c>
      <c r="O154" s="55"/>
      <c r="P154" s="163">
        <f t="shared" si="31"/>
        <v>0</v>
      </c>
      <c r="Q154" s="163">
        <v>0</v>
      </c>
      <c r="R154" s="163">
        <f t="shared" si="32"/>
        <v>0</v>
      </c>
      <c r="S154" s="163">
        <v>0</v>
      </c>
      <c r="T154" s="164">
        <f t="shared" si="33"/>
        <v>0</v>
      </c>
      <c r="U154" s="34"/>
      <c r="V154" s="34"/>
      <c r="W154" s="34"/>
      <c r="X154" s="34"/>
      <c r="Y154" s="34"/>
      <c r="Z154" s="34"/>
      <c r="AA154" s="34"/>
      <c r="AB154" s="34"/>
      <c r="AC154" s="34"/>
      <c r="AD154" s="34"/>
      <c r="AE154" s="34"/>
      <c r="AR154" s="165" t="s">
        <v>251</v>
      </c>
      <c r="AT154" s="165" t="s">
        <v>161</v>
      </c>
      <c r="AU154" s="165" t="s">
        <v>15</v>
      </c>
      <c r="AY154" s="19" t="s">
        <v>159</v>
      </c>
      <c r="BE154" s="166">
        <f t="shared" si="34"/>
        <v>0</v>
      </c>
      <c r="BF154" s="166">
        <f t="shared" si="35"/>
        <v>0</v>
      </c>
      <c r="BG154" s="166">
        <f t="shared" si="36"/>
        <v>0</v>
      </c>
      <c r="BH154" s="166">
        <f t="shared" si="37"/>
        <v>0</v>
      </c>
      <c r="BI154" s="166">
        <f t="shared" si="38"/>
        <v>0</v>
      </c>
      <c r="BJ154" s="19" t="s">
        <v>15</v>
      </c>
      <c r="BK154" s="166">
        <f t="shared" si="39"/>
        <v>0</v>
      </c>
      <c r="BL154" s="19" t="s">
        <v>251</v>
      </c>
      <c r="BM154" s="165" t="s">
        <v>981</v>
      </c>
    </row>
    <row r="155" spans="1:65" s="2" customFormat="1" ht="16.5" customHeight="1">
      <c r="A155" s="34"/>
      <c r="B155" s="153"/>
      <c r="C155" s="154" t="s">
        <v>532</v>
      </c>
      <c r="D155" s="154" t="s">
        <v>161</v>
      </c>
      <c r="E155" s="155" t="s">
        <v>3002</v>
      </c>
      <c r="F155" s="156" t="s">
        <v>3003</v>
      </c>
      <c r="G155" s="157" t="s">
        <v>293</v>
      </c>
      <c r="H155" s="158">
        <v>1</v>
      </c>
      <c r="I155" s="159"/>
      <c r="J155" s="160">
        <f t="shared" si="30"/>
        <v>0</v>
      </c>
      <c r="K155" s="156" t="s">
        <v>3</v>
      </c>
      <c r="L155" s="35"/>
      <c r="M155" s="161" t="s">
        <v>3</v>
      </c>
      <c r="N155" s="162" t="s">
        <v>42</v>
      </c>
      <c r="O155" s="55"/>
      <c r="P155" s="163">
        <f t="shared" si="31"/>
        <v>0</v>
      </c>
      <c r="Q155" s="163">
        <v>0</v>
      </c>
      <c r="R155" s="163">
        <f t="shared" si="32"/>
        <v>0</v>
      </c>
      <c r="S155" s="163">
        <v>0</v>
      </c>
      <c r="T155" s="164">
        <f t="shared" si="33"/>
        <v>0</v>
      </c>
      <c r="U155" s="34"/>
      <c r="V155" s="34"/>
      <c r="W155" s="34"/>
      <c r="X155" s="34"/>
      <c r="Y155" s="34"/>
      <c r="Z155" s="34"/>
      <c r="AA155" s="34"/>
      <c r="AB155" s="34"/>
      <c r="AC155" s="34"/>
      <c r="AD155" s="34"/>
      <c r="AE155" s="34"/>
      <c r="AR155" s="165" t="s">
        <v>251</v>
      </c>
      <c r="AT155" s="165" t="s">
        <v>161</v>
      </c>
      <c r="AU155" s="165" t="s">
        <v>15</v>
      </c>
      <c r="AY155" s="19" t="s">
        <v>159</v>
      </c>
      <c r="BE155" s="166">
        <f t="shared" si="34"/>
        <v>0</v>
      </c>
      <c r="BF155" s="166">
        <f t="shared" si="35"/>
        <v>0</v>
      </c>
      <c r="BG155" s="166">
        <f t="shared" si="36"/>
        <v>0</v>
      </c>
      <c r="BH155" s="166">
        <f t="shared" si="37"/>
        <v>0</v>
      </c>
      <c r="BI155" s="166">
        <f t="shared" si="38"/>
        <v>0</v>
      </c>
      <c r="BJ155" s="19" t="s">
        <v>15</v>
      </c>
      <c r="BK155" s="166">
        <f t="shared" si="39"/>
        <v>0</v>
      </c>
      <c r="BL155" s="19" t="s">
        <v>251</v>
      </c>
      <c r="BM155" s="165" t="s">
        <v>991</v>
      </c>
    </row>
    <row r="156" spans="1:65" s="2" customFormat="1" ht="16.5" customHeight="1">
      <c r="A156" s="34"/>
      <c r="B156" s="153"/>
      <c r="C156" s="154" t="s">
        <v>539</v>
      </c>
      <c r="D156" s="154" t="s">
        <v>161</v>
      </c>
      <c r="E156" s="155" t="s">
        <v>3004</v>
      </c>
      <c r="F156" s="156" t="s">
        <v>3005</v>
      </c>
      <c r="G156" s="157" t="s">
        <v>293</v>
      </c>
      <c r="H156" s="158">
        <v>2</v>
      </c>
      <c r="I156" s="159"/>
      <c r="J156" s="160">
        <f t="shared" si="30"/>
        <v>0</v>
      </c>
      <c r="K156" s="156" t="s">
        <v>3</v>
      </c>
      <c r="L156" s="35"/>
      <c r="M156" s="161" t="s">
        <v>3</v>
      </c>
      <c r="N156" s="162" t="s">
        <v>42</v>
      </c>
      <c r="O156" s="55"/>
      <c r="P156" s="163">
        <f t="shared" si="31"/>
        <v>0</v>
      </c>
      <c r="Q156" s="163">
        <v>0</v>
      </c>
      <c r="R156" s="163">
        <f t="shared" si="32"/>
        <v>0</v>
      </c>
      <c r="S156" s="163">
        <v>0</v>
      </c>
      <c r="T156" s="164">
        <f t="shared" si="33"/>
        <v>0</v>
      </c>
      <c r="U156" s="34"/>
      <c r="V156" s="34"/>
      <c r="W156" s="34"/>
      <c r="X156" s="34"/>
      <c r="Y156" s="34"/>
      <c r="Z156" s="34"/>
      <c r="AA156" s="34"/>
      <c r="AB156" s="34"/>
      <c r="AC156" s="34"/>
      <c r="AD156" s="34"/>
      <c r="AE156" s="34"/>
      <c r="AR156" s="165" t="s">
        <v>251</v>
      </c>
      <c r="AT156" s="165" t="s">
        <v>161</v>
      </c>
      <c r="AU156" s="165" t="s">
        <v>15</v>
      </c>
      <c r="AY156" s="19" t="s">
        <v>159</v>
      </c>
      <c r="BE156" s="166">
        <f t="shared" si="34"/>
        <v>0</v>
      </c>
      <c r="BF156" s="166">
        <f t="shared" si="35"/>
        <v>0</v>
      </c>
      <c r="BG156" s="166">
        <f t="shared" si="36"/>
        <v>0</v>
      </c>
      <c r="BH156" s="166">
        <f t="shared" si="37"/>
        <v>0</v>
      </c>
      <c r="BI156" s="166">
        <f t="shared" si="38"/>
        <v>0</v>
      </c>
      <c r="BJ156" s="19" t="s">
        <v>15</v>
      </c>
      <c r="BK156" s="166">
        <f t="shared" si="39"/>
        <v>0</v>
      </c>
      <c r="BL156" s="19" t="s">
        <v>251</v>
      </c>
      <c r="BM156" s="165" t="s">
        <v>1001</v>
      </c>
    </row>
    <row r="157" spans="1:65" s="2" customFormat="1" ht="16.5" customHeight="1">
      <c r="A157" s="34"/>
      <c r="B157" s="153"/>
      <c r="C157" s="154" t="s">
        <v>545</v>
      </c>
      <c r="D157" s="154" t="s">
        <v>161</v>
      </c>
      <c r="E157" s="155" t="s">
        <v>3006</v>
      </c>
      <c r="F157" s="156" t="s">
        <v>3007</v>
      </c>
      <c r="G157" s="157" t="s">
        <v>293</v>
      </c>
      <c r="H157" s="158">
        <v>4</v>
      </c>
      <c r="I157" s="159"/>
      <c r="J157" s="160">
        <f t="shared" si="30"/>
        <v>0</v>
      </c>
      <c r="K157" s="156" t="s">
        <v>3</v>
      </c>
      <c r="L157" s="35"/>
      <c r="M157" s="161" t="s">
        <v>3</v>
      </c>
      <c r="N157" s="162" t="s">
        <v>42</v>
      </c>
      <c r="O157" s="55"/>
      <c r="P157" s="163">
        <f t="shared" si="31"/>
        <v>0</v>
      </c>
      <c r="Q157" s="163">
        <v>0</v>
      </c>
      <c r="R157" s="163">
        <f t="shared" si="32"/>
        <v>0</v>
      </c>
      <c r="S157" s="163">
        <v>0</v>
      </c>
      <c r="T157" s="164">
        <f t="shared" si="33"/>
        <v>0</v>
      </c>
      <c r="U157" s="34"/>
      <c r="V157" s="34"/>
      <c r="W157" s="34"/>
      <c r="X157" s="34"/>
      <c r="Y157" s="34"/>
      <c r="Z157" s="34"/>
      <c r="AA157" s="34"/>
      <c r="AB157" s="34"/>
      <c r="AC157" s="34"/>
      <c r="AD157" s="34"/>
      <c r="AE157" s="34"/>
      <c r="AR157" s="165" t="s">
        <v>251</v>
      </c>
      <c r="AT157" s="165" t="s">
        <v>161</v>
      </c>
      <c r="AU157" s="165" t="s">
        <v>15</v>
      </c>
      <c r="AY157" s="19" t="s">
        <v>159</v>
      </c>
      <c r="BE157" s="166">
        <f t="shared" si="34"/>
        <v>0</v>
      </c>
      <c r="BF157" s="166">
        <f t="shared" si="35"/>
        <v>0</v>
      </c>
      <c r="BG157" s="166">
        <f t="shared" si="36"/>
        <v>0</v>
      </c>
      <c r="BH157" s="166">
        <f t="shared" si="37"/>
        <v>0</v>
      </c>
      <c r="BI157" s="166">
        <f t="shared" si="38"/>
        <v>0</v>
      </c>
      <c r="BJ157" s="19" t="s">
        <v>15</v>
      </c>
      <c r="BK157" s="166">
        <f t="shared" si="39"/>
        <v>0</v>
      </c>
      <c r="BL157" s="19" t="s">
        <v>251</v>
      </c>
      <c r="BM157" s="165" t="s">
        <v>1011</v>
      </c>
    </row>
    <row r="158" spans="1:65" s="2" customFormat="1" ht="16.5" customHeight="1">
      <c r="A158" s="34"/>
      <c r="B158" s="153"/>
      <c r="C158" s="154" t="s">
        <v>551</v>
      </c>
      <c r="D158" s="154" t="s">
        <v>161</v>
      </c>
      <c r="E158" s="155" t="s">
        <v>3008</v>
      </c>
      <c r="F158" s="156" t="s">
        <v>3009</v>
      </c>
      <c r="G158" s="157" t="s">
        <v>293</v>
      </c>
      <c r="H158" s="158">
        <v>2</v>
      </c>
      <c r="I158" s="159"/>
      <c r="J158" s="160">
        <f t="shared" si="30"/>
        <v>0</v>
      </c>
      <c r="K158" s="156" t="s">
        <v>3</v>
      </c>
      <c r="L158" s="35"/>
      <c r="M158" s="161" t="s">
        <v>3</v>
      </c>
      <c r="N158" s="162" t="s">
        <v>42</v>
      </c>
      <c r="O158" s="55"/>
      <c r="P158" s="163">
        <f t="shared" si="31"/>
        <v>0</v>
      </c>
      <c r="Q158" s="163">
        <v>0</v>
      </c>
      <c r="R158" s="163">
        <f t="shared" si="32"/>
        <v>0</v>
      </c>
      <c r="S158" s="163">
        <v>0</v>
      </c>
      <c r="T158" s="164">
        <f t="shared" si="33"/>
        <v>0</v>
      </c>
      <c r="U158" s="34"/>
      <c r="V158" s="34"/>
      <c r="W158" s="34"/>
      <c r="X158" s="34"/>
      <c r="Y158" s="34"/>
      <c r="Z158" s="34"/>
      <c r="AA158" s="34"/>
      <c r="AB158" s="34"/>
      <c r="AC158" s="34"/>
      <c r="AD158" s="34"/>
      <c r="AE158" s="34"/>
      <c r="AR158" s="165" t="s">
        <v>251</v>
      </c>
      <c r="AT158" s="165" t="s">
        <v>161</v>
      </c>
      <c r="AU158" s="165" t="s">
        <v>15</v>
      </c>
      <c r="AY158" s="19" t="s">
        <v>159</v>
      </c>
      <c r="BE158" s="166">
        <f t="shared" si="34"/>
        <v>0</v>
      </c>
      <c r="BF158" s="166">
        <f t="shared" si="35"/>
        <v>0</v>
      </c>
      <c r="BG158" s="166">
        <f t="shared" si="36"/>
        <v>0</v>
      </c>
      <c r="BH158" s="166">
        <f t="shared" si="37"/>
        <v>0</v>
      </c>
      <c r="BI158" s="166">
        <f t="shared" si="38"/>
        <v>0</v>
      </c>
      <c r="BJ158" s="19" t="s">
        <v>15</v>
      </c>
      <c r="BK158" s="166">
        <f t="shared" si="39"/>
        <v>0</v>
      </c>
      <c r="BL158" s="19" t="s">
        <v>251</v>
      </c>
      <c r="BM158" s="165" t="s">
        <v>1019</v>
      </c>
    </row>
    <row r="159" spans="1:65" s="2" customFormat="1" ht="16.5" customHeight="1">
      <c r="A159" s="34"/>
      <c r="B159" s="153"/>
      <c r="C159" s="154" t="s">
        <v>556</v>
      </c>
      <c r="D159" s="154" t="s">
        <v>161</v>
      </c>
      <c r="E159" s="155" t="s">
        <v>3010</v>
      </c>
      <c r="F159" s="156" t="s">
        <v>3011</v>
      </c>
      <c r="G159" s="157" t="s">
        <v>293</v>
      </c>
      <c r="H159" s="158">
        <v>3</v>
      </c>
      <c r="I159" s="159"/>
      <c r="J159" s="160">
        <f t="shared" si="30"/>
        <v>0</v>
      </c>
      <c r="K159" s="156" t="s">
        <v>3</v>
      </c>
      <c r="L159" s="35"/>
      <c r="M159" s="161" t="s">
        <v>3</v>
      </c>
      <c r="N159" s="162" t="s">
        <v>42</v>
      </c>
      <c r="O159" s="55"/>
      <c r="P159" s="163">
        <f t="shared" si="31"/>
        <v>0</v>
      </c>
      <c r="Q159" s="163">
        <v>0</v>
      </c>
      <c r="R159" s="163">
        <f t="shared" si="32"/>
        <v>0</v>
      </c>
      <c r="S159" s="163">
        <v>0</v>
      </c>
      <c r="T159" s="164">
        <f t="shared" si="33"/>
        <v>0</v>
      </c>
      <c r="U159" s="34"/>
      <c r="V159" s="34"/>
      <c r="W159" s="34"/>
      <c r="X159" s="34"/>
      <c r="Y159" s="34"/>
      <c r="Z159" s="34"/>
      <c r="AA159" s="34"/>
      <c r="AB159" s="34"/>
      <c r="AC159" s="34"/>
      <c r="AD159" s="34"/>
      <c r="AE159" s="34"/>
      <c r="AR159" s="165" t="s">
        <v>251</v>
      </c>
      <c r="AT159" s="165" t="s">
        <v>161</v>
      </c>
      <c r="AU159" s="165" t="s">
        <v>15</v>
      </c>
      <c r="AY159" s="19" t="s">
        <v>159</v>
      </c>
      <c r="BE159" s="166">
        <f t="shared" si="34"/>
        <v>0</v>
      </c>
      <c r="BF159" s="166">
        <f t="shared" si="35"/>
        <v>0</v>
      </c>
      <c r="BG159" s="166">
        <f t="shared" si="36"/>
        <v>0</v>
      </c>
      <c r="BH159" s="166">
        <f t="shared" si="37"/>
        <v>0</v>
      </c>
      <c r="BI159" s="166">
        <f t="shared" si="38"/>
        <v>0</v>
      </c>
      <c r="BJ159" s="19" t="s">
        <v>15</v>
      </c>
      <c r="BK159" s="166">
        <f t="shared" si="39"/>
        <v>0</v>
      </c>
      <c r="BL159" s="19" t="s">
        <v>251</v>
      </c>
      <c r="BM159" s="165" t="s">
        <v>1032</v>
      </c>
    </row>
    <row r="160" spans="1:65" s="2" customFormat="1" ht="16.5" customHeight="1">
      <c r="A160" s="34"/>
      <c r="B160" s="153"/>
      <c r="C160" s="154" t="s">
        <v>561</v>
      </c>
      <c r="D160" s="154" t="s">
        <v>161</v>
      </c>
      <c r="E160" s="155" t="s">
        <v>3012</v>
      </c>
      <c r="F160" s="156" t="s">
        <v>3013</v>
      </c>
      <c r="G160" s="157" t="s">
        <v>293</v>
      </c>
      <c r="H160" s="158">
        <v>1</v>
      </c>
      <c r="I160" s="159"/>
      <c r="J160" s="160">
        <f t="shared" si="30"/>
        <v>0</v>
      </c>
      <c r="K160" s="156" t="s">
        <v>3</v>
      </c>
      <c r="L160" s="35"/>
      <c r="M160" s="161" t="s">
        <v>3</v>
      </c>
      <c r="N160" s="162" t="s">
        <v>42</v>
      </c>
      <c r="O160" s="55"/>
      <c r="P160" s="163">
        <f t="shared" si="31"/>
        <v>0</v>
      </c>
      <c r="Q160" s="163">
        <v>0</v>
      </c>
      <c r="R160" s="163">
        <f t="shared" si="32"/>
        <v>0</v>
      </c>
      <c r="S160" s="163">
        <v>0</v>
      </c>
      <c r="T160" s="164">
        <f t="shared" si="33"/>
        <v>0</v>
      </c>
      <c r="U160" s="34"/>
      <c r="V160" s="34"/>
      <c r="W160" s="34"/>
      <c r="X160" s="34"/>
      <c r="Y160" s="34"/>
      <c r="Z160" s="34"/>
      <c r="AA160" s="34"/>
      <c r="AB160" s="34"/>
      <c r="AC160" s="34"/>
      <c r="AD160" s="34"/>
      <c r="AE160" s="34"/>
      <c r="AR160" s="165" t="s">
        <v>251</v>
      </c>
      <c r="AT160" s="165" t="s">
        <v>161</v>
      </c>
      <c r="AU160" s="165" t="s">
        <v>15</v>
      </c>
      <c r="AY160" s="19" t="s">
        <v>159</v>
      </c>
      <c r="BE160" s="166">
        <f t="shared" si="34"/>
        <v>0</v>
      </c>
      <c r="BF160" s="166">
        <f t="shared" si="35"/>
        <v>0</v>
      </c>
      <c r="BG160" s="166">
        <f t="shared" si="36"/>
        <v>0</v>
      </c>
      <c r="BH160" s="166">
        <f t="shared" si="37"/>
        <v>0</v>
      </c>
      <c r="BI160" s="166">
        <f t="shared" si="38"/>
        <v>0</v>
      </c>
      <c r="BJ160" s="19" t="s">
        <v>15</v>
      </c>
      <c r="BK160" s="166">
        <f t="shared" si="39"/>
        <v>0</v>
      </c>
      <c r="BL160" s="19" t="s">
        <v>251</v>
      </c>
      <c r="BM160" s="165" t="s">
        <v>1044</v>
      </c>
    </row>
    <row r="161" spans="1:65" s="2" customFormat="1" ht="16.5" customHeight="1">
      <c r="A161" s="34"/>
      <c r="B161" s="153"/>
      <c r="C161" s="154" t="s">
        <v>566</v>
      </c>
      <c r="D161" s="154" t="s">
        <v>161</v>
      </c>
      <c r="E161" s="155" t="s">
        <v>3014</v>
      </c>
      <c r="F161" s="156" t="s">
        <v>3015</v>
      </c>
      <c r="G161" s="157" t="s">
        <v>293</v>
      </c>
      <c r="H161" s="158">
        <v>1</v>
      </c>
      <c r="I161" s="159"/>
      <c r="J161" s="160">
        <f t="shared" si="30"/>
        <v>0</v>
      </c>
      <c r="K161" s="156" t="s">
        <v>3</v>
      </c>
      <c r="L161" s="35"/>
      <c r="M161" s="161" t="s">
        <v>3</v>
      </c>
      <c r="N161" s="162" t="s">
        <v>42</v>
      </c>
      <c r="O161" s="55"/>
      <c r="P161" s="163">
        <f t="shared" si="31"/>
        <v>0</v>
      </c>
      <c r="Q161" s="163">
        <v>0</v>
      </c>
      <c r="R161" s="163">
        <f t="shared" si="32"/>
        <v>0</v>
      </c>
      <c r="S161" s="163">
        <v>0</v>
      </c>
      <c r="T161" s="164">
        <f t="shared" si="33"/>
        <v>0</v>
      </c>
      <c r="U161" s="34"/>
      <c r="V161" s="34"/>
      <c r="W161" s="34"/>
      <c r="X161" s="34"/>
      <c r="Y161" s="34"/>
      <c r="Z161" s="34"/>
      <c r="AA161" s="34"/>
      <c r="AB161" s="34"/>
      <c r="AC161" s="34"/>
      <c r="AD161" s="34"/>
      <c r="AE161" s="34"/>
      <c r="AR161" s="165" t="s">
        <v>251</v>
      </c>
      <c r="AT161" s="165" t="s">
        <v>161</v>
      </c>
      <c r="AU161" s="165" t="s">
        <v>15</v>
      </c>
      <c r="AY161" s="19" t="s">
        <v>159</v>
      </c>
      <c r="BE161" s="166">
        <f t="shared" si="34"/>
        <v>0</v>
      </c>
      <c r="BF161" s="166">
        <f t="shared" si="35"/>
        <v>0</v>
      </c>
      <c r="BG161" s="166">
        <f t="shared" si="36"/>
        <v>0</v>
      </c>
      <c r="BH161" s="166">
        <f t="shared" si="37"/>
        <v>0</v>
      </c>
      <c r="BI161" s="166">
        <f t="shared" si="38"/>
        <v>0</v>
      </c>
      <c r="BJ161" s="19" t="s">
        <v>15</v>
      </c>
      <c r="BK161" s="166">
        <f t="shared" si="39"/>
        <v>0</v>
      </c>
      <c r="BL161" s="19" t="s">
        <v>251</v>
      </c>
      <c r="BM161" s="165" t="s">
        <v>1055</v>
      </c>
    </row>
    <row r="162" spans="1:65" s="2" customFormat="1" ht="16.5" customHeight="1">
      <c r="A162" s="34"/>
      <c r="B162" s="153"/>
      <c r="C162" s="154" t="s">
        <v>581</v>
      </c>
      <c r="D162" s="154" t="s">
        <v>161</v>
      </c>
      <c r="E162" s="155" t="s">
        <v>3016</v>
      </c>
      <c r="F162" s="156" t="s">
        <v>3017</v>
      </c>
      <c r="G162" s="157" t="s">
        <v>293</v>
      </c>
      <c r="H162" s="158">
        <v>1</v>
      </c>
      <c r="I162" s="159"/>
      <c r="J162" s="160">
        <f t="shared" si="30"/>
        <v>0</v>
      </c>
      <c r="K162" s="156" t="s">
        <v>3</v>
      </c>
      <c r="L162" s="35"/>
      <c r="M162" s="161" t="s">
        <v>3</v>
      </c>
      <c r="N162" s="162" t="s">
        <v>42</v>
      </c>
      <c r="O162" s="55"/>
      <c r="P162" s="163">
        <f t="shared" si="31"/>
        <v>0</v>
      </c>
      <c r="Q162" s="163">
        <v>0</v>
      </c>
      <c r="R162" s="163">
        <f t="shared" si="32"/>
        <v>0</v>
      </c>
      <c r="S162" s="163">
        <v>0</v>
      </c>
      <c r="T162" s="164">
        <f t="shared" si="33"/>
        <v>0</v>
      </c>
      <c r="U162" s="34"/>
      <c r="V162" s="34"/>
      <c r="W162" s="34"/>
      <c r="X162" s="34"/>
      <c r="Y162" s="34"/>
      <c r="Z162" s="34"/>
      <c r="AA162" s="34"/>
      <c r="AB162" s="34"/>
      <c r="AC162" s="34"/>
      <c r="AD162" s="34"/>
      <c r="AE162" s="34"/>
      <c r="AR162" s="165" t="s">
        <v>251</v>
      </c>
      <c r="AT162" s="165" t="s">
        <v>161</v>
      </c>
      <c r="AU162" s="165" t="s">
        <v>15</v>
      </c>
      <c r="AY162" s="19" t="s">
        <v>159</v>
      </c>
      <c r="BE162" s="166">
        <f t="shared" si="34"/>
        <v>0</v>
      </c>
      <c r="BF162" s="166">
        <f t="shared" si="35"/>
        <v>0</v>
      </c>
      <c r="BG162" s="166">
        <f t="shared" si="36"/>
        <v>0</v>
      </c>
      <c r="BH162" s="166">
        <f t="shared" si="37"/>
        <v>0</v>
      </c>
      <c r="BI162" s="166">
        <f t="shared" si="38"/>
        <v>0</v>
      </c>
      <c r="BJ162" s="19" t="s">
        <v>15</v>
      </c>
      <c r="BK162" s="166">
        <f t="shared" si="39"/>
        <v>0</v>
      </c>
      <c r="BL162" s="19" t="s">
        <v>251</v>
      </c>
      <c r="BM162" s="165" t="s">
        <v>1063</v>
      </c>
    </row>
    <row r="163" spans="1:65" s="2" customFormat="1" ht="16.5" customHeight="1">
      <c r="A163" s="34"/>
      <c r="B163" s="153"/>
      <c r="C163" s="154" t="s">
        <v>592</v>
      </c>
      <c r="D163" s="154" t="s">
        <v>161</v>
      </c>
      <c r="E163" s="155" t="s">
        <v>3018</v>
      </c>
      <c r="F163" s="156" t="s">
        <v>3019</v>
      </c>
      <c r="G163" s="157" t="s">
        <v>293</v>
      </c>
      <c r="H163" s="158">
        <v>1</v>
      </c>
      <c r="I163" s="159"/>
      <c r="J163" s="160">
        <f t="shared" si="30"/>
        <v>0</v>
      </c>
      <c r="K163" s="156" t="s">
        <v>3</v>
      </c>
      <c r="L163" s="35"/>
      <c r="M163" s="161" t="s">
        <v>3</v>
      </c>
      <c r="N163" s="162" t="s">
        <v>42</v>
      </c>
      <c r="O163" s="55"/>
      <c r="P163" s="163">
        <f t="shared" si="31"/>
        <v>0</v>
      </c>
      <c r="Q163" s="163">
        <v>0</v>
      </c>
      <c r="R163" s="163">
        <f t="shared" si="32"/>
        <v>0</v>
      </c>
      <c r="S163" s="163">
        <v>0</v>
      </c>
      <c r="T163" s="164">
        <f t="shared" si="33"/>
        <v>0</v>
      </c>
      <c r="U163" s="34"/>
      <c r="V163" s="34"/>
      <c r="W163" s="34"/>
      <c r="X163" s="34"/>
      <c r="Y163" s="34"/>
      <c r="Z163" s="34"/>
      <c r="AA163" s="34"/>
      <c r="AB163" s="34"/>
      <c r="AC163" s="34"/>
      <c r="AD163" s="34"/>
      <c r="AE163" s="34"/>
      <c r="AR163" s="165" t="s">
        <v>251</v>
      </c>
      <c r="AT163" s="165" t="s">
        <v>161</v>
      </c>
      <c r="AU163" s="165" t="s">
        <v>15</v>
      </c>
      <c r="AY163" s="19" t="s">
        <v>159</v>
      </c>
      <c r="BE163" s="166">
        <f t="shared" si="34"/>
        <v>0</v>
      </c>
      <c r="BF163" s="166">
        <f t="shared" si="35"/>
        <v>0</v>
      </c>
      <c r="BG163" s="166">
        <f t="shared" si="36"/>
        <v>0</v>
      </c>
      <c r="BH163" s="166">
        <f t="shared" si="37"/>
        <v>0</v>
      </c>
      <c r="BI163" s="166">
        <f t="shared" si="38"/>
        <v>0</v>
      </c>
      <c r="BJ163" s="19" t="s">
        <v>15</v>
      </c>
      <c r="BK163" s="166">
        <f t="shared" si="39"/>
        <v>0</v>
      </c>
      <c r="BL163" s="19" t="s">
        <v>251</v>
      </c>
      <c r="BM163" s="165" t="s">
        <v>1072</v>
      </c>
    </row>
    <row r="164" spans="1:65" s="2" customFormat="1" ht="16.5" customHeight="1">
      <c r="A164" s="34"/>
      <c r="B164" s="153"/>
      <c r="C164" s="154" t="s">
        <v>596</v>
      </c>
      <c r="D164" s="154" t="s">
        <v>161</v>
      </c>
      <c r="E164" s="155" t="s">
        <v>3020</v>
      </c>
      <c r="F164" s="156" t="s">
        <v>3021</v>
      </c>
      <c r="G164" s="157" t="s">
        <v>293</v>
      </c>
      <c r="H164" s="158">
        <v>1</v>
      </c>
      <c r="I164" s="159"/>
      <c r="J164" s="160">
        <f t="shared" si="30"/>
        <v>0</v>
      </c>
      <c r="K164" s="156" t="s">
        <v>3</v>
      </c>
      <c r="L164" s="35"/>
      <c r="M164" s="161" t="s">
        <v>3</v>
      </c>
      <c r="N164" s="162" t="s">
        <v>42</v>
      </c>
      <c r="O164" s="55"/>
      <c r="P164" s="163">
        <f t="shared" si="31"/>
        <v>0</v>
      </c>
      <c r="Q164" s="163">
        <v>0</v>
      </c>
      <c r="R164" s="163">
        <f t="shared" si="32"/>
        <v>0</v>
      </c>
      <c r="S164" s="163">
        <v>0</v>
      </c>
      <c r="T164" s="164">
        <f t="shared" si="33"/>
        <v>0</v>
      </c>
      <c r="U164" s="34"/>
      <c r="V164" s="34"/>
      <c r="W164" s="34"/>
      <c r="X164" s="34"/>
      <c r="Y164" s="34"/>
      <c r="Z164" s="34"/>
      <c r="AA164" s="34"/>
      <c r="AB164" s="34"/>
      <c r="AC164" s="34"/>
      <c r="AD164" s="34"/>
      <c r="AE164" s="34"/>
      <c r="AR164" s="165" t="s">
        <v>251</v>
      </c>
      <c r="AT164" s="165" t="s">
        <v>161</v>
      </c>
      <c r="AU164" s="165" t="s">
        <v>15</v>
      </c>
      <c r="AY164" s="19" t="s">
        <v>159</v>
      </c>
      <c r="BE164" s="166">
        <f t="shared" si="34"/>
        <v>0</v>
      </c>
      <c r="BF164" s="166">
        <f t="shared" si="35"/>
        <v>0</v>
      </c>
      <c r="BG164" s="166">
        <f t="shared" si="36"/>
        <v>0</v>
      </c>
      <c r="BH164" s="166">
        <f t="shared" si="37"/>
        <v>0</v>
      </c>
      <c r="BI164" s="166">
        <f t="shared" si="38"/>
        <v>0</v>
      </c>
      <c r="BJ164" s="19" t="s">
        <v>15</v>
      </c>
      <c r="BK164" s="166">
        <f t="shared" si="39"/>
        <v>0</v>
      </c>
      <c r="BL164" s="19" t="s">
        <v>251</v>
      </c>
      <c r="BM164" s="165" t="s">
        <v>1082</v>
      </c>
    </row>
    <row r="165" spans="1:65" s="2" customFormat="1" ht="16.5" customHeight="1">
      <c r="A165" s="34"/>
      <c r="B165" s="153"/>
      <c r="C165" s="154" t="s">
        <v>602</v>
      </c>
      <c r="D165" s="154" t="s">
        <v>161</v>
      </c>
      <c r="E165" s="155" t="s">
        <v>3022</v>
      </c>
      <c r="F165" s="156" t="s">
        <v>3023</v>
      </c>
      <c r="G165" s="157" t="s">
        <v>293</v>
      </c>
      <c r="H165" s="158">
        <v>1</v>
      </c>
      <c r="I165" s="159"/>
      <c r="J165" s="160">
        <f t="shared" si="30"/>
        <v>0</v>
      </c>
      <c r="K165" s="156" t="s">
        <v>3</v>
      </c>
      <c r="L165" s="35"/>
      <c r="M165" s="161" t="s">
        <v>3</v>
      </c>
      <c r="N165" s="162" t="s">
        <v>42</v>
      </c>
      <c r="O165" s="55"/>
      <c r="P165" s="163">
        <f t="shared" si="31"/>
        <v>0</v>
      </c>
      <c r="Q165" s="163">
        <v>0</v>
      </c>
      <c r="R165" s="163">
        <f t="shared" si="32"/>
        <v>0</v>
      </c>
      <c r="S165" s="163">
        <v>0</v>
      </c>
      <c r="T165" s="164">
        <f t="shared" si="33"/>
        <v>0</v>
      </c>
      <c r="U165" s="34"/>
      <c r="V165" s="34"/>
      <c r="W165" s="34"/>
      <c r="X165" s="34"/>
      <c r="Y165" s="34"/>
      <c r="Z165" s="34"/>
      <c r="AA165" s="34"/>
      <c r="AB165" s="34"/>
      <c r="AC165" s="34"/>
      <c r="AD165" s="34"/>
      <c r="AE165" s="34"/>
      <c r="AR165" s="165" t="s">
        <v>251</v>
      </c>
      <c r="AT165" s="165" t="s">
        <v>161</v>
      </c>
      <c r="AU165" s="165" t="s">
        <v>15</v>
      </c>
      <c r="AY165" s="19" t="s">
        <v>159</v>
      </c>
      <c r="BE165" s="166">
        <f t="shared" si="34"/>
        <v>0</v>
      </c>
      <c r="BF165" s="166">
        <f t="shared" si="35"/>
        <v>0</v>
      </c>
      <c r="BG165" s="166">
        <f t="shared" si="36"/>
        <v>0</v>
      </c>
      <c r="BH165" s="166">
        <f t="shared" si="37"/>
        <v>0</v>
      </c>
      <c r="BI165" s="166">
        <f t="shared" si="38"/>
        <v>0</v>
      </c>
      <c r="BJ165" s="19" t="s">
        <v>15</v>
      </c>
      <c r="BK165" s="166">
        <f t="shared" si="39"/>
        <v>0</v>
      </c>
      <c r="BL165" s="19" t="s">
        <v>251</v>
      </c>
      <c r="BM165" s="165" t="s">
        <v>1091</v>
      </c>
    </row>
    <row r="166" spans="1:65" s="2" customFormat="1" ht="16.5" customHeight="1">
      <c r="A166" s="34"/>
      <c r="B166" s="153"/>
      <c r="C166" s="154" t="s">
        <v>606</v>
      </c>
      <c r="D166" s="154" t="s">
        <v>161</v>
      </c>
      <c r="E166" s="155" t="s">
        <v>3024</v>
      </c>
      <c r="F166" s="156" t="s">
        <v>3025</v>
      </c>
      <c r="G166" s="157" t="s">
        <v>293</v>
      </c>
      <c r="H166" s="158">
        <v>70</v>
      </c>
      <c r="I166" s="159"/>
      <c r="J166" s="160">
        <f t="shared" si="30"/>
        <v>0</v>
      </c>
      <c r="K166" s="156" t="s">
        <v>3</v>
      </c>
      <c r="L166" s="35"/>
      <c r="M166" s="161" t="s">
        <v>3</v>
      </c>
      <c r="N166" s="162" t="s">
        <v>42</v>
      </c>
      <c r="O166" s="55"/>
      <c r="P166" s="163">
        <f t="shared" si="31"/>
        <v>0</v>
      </c>
      <c r="Q166" s="163">
        <v>0</v>
      </c>
      <c r="R166" s="163">
        <f t="shared" si="32"/>
        <v>0</v>
      </c>
      <c r="S166" s="163">
        <v>0</v>
      </c>
      <c r="T166" s="164">
        <f t="shared" si="33"/>
        <v>0</v>
      </c>
      <c r="U166" s="34"/>
      <c r="V166" s="34"/>
      <c r="W166" s="34"/>
      <c r="X166" s="34"/>
      <c r="Y166" s="34"/>
      <c r="Z166" s="34"/>
      <c r="AA166" s="34"/>
      <c r="AB166" s="34"/>
      <c r="AC166" s="34"/>
      <c r="AD166" s="34"/>
      <c r="AE166" s="34"/>
      <c r="AR166" s="165" t="s">
        <v>251</v>
      </c>
      <c r="AT166" s="165" t="s">
        <v>161</v>
      </c>
      <c r="AU166" s="165" t="s">
        <v>15</v>
      </c>
      <c r="AY166" s="19" t="s">
        <v>159</v>
      </c>
      <c r="BE166" s="166">
        <f t="shared" si="34"/>
        <v>0</v>
      </c>
      <c r="BF166" s="166">
        <f t="shared" si="35"/>
        <v>0</v>
      </c>
      <c r="BG166" s="166">
        <f t="shared" si="36"/>
        <v>0</v>
      </c>
      <c r="BH166" s="166">
        <f t="shared" si="37"/>
        <v>0</v>
      </c>
      <c r="BI166" s="166">
        <f t="shared" si="38"/>
        <v>0</v>
      </c>
      <c r="BJ166" s="19" t="s">
        <v>15</v>
      </c>
      <c r="BK166" s="166">
        <f t="shared" si="39"/>
        <v>0</v>
      </c>
      <c r="BL166" s="19" t="s">
        <v>251</v>
      </c>
      <c r="BM166" s="165" t="s">
        <v>1099</v>
      </c>
    </row>
    <row r="167" spans="1:65" s="2" customFormat="1" ht="16.5" customHeight="1">
      <c r="A167" s="34"/>
      <c r="B167" s="153"/>
      <c r="C167" s="154" t="s">
        <v>611</v>
      </c>
      <c r="D167" s="154" t="s">
        <v>161</v>
      </c>
      <c r="E167" s="155" t="s">
        <v>3026</v>
      </c>
      <c r="F167" s="156" t="s">
        <v>3027</v>
      </c>
      <c r="G167" s="157" t="s">
        <v>214</v>
      </c>
      <c r="H167" s="158">
        <v>1.75</v>
      </c>
      <c r="I167" s="159"/>
      <c r="J167" s="160">
        <f t="shared" si="30"/>
        <v>0</v>
      </c>
      <c r="K167" s="156" t="s">
        <v>3</v>
      </c>
      <c r="L167" s="35"/>
      <c r="M167" s="161" t="s">
        <v>3</v>
      </c>
      <c r="N167" s="162" t="s">
        <v>42</v>
      </c>
      <c r="O167" s="55"/>
      <c r="P167" s="163">
        <f t="shared" si="31"/>
        <v>0</v>
      </c>
      <c r="Q167" s="163">
        <v>0</v>
      </c>
      <c r="R167" s="163">
        <f t="shared" si="32"/>
        <v>0</v>
      </c>
      <c r="S167" s="163">
        <v>0</v>
      </c>
      <c r="T167" s="164">
        <f t="shared" si="33"/>
        <v>0</v>
      </c>
      <c r="U167" s="34"/>
      <c r="V167" s="34"/>
      <c r="W167" s="34"/>
      <c r="X167" s="34"/>
      <c r="Y167" s="34"/>
      <c r="Z167" s="34"/>
      <c r="AA167" s="34"/>
      <c r="AB167" s="34"/>
      <c r="AC167" s="34"/>
      <c r="AD167" s="34"/>
      <c r="AE167" s="34"/>
      <c r="AR167" s="165" t="s">
        <v>251</v>
      </c>
      <c r="AT167" s="165" t="s">
        <v>161</v>
      </c>
      <c r="AU167" s="165" t="s">
        <v>15</v>
      </c>
      <c r="AY167" s="19" t="s">
        <v>159</v>
      </c>
      <c r="BE167" s="166">
        <f t="shared" si="34"/>
        <v>0</v>
      </c>
      <c r="BF167" s="166">
        <f t="shared" si="35"/>
        <v>0</v>
      </c>
      <c r="BG167" s="166">
        <f t="shared" si="36"/>
        <v>0</v>
      </c>
      <c r="BH167" s="166">
        <f t="shared" si="37"/>
        <v>0</v>
      </c>
      <c r="BI167" s="166">
        <f t="shared" si="38"/>
        <v>0</v>
      </c>
      <c r="BJ167" s="19" t="s">
        <v>15</v>
      </c>
      <c r="BK167" s="166">
        <f t="shared" si="39"/>
        <v>0</v>
      </c>
      <c r="BL167" s="19" t="s">
        <v>251</v>
      </c>
      <c r="BM167" s="165" t="s">
        <v>1104</v>
      </c>
    </row>
    <row r="168" spans="1:65" s="2" customFormat="1" ht="16.5" customHeight="1">
      <c r="A168" s="34"/>
      <c r="B168" s="153"/>
      <c r="C168" s="154" t="s">
        <v>615</v>
      </c>
      <c r="D168" s="154" t="s">
        <v>161</v>
      </c>
      <c r="E168" s="155" t="s">
        <v>3028</v>
      </c>
      <c r="F168" s="156" t="s">
        <v>3029</v>
      </c>
      <c r="G168" s="157" t="s">
        <v>2172</v>
      </c>
      <c r="H168" s="209"/>
      <c r="I168" s="159"/>
      <c r="J168" s="160">
        <f t="shared" si="30"/>
        <v>0</v>
      </c>
      <c r="K168" s="156" t="s">
        <v>3</v>
      </c>
      <c r="L168" s="35"/>
      <c r="M168" s="161" t="s">
        <v>3</v>
      </c>
      <c r="N168" s="162" t="s">
        <v>42</v>
      </c>
      <c r="O168" s="55"/>
      <c r="P168" s="163">
        <f t="shared" si="31"/>
        <v>0</v>
      </c>
      <c r="Q168" s="163">
        <v>0</v>
      </c>
      <c r="R168" s="163">
        <f t="shared" si="32"/>
        <v>0</v>
      </c>
      <c r="S168" s="163">
        <v>0</v>
      </c>
      <c r="T168" s="164">
        <f t="shared" si="33"/>
        <v>0</v>
      </c>
      <c r="U168" s="34"/>
      <c r="V168" s="34"/>
      <c r="W168" s="34"/>
      <c r="X168" s="34"/>
      <c r="Y168" s="34"/>
      <c r="Z168" s="34"/>
      <c r="AA168" s="34"/>
      <c r="AB168" s="34"/>
      <c r="AC168" s="34"/>
      <c r="AD168" s="34"/>
      <c r="AE168" s="34"/>
      <c r="AR168" s="165" t="s">
        <v>251</v>
      </c>
      <c r="AT168" s="165" t="s">
        <v>161</v>
      </c>
      <c r="AU168" s="165" t="s">
        <v>15</v>
      </c>
      <c r="AY168" s="19" t="s">
        <v>159</v>
      </c>
      <c r="BE168" s="166">
        <f t="shared" si="34"/>
        <v>0</v>
      </c>
      <c r="BF168" s="166">
        <f t="shared" si="35"/>
        <v>0</v>
      </c>
      <c r="BG168" s="166">
        <f t="shared" si="36"/>
        <v>0</v>
      </c>
      <c r="BH168" s="166">
        <f t="shared" si="37"/>
        <v>0</v>
      </c>
      <c r="BI168" s="166">
        <f t="shared" si="38"/>
        <v>0</v>
      </c>
      <c r="BJ168" s="19" t="s">
        <v>15</v>
      </c>
      <c r="BK168" s="166">
        <f t="shared" si="39"/>
        <v>0</v>
      </c>
      <c r="BL168" s="19" t="s">
        <v>251</v>
      </c>
      <c r="BM168" s="165" t="s">
        <v>1114</v>
      </c>
    </row>
    <row r="169" spans="2:63" s="12" customFormat="1" ht="25.9" customHeight="1">
      <c r="B169" s="140"/>
      <c r="D169" s="141" t="s">
        <v>70</v>
      </c>
      <c r="E169" s="142" t="s">
        <v>2329</v>
      </c>
      <c r="F169" s="142" t="s">
        <v>2330</v>
      </c>
      <c r="I169" s="143"/>
      <c r="J169" s="144">
        <f>BK169</f>
        <v>0</v>
      </c>
      <c r="L169" s="140"/>
      <c r="M169" s="145"/>
      <c r="N169" s="146"/>
      <c r="O169" s="146"/>
      <c r="P169" s="147">
        <f>SUM(P170:P171)</f>
        <v>0</v>
      </c>
      <c r="Q169" s="146"/>
      <c r="R169" s="147">
        <f>SUM(R170:R171)</f>
        <v>0</v>
      </c>
      <c r="S169" s="146"/>
      <c r="T169" s="148">
        <f>SUM(T170:T171)</f>
        <v>0</v>
      </c>
      <c r="AR169" s="141" t="s">
        <v>79</v>
      </c>
      <c r="AT169" s="149" t="s">
        <v>70</v>
      </c>
      <c r="AU169" s="149" t="s">
        <v>71</v>
      </c>
      <c r="AY169" s="141" t="s">
        <v>159</v>
      </c>
      <c r="BK169" s="150">
        <f>SUM(BK170:BK171)</f>
        <v>0</v>
      </c>
    </row>
    <row r="170" spans="1:65" s="2" customFormat="1" ht="16.5" customHeight="1">
      <c r="A170" s="34"/>
      <c r="B170" s="153"/>
      <c r="C170" s="154" t="s">
        <v>622</v>
      </c>
      <c r="D170" s="154" t="s">
        <v>161</v>
      </c>
      <c r="E170" s="155" t="s">
        <v>3030</v>
      </c>
      <c r="F170" s="156" t="s">
        <v>3031</v>
      </c>
      <c r="G170" s="157" t="s">
        <v>248</v>
      </c>
      <c r="H170" s="158">
        <v>2</v>
      </c>
      <c r="I170" s="159"/>
      <c r="J170" s="160">
        <f>ROUND(I170*H170,2)</f>
        <v>0</v>
      </c>
      <c r="K170" s="156" t="s">
        <v>3</v>
      </c>
      <c r="L170" s="35"/>
      <c r="M170" s="161" t="s">
        <v>3</v>
      </c>
      <c r="N170" s="162" t="s">
        <v>42</v>
      </c>
      <c r="O170" s="55"/>
      <c r="P170" s="163">
        <f>O170*H170</f>
        <v>0</v>
      </c>
      <c r="Q170" s="163">
        <v>0</v>
      </c>
      <c r="R170" s="163">
        <f>Q170*H170</f>
        <v>0</v>
      </c>
      <c r="S170" s="163">
        <v>0</v>
      </c>
      <c r="T170" s="164">
        <f>S170*H170</f>
        <v>0</v>
      </c>
      <c r="U170" s="34"/>
      <c r="V170" s="34"/>
      <c r="W170" s="34"/>
      <c r="X170" s="34"/>
      <c r="Y170" s="34"/>
      <c r="Z170" s="34"/>
      <c r="AA170" s="34"/>
      <c r="AB170" s="34"/>
      <c r="AC170" s="34"/>
      <c r="AD170" s="34"/>
      <c r="AE170" s="34"/>
      <c r="AR170" s="165" t="s">
        <v>251</v>
      </c>
      <c r="AT170" s="165" t="s">
        <v>161</v>
      </c>
      <c r="AU170" s="165" t="s">
        <v>15</v>
      </c>
      <c r="AY170" s="19" t="s">
        <v>159</v>
      </c>
      <c r="BE170" s="166">
        <f>IF(N170="základní",J170,0)</f>
        <v>0</v>
      </c>
      <c r="BF170" s="166">
        <f>IF(N170="snížená",J170,0)</f>
        <v>0</v>
      </c>
      <c r="BG170" s="166">
        <f>IF(N170="zákl. přenesená",J170,0)</f>
        <v>0</v>
      </c>
      <c r="BH170" s="166">
        <f>IF(N170="sníž. přenesená",J170,0)</f>
        <v>0</v>
      </c>
      <c r="BI170" s="166">
        <f>IF(N170="nulová",J170,0)</f>
        <v>0</v>
      </c>
      <c r="BJ170" s="19" t="s">
        <v>15</v>
      </c>
      <c r="BK170" s="166">
        <f>ROUND(I170*H170,2)</f>
        <v>0</v>
      </c>
      <c r="BL170" s="19" t="s">
        <v>251</v>
      </c>
      <c r="BM170" s="165" t="s">
        <v>1122</v>
      </c>
    </row>
    <row r="171" spans="1:65" s="2" customFormat="1" ht="16.5" customHeight="1">
      <c r="A171" s="34"/>
      <c r="B171" s="153"/>
      <c r="C171" s="154" t="s">
        <v>628</v>
      </c>
      <c r="D171" s="154" t="s">
        <v>161</v>
      </c>
      <c r="E171" s="155" t="s">
        <v>3032</v>
      </c>
      <c r="F171" s="156" t="s">
        <v>3033</v>
      </c>
      <c r="G171" s="157" t="s">
        <v>2172</v>
      </c>
      <c r="H171" s="209"/>
      <c r="I171" s="159"/>
      <c r="J171" s="160">
        <f>ROUND(I171*H171,2)</f>
        <v>0</v>
      </c>
      <c r="K171" s="156" t="s">
        <v>3</v>
      </c>
      <c r="L171" s="35"/>
      <c r="M171" s="161" t="s">
        <v>3</v>
      </c>
      <c r="N171" s="162" t="s">
        <v>42</v>
      </c>
      <c r="O171" s="55"/>
      <c r="P171" s="163">
        <f>O171*H171</f>
        <v>0</v>
      </c>
      <c r="Q171" s="163">
        <v>0</v>
      </c>
      <c r="R171" s="163">
        <f>Q171*H171</f>
        <v>0</v>
      </c>
      <c r="S171" s="163">
        <v>0</v>
      </c>
      <c r="T171" s="164">
        <f>S171*H171</f>
        <v>0</v>
      </c>
      <c r="U171" s="34"/>
      <c r="V171" s="34"/>
      <c r="W171" s="34"/>
      <c r="X171" s="34"/>
      <c r="Y171" s="34"/>
      <c r="Z171" s="34"/>
      <c r="AA171" s="34"/>
      <c r="AB171" s="34"/>
      <c r="AC171" s="34"/>
      <c r="AD171" s="34"/>
      <c r="AE171" s="34"/>
      <c r="AR171" s="165" t="s">
        <v>251</v>
      </c>
      <c r="AT171" s="165" t="s">
        <v>161</v>
      </c>
      <c r="AU171" s="165" t="s">
        <v>15</v>
      </c>
      <c r="AY171" s="19" t="s">
        <v>159</v>
      </c>
      <c r="BE171" s="166">
        <f>IF(N171="základní",J171,0)</f>
        <v>0</v>
      </c>
      <c r="BF171" s="166">
        <f>IF(N171="snížená",J171,0)</f>
        <v>0</v>
      </c>
      <c r="BG171" s="166">
        <f>IF(N171="zákl. přenesená",J171,0)</f>
        <v>0</v>
      </c>
      <c r="BH171" s="166">
        <f>IF(N171="sníž. přenesená",J171,0)</f>
        <v>0</v>
      </c>
      <c r="BI171" s="166">
        <f>IF(N171="nulová",J171,0)</f>
        <v>0</v>
      </c>
      <c r="BJ171" s="19" t="s">
        <v>15</v>
      </c>
      <c r="BK171" s="166">
        <f>ROUND(I171*H171,2)</f>
        <v>0</v>
      </c>
      <c r="BL171" s="19" t="s">
        <v>251</v>
      </c>
      <c r="BM171" s="165" t="s">
        <v>1133</v>
      </c>
    </row>
    <row r="172" spans="2:63" s="12" customFormat="1" ht="25.9" customHeight="1">
      <c r="B172" s="140"/>
      <c r="D172" s="141" t="s">
        <v>70</v>
      </c>
      <c r="E172" s="142" t="s">
        <v>2808</v>
      </c>
      <c r="F172" s="142" t="s">
        <v>3034</v>
      </c>
      <c r="I172" s="143"/>
      <c r="J172" s="144">
        <f>BK172</f>
        <v>0</v>
      </c>
      <c r="L172" s="140"/>
      <c r="M172" s="145"/>
      <c r="N172" s="146"/>
      <c r="O172" s="146"/>
      <c r="P172" s="147">
        <f>P173</f>
        <v>0</v>
      </c>
      <c r="Q172" s="146"/>
      <c r="R172" s="147">
        <f>R173</f>
        <v>0</v>
      </c>
      <c r="S172" s="146"/>
      <c r="T172" s="148">
        <f>T173</f>
        <v>0</v>
      </c>
      <c r="AR172" s="141" t="s">
        <v>79</v>
      </c>
      <c r="AT172" s="149" t="s">
        <v>70</v>
      </c>
      <c r="AU172" s="149" t="s">
        <v>71</v>
      </c>
      <c r="AY172" s="141" t="s">
        <v>159</v>
      </c>
      <c r="BK172" s="150">
        <f>BK173</f>
        <v>0</v>
      </c>
    </row>
    <row r="173" spans="1:65" s="2" customFormat="1" ht="16.5" customHeight="1">
      <c r="A173" s="34"/>
      <c r="B173" s="153"/>
      <c r="C173" s="154" t="s">
        <v>636</v>
      </c>
      <c r="D173" s="154" t="s">
        <v>161</v>
      </c>
      <c r="E173" s="155" t="s">
        <v>3035</v>
      </c>
      <c r="F173" s="156" t="s">
        <v>3036</v>
      </c>
      <c r="G173" s="157" t="s">
        <v>298</v>
      </c>
      <c r="H173" s="158">
        <v>4</v>
      </c>
      <c r="I173" s="159"/>
      <c r="J173" s="160">
        <f>ROUND(I173*H173,2)</f>
        <v>0</v>
      </c>
      <c r="K173" s="156" t="s">
        <v>3</v>
      </c>
      <c r="L173" s="35"/>
      <c r="M173" s="161" t="s">
        <v>3</v>
      </c>
      <c r="N173" s="162" t="s">
        <v>42</v>
      </c>
      <c r="O173" s="55"/>
      <c r="P173" s="163">
        <f>O173*H173</f>
        <v>0</v>
      </c>
      <c r="Q173" s="163">
        <v>0</v>
      </c>
      <c r="R173" s="163">
        <f>Q173*H173</f>
        <v>0</v>
      </c>
      <c r="S173" s="163">
        <v>0</v>
      </c>
      <c r="T173" s="164">
        <f>S173*H173</f>
        <v>0</v>
      </c>
      <c r="U173" s="34"/>
      <c r="V173" s="34"/>
      <c r="W173" s="34"/>
      <c r="X173" s="34"/>
      <c r="Y173" s="34"/>
      <c r="Z173" s="34"/>
      <c r="AA173" s="34"/>
      <c r="AB173" s="34"/>
      <c r="AC173" s="34"/>
      <c r="AD173" s="34"/>
      <c r="AE173" s="34"/>
      <c r="AR173" s="165" t="s">
        <v>251</v>
      </c>
      <c r="AT173" s="165" t="s">
        <v>161</v>
      </c>
      <c r="AU173" s="165" t="s">
        <v>15</v>
      </c>
      <c r="AY173" s="19" t="s">
        <v>159</v>
      </c>
      <c r="BE173" s="166">
        <f>IF(N173="základní",J173,0)</f>
        <v>0</v>
      </c>
      <c r="BF173" s="166">
        <f>IF(N173="snížená",J173,0)</f>
        <v>0</v>
      </c>
      <c r="BG173" s="166">
        <f>IF(N173="zákl. přenesená",J173,0)</f>
        <v>0</v>
      </c>
      <c r="BH173" s="166">
        <f>IF(N173="sníž. přenesená",J173,0)</f>
        <v>0</v>
      </c>
      <c r="BI173" s="166">
        <f>IF(N173="nulová",J173,0)</f>
        <v>0</v>
      </c>
      <c r="BJ173" s="19" t="s">
        <v>15</v>
      </c>
      <c r="BK173" s="166">
        <f>ROUND(I173*H173,2)</f>
        <v>0</v>
      </c>
      <c r="BL173" s="19" t="s">
        <v>251</v>
      </c>
      <c r="BM173" s="165" t="s">
        <v>1143</v>
      </c>
    </row>
    <row r="174" spans="2:63" s="12" customFormat="1" ht="25.9" customHeight="1">
      <c r="B174" s="140"/>
      <c r="D174" s="141" t="s">
        <v>70</v>
      </c>
      <c r="E174" s="142" t="s">
        <v>3037</v>
      </c>
      <c r="F174" s="142" t="s">
        <v>3038</v>
      </c>
      <c r="I174" s="143"/>
      <c r="J174" s="144">
        <f>BK174</f>
        <v>0</v>
      </c>
      <c r="L174" s="140"/>
      <c r="M174" s="145"/>
      <c r="N174" s="146"/>
      <c r="O174" s="146"/>
      <c r="P174" s="147">
        <f>SUM(P175:P176)</f>
        <v>0</v>
      </c>
      <c r="Q174" s="146"/>
      <c r="R174" s="147">
        <f>SUM(R175:R176)</f>
        <v>0</v>
      </c>
      <c r="S174" s="146"/>
      <c r="T174" s="148">
        <f>SUM(T175:T176)</f>
        <v>0</v>
      </c>
      <c r="AR174" s="141" t="s">
        <v>15</v>
      </c>
      <c r="AT174" s="149" t="s">
        <v>70</v>
      </c>
      <c r="AU174" s="149" t="s">
        <v>71</v>
      </c>
      <c r="AY174" s="141" t="s">
        <v>159</v>
      </c>
      <c r="BK174" s="150">
        <f>SUM(BK175:BK176)</f>
        <v>0</v>
      </c>
    </row>
    <row r="175" spans="1:65" s="2" customFormat="1" ht="16.5" customHeight="1">
      <c r="A175" s="34"/>
      <c r="B175" s="153"/>
      <c r="C175" s="154" t="s">
        <v>640</v>
      </c>
      <c r="D175" s="154" t="s">
        <v>161</v>
      </c>
      <c r="E175" s="155" t="s">
        <v>3039</v>
      </c>
      <c r="F175" s="156" t="s">
        <v>3040</v>
      </c>
      <c r="G175" s="157" t="s">
        <v>2172</v>
      </c>
      <c r="H175" s="209"/>
      <c r="I175" s="159"/>
      <c r="J175" s="160">
        <f>ROUND(I175*H175,2)</f>
        <v>0</v>
      </c>
      <c r="K175" s="156" t="s">
        <v>3</v>
      </c>
      <c r="L175" s="35"/>
      <c r="M175" s="161" t="s">
        <v>3</v>
      </c>
      <c r="N175" s="162" t="s">
        <v>42</v>
      </c>
      <c r="O175" s="55"/>
      <c r="P175" s="163">
        <f>O175*H175</f>
        <v>0</v>
      </c>
      <c r="Q175" s="163">
        <v>0</v>
      </c>
      <c r="R175" s="163">
        <f>Q175*H175</f>
        <v>0</v>
      </c>
      <c r="S175" s="163">
        <v>0</v>
      </c>
      <c r="T175" s="164">
        <f>S175*H175</f>
        <v>0</v>
      </c>
      <c r="U175" s="34"/>
      <c r="V175" s="34"/>
      <c r="W175" s="34"/>
      <c r="X175" s="34"/>
      <c r="Y175" s="34"/>
      <c r="Z175" s="34"/>
      <c r="AA175" s="34"/>
      <c r="AB175" s="34"/>
      <c r="AC175" s="34"/>
      <c r="AD175" s="34"/>
      <c r="AE175" s="34"/>
      <c r="AR175" s="165" t="s">
        <v>85</v>
      </c>
      <c r="AT175" s="165" t="s">
        <v>161</v>
      </c>
      <c r="AU175" s="165" t="s">
        <v>15</v>
      </c>
      <c r="AY175" s="19" t="s">
        <v>159</v>
      </c>
      <c r="BE175" s="166">
        <f>IF(N175="základní",J175,0)</f>
        <v>0</v>
      </c>
      <c r="BF175" s="166">
        <f>IF(N175="snížená",J175,0)</f>
        <v>0</v>
      </c>
      <c r="BG175" s="166">
        <f>IF(N175="zákl. přenesená",J175,0)</f>
        <v>0</v>
      </c>
      <c r="BH175" s="166">
        <f>IF(N175="sníž. přenesená",J175,0)</f>
        <v>0</v>
      </c>
      <c r="BI175" s="166">
        <f>IF(N175="nulová",J175,0)</f>
        <v>0</v>
      </c>
      <c r="BJ175" s="19" t="s">
        <v>15</v>
      </c>
      <c r="BK175" s="166">
        <f>ROUND(I175*H175,2)</f>
        <v>0</v>
      </c>
      <c r="BL175" s="19" t="s">
        <v>85</v>
      </c>
      <c r="BM175" s="165" t="s">
        <v>1154</v>
      </c>
    </row>
    <row r="176" spans="1:65" s="2" customFormat="1" ht="16.5" customHeight="1">
      <c r="A176" s="34"/>
      <c r="B176" s="153"/>
      <c r="C176" s="154" t="s">
        <v>645</v>
      </c>
      <c r="D176" s="154" t="s">
        <v>161</v>
      </c>
      <c r="E176" s="155" t="s">
        <v>3041</v>
      </c>
      <c r="F176" s="156" t="s">
        <v>3042</v>
      </c>
      <c r="G176" s="157" t="s">
        <v>293</v>
      </c>
      <c r="H176" s="158">
        <v>16</v>
      </c>
      <c r="I176" s="159"/>
      <c r="J176" s="160">
        <f>ROUND(I176*H176,2)</f>
        <v>0</v>
      </c>
      <c r="K176" s="156" t="s">
        <v>3</v>
      </c>
      <c r="L176" s="35"/>
      <c r="M176" s="210" t="s">
        <v>3</v>
      </c>
      <c r="N176" s="211" t="s">
        <v>42</v>
      </c>
      <c r="O176" s="212"/>
      <c r="P176" s="213">
        <f>O176*H176</f>
        <v>0</v>
      </c>
      <c r="Q176" s="213">
        <v>0</v>
      </c>
      <c r="R176" s="213">
        <f>Q176*H176</f>
        <v>0</v>
      </c>
      <c r="S176" s="213">
        <v>0</v>
      </c>
      <c r="T176" s="214">
        <f>S176*H176</f>
        <v>0</v>
      </c>
      <c r="U176" s="34"/>
      <c r="V176" s="34"/>
      <c r="W176" s="34"/>
      <c r="X176" s="34"/>
      <c r="Y176" s="34"/>
      <c r="Z176" s="34"/>
      <c r="AA176" s="34"/>
      <c r="AB176" s="34"/>
      <c r="AC176" s="34"/>
      <c r="AD176" s="34"/>
      <c r="AE176" s="34"/>
      <c r="AR176" s="165" t="s">
        <v>85</v>
      </c>
      <c r="AT176" s="165" t="s">
        <v>161</v>
      </c>
      <c r="AU176" s="165" t="s">
        <v>15</v>
      </c>
      <c r="AY176" s="19" t="s">
        <v>159</v>
      </c>
      <c r="BE176" s="166">
        <f>IF(N176="základní",J176,0)</f>
        <v>0</v>
      </c>
      <c r="BF176" s="166">
        <f>IF(N176="snížená",J176,0)</f>
        <v>0</v>
      </c>
      <c r="BG176" s="166">
        <f>IF(N176="zákl. přenesená",J176,0)</f>
        <v>0</v>
      </c>
      <c r="BH176" s="166">
        <f>IF(N176="sníž. přenesená",J176,0)</f>
        <v>0</v>
      </c>
      <c r="BI176" s="166">
        <f>IF(N176="nulová",J176,0)</f>
        <v>0</v>
      </c>
      <c r="BJ176" s="19" t="s">
        <v>15</v>
      </c>
      <c r="BK176" s="166">
        <f>ROUND(I176*H176,2)</f>
        <v>0</v>
      </c>
      <c r="BL176" s="19" t="s">
        <v>85</v>
      </c>
      <c r="BM176" s="165" t="s">
        <v>1235</v>
      </c>
    </row>
    <row r="177" spans="1:31" s="2" customFormat="1" ht="6.95" customHeight="1">
      <c r="A177" s="34"/>
      <c r="B177" s="44"/>
      <c r="C177" s="45"/>
      <c r="D177" s="45"/>
      <c r="E177" s="45"/>
      <c r="F177" s="45"/>
      <c r="G177" s="45"/>
      <c r="H177" s="45"/>
      <c r="I177" s="113"/>
      <c r="J177" s="45"/>
      <c r="K177" s="45"/>
      <c r="L177" s="35"/>
      <c r="M177" s="34"/>
      <c r="O177" s="34"/>
      <c r="P177" s="34"/>
      <c r="Q177" s="34"/>
      <c r="R177" s="34"/>
      <c r="S177" s="34"/>
      <c r="T177" s="34"/>
      <c r="U177" s="34"/>
      <c r="V177" s="34"/>
      <c r="W177" s="34"/>
      <c r="X177" s="34"/>
      <c r="Y177" s="34"/>
      <c r="Z177" s="34"/>
      <c r="AA177" s="34"/>
      <c r="AB177" s="34"/>
      <c r="AC177" s="34"/>
      <c r="AD177" s="34"/>
      <c r="AE177" s="34"/>
    </row>
  </sheetData>
  <autoFilter ref="C87:K176"/>
  <mergeCells count="9">
    <mergeCell ref="E50:H50"/>
    <mergeCell ref="E78:H78"/>
    <mergeCell ref="E80:H80"/>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9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0"/>
      <c r="L2" s="304" t="s">
        <v>6</v>
      </c>
      <c r="M2" s="305"/>
      <c r="N2" s="305"/>
      <c r="O2" s="305"/>
      <c r="P2" s="305"/>
      <c r="Q2" s="305"/>
      <c r="R2" s="305"/>
      <c r="S2" s="305"/>
      <c r="T2" s="305"/>
      <c r="U2" s="305"/>
      <c r="V2" s="305"/>
      <c r="AT2" s="19" t="s">
        <v>84</v>
      </c>
    </row>
    <row r="3" spans="2:46" s="1" customFormat="1" ht="6.95" customHeight="1">
      <c r="B3" s="20"/>
      <c r="C3" s="21"/>
      <c r="D3" s="21"/>
      <c r="E3" s="21"/>
      <c r="F3" s="21"/>
      <c r="G3" s="21"/>
      <c r="H3" s="21"/>
      <c r="I3" s="91"/>
      <c r="J3" s="21"/>
      <c r="K3" s="21"/>
      <c r="L3" s="22"/>
      <c r="AT3" s="19" t="s">
        <v>79</v>
      </c>
    </row>
    <row r="4" spans="2:46" s="1" customFormat="1" ht="24.95" customHeight="1">
      <c r="B4" s="22"/>
      <c r="D4" s="23" t="s">
        <v>103</v>
      </c>
      <c r="I4" s="90"/>
      <c r="L4" s="22"/>
      <c r="M4" s="92" t="s">
        <v>11</v>
      </c>
      <c r="AT4" s="19" t="s">
        <v>4</v>
      </c>
    </row>
    <row r="5" spans="2:12" s="1" customFormat="1" ht="6.95" customHeight="1">
      <c r="B5" s="22"/>
      <c r="I5" s="90"/>
      <c r="L5" s="22"/>
    </row>
    <row r="6" spans="2:12" s="1" customFormat="1" ht="12" customHeight="1">
      <c r="B6" s="22"/>
      <c r="D6" s="29" t="s">
        <v>17</v>
      </c>
      <c r="I6" s="90"/>
      <c r="L6" s="22"/>
    </row>
    <row r="7" spans="2:12" s="1" customFormat="1" ht="16.5" customHeight="1">
      <c r="B7" s="22"/>
      <c r="E7" s="331" t="str">
        <f>'Rekapitulace stavby'!K6</f>
        <v>Stavební úpravy a přístavba výjezdové základny ZZS JčK- Český Krumlov</v>
      </c>
      <c r="F7" s="332"/>
      <c r="G7" s="332"/>
      <c r="H7" s="332"/>
      <c r="I7" s="90"/>
      <c r="L7" s="22"/>
    </row>
    <row r="8" spans="1:31" s="2" customFormat="1" ht="12" customHeight="1">
      <c r="A8" s="34"/>
      <c r="B8" s="35"/>
      <c r="C8" s="34"/>
      <c r="D8" s="29" t="s">
        <v>104</v>
      </c>
      <c r="E8" s="34"/>
      <c r="F8" s="34"/>
      <c r="G8" s="34"/>
      <c r="H8" s="34"/>
      <c r="I8" s="93"/>
      <c r="J8" s="34"/>
      <c r="K8" s="34"/>
      <c r="L8" s="94"/>
      <c r="S8" s="34"/>
      <c r="T8" s="34"/>
      <c r="U8" s="34"/>
      <c r="V8" s="34"/>
      <c r="W8" s="34"/>
      <c r="X8" s="34"/>
      <c r="Y8" s="34"/>
      <c r="Z8" s="34"/>
      <c r="AA8" s="34"/>
      <c r="AB8" s="34"/>
      <c r="AC8" s="34"/>
      <c r="AD8" s="34"/>
      <c r="AE8" s="34"/>
    </row>
    <row r="9" spans="1:31" s="2" customFormat="1" ht="16.5" customHeight="1">
      <c r="A9" s="34"/>
      <c r="B9" s="35"/>
      <c r="C9" s="34"/>
      <c r="D9" s="34"/>
      <c r="E9" s="312" t="s">
        <v>3043</v>
      </c>
      <c r="F9" s="333"/>
      <c r="G9" s="333"/>
      <c r="H9" s="333"/>
      <c r="I9" s="93"/>
      <c r="J9" s="34"/>
      <c r="K9" s="34"/>
      <c r="L9" s="94"/>
      <c r="S9" s="34"/>
      <c r="T9" s="34"/>
      <c r="U9" s="34"/>
      <c r="V9" s="34"/>
      <c r="W9" s="34"/>
      <c r="X9" s="34"/>
      <c r="Y9" s="34"/>
      <c r="Z9" s="34"/>
      <c r="AA9" s="34"/>
      <c r="AB9" s="34"/>
      <c r="AC9" s="34"/>
      <c r="AD9" s="34"/>
      <c r="AE9" s="34"/>
    </row>
    <row r="10" spans="1:31" s="2" customFormat="1" ht="11.25">
      <c r="A10" s="34"/>
      <c r="B10" s="35"/>
      <c r="C10" s="34"/>
      <c r="D10" s="34"/>
      <c r="E10" s="34"/>
      <c r="F10" s="34"/>
      <c r="G10" s="34"/>
      <c r="H10" s="34"/>
      <c r="I10" s="93"/>
      <c r="J10" s="34"/>
      <c r="K10" s="34"/>
      <c r="L10" s="94"/>
      <c r="S10" s="34"/>
      <c r="T10" s="34"/>
      <c r="U10" s="34"/>
      <c r="V10" s="34"/>
      <c r="W10" s="34"/>
      <c r="X10" s="34"/>
      <c r="Y10" s="34"/>
      <c r="Z10" s="34"/>
      <c r="AA10" s="34"/>
      <c r="AB10" s="34"/>
      <c r="AC10" s="34"/>
      <c r="AD10" s="34"/>
      <c r="AE10" s="34"/>
    </row>
    <row r="11" spans="1:31" s="2" customFormat="1" ht="12" customHeight="1">
      <c r="A11" s="34"/>
      <c r="B11" s="35"/>
      <c r="C11" s="34"/>
      <c r="D11" s="29" t="s">
        <v>19</v>
      </c>
      <c r="E11" s="34"/>
      <c r="F11" s="27" t="s">
        <v>3</v>
      </c>
      <c r="G11" s="34"/>
      <c r="H11" s="34"/>
      <c r="I11" s="95" t="s">
        <v>20</v>
      </c>
      <c r="J11" s="27" t="s">
        <v>3</v>
      </c>
      <c r="K11" s="34"/>
      <c r="L11" s="94"/>
      <c r="S11" s="34"/>
      <c r="T11" s="34"/>
      <c r="U11" s="34"/>
      <c r="V11" s="34"/>
      <c r="W11" s="34"/>
      <c r="X11" s="34"/>
      <c r="Y11" s="34"/>
      <c r="Z11" s="34"/>
      <c r="AA11" s="34"/>
      <c r="AB11" s="34"/>
      <c r="AC11" s="34"/>
      <c r="AD11" s="34"/>
      <c r="AE11" s="34"/>
    </row>
    <row r="12" spans="1:31" s="2" customFormat="1" ht="12" customHeight="1">
      <c r="A12" s="34"/>
      <c r="B12" s="35"/>
      <c r="C12" s="34"/>
      <c r="D12" s="29" t="s">
        <v>21</v>
      </c>
      <c r="E12" s="34"/>
      <c r="F12" s="27" t="s">
        <v>22</v>
      </c>
      <c r="G12" s="34"/>
      <c r="H12" s="34"/>
      <c r="I12" s="95" t="s">
        <v>23</v>
      </c>
      <c r="J12" s="52" t="str">
        <f>'Rekapitulace stavby'!AN8</f>
        <v>8.7.2019</v>
      </c>
      <c r="K12" s="34"/>
      <c r="L12" s="94"/>
      <c r="S12" s="34"/>
      <c r="T12" s="34"/>
      <c r="U12" s="34"/>
      <c r="V12" s="34"/>
      <c r="W12" s="34"/>
      <c r="X12" s="34"/>
      <c r="Y12" s="34"/>
      <c r="Z12" s="34"/>
      <c r="AA12" s="34"/>
      <c r="AB12" s="34"/>
      <c r="AC12" s="34"/>
      <c r="AD12" s="34"/>
      <c r="AE12" s="34"/>
    </row>
    <row r="13" spans="1:31" s="2" customFormat="1" ht="10.9" customHeight="1">
      <c r="A13" s="34"/>
      <c r="B13" s="35"/>
      <c r="C13" s="34"/>
      <c r="D13" s="34"/>
      <c r="E13" s="34"/>
      <c r="F13" s="34"/>
      <c r="G13" s="34"/>
      <c r="H13" s="34"/>
      <c r="I13" s="93"/>
      <c r="J13" s="34"/>
      <c r="K13" s="34"/>
      <c r="L13" s="94"/>
      <c r="S13" s="34"/>
      <c r="T13" s="34"/>
      <c r="U13" s="34"/>
      <c r="V13" s="34"/>
      <c r="W13" s="34"/>
      <c r="X13" s="34"/>
      <c r="Y13" s="34"/>
      <c r="Z13" s="34"/>
      <c r="AA13" s="34"/>
      <c r="AB13" s="34"/>
      <c r="AC13" s="34"/>
      <c r="AD13" s="34"/>
      <c r="AE13" s="34"/>
    </row>
    <row r="14" spans="1:31" s="2" customFormat="1" ht="12" customHeight="1">
      <c r="A14" s="34"/>
      <c r="B14" s="35"/>
      <c r="C14" s="34"/>
      <c r="D14" s="29" t="s">
        <v>25</v>
      </c>
      <c r="E14" s="34"/>
      <c r="F14" s="34"/>
      <c r="G14" s="34"/>
      <c r="H14" s="34"/>
      <c r="I14" s="95" t="s">
        <v>26</v>
      </c>
      <c r="J14" s="27" t="s">
        <v>3</v>
      </c>
      <c r="K14" s="34"/>
      <c r="L14" s="94"/>
      <c r="S14" s="34"/>
      <c r="T14" s="34"/>
      <c r="U14" s="34"/>
      <c r="V14" s="34"/>
      <c r="W14" s="34"/>
      <c r="X14" s="34"/>
      <c r="Y14" s="34"/>
      <c r="Z14" s="34"/>
      <c r="AA14" s="34"/>
      <c r="AB14" s="34"/>
      <c r="AC14" s="34"/>
      <c r="AD14" s="34"/>
      <c r="AE14" s="34"/>
    </row>
    <row r="15" spans="1:31" s="2" customFormat="1" ht="18" customHeight="1">
      <c r="A15" s="34"/>
      <c r="B15" s="35"/>
      <c r="C15" s="34"/>
      <c r="D15" s="34"/>
      <c r="E15" s="27" t="s">
        <v>27</v>
      </c>
      <c r="F15" s="34"/>
      <c r="G15" s="34"/>
      <c r="H15" s="34"/>
      <c r="I15" s="95" t="s">
        <v>28</v>
      </c>
      <c r="J15" s="27" t="s">
        <v>3</v>
      </c>
      <c r="K15" s="34"/>
      <c r="L15" s="94"/>
      <c r="S15" s="34"/>
      <c r="T15" s="34"/>
      <c r="U15" s="34"/>
      <c r="V15" s="34"/>
      <c r="W15" s="34"/>
      <c r="X15" s="34"/>
      <c r="Y15" s="34"/>
      <c r="Z15" s="34"/>
      <c r="AA15" s="34"/>
      <c r="AB15" s="34"/>
      <c r="AC15" s="34"/>
      <c r="AD15" s="34"/>
      <c r="AE15" s="34"/>
    </row>
    <row r="16" spans="1:31" s="2" customFormat="1" ht="6.95" customHeight="1">
      <c r="A16" s="34"/>
      <c r="B16" s="35"/>
      <c r="C16" s="34"/>
      <c r="D16" s="34"/>
      <c r="E16" s="34"/>
      <c r="F16" s="34"/>
      <c r="G16" s="34"/>
      <c r="H16" s="34"/>
      <c r="I16" s="93"/>
      <c r="J16" s="34"/>
      <c r="K16" s="34"/>
      <c r="L16" s="94"/>
      <c r="S16" s="34"/>
      <c r="T16" s="34"/>
      <c r="U16" s="34"/>
      <c r="V16" s="34"/>
      <c r="W16" s="34"/>
      <c r="X16" s="34"/>
      <c r="Y16" s="34"/>
      <c r="Z16" s="34"/>
      <c r="AA16" s="34"/>
      <c r="AB16" s="34"/>
      <c r="AC16" s="34"/>
      <c r="AD16" s="34"/>
      <c r="AE16" s="34"/>
    </row>
    <row r="17" spans="1:31" s="2" customFormat="1" ht="12" customHeight="1">
      <c r="A17" s="34"/>
      <c r="B17" s="35"/>
      <c r="C17" s="34"/>
      <c r="D17" s="29" t="s">
        <v>29</v>
      </c>
      <c r="E17" s="34"/>
      <c r="F17" s="34"/>
      <c r="G17" s="34"/>
      <c r="H17" s="34"/>
      <c r="I17" s="95" t="s">
        <v>26</v>
      </c>
      <c r="J17" s="30" t="str">
        <f>'Rekapitulace stavby'!AN13</f>
        <v>Vyplň údaj</v>
      </c>
      <c r="K17" s="34"/>
      <c r="L17" s="94"/>
      <c r="S17" s="34"/>
      <c r="T17" s="34"/>
      <c r="U17" s="34"/>
      <c r="V17" s="34"/>
      <c r="W17" s="34"/>
      <c r="X17" s="34"/>
      <c r="Y17" s="34"/>
      <c r="Z17" s="34"/>
      <c r="AA17" s="34"/>
      <c r="AB17" s="34"/>
      <c r="AC17" s="34"/>
      <c r="AD17" s="34"/>
      <c r="AE17" s="34"/>
    </row>
    <row r="18" spans="1:31" s="2" customFormat="1" ht="18" customHeight="1">
      <c r="A18" s="34"/>
      <c r="B18" s="35"/>
      <c r="C18" s="34"/>
      <c r="D18" s="34"/>
      <c r="E18" s="334" t="str">
        <f>'Rekapitulace stavby'!E14</f>
        <v>Vyplň údaj</v>
      </c>
      <c r="F18" s="315"/>
      <c r="G18" s="315"/>
      <c r="H18" s="315"/>
      <c r="I18" s="95" t="s">
        <v>28</v>
      </c>
      <c r="J18" s="30" t="str">
        <f>'Rekapitulace stavby'!AN14</f>
        <v>Vyplň údaj</v>
      </c>
      <c r="K18" s="34"/>
      <c r="L18" s="94"/>
      <c r="S18" s="34"/>
      <c r="T18" s="34"/>
      <c r="U18" s="34"/>
      <c r="V18" s="34"/>
      <c r="W18" s="34"/>
      <c r="X18" s="34"/>
      <c r="Y18" s="34"/>
      <c r="Z18" s="34"/>
      <c r="AA18" s="34"/>
      <c r="AB18" s="34"/>
      <c r="AC18" s="34"/>
      <c r="AD18" s="34"/>
      <c r="AE18" s="34"/>
    </row>
    <row r="19" spans="1:31" s="2" customFormat="1" ht="6.95" customHeight="1">
      <c r="A19" s="34"/>
      <c r="B19" s="35"/>
      <c r="C19" s="34"/>
      <c r="D19" s="34"/>
      <c r="E19" s="34"/>
      <c r="F19" s="34"/>
      <c r="G19" s="34"/>
      <c r="H19" s="34"/>
      <c r="I19" s="93"/>
      <c r="J19" s="34"/>
      <c r="K19" s="34"/>
      <c r="L19" s="94"/>
      <c r="S19" s="34"/>
      <c r="T19" s="34"/>
      <c r="U19" s="34"/>
      <c r="V19" s="34"/>
      <c r="W19" s="34"/>
      <c r="X19" s="34"/>
      <c r="Y19" s="34"/>
      <c r="Z19" s="34"/>
      <c r="AA19" s="34"/>
      <c r="AB19" s="34"/>
      <c r="AC19" s="34"/>
      <c r="AD19" s="34"/>
      <c r="AE19" s="34"/>
    </row>
    <row r="20" spans="1:31" s="2" customFormat="1" ht="12" customHeight="1">
      <c r="A20" s="34"/>
      <c r="B20" s="35"/>
      <c r="C20" s="34"/>
      <c r="D20" s="29" t="s">
        <v>31</v>
      </c>
      <c r="E20" s="34"/>
      <c r="F20" s="34"/>
      <c r="G20" s="34"/>
      <c r="H20" s="34"/>
      <c r="I20" s="95" t="s">
        <v>26</v>
      </c>
      <c r="J20" s="27" t="s">
        <v>3</v>
      </c>
      <c r="K20" s="34"/>
      <c r="L20" s="94"/>
      <c r="S20" s="34"/>
      <c r="T20" s="34"/>
      <c r="U20" s="34"/>
      <c r="V20" s="34"/>
      <c r="W20" s="34"/>
      <c r="X20" s="34"/>
      <c r="Y20" s="34"/>
      <c r="Z20" s="34"/>
      <c r="AA20" s="34"/>
      <c r="AB20" s="34"/>
      <c r="AC20" s="34"/>
      <c r="AD20" s="34"/>
      <c r="AE20" s="34"/>
    </row>
    <row r="21" spans="1:31" s="2" customFormat="1" ht="18" customHeight="1">
      <c r="A21" s="34"/>
      <c r="B21" s="35"/>
      <c r="C21" s="34"/>
      <c r="D21" s="34"/>
      <c r="E21" s="27" t="s">
        <v>32</v>
      </c>
      <c r="F21" s="34"/>
      <c r="G21" s="34"/>
      <c r="H21" s="34"/>
      <c r="I21" s="95" t="s">
        <v>28</v>
      </c>
      <c r="J21" s="27" t="s">
        <v>3</v>
      </c>
      <c r="K21" s="34"/>
      <c r="L21" s="94"/>
      <c r="S21" s="34"/>
      <c r="T21" s="34"/>
      <c r="U21" s="34"/>
      <c r="V21" s="34"/>
      <c r="W21" s="34"/>
      <c r="X21" s="34"/>
      <c r="Y21" s="34"/>
      <c r="Z21" s="34"/>
      <c r="AA21" s="34"/>
      <c r="AB21" s="34"/>
      <c r="AC21" s="34"/>
      <c r="AD21" s="34"/>
      <c r="AE21" s="34"/>
    </row>
    <row r="22" spans="1:31" s="2" customFormat="1" ht="6.95" customHeight="1">
      <c r="A22" s="34"/>
      <c r="B22" s="35"/>
      <c r="C22" s="34"/>
      <c r="D22" s="34"/>
      <c r="E22" s="34"/>
      <c r="F22" s="34"/>
      <c r="G22" s="34"/>
      <c r="H22" s="34"/>
      <c r="I22" s="93"/>
      <c r="J22" s="34"/>
      <c r="K22" s="34"/>
      <c r="L22" s="94"/>
      <c r="S22" s="34"/>
      <c r="T22" s="34"/>
      <c r="U22" s="34"/>
      <c r="V22" s="34"/>
      <c r="W22" s="34"/>
      <c r="X22" s="34"/>
      <c r="Y22" s="34"/>
      <c r="Z22" s="34"/>
      <c r="AA22" s="34"/>
      <c r="AB22" s="34"/>
      <c r="AC22" s="34"/>
      <c r="AD22" s="34"/>
      <c r="AE22" s="34"/>
    </row>
    <row r="23" spans="1:31" s="2" customFormat="1" ht="12" customHeight="1">
      <c r="A23" s="34"/>
      <c r="B23" s="35"/>
      <c r="C23" s="34"/>
      <c r="D23" s="29" t="s">
        <v>34</v>
      </c>
      <c r="E23" s="34"/>
      <c r="F23" s="34"/>
      <c r="G23" s="34"/>
      <c r="H23" s="34"/>
      <c r="I23" s="95" t="s">
        <v>26</v>
      </c>
      <c r="J23" s="27" t="str">
        <f>IF('Rekapitulace stavby'!AN19="","",'Rekapitulace stavby'!AN19)</f>
        <v/>
      </c>
      <c r="K23" s="34"/>
      <c r="L23" s="94"/>
      <c r="S23" s="34"/>
      <c r="T23" s="34"/>
      <c r="U23" s="34"/>
      <c r="V23" s="34"/>
      <c r="W23" s="34"/>
      <c r="X23" s="34"/>
      <c r="Y23" s="34"/>
      <c r="Z23" s="34"/>
      <c r="AA23" s="34"/>
      <c r="AB23" s="34"/>
      <c r="AC23" s="34"/>
      <c r="AD23" s="34"/>
      <c r="AE23" s="34"/>
    </row>
    <row r="24" spans="1:31" s="2" customFormat="1" ht="18" customHeight="1">
      <c r="A24" s="34"/>
      <c r="B24" s="35"/>
      <c r="C24" s="34"/>
      <c r="D24" s="34"/>
      <c r="E24" s="27" t="str">
        <f>IF('Rekapitulace stavby'!E20="","",'Rekapitulace stavby'!E20)</f>
        <v xml:space="preserve"> </v>
      </c>
      <c r="F24" s="34"/>
      <c r="G24" s="34"/>
      <c r="H24" s="34"/>
      <c r="I24" s="95" t="s">
        <v>28</v>
      </c>
      <c r="J24" s="27" t="str">
        <f>IF('Rekapitulace stavby'!AN20="","",'Rekapitulace stavby'!AN20)</f>
        <v/>
      </c>
      <c r="K24" s="34"/>
      <c r="L24" s="94"/>
      <c r="S24" s="34"/>
      <c r="T24" s="34"/>
      <c r="U24" s="34"/>
      <c r="V24" s="34"/>
      <c r="W24" s="34"/>
      <c r="X24" s="34"/>
      <c r="Y24" s="34"/>
      <c r="Z24" s="34"/>
      <c r="AA24" s="34"/>
      <c r="AB24" s="34"/>
      <c r="AC24" s="34"/>
      <c r="AD24" s="34"/>
      <c r="AE24" s="34"/>
    </row>
    <row r="25" spans="1:31" s="2" customFormat="1" ht="6.95" customHeight="1">
      <c r="A25" s="34"/>
      <c r="B25" s="35"/>
      <c r="C25" s="34"/>
      <c r="D25" s="34"/>
      <c r="E25" s="34"/>
      <c r="F25" s="34"/>
      <c r="G25" s="34"/>
      <c r="H25" s="34"/>
      <c r="I25" s="93"/>
      <c r="J25" s="34"/>
      <c r="K25" s="34"/>
      <c r="L25" s="94"/>
      <c r="S25" s="34"/>
      <c r="T25" s="34"/>
      <c r="U25" s="34"/>
      <c r="V25" s="34"/>
      <c r="W25" s="34"/>
      <c r="X25" s="34"/>
      <c r="Y25" s="34"/>
      <c r="Z25" s="34"/>
      <c r="AA25" s="34"/>
      <c r="AB25" s="34"/>
      <c r="AC25" s="34"/>
      <c r="AD25" s="34"/>
      <c r="AE25" s="34"/>
    </row>
    <row r="26" spans="1:31" s="2" customFormat="1" ht="12" customHeight="1">
      <c r="A26" s="34"/>
      <c r="B26" s="35"/>
      <c r="C26" s="34"/>
      <c r="D26" s="29" t="s">
        <v>35</v>
      </c>
      <c r="E26" s="34"/>
      <c r="F26" s="34"/>
      <c r="G26" s="34"/>
      <c r="H26" s="34"/>
      <c r="I26" s="93"/>
      <c r="J26" s="34"/>
      <c r="K26" s="34"/>
      <c r="L26" s="94"/>
      <c r="S26" s="34"/>
      <c r="T26" s="34"/>
      <c r="U26" s="34"/>
      <c r="V26" s="34"/>
      <c r="W26" s="34"/>
      <c r="X26" s="34"/>
      <c r="Y26" s="34"/>
      <c r="Z26" s="34"/>
      <c r="AA26" s="34"/>
      <c r="AB26" s="34"/>
      <c r="AC26" s="34"/>
      <c r="AD26" s="34"/>
      <c r="AE26" s="34"/>
    </row>
    <row r="27" spans="1:31" s="8" customFormat="1" ht="16.5" customHeight="1">
      <c r="A27" s="96"/>
      <c r="B27" s="97"/>
      <c r="C27" s="96"/>
      <c r="D27" s="96"/>
      <c r="E27" s="319" t="s">
        <v>3</v>
      </c>
      <c r="F27" s="319"/>
      <c r="G27" s="319"/>
      <c r="H27" s="319"/>
      <c r="I27" s="98"/>
      <c r="J27" s="96"/>
      <c r="K27" s="96"/>
      <c r="L27" s="99"/>
      <c r="S27" s="96"/>
      <c r="T27" s="96"/>
      <c r="U27" s="96"/>
      <c r="V27" s="96"/>
      <c r="W27" s="96"/>
      <c r="X27" s="96"/>
      <c r="Y27" s="96"/>
      <c r="Z27" s="96"/>
      <c r="AA27" s="96"/>
      <c r="AB27" s="96"/>
      <c r="AC27" s="96"/>
      <c r="AD27" s="96"/>
      <c r="AE27" s="96"/>
    </row>
    <row r="28" spans="1:31" s="2" customFormat="1" ht="6.95" customHeight="1">
      <c r="A28" s="34"/>
      <c r="B28" s="35"/>
      <c r="C28" s="34"/>
      <c r="D28" s="34"/>
      <c r="E28" s="34"/>
      <c r="F28" s="34"/>
      <c r="G28" s="34"/>
      <c r="H28" s="34"/>
      <c r="I28" s="93"/>
      <c r="J28" s="34"/>
      <c r="K28" s="34"/>
      <c r="L28" s="94"/>
      <c r="S28" s="34"/>
      <c r="T28" s="34"/>
      <c r="U28" s="34"/>
      <c r="V28" s="34"/>
      <c r="W28" s="34"/>
      <c r="X28" s="34"/>
      <c r="Y28" s="34"/>
      <c r="Z28" s="34"/>
      <c r="AA28" s="34"/>
      <c r="AB28" s="34"/>
      <c r="AC28" s="34"/>
      <c r="AD28" s="34"/>
      <c r="AE28" s="34"/>
    </row>
    <row r="29" spans="1:31" s="2" customFormat="1" ht="6.95" customHeight="1">
      <c r="A29" s="34"/>
      <c r="B29" s="35"/>
      <c r="C29" s="34"/>
      <c r="D29" s="63"/>
      <c r="E29" s="63"/>
      <c r="F29" s="63"/>
      <c r="G29" s="63"/>
      <c r="H29" s="63"/>
      <c r="I29" s="100"/>
      <c r="J29" s="63"/>
      <c r="K29" s="63"/>
      <c r="L29" s="94"/>
      <c r="S29" s="34"/>
      <c r="T29" s="34"/>
      <c r="U29" s="34"/>
      <c r="V29" s="34"/>
      <c r="W29" s="34"/>
      <c r="X29" s="34"/>
      <c r="Y29" s="34"/>
      <c r="Z29" s="34"/>
      <c r="AA29" s="34"/>
      <c r="AB29" s="34"/>
      <c r="AC29" s="34"/>
      <c r="AD29" s="34"/>
      <c r="AE29" s="34"/>
    </row>
    <row r="30" spans="1:31" s="2" customFormat="1" ht="25.35" customHeight="1">
      <c r="A30" s="34"/>
      <c r="B30" s="35"/>
      <c r="C30" s="34"/>
      <c r="D30" s="101" t="s">
        <v>37</v>
      </c>
      <c r="E30" s="34"/>
      <c r="F30" s="34"/>
      <c r="G30" s="34"/>
      <c r="H30" s="34"/>
      <c r="I30" s="93"/>
      <c r="J30" s="68">
        <f>ROUND(J86,2)</f>
        <v>0</v>
      </c>
      <c r="K30" s="34"/>
      <c r="L30" s="94"/>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100"/>
      <c r="J31" s="63"/>
      <c r="K31" s="63"/>
      <c r="L31" s="94"/>
      <c r="S31" s="34"/>
      <c r="T31" s="34"/>
      <c r="U31" s="34"/>
      <c r="V31" s="34"/>
      <c r="W31" s="34"/>
      <c r="X31" s="34"/>
      <c r="Y31" s="34"/>
      <c r="Z31" s="34"/>
      <c r="AA31" s="34"/>
      <c r="AB31" s="34"/>
      <c r="AC31" s="34"/>
      <c r="AD31" s="34"/>
      <c r="AE31" s="34"/>
    </row>
    <row r="32" spans="1:31" s="2" customFormat="1" ht="14.45" customHeight="1">
      <c r="A32" s="34"/>
      <c r="B32" s="35"/>
      <c r="C32" s="34"/>
      <c r="D32" s="34"/>
      <c r="E32" s="34"/>
      <c r="F32" s="38" t="s">
        <v>39</v>
      </c>
      <c r="G32" s="34"/>
      <c r="H32" s="34"/>
      <c r="I32" s="102" t="s">
        <v>38</v>
      </c>
      <c r="J32" s="38" t="s">
        <v>40</v>
      </c>
      <c r="K32" s="34"/>
      <c r="L32" s="94"/>
      <c r="S32" s="34"/>
      <c r="T32" s="34"/>
      <c r="U32" s="34"/>
      <c r="V32" s="34"/>
      <c r="W32" s="34"/>
      <c r="X32" s="34"/>
      <c r="Y32" s="34"/>
      <c r="Z32" s="34"/>
      <c r="AA32" s="34"/>
      <c r="AB32" s="34"/>
      <c r="AC32" s="34"/>
      <c r="AD32" s="34"/>
      <c r="AE32" s="34"/>
    </row>
    <row r="33" spans="1:31" s="2" customFormat="1" ht="14.45" customHeight="1">
      <c r="A33" s="34"/>
      <c r="B33" s="35"/>
      <c r="C33" s="34"/>
      <c r="D33" s="103" t="s">
        <v>41</v>
      </c>
      <c r="E33" s="29" t="s">
        <v>42</v>
      </c>
      <c r="F33" s="104">
        <f>ROUND((SUM(BE86:BE137)),2)</f>
        <v>0</v>
      </c>
      <c r="G33" s="34"/>
      <c r="H33" s="34"/>
      <c r="I33" s="105">
        <v>0.21</v>
      </c>
      <c r="J33" s="104">
        <f>ROUND(((SUM(BE86:BE137))*I33),2)</f>
        <v>0</v>
      </c>
      <c r="K33" s="34"/>
      <c r="L33" s="94"/>
      <c r="S33" s="34"/>
      <c r="T33" s="34"/>
      <c r="U33" s="34"/>
      <c r="V33" s="34"/>
      <c r="W33" s="34"/>
      <c r="X33" s="34"/>
      <c r="Y33" s="34"/>
      <c r="Z33" s="34"/>
      <c r="AA33" s="34"/>
      <c r="AB33" s="34"/>
      <c r="AC33" s="34"/>
      <c r="AD33" s="34"/>
      <c r="AE33" s="34"/>
    </row>
    <row r="34" spans="1:31" s="2" customFormat="1" ht="14.45" customHeight="1">
      <c r="A34" s="34"/>
      <c r="B34" s="35"/>
      <c r="C34" s="34"/>
      <c r="D34" s="34"/>
      <c r="E34" s="29" t="s">
        <v>43</v>
      </c>
      <c r="F34" s="104">
        <f>ROUND((SUM(BF86:BF137)),2)</f>
        <v>0</v>
      </c>
      <c r="G34" s="34"/>
      <c r="H34" s="34"/>
      <c r="I34" s="105">
        <v>0.15</v>
      </c>
      <c r="J34" s="104">
        <f>ROUND(((SUM(BF86:BF137))*I34),2)</f>
        <v>0</v>
      </c>
      <c r="K34" s="34"/>
      <c r="L34" s="94"/>
      <c r="S34" s="34"/>
      <c r="T34" s="34"/>
      <c r="U34" s="34"/>
      <c r="V34" s="34"/>
      <c r="W34" s="34"/>
      <c r="X34" s="34"/>
      <c r="Y34" s="34"/>
      <c r="Z34" s="34"/>
      <c r="AA34" s="34"/>
      <c r="AB34" s="34"/>
      <c r="AC34" s="34"/>
      <c r="AD34" s="34"/>
      <c r="AE34" s="34"/>
    </row>
    <row r="35" spans="1:31" s="2" customFormat="1" ht="14.45" customHeight="1" hidden="1">
      <c r="A35" s="34"/>
      <c r="B35" s="35"/>
      <c r="C35" s="34"/>
      <c r="D35" s="34"/>
      <c r="E35" s="29" t="s">
        <v>44</v>
      </c>
      <c r="F35" s="104">
        <f>ROUND((SUM(BG86:BG137)),2)</f>
        <v>0</v>
      </c>
      <c r="G35" s="34"/>
      <c r="H35" s="34"/>
      <c r="I35" s="105">
        <v>0.21</v>
      </c>
      <c r="J35" s="104">
        <f>0</f>
        <v>0</v>
      </c>
      <c r="K35" s="34"/>
      <c r="L35" s="94"/>
      <c r="S35" s="34"/>
      <c r="T35" s="34"/>
      <c r="U35" s="34"/>
      <c r="V35" s="34"/>
      <c r="W35" s="34"/>
      <c r="X35" s="34"/>
      <c r="Y35" s="34"/>
      <c r="Z35" s="34"/>
      <c r="AA35" s="34"/>
      <c r="AB35" s="34"/>
      <c r="AC35" s="34"/>
      <c r="AD35" s="34"/>
      <c r="AE35" s="34"/>
    </row>
    <row r="36" spans="1:31" s="2" customFormat="1" ht="14.45" customHeight="1" hidden="1">
      <c r="A36" s="34"/>
      <c r="B36" s="35"/>
      <c r="C36" s="34"/>
      <c r="D36" s="34"/>
      <c r="E36" s="29" t="s">
        <v>45</v>
      </c>
      <c r="F36" s="104">
        <f>ROUND((SUM(BH86:BH137)),2)</f>
        <v>0</v>
      </c>
      <c r="G36" s="34"/>
      <c r="H36" s="34"/>
      <c r="I36" s="105">
        <v>0.15</v>
      </c>
      <c r="J36" s="104">
        <f>0</f>
        <v>0</v>
      </c>
      <c r="K36" s="34"/>
      <c r="L36" s="94"/>
      <c r="S36" s="34"/>
      <c r="T36" s="34"/>
      <c r="U36" s="34"/>
      <c r="V36" s="34"/>
      <c r="W36" s="34"/>
      <c r="X36" s="34"/>
      <c r="Y36" s="34"/>
      <c r="Z36" s="34"/>
      <c r="AA36" s="34"/>
      <c r="AB36" s="34"/>
      <c r="AC36" s="34"/>
      <c r="AD36" s="34"/>
      <c r="AE36" s="34"/>
    </row>
    <row r="37" spans="1:31" s="2" customFormat="1" ht="14.45" customHeight="1" hidden="1">
      <c r="A37" s="34"/>
      <c r="B37" s="35"/>
      <c r="C37" s="34"/>
      <c r="D37" s="34"/>
      <c r="E37" s="29" t="s">
        <v>46</v>
      </c>
      <c r="F37" s="104">
        <f>ROUND((SUM(BI86:BI137)),2)</f>
        <v>0</v>
      </c>
      <c r="G37" s="34"/>
      <c r="H37" s="34"/>
      <c r="I37" s="105">
        <v>0</v>
      </c>
      <c r="J37" s="104">
        <f>0</f>
        <v>0</v>
      </c>
      <c r="K37" s="34"/>
      <c r="L37" s="94"/>
      <c r="S37" s="34"/>
      <c r="T37" s="34"/>
      <c r="U37" s="34"/>
      <c r="V37" s="34"/>
      <c r="W37" s="34"/>
      <c r="X37" s="34"/>
      <c r="Y37" s="34"/>
      <c r="Z37" s="34"/>
      <c r="AA37" s="34"/>
      <c r="AB37" s="34"/>
      <c r="AC37" s="34"/>
      <c r="AD37" s="34"/>
      <c r="AE37" s="34"/>
    </row>
    <row r="38" spans="1:31" s="2" customFormat="1" ht="6.95" customHeight="1">
      <c r="A38" s="34"/>
      <c r="B38" s="35"/>
      <c r="C38" s="34"/>
      <c r="D38" s="34"/>
      <c r="E38" s="34"/>
      <c r="F38" s="34"/>
      <c r="G38" s="34"/>
      <c r="H38" s="34"/>
      <c r="I38" s="93"/>
      <c r="J38" s="34"/>
      <c r="K38" s="34"/>
      <c r="L38" s="94"/>
      <c r="S38" s="34"/>
      <c r="T38" s="34"/>
      <c r="U38" s="34"/>
      <c r="V38" s="34"/>
      <c r="W38" s="34"/>
      <c r="X38" s="34"/>
      <c r="Y38" s="34"/>
      <c r="Z38" s="34"/>
      <c r="AA38" s="34"/>
      <c r="AB38" s="34"/>
      <c r="AC38" s="34"/>
      <c r="AD38" s="34"/>
      <c r="AE38" s="34"/>
    </row>
    <row r="39" spans="1:31" s="2" customFormat="1" ht="25.35" customHeight="1">
      <c r="A39" s="34"/>
      <c r="B39" s="35"/>
      <c r="C39" s="106"/>
      <c r="D39" s="107" t="s">
        <v>47</v>
      </c>
      <c r="E39" s="57"/>
      <c r="F39" s="57"/>
      <c r="G39" s="108" t="s">
        <v>48</v>
      </c>
      <c r="H39" s="109" t="s">
        <v>49</v>
      </c>
      <c r="I39" s="110"/>
      <c r="J39" s="111">
        <f>SUM(J30:J37)</f>
        <v>0</v>
      </c>
      <c r="K39" s="112"/>
      <c r="L39" s="94"/>
      <c r="S39" s="34"/>
      <c r="T39" s="34"/>
      <c r="U39" s="34"/>
      <c r="V39" s="34"/>
      <c r="W39" s="34"/>
      <c r="X39" s="34"/>
      <c r="Y39" s="34"/>
      <c r="Z39" s="34"/>
      <c r="AA39" s="34"/>
      <c r="AB39" s="34"/>
      <c r="AC39" s="34"/>
      <c r="AD39" s="34"/>
      <c r="AE39" s="34"/>
    </row>
    <row r="40" spans="1:31" s="2" customFormat="1" ht="14.45" customHeight="1">
      <c r="A40" s="34"/>
      <c r="B40" s="44"/>
      <c r="C40" s="45"/>
      <c r="D40" s="45"/>
      <c r="E40" s="45"/>
      <c r="F40" s="45"/>
      <c r="G40" s="45"/>
      <c r="H40" s="45"/>
      <c r="I40" s="113"/>
      <c r="J40" s="45"/>
      <c r="K40" s="45"/>
      <c r="L40" s="94"/>
      <c r="S40" s="34"/>
      <c r="T40" s="34"/>
      <c r="U40" s="34"/>
      <c r="V40" s="34"/>
      <c r="W40" s="34"/>
      <c r="X40" s="34"/>
      <c r="Y40" s="34"/>
      <c r="Z40" s="34"/>
      <c r="AA40" s="34"/>
      <c r="AB40" s="34"/>
      <c r="AC40" s="34"/>
      <c r="AD40" s="34"/>
      <c r="AE40" s="34"/>
    </row>
    <row r="44" spans="1:31" s="2" customFormat="1" ht="6.95" customHeight="1">
      <c r="A44" s="34"/>
      <c r="B44" s="46"/>
      <c r="C44" s="47"/>
      <c r="D44" s="47"/>
      <c r="E44" s="47"/>
      <c r="F44" s="47"/>
      <c r="G44" s="47"/>
      <c r="H44" s="47"/>
      <c r="I44" s="114"/>
      <c r="J44" s="47"/>
      <c r="K44" s="47"/>
      <c r="L44" s="94"/>
      <c r="S44" s="34"/>
      <c r="T44" s="34"/>
      <c r="U44" s="34"/>
      <c r="V44" s="34"/>
      <c r="W44" s="34"/>
      <c r="X44" s="34"/>
      <c r="Y44" s="34"/>
      <c r="Z44" s="34"/>
      <c r="AA44" s="34"/>
      <c r="AB44" s="34"/>
      <c r="AC44" s="34"/>
      <c r="AD44" s="34"/>
      <c r="AE44" s="34"/>
    </row>
    <row r="45" spans="1:31" s="2" customFormat="1" ht="24.95" customHeight="1">
      <c r="A45" s="34"/>
      <c r="B45" s="35"/>
      <c r="C45" s="23" t="s">
        <v>106</v>
      </c>
      <c r="D45" s="34"/>
      <c r="E45" s="34"/>
      <c r="F45" s="34"/>
      <c r="G45" s="34"/>
      <c r="H45" s="34"/>
      <c r="I45" s="93"/>
      <c r="J45" s="34"/>
      <c r="K45" s="34"/>
      <c r="L45" s="94"/>
      <c r="S45" s="34"/>
      <c r="T45" s="34"/>
      <c r="U45" s="34"/>
      <c r="V45" s="34"/>
      <c r="W45" s="34"/>
      <c r="X45" s="34"/>
      <c r="Y45" s="34"/>
      <c r="Z45" s="34"/>
      <c r="AA45" s="34"/>
      <c r="AB45" s="34"/>
      <c r="AC45" s="34"/>
      <c r="AD45" s="34"/>
      <c r="AE45" s="34"/>
    </row>
    <row r="46" spans="1:31" s="2" customFormat="1" ht="6.95" customHeight="1">
      <c r="A46" s="34"/>
      <c r="B46" s="35"/>
      <c r="C46" s="34"/>
      <c r="D46" s="34"/>
      <c r="E46" s="34"/>
      <c r="F46" s="34"/>
      <c r="G46" s="34"/>
      <c r="H46" s="34"/>
      <c r="I46" s="93"/>
      <c r="J46" s="34"/>
      <c r="K46" s="34"/>
      <c r="L46" s="94"/>
      <c r="S46" s="34"/>
      <c r="T46" s="34"/>
      <c r="U46" s="34"/>
      <c r="V46" s="34"/>
      <c r="W46" s="34"/>
      <c r="X46" s="34"/>
      <c r="Y46" s="34"/>
      <c r="Z46" s="34"/>
      <c r="AA46" s="34"/>
      <c r="AB46" s="34"/>
      <c r="AC46" s="34"/>
      <c r="AD46" s="34"/>
      <c r="AE46" s="34"/>
    </row>
    <row r="47" spans="1:31" s="2" customFormat="1" ht="12" customHeight="1">
      <c r="A47" s="34"/>
      <c r="B47" s="35"/>
      <c r="C47" s="29" t="s">
        <v>17</v>
      </c>
      <c r="D47" s="34"/>
      <c r="E47" s="34"/>
      <c r="F47" s="34"/>
      <c r="G47" s="34"/>
      <c r="H47" s="34"/>
      <c r="I47" s="93"/>
      <c r="J47" s="34"/>
      <c r="K47" s="34"/>
      <c r="L47" s="94"/>
      <c r="S47" s="34"/>
      <c r="T47" s="34"/>
      <c r="U47" s="34"/>
      <c r="V47" s="34"/>
      <c r="W47" s="34"/>
      <c r="X47" s="34"/>
      <c r="Y47" s="34"/>
      <c r="Z47" s="34"/>
      <c r="AA47" s="34"/>
      <c r="AB47" s="34"/>
      <c r="AC47" s="34"/>
      <c r="AD47" s="34"/>
      <c r="AE47" s="34"/>
    </row>
    <row r="48" spans="1:31" s="2" customFormat="1" ht="16.5" customHeight="1">
      <c r="A48" s="34"/>
      <c r="B48" s="35"/>
      <c r="C48" s="34"/>
      <c r="D48" s="34"/>
      <c r="E48" s="331" t="str">
        <f>E7</f>
        <v>Stavební úpravy a přístavba výjezdové základny ZZS JčK- Český Krumlov</v>
      </c>
      <c r="F48" s="332"/>
      <c r="G48" s="332"/>
      <c r="H48" s="332"/>
      <c r="I48" s="93"/>
      <c r="J48" s="34"/>
      <c r="K48" s="34"/>
      <c r="L48" s="94"/>
      <c r="S48" s="34"/>
      <c r="T48" s="34"/>
      <c r="U48" s="34"/>
      <c r="V48" s="34"/>
      <c r="W48" s="34"/>
      <c r="X48" s="34"/>
      <c r="Y48" s="34"/>
      <c r="Z48" s="34"/>
      <c r="AA48" s="34"/>
      <c r="AB48" s="34"/>
      <c r="AC48" s="34"/>
      <c r="AD48" s="34"/>
      <c r="AE48" s="34"/>
    </row>
    <row r="49" spans="1:31" s="2" customFormat="1" ht="12" customHeight="1">
      <c r="A49" s="34"/>
      <c r="B49" s="35"/>
      <c r="C49" s="29" t="s">
        <v>104</v>
      </c>
      <c r="D49" s="34"/>
      <c r="E49" s="34"/>
      <c r="F49" s="34"/>
      <c r="G49" s="34"/>
      <c r="H49" s="34"/>
      <c r="I49" s="93"/>
      <c r="J49" s="34"/>
      <c r="K49" s="34"/>
      <c r="L49" s="94"/>
      <c r="S49" s="34"/>
      <c r="T49" s="34"/>
      <c r="U49" s="34"/>
      <c r="V49" s="34"/>
      <c r="W49" s="34"/>
      <c r="X49" s="34"/>
      <c r="Y49" s="34"/>
      <c r="Z49" s="34"/>
      <c r="AA49" s="34"/>
      <c r="AB49" s="34"/>
      <c r="AC49" s="34"/>
      <c r="AD49" s="34"/>
      <c r="AE49" s="34"/>
    </row>
    <row r="50" spans="1:31" s="2" customFormat="1" ht="16.5" customHeight="1">
      <c r="A50" s="34"/>
      <c r="B50" s="35"/>
      <c r="C50" s="34"/>
      <c r="D50" s="34"/>
      <c r="E50" s="312" t="str">
        <f>E9</f>
        <v>3 - Vzduchotechnika a chlazení</v>
      </c>
      <c r="F50" s="333"/>
      <c r="G50" s="333"/>
      <c r="H50" s="333"/>
      <c r="I50" s="93"/>
      <c r="J50" s="34"/>
      <c r="K50" s="34"/>
      <c r="L50" s="94"/>
      <c r="S50" s="34"/>
      <c r="T50" s="34"/>
      <c r="U50" s="34"/>
      <c r="V50" s="34"/>
      <c r="W50" s="34"/>
      <c r="X50" s="34"/>
      <c r="Y50" s="34"/>
      <c r="Z50" s="34"/>
      <c r="AA50" s="34"/>
      <c r="AB50" s="34"/>
      <c r="AC50" s="34"/>
      <c r="AD50" s="34"/>
      <c r="AE50" s="34"/>
    </row>
    <row r="51" spans="1:31" s="2" customFormat="1" ht="6.95" customHeight="1">
      <c r="A51" s="34"/>
      <c r="B51" s="35"/>
      <c r="C51" s="34"/>
      <c r="D51" s="34"/>
      <c r="E51" s="34"/>
      <c r="F51" s="34"/>
      <c r="G51" s="34"/>
      <c r="H51" s="34"/>
      <c r="I51" s="93"/>
      <c r="J51" s="34"/>
      <c r="K51" s="34"/>
      <c r="L51" s="94"/>
      <c r="S51" s="34"/>
      <c r="T51" s="34"/>
      <c r="U51" s="34"/>
      <c r="V51" s="34"/>
      <c r="W51" s="34"/>
      <c r="X51" s="34"/>
      <c r="Y51" s="34"/>
      <c r="Z51" s="34"/>
      <c r="AA51" s="34"/>
      <c r="AB51" s="34"/>
      <c r="AC51" s="34"/>
      <c r="AD51" s="34"/>
      <c r="AE51" s="34"/>
    </row>
    <row r="52" spans="1:31" s="2" customFormat="1" ht="12" customHeight="1">
      <c r="A52" s="34"/>
      <c r="B52" s="35"/>
      <c r="C52" s="29" t="s">
        <v>21</v>
      </c>
      <c r="D52" s="34"/>
      <c r="E52" s="34"/>
      <c r="F52" s="27" t="str">
        <f>F12</f>
        <v xml:space="preserve"> </v>
      </c>
      <c r="G52" s="34"/>
      <c r="H52" s="34"/>
      <c r="I52" s="95" t="s">
        <v>23</v>
      </c>
      <c r="J52" s="52" t="str">
        <f>IF(J12="","",J12)</f>
        <v>8.7.2019</v>
      </c>
      <c r="K52" s="34"/>
      <c r="L52" s="94"/>
      <c r="S52" s="34"/>
      <c r="T52" s="34"/>
      <c r="U52" s="34"/>
      <c r="V52" s="34"/>
      <c r="W52" s="34"/>
      <c r="X52" s="34"/>
      <c r="Y52" s="34"/>
      <c r="Z52" s="34"/>
      <c r="AA52" s="34"/>
      <c r="AB52" s="34"/>
      <c r="AC52" s="34"/>
      <c r="AD52" s="34"/>
      <c r="AE52" s="34"/>
    </row>
    <row r="53" spans="1:31" s="2" customFormat="1" ht="6.95" customHeight="1">
      <c r="A53" s="34"/>
      <c r="B53" s="35"/>
      <c r="C53" s="34"/>
      <c r="D53" s="34"/>
      <c r="E53" s="34"/>
      <c r="F53" s="34"/>
      <c r="G53" s="34"/>
      <c r="H53" s="34"/>
      <c r="I53" s="93"/>
      <c r="J53" s="34"/>
      <c r="K53" s="34"/>
      <c r="L53" s="94"/>
      <c r="S53" s="34"/>
      <c r="T53" s="34"/>
      <c r="U53" s="34"/>
      <c r="V53" s="34"/>
      <c r="W53" s="34"/>
      <c r="X53" s="34"/>
      <c r="Y53" s="34"/>
      <c r="Z53" s="34"/>
      <c r="AA53" s="34"/>
      <c r="AB53" s="34"/>
      <c r="AC53" s="34"/>
      <c r="AD53" s="34"/>
      <c r="AE53" s="34"/>
    </row>
    <row r="54" spans="1:31" s="2" customFormat="1" ht="15.2" customHeight="1">
      <c r="A54" s="34"/>
      <c r="B54" s="35"/>
      <c r="C54" s="29" t="s">
        <v>25</v>
      </c>
      <c r="D54" s="34"/>
      <c r="E54" s="34"/>
      <c r="F54" s="27" t="str">
        <f>E15</f>
        <v>NEMOCNICE ČESKÝ KRUMLOV, a.s.</v>
      </c>
      <c r="G54" s="34"/>
      <c r="H54" s="34"/>
      <c r="I54" s="95" t="s">
        <v>31</v>
      </c>
      <c r="J54" s="32" t="str">
        <f>E21</f>
        <v>ALFAPLAN s.r.o.</v>
      </c>
      <c r="K54" s="34"/>
      <c r="L54" s="94"/>
      <c r="S54" s="34"/>
      <c r="T54" s="34"/>
      <c r="U54" s="34"/>
      <c r="V54" s="34"/>
      <c r="W54" s="34"/>
      <c r="X54" s="34"/>
      <c r="Y54" s="34"/>
      <c r="Z54" s="34"/>
      <c r="AA54" s="34"/>
      <c r="AB54" s="34"/>
      <c r="AC54" s="34"/>
      <c r="AD54" s="34"/>
      <c r="AE54" s="34"/>
    </row>
    <row r="55" spans="1:31" s="2" customFormat="1" ht="15.2" customHeight="1">
      <c r="A55" s="34"/>
      <c r="B55" s="35"/>
      <c r="C55" s="29" t="s">
        <v>29</v>
      </c>
      <c r="D55" s="34"/>
      <c r="E55" s="34"/>
      <c r="F55" s="27" t="str">
        <f>IF(E18="","",E18)</f>
        <v>Vyplň údaj</v>
      </c>
      <c r="G55" s="34"/>
      <c r="H55" s="34"/>
      <c r="I55" s="95" t="s">
        <v>34</v>
      </c>
      <c r="J55" s="32" t="str">
        <f>E24</f>
        <v xml:space="preserve"> </v>
      </c>
      <c r="K55" s="34"/>
      <c r="L55" s="94"/>
      <c r="S55" s="34"/>
      <c r="T55" s="34"/>
      <c r="U55" s="34"/>
      <c r="V55" s="34"/>
      <c r="W55" s="34"/>
      <c r="X55" s="34"/>
      <c r="Y55" s="34"/>
      <c r="Z55" s="34"/>
      <c r="AA55" s="34"/>
      <c r="AB55" s="34"/>
      <c r="AC55" s="34"/>
      <c r="AD55" s="34"/>
      <c r="AE55" s="34"/>
    </row>
    <row r="56" spans="1:31" s="2" customFormat="1" ht="10.35" customHeight="1">
      <c r="A56" s="34"/>
      <c r="B56" s="35"/>
      <c r="C56" s="34"/>
      <c r="D56" s="34"/>
      <c r="E56" s="34"/>
      <c r="F56" s="34"/>
      <c r="G56" s="34"/>
      <c r="H56" s="34"/>
      <c r="I56" s="93"/>
      <c r="J56" s="34"/>
      <c r="K56" s="34"/>
      <c r="L56" s="94"/>
      <c r="S56" s="34"/>
      <c r="T56" s="34"/>
      <c r="U56" s="34"/>
      <c r="V56" s="34"/>
      <c r="W56" s="34"/>
      <c r="X56" s="34"/>
      <c r="Y56" s="34"/>
      <c r="Z56" s="34"/>
      <c r="AA56" s="34"/>
      <c r="AB56" s="34"/>
      <c r="AC56" s="34"/>
      <c r="AD56" s="34"/>
      <c r="AE56" s="34"/>
    </row>
    <row r="57" spans="1:31" s="2" customFormat="1" ht="29.25" customHeight="1">
      <c r="A57" s="34"/>
      <c r="B57" s="35"/>
      <c r="C57" s="115" t="s">
        <v>107</v>
      </c>
      <c r="D57" s="106"/>
      <c r="E57" s="106"/>
      <c r="F57" s="106"/>
      <c r="G57" s="106"/>
      <c r="H57" s="106"/>
      <c r="I57" s="116"/>
      <c r="J57" s="117" t="s">
        <v>108</v>
      </c>
      <c r="K57" s="106"/>
      <c r="L57" s="94"/>
      <c r="S57" s="34"/>
      <c r="T57" s="34"/>
      <c r="U57" s="34"/>
      <c r="V57" s="34"/>
      <c r="W57" s="34"/>
      <c r="X57" s="34"/>
      <c r="Y57" s="34"/>
      <c r="Z57" s="34"/>
      <c r="AA57" s="34"/>
      <c r="AB57" s="34"/>
      <c r="AC57" s="34"/>
      <c r="AD57" s="34"/>
      <c r="AE57" s="34"/>
    </row>
    <row r="58" spans="1:31" s="2" customFormat="1" ht="10.35" customHeight="1">
      <c r="A58" s="34"/>
      <c r="B58" s="35"/>
      <c r="C58" s="34"/>
      <c r="D58" s="34"/>
      <c r="E58" s="34"/>
      <c r="F58" s="34"/>
      <c r="G58" s="34"/>
      <c r="H58" s="34"/>
      <c r="I58" s="93"/>
      <c r="J58" s="34"/>
      <c r="K58" s="34"/>
      <c r="L58" s="94"/>
      <c r="S58" s="34"/>
      <c r="T58" s="34"/>
      <c r="U58" s="34"/>
      <c r="V58" s="34"/>
      <c r="W58" s="34"/>
      <c r="X58" s="34"/>
      <c r="Y58" s="34"/>
      <c r="Z58" s="34"/>
      <c r="AA58" s="34"/>
      <c r="AB58" s="34"/>
      <c r="AC58" s="34"/>
      <c r="AD58" s="34"/>
      <c r="AE58" s="34"/>
    </row>
    <row r="59" spans="1:47" s="2" customFormat="1" ht="22.9" customHeight="1">
      <c r="A59" s="34"/>
      <c r="B59" s="35"/>
      <c r="C59" s="118" t="s">
        <v>69</v>
      </c>
      <c r="D59" s="34"/>
      <c r="E59" s="34"/>
      <c r="F59" s="34"/>
      <c r="G59" s="34"/>
      <c r="H59" s="34"/>
      <c r="I59" s="93"/>
      <c r="J59" s="68">
        <f>J86</f>
        <v>0</v>
      </c>
      <c r="K59" s="34"/>
      <c r="L59" s="94"/>
      <c r="S59" s="34"/>
      <c r="T59" s="34"/>
      <c r="U59" s="34"/>
      <c r="V59" s="34"/>
      <c r="W59" s="34"/>
      <c r="X59" s="34"/>
      <c r="Y59" s="34"/>
      <c r="Z59" s="34"/>
      <c r="AA59" s="34"/>
      <c r="AB59" s="34"/>
      <c r="AC59" s="34"/>
      <c r="AD59" s="34"/>
      <c r="AE59" s="34"/>
      <c r="AU59" s="19" t="s">
        <v>109</v>
      </c>
    </row>
    <row r="60" spans="2:12" s="9" customFormat="1" ht="24.95" customHeight="1">
      <c r="B60" s="119"/>
      <c r="D60" s="120" t="s">
        <v>129</v>
      </c>
      <c r="E60" s="121"/>
      <c r="F60" s="121"/>
      <c r="G60" s="121"/>
      <c r="H60" s="121"/>
      <c r="I60" s="122"/>
      <c r="J60" s="123">
        <f>J87</f>
        <v>0</v>
      </c>
      <c r="L60" s="119"/>
    </row>
    <row r="61" spans="2:12" s="10" customFormat="1" ht="19.9" customHeight="1">
      <c r="B61" s="124"/>
      <c r="D61" s="125" t="s">
        <v>3044</v>
      </c>
      <c r="E61" s="126"/>
      <c r="F61" s="126"/>
      <c r="G61" s="126"/>
      <c r="H61" s="126"/>
      <c r="I61" s="127"/>
      <c r="J61" s="128">
        <f>J88</f>
        <v>0</v>
      </c>
      <c r="L61" s="124"/>
    </row>
    <row r="62" spans="2:12" s="10" customFormat="1" ht="19.9" customHeight="1">
      <c r="B62" s="124"/>
      <c r="D62" s="125" t="s">
        <v>3045</v>
      </c>
      <c r="E62" s="126"/>
      <c r="F62" s="126"/>
      <c r="G62" s="126"/>
      <c r="H62" s="126"/>
      <c r="I62" s="127"/>
      <c r="J62" s="128">
        <f>J95</f>
        <v>0</v>
      </c>
      <c r="L62" s="124"/>
    </row>
    <row r="63" spans="2:12" s="10" customFormat="1" ht="19.9" customHeight="1">
      <c r="B63" s="124"/>
      <c r="D63" s="125" t="s">
        <v>3046</v>
      </c>
      <c r="E63" s="126"/>
      <c r="F63" s="126"/>
      <c r="G63" s="126"/>
      <c r="H63" s="126"/>
      <c r="I63" s="127"/>
      <c r="J63" s="128">
        <f>J114</f>
        <v>0</v>
      </c>
      <c r="L63" s="124"/>
    </row>
    <row r="64" spans="2:12" s="10" customFormat="1" ht="19.9" customHeight="1">
      <c r="B64" s="124"/>
      <c r="D64" s="125" t="s">
        <v>3047</v>
      </c>
      <c r="E64" s="126"/>
      <c r="F64" s="126"/>
      <c r="G64" s="126"/>
      <c r="H64" s="126"/>
      <c r="I64" s="127"/>
      <c r="J64" s="128">
        <f>J122</f>
        <v>0</v>
      </c>
      <c r="L64" s="124"/>
    </row>
    <row r="65" spans="2:12" s="10" customFormat="1" ht="19.9" customHeight="1">
      <c r="B65" s="124"/>
      <c r="D65" s="125" t="s">
        <v>3048</v>
      </c>
      <c r="E65" s="126"/>
      <c r="F65" s="126"/>
      <c r="G65" s="126"/>
      <c r="H65" s="126"/>
      <c r="I65" s="127"/>
      <c r="J65" s="128">
        <f>J127</f>
        <v>0</v>
      </c>
      <c r="L65" s="124"/>
    </row>
    <row r="66" spans="2:12" s="10" customFormat="1" ht="19.9" customHeight="1">
      <c r="B66" s="124"/>
      <c r="D66" s="125" t="s">
        <v>3049</v>
      </c>
      <c r="E66" s="126"/>
      <c r="F66" s="126"/>
      <c r="G66" s="126"/>
      <c r="H66" s="126"/>
      <c r="I66" s="127"/>
      <c r="J66" s="128">
        <f>J131</f>
        <v>0</v>
      </c>
      <c r="L66" s="124"/>
    </row>
    <row r="67" spans="1:31" s="2" customFormat="1" ht="21.75" customHeight="1">
      <c r="A67" s="34"/>
      <c r="B67" s="35"/>
      <c r="C67" s="34"/>
      <c r="D67" s="34"/>
      <c r="E67" s="34"/>
      <c r="F67" s="34"/>
      <c r="G67" s="34"/>
      <c r="H67" s="34"/>
      <c r="I67" s="93"/>
      <c r="J67" s="34"/>
      <c r="K67" s="34"/>
      <c r="L67" s="94"/>
      <c r="S67" s="34"/>
      <c r="T67" s="34"/>
      <c r="U67" s="34"/>
      <c r="V67" s="34"/>
      <c r="W67" s="34"/>
      <c r="X67" s="34"/>
      <c r="Y67" s="34"/>
      <c r="Z67" s="34"/>
      <c r="AA67" s="34"/>
      <c r="AB67" s="34"/>
      <c r="AC67" s="34"/>
      <c r="AD67" s="34"/>
      <c r="AE67" s="34"/>
    </row>
    <row r="68" spans="1:31" s="2" customFormat="1" ht="6.95" customHeight="1">
      <c r="A68" s="34"/>
      <c r="B68" s="44"/>
      <c r="C68" s="45"/>
      <c r="D68" s="45"/>
      <c r="E68" s="45"/>
      <c r="F68" s="45"/>
      <c r="G68" s="45"/>
      <c r="H68" s="45"/>
      <c r="I68" s="113"/>
      <c r="J68" s="45"/>
      <c r="K68" s="45"/>
      <c r="L68" s="94"/>
      <c r="S68" s="34"/>
      <c r="T68" s="34"/>
      <c r="U68" s="34"/>
      <c r="V68" s="34"/>
      <c r="W68" s="34"/>
      <c r="X68" s="34"/>
      <c r="Y68" s="34"/>
      <c r="Z68" s="34"/>
      <c r="AA68" s="34"/>
      <c r="AB68" s="34"/>
      <c r="AC68" s="34"/>
      <c r="AD68" s="34"/>
      <c r="AE68" s="34"/>
    </row>
    <row r="72" spans="1:31" s="2" customFormat="1" ht="6.95" customHeight="1">
      <c r="A72" s="34"/>
      <c r="B72" s="46"/>
      <c r="C72" s="47"/>
      <c r="D72" s="47"/>
      <c r="E72" s="47"/>
      <c r="F72" s="47"/>
      <c r="G72" s="47"/>
      <c r="H72" s="47"/>
      <c r="I72" s="114"/>
      <c r="J72" s="47"/>
      <c r="K72" s="47"/>
      <c r="L72" s="94"/>
      <c r="S72" s="34"/>
      <c r="T72" s="34"/>
      <c r="U72" s="34"/>
      <c r="V72" s="34"/>
      <c r="W72" s="34"/>
      <c r="X72" s="34"/>
      <c r="Y72" s="34"/>
      <c r="Z72" s="34"/>
      <c r="AA72" s="34"/>
      <c r="AB72" s="34"/>
      <c r="AC72" s="34"/>
      <c r="AD72" s="34"/>
      <c r="AE72" s="34"/>
    </row>
    <row r="73" spans="1:31" s="2" customFormat="1" ht="24.95" customHeight="1">
      <c r="A73" s="34"/>
      <c r="B73" s="35"/>
      <c r="C73" s="23" t="s">
        <v>144</v>
      </c>
      <c r="D73" s="34"/>
      <c r="E73" s="34"/>
      <c r="F73" s="34"/>
      <c r="G73" s="34"/>
      <c r="H73" s="34"/>
      <c r="I73" s="93"/>
      <c r="J73" s="34"/>
      <c r="K73" s="34"/>
      <c r="L73" s="94"/>
      <c r="S73" s="34"/>
      <c r="T73" s="34"/>
      <c r="U73" s="34"/>
      <c r="V73" s="34"/>
      <c r="W73" s="34"/>
      <c r="X73" s="34"/>
      <c r="Y73" s="34"/>
      <c r="Z73" s="34"/>
      <c r="AA73" s="34"/>
      <c r="AB73" s="34"/>
      <c r="AC73" s="34"/>
      <c r="AD73" s="34"/>
      <c r="AE73" s="34"/>
    </row>
    <row r="74" spans="1:31" s="2" customFormat="1" ht="6.95" customHeight="1">
      <c r="A74" s="34"/>
      <c r="B74" s="35"/>
      <c r="C74" s="34"/>
      <c r="D74" s="34"/>
      <c r="E74" s="34"/>
      <c r="F74" s="34"/>
      <c r="G74" s="34"/>
      <c r="H74" s="34"/>
      <c r="I74" s="93"/>
      <c r="J74" s="34"/>
      <c r="K74" s="34"/>
      <c r="L74" s="94"/>
      <c r="S74" s="34"/>
      <c r="T74" s="34"/>
      <c r="U74" s="34"/>
      <c r="V74" s="34"/>
      <c r="W74" s="34"/>
      <c r="X74" s="34"/>
      <c r="Y74" s="34"/>
      <c r="Z74" s="34"/>
      <c r="AA74" s="34"/>
      <c r="AB74" s="34"/>
      <c r="AC74" s="34"/>
      <c r="AD74" s="34"/>
      <c r="AE74" s="34"/>
    </row>
    <row r="75" spans="1:31" s="2" customFormat="1" ht="12" customHeight="1">
      <c r="A75" s="34"/>
      <c r="B75" s="35"/>
      <c r="C75" s="29" t="s">
        <v>17</v>
      </c>
      <c r="D75" s="34"/>
      <c r="E75" s="34"/>
      <c r="F75" s="34"/>
      <c r="G75" s="34"/>
      <c r="H75" s="34"/>
      <c r="I75" s="93"/>
      <c r="J75" s="34"/>
      <c r="K75" s="34"/>
      <c r="L75" s="94"/>
      <c r="S75" s="34"/>
      <c r="T75" s="34"/>
      <c r="U75" s="34"/>
      <c r="V75" s="34"/>
      <c r="W75" s="34"/>
      <c r="X75" s="34"/>
      <c r="Y75" s="34"/>
      <c r="Z75" s="34"/>
      <c r="AA75" s="34"/>
      <c r="AB75" s="34"/>
      <c r="AC75" s="34"/>
      <c r="AD75" s="34"/>
      <c r="AE75" s="34"/>
    </row>
    <row r="76" spans="1:31" s="2" customFormat="1" ht="16.5" customHeight="1">
      <c r="A76" s="34"/>
      <c r="B76" s="35"/>
      <c r="C76" s="34"/>
      <c r="D76" s="34"/>
      <c r="E76" s="331" t="str">
        <f>E7</f>
        <v>Stavební úpravy a přístavba výjezdové základny ZZS JčK- Český Krumlov</v>
      </c>
      <c r="F76" s="332"/>
      <c r="G76" s="332"/>
      <c r="H76" s="332"/>
      <c r="I76" s="93"/>
      <c r="J76" s="34"/>
      <c r="K76" s="34"/>
      <c r="L76" s="94"/>
      <c r="S76" s="34"/>
      <c r="T76" s="34"/>
      <c r="U76" s="34"/>
      <c r="V76" s="34"/>
      <c r="W76" s="34"/>
      <c r="X76" s="34"/>
      <c r="Y76" s="34"/>
      <c r="Z76" s="34"/>
      <c r="AA76" s="34"/>
      <c r="AB76" s="34"/>
      <c r="AC76" s="34"/>
      <c r="AD76" s="34"/>
      <c r="AE76" s="34"/>
    </row>
    <row r="77" spans="1:31" s="2" customFormat="1" ht="12" customHeight="1">
      <c r="A77" s="34"/>
      <c r="B77" s="35"/>
      <c r="C77" s="29" t="s">
        <v>104</v>
      </c>
      <c r="D77" s="34"/>
      <c r="E77" s="34"/>
      <c r="F77" s="34"/>
      <c r="G77" s="34"/>
      <c r="H77" s="34"/>
      <c r="I77" s="93"/>
      <c r="J77" s="34"/>
      <c r="K77" s="34"/>
      <c r="L77" s="94"/>
      <c r="S77" s="34"/>
      <c r="T77" s="34"/>
      <c r="U77" s="34"/>
      <c r="V77" s="34"/>
      <c r="W77" s="34"/>
      <c r="X77" s="34"/>
      <c r="Y77" s="34"/>
      <c r="Z77" s="34"/>
      <c r="AA77" s="34"/>
      <c r="AB77" s="34"/>
      <c r="AC77" s="34"/>
      <c r="AD77" s="34"/>
      <c r="AE77" s="34"/>
    </row>
    <row r="78" spans="1:31" s="2" customFormat="1" ht="16.5" customHeight="1">
      <c r="A78" s="34"/>
      <c r="B78" s="35"/>
      <c r="C78" s="34"/>
      <c r="D78" s="34"/>
      <c r="E78" s="312" t="str">
        <f>E9</f>
        <v>3 - Vzduchotechnika a chlazení</v>
      </c>
      <c r="F78" s="333"/>
      <c r="G78" s="333"/>
      <c r="H78" s="333"/>
      <c r="I78" s="93"/>
      <c r="J78" s="34"/>
      <c r="K78" s="34"/>
      <c r="L78" s="94"/>
      <c r="S78" s="34"/>
      <c r="T78" s="34"/>
      <c r="U78" s="34"/>
      <c r="V78" s="34"/>
      <c r="W78" s="34"/>
      <c r="X78" s="34"/>
      <c r="Y78" s="34"/>
      <c r="Z78" s="34"/>
      <c r="AA78" s="34"/>
      <c r="AB78" s="34"/>
      <c r="AC78" s="34"/>
      <c r="AD78" s="34"/>
      <c r="AE78" s="34"/>
    </row>
    <row r="79" spans="1:31" s="2" customFormat="1" ht="6.95" customHeight="1">
      <c r="A79" s="34"/>
      <c r="B79" s="35"/>
      <c r="C79" s="34"/>
      <c r="D79" s="34"/>
      <c r="E79" s="34"/>
      <c r="F79" s="34"/>
      <c r="G79" s="34"/>
      <c r="H79" s="34"/>
      <c r="I79" s="93"/>
      <c r="J79" s="34"/>
      <c r="K79" s="34"/>
      <c r="L79" s="94"/>
      <c r="S79" s="34"/>
      <c r="T79" s="34"/>
      <c r="U79" s="34"/>
      <c r="V79" s="34"/>
      <c r="W79" s="34"/>
      <c r="X79" s="34"/>
      <c r="Y79" s="34"/>
      <c r="Z79" s="34"/>
      <c r="AA79" s="34"/>
      <c r="AB79" s="34"/>
      <c r="AC79" s="34"/>
      <c r="AD79" s="34"/>
      <c r="AE79" s="34"/>
    </row>
    <row r="80" spans="1:31" s="2" customFormat="1" ht="12" customHeight="1">
      <c r="A80" s="34"/>
      <c r="B80" s="35"/>
      <c r="C80" s="29" t="s">
        <v>21</v>
      </c>
      <c r="D80" s="34"/>
      <c r="E80" s="34"/>
      <c r="F80" s="27" t="str">
        <f>F12</f>
        <v xml:space="preserve"> </v>
      </c>
      <c r="G80" s="34"/>
      <c r="H80" s="34"/>
      <c r="I80" s="95" t="s">
        <v>23</v>
      </c>
      <c r="J80" s="52" t="str">
        <f>IF(J12="","",J12)</f>
        <v>8.7.2019</v>
      </c>
      <c r="K80" s="34"/>
      <c r="L80" s="94"/>
      <c r="S80" s="34"/>
      <c r="T80" s="34"/>
      <c r="U80" s="34"/>
      <c r="V80" s="34"/>
      <c r="W80" s="34"/>
      <c r="X80" s="34"/>
      <c r="Y80" s="34"/>
      <c r="Z80" s="34"/>
      <c r="AA80" s="34"/>
      <c r="AB80" s="34"/>
      <c r="AC80" s="34"/>
      <c r="AD80" s="34"/>
      <c r="AE80" s="34"/>
    </row>
    <row r="81" spans="1:31" s="2" customFormat="1" ht="6.95" customHeight="1">
      <c r="A81" s="34"/>
      <c r="B81" s="35"/>
      <c r="C81" s="34"/>
      <c r="D81" s="34"/>
      <c r="E81" s="34"/>
      <c r="F81" s="34"/>
      <c r="G81" s="34"/>
      <c r="H81" s="34"/>
      <c r="I81" s="93"/>
      <c r="J81" s="34"/>
      <c r="K81" s="34"/>
      <c r="L81" s="94"/>
      <c r="S81" s="34"/>
      <c r="T81" s="34"/>
      <c r="U81" s="34"/>
      <c r="V81" s="34"/>
      <c r="W81" s="34"/>
      <c r="X81" s="34"/>
      <c r="Y81" s="34"/>
      <c r="Z81" s="34"/>
      <c r="AA81" s="34"/>
      <c r="AB81" s="34"/>
      <c r="AC81" s="34"/>
      <c r="AD81" s="34"/>
      <c r="AE81" s="34"/>
    </row>
    <row r="82" spans="1:31" s="2" customFormat="1" ht="15.2" customHeight="1">
      <c r="A82" s="34"/>
      <c r="B82" s="35"/>
      <c r="C82" s="29" t="s">
        <v>25</v>
      </c>
      <c r="D82" s="34"/>
      <c r="E82" s="34"/>
      <c r="F82" s="27" t="str">
        <f>E15</f>
        <v>NEMOCNICE ČESKÝ KRUMLOV, a.s.</v>
      </c>
      <c r="G82" s="34"/>
      <c r="H82" s="34"/>
      <c r="I82" s="95" t="s">
        <v>31</v>
      </c>
      <c r="J82" s="32" t="str">
        <f>E21</f>
        <v>ALFAPLAN s.r.o.</v>
      </c>
      <c r="K82" s="34"/>
      <c r="L82" s="94"/>
      <c r="S82" s="34"/>
      <c r="T82" s="34"/>
      <c r="U82" s="34"/>
      <c r="V82" s="34"/>
      <c r="W82" s="34"/>
      <c r="X82" s="34"/>
      <c r="Y82" s="34"/>
      <c r="Z82" s="34"/>
      <c r="AA82" s="34"/>
      <c r="AB82" s="34"/>
      <c r="AC82" s="34"/>
      <c r="AD82" s="34"/>
      <c r="AE82" s="34"/>
    </row>
    <row r="83" spans="1:31" s="2" customFormat="1" ht="15.2" customHeight="1">
      <c r="A83" s="34"/>
      <c r="B83" s="35"/>
      <c r="C83" s="29" t="s">
        <v>29</v>
      </c>
      <c r="D83" s="34"/>
      <c r="E83" s="34"/>
      <c r="F83" s="27" t="str">
        <f>IF(E18="","",E18)</f>
        <v>Vyplň údaj</v>
      </c>
      <c r="G83" s="34"/>
      <c r="H83" s="34"/>
      <c r="I83" s="95" t="s">
        <v>34</v>
      </c>
      <c r="J83" s="32" t="str">
        <f>E24</f>
        <v xml:space="preserve"> </v>
      </c>
      <c r="K83" s="34"/>
      <c r="L83" s="94"/>
      <c r="S83" s="34"/>
      <c r="T83" s="34"/>
      <c r="U83" s="34"/>
      <c r="V83" s="34"/>
      <c r="W83" s="34"/>
      <c r="X83" s="34"/>
      <c r="Y83" s="34"/>
      <c r="Z83" s="34"/>
      <c r="AA83" s="34"/>
      <c r="AB83" s="34"/>
      <c r="AC83" s="34"/>
      <c r="AD83" s="34"/>
      <c r="AE83" s="34"/>
    </row>
    <row r="84" spans="1:31" s="2" customFormat="1" ht="10.35" customHeight="1">
      <c r="A84" s="34"/>
      <c r="B84" s="35"/>
      <c r="C84" s="34"/>
      <c r="D84" s="34"/>
      <c r="E84" s="34"/>
      <c r="F84" s="34"/>
      <c r="G84" s="34"/>
      <c r="H84" s="34"/>
      <c r="I84" s="93"/>
      <c r="J84" s="34"/>
      <c r="K84" s="34"/>
      <c r="L84" s="94"/>
      <c r="S84" s="34"/>
      <c r="T84" s="34"/>
      <c r="U84" s="34"/>
      <c r="V84" s="34"/>
      <c r="W84" s="34"/>
      <c r="X84" s="34"/>
      <c r="Y84" s="34"/>
      <c r="Z84" s="34"/>
      <c r="AA84" s="34"/>
      <c r="AB84" s="34"/>
      <c r="AC84" s="34"/>
      <c r="AD84" s="34"/>
      <c r="AE84" s="34"/>
    </row>
    <row r="85" spans="1:31" s="11" customFormat="1" ht="29.25" customHeight="1">
      <c r="A85" s="129"/>
      <c r="B85" s="130"/>
      <c r="C85" s="131" t="s">
        <v>145</v>
      </c>
      <c r="D85" s="132" t="s">
        <v>56</v>
      </c>
      <c r="E85" s="132" t="s">
        <v>52</v>
      </c>
      <c r="F85" s="132" t="s">
        <v>53</v>
      </c>
      <c r="G85" s="132" t="s">
        <v>146</v>
      </c>
      <c r="H85" s="132" t="s">
        <v>147</v>
      </c>
      <c r="I85" s="133" t="s">
        <v>148</v>
      </c>
      <c r="J85" s="132" t="s">
        <v>108</v>
      </c>
      <c r="K85" s="134" t="s">
        <v>149</v>
      </c>
      <c r="L85" s="135"/>
      <c r="M85" s="59" t="s">
        <v>3</v>
      </c>
      <c r="N85" s="60" t="s">
        <v>41</v>
      </c>
      <c r="O85" s="60" t="s">
        <v>150</v>
      </c>
      <c r="P85" s="60" t="s">
        <v>151</v>
      </c>
      <c r="Q85" s="60" t="s">
        <v>152</v>
      </c>
      <c r="R85" s="60" t="s">
        <v>153</v>
      </c>
      <c r="S85" s="60" t="s">
        <v>154</v>
      </c>
      <c r="T85" s="61" t="s">
        <v>155</v>
      </c>
      <c r="U85" s="129"/>
      <c r="V85" s="129"/>
      <c r="W85" s="129"/>
      <c r="X85" s="129"/>
      <c r="Y85" s="129"/>
      <c r="Z85" s="129"/>
      <c r="AA85" s="129"/>
      <c r="AB85" s="129"/>
      <c r="AC85" s="129"/>
      <c r="AD85" s="129"/>
      <c r="AE85" s="129"/>
    </row>
    <row r="86" spans="1:63" s="2" customFormat="1" ht="22.9" customHeight="1">
      <c r="A86" s="34"/>
      <c r="B86" s="35"/>
      <c r="C86" s="66" t="s">
        <v>156</v>
      </c>
      <c r="D86" s="34"/>
      <c r="E86" s="34"/>
      <c r="F86" s="34"/>
      <c r="G86" s="34"/>
      <c r="H86" s="34"/>
      <c r="I86" s="93"/>
      <c r="J86" s="136">
        <f>BK86</f>
        <v>0</v>
      </c>
      <c r="K86" s="34"/>
      <c r="L86" s="35"/>
      <c r="M86" s="62"/>
      <c r="N86" s="53"/>
      <c r="O86" s="63"/>
      <c r="P86" s="137">
        <f>P87</f>
        <v>0</v>
      </c>
      <c r="Q86" s="63"/>
      <c r="R86" s="137">
        <f>R87</f>
        <v>0</v>
      </c>
      <c r="S86" s="63"/>
      <c r="T86" s="138">
        <f>T87</f>
        <v>0</v>
      </c>
      <c r="U86" s="34"/>
      <c r="V86" s="34"/>
      <c r="W86" s="34"/>
      <c r="X86" s="34"/>
      <c r="Y86" s="34"/>
      <c r="Z86" s="34"/>
      <c r="AA86" s="34"/>
      <c r="AB86" s="34"/>
      <c r="AC86" s="34"/>
      <c r="AD86" s="34"/>
      <c r="AE86" s="34"/>
      <c r="AT86" s="19" t="s">
        <v>70</v>
      </c>
      <c r="AU86" s="19" t="s">
        <v>109</v>
      </c>
      <c r="BK86" s="139">
        <f>BK87</f>
        <v>0</v>
      </c>
    </row>
    <row r="87" spans="2:63" s="12" customFormat="1" ht="25.9" customHeight="1">
      <c r="B87" s="140"/>
      <c r="D87" s="141" t="s">
        <v>70</v>
      </c>
      <c r="E87" s="142" t="s">
        <v>1623</v>
      </c>
      <c r="F87" s="142" t="s">
        <v>1624</v>
      </c>
      <c r="I87" s="143"/>
      <c r="J87" s="144">
        <f>BK87</f>
        <v>0</v>
      </c>
      <c r="L87" s="140"/>
      <c r="M87" s="145"/>
      <c r="N87" s="146"/>
      <c r="O87" s="146"/>
      <c r="P87" s="147">
        <f>P88+P95+P114+P122+P127+P131</f>
        <v>0</v>
      </c>
      <c r="Q87" s="146"/>
      <c r="R87" s="147">
        <f>R88+R95+R114+R122+R127+R131</f>
        <v>0</v>
      </c>
      <c r="S87" s="146"/>
      <c r="T87" s="148">
        <f>T88+T95+T114+T122+T127+T131</f>
        <v>0</v>
      </c>
      <c r="AR87" s="141" t="s">
        <v>79</v>
      </c>
      <c r="AT87" s="149" t="s">
        <v>70</v>
      </c>
      <c r="AU87" s="149" t="s">
        <v>71</v>
      </c>
      <c r="AY87" s="141" t="s">
        <v>159</v>
      </c>
      <c r="BK87" s="150">
        <f>BK88+BK95+BK114+BK122+BK127+BK131</f>
        <v>0</v>
      </c>
    </row>
    <row r="88" spans="2:63" s="12" customFormat="1" ht="22.9" customHeight="1">
      <c r="B88" s="140"/>
      <c r="D88" s="141" t="s">
        <v>70</v>
      </c>
      <c r="E88" s="151" t="s">
        <v>3050</v>
      </c>
      <c r="F88" s="151" t="s">
        <v>3051</v>
      </c>
      <c r="I88" s="143"/>
      <c r="J88" s="152">
        <f>BK88</f>
        <v>0</v>
      </c>
      <c r="L88" s="140"/>
      <c r="M88" s="145"/>
      <c r="N88" s="146"/>
      <c r="O88" s="146"/>
      <c r="P88" s="147">
        <f>SUM(P89:P94)</f>
        <v>0</v>
      </c>
      <c r="Q88" s="146"/>
      <c r="R88" s="147">
        <f>SUM(R89:R94)</f>
        <v>0</v>
      </c>
      <c r="S88" s="146"/>
      <c r="T88" s="148">
        <f>SUM(T89:T94)</f>
        <v>0</v>
      </c>
      <c r="AR88" s="141" t="s">
        <v>79</v>
      </c>
      <c r="AT88" s="149" t="s">
        <v>70</v>
      </c>
      <c r="AU88" s="149" t="s">
        <v>15</v>
      </c>
      <c r="AY88" s="141" t="s">
        <v>159</v>
      </c>
      <c r="BK88" s="150">
        <f>SUM(BK89:BK94)</f>
        <v>0</v>
      </c>
    </row>
    <row r="89" spans="1:65" s="2" customFormat="1" ht="108" customHeight="1">
      <c r="A89" s="34"/>
      <c r="B89" s="153"/>
      <c r="C89" s="154" t="s">
        <v>15</v>
      </c>
      <c r="D89" s="154" t="s">
        <v>161</v>
      </c>
      <c r="E89" s="155" t="s">
        <v>3052</v>
      </c>
      <c r="F89" s="156" t="s">
        <v>3053</v>
      </c>
      <c r="G89" s="157" t="s">
        <v>293</v>
      </c>
      <c r="H89" s="158">
        <v>2</v>
      </c>
      <c r="I89" s="159"/>
      <c r="J89" s="160">
        <f aca="true" t="shared" si="0" ref="J89:J94">ROUND(I89*H89,2)</f>
        <v>0</v>
      </c>
      <c r="K89" s="156" t="s">
        <v>3</v>
      </c>
      <c r="L89" s="35"/>
      <c r="M89" s="161" t="s">
        <v>3</v>
      </c>
      <c r="N89" s="162" t="s">
        <v>42</v>
      </c>
      <c r="O89" s="55"/>
      <c r="P89" s="163">
        <f aca="true" t="shared" si="1" ref="P89:P94">O89*H89</f>
        <v>0</v>
      </c>
      <c r="Q89" s="163">
        <v>0</v>
      </c>
      <c r="R89" s="163">
        <f aca="true" t="shared" si="2" ref="R89:R94">Q89*H89</f>
        <v>0</v>
      </c>
      <c r="S89" s="163">
        <v>0</v>
      </c>
      <c r="T89" s="164">
        <f aca="true" t="shared" si="3" ref="T89:T94">S89*H89</f>
        <v>0</v>
      </c>
      <c r="U89" s="34"/>
      <c r="V89" s="34"/>
      <c r="W89" s="34"/>
      <c r="X89" s="34"/>
      <c r="Y89" s="34"/>
      <c r="Z89" s="34"/>
      <c r="AA89" s="34"/>
      <c r="AB89" s="34"/>
      <c r="AC89" s="34"/>
      <c r="AD89" s="34"/>
      <c r="AE89" s="34"/>
      <c r="AR89" s="165" t="s">
        <v>251</v>
      </c>
      <c r="AT89" s="165" t="s">
        <v>161</v>
      </c>
      <c r="AU89" s="165" t="s">
        <v>79</v>
      </c>
      <c r="AY89" s="19" t="s">
        <v>159</v>
      </c>
      <c r="BE89" s="166">
        <f aca="true" t="shared" si="4" ref="BE89:BE94">IF(N89="základní",J89,0)</f>
        <v>0</v>
      </c>
      <c r="BF89" s="166">
        <f aca="true" t="shared" si="5" ref="BF89:BF94">IF(N89="snížená",J89,0)</f>
        <v>0</v>
      </c>
      <c r="BG89" s="166">
        <f aca="true" t="shared" si="6" ref="BG89:BG94">IF(N89="zákl. přenesená",J89,0)</f>
        <v>0</v>
      </c>
      <c r="BH89" s="166">
        <f aca="true" t="shared" si="7" ref="BH89:BH94">IF(N89="sníž. přenesená",J89,0)</f>
        <v>0</v>
      </c>
      <c r="BI89" s="166">
        <f aca="true" t="shared" si="8" ref="BI89:BI94">IF(N89="nulová",J89,0)</f>
        <v>0</v>
      </c>
      <c r="BJ89" s="19" t="s">
        <v>15</v>
      </c>
      <c r="BK89" s="166">
        <f aca="true" t="shared" si="9" ref="BK89:BK94">ROUND(I89*H89,2)</f>
        <v>0</v>
      </c>
      <c r="BL89" s="19" t="s">
        <v>251</v>
      </c>
      <c r="BM89" s="165" t="s">
        <v>3054</v>
      </c>
    </row>
    <row r="90" spans="1:65" s="2" customFormat="1" ht="36" customHeight="1">
      <c r="A90" s="34"/>
      <c r="B90" s="153"/>
      <c r="C90" s="154" t="s">
        <v>79</v>
      </c>
      <c r="D90" s="154" t="s">
        <v>161</v>
      </c>
      <c r="E90" s="155" t="s">
        <v>3055</v>
      </c>
      <c r="F90" s="156" t="s">
        <v>3056</v>
      </c>
      <c r="G90" s="157" t="s">
        <v>293</v>
      </c>
      <c r="H90" s="158">
        <v>2</v>
      </c>
      <c r="I90" s="159"/>
      <c r="J90" s="160">
        <f t="shared" si="0"/>
        <v>0</v>
      </c>
      <c r="K90" s="156" t="s">
        <v>3</v>
      </c>
      <c r="L90" s="35"/>
      <c r="M90" s="161" t="s">
        <v>3</v>
      </c>
      <c r="N90" s="162" t="s">
        <v>42</v>
      </c>
      <c r="O90" s="55"/>
      <c r="P90" s="163">
        <f t="shared" si="1"/>
        <v>0</v>
      </c>
      <c r="Q90" s="163">
        <v>0</v>
      </c>
      <c r="R90" s="163">
        <f t="shared" si="2"/>
        <v>0</v>
      </c>
      <c r="S90" s="163">
        <v>0</v>
      </c>
      <c r="T90" s="164">
        <f t="shared" si="3"/>
        <v>0</v>
      </c>
      <c r="U90" s="34"/>
      <c r="V90" s="34"/>
      <c r="W90" s="34"/>
      <c r="X90" s="34"/>
      <c r="Y90" s="34"/>
      <c r="Z90" s="34"/>
      <c r="AA90" s="34"/>
      <c r="AB90" s="34"/>
      <c r="AC90" s="34"/>
      <c r="AD90" s="34"/>
      <c r="AE90" s="34"/>
      <c r="AR90" s="165" t="s">
        <v>251</v>
      </c>
      <c r="AT90" s="165" t="s">
        <v>161</v>
      </c>
      <c r="AU90" s="165" t="s">
        <v>79</v>
      </c>
      <c r="AY90" s="19" t="s">
        <v>159</v>
      </c>
      <c r="BE90" s="166">
        <f t="shared" si="4"/>
        <v>0</v>
      </c>
      <c r="BF90" s="166">
        <f t="shared" si="5"/>
        <v>0</v>
      </c>
      <c r="BG90" s="166">
        <f t="shared" si="6"/>
        <v>0</v>
      </c>
      <c r="BH90" s="166">
        <f t="shared" si="7"/>
        <v>0</v>
      </c>
      <c r="BI90" s="166">
        <f t="shared" si="8"/>
        <v>0</v>
      </c>
      <c r="BJ90" s="19" t="s">
        <v>15</v>
      </c>
      <c r="BK90" s="166">
        <f t="shared" si="9"/>
        <v>0</v>
      </c>
      <c r="BL90" s="19" t="s">
        <v>251</v>
      </c>
      <c r="BM90" s="165" t="s">
        <v>3057</v>
      </c>
    </row>
    <row r="91" spans="1:65" s="2" customFormat="1" ht="84" customHeight="1">
      <c r="A91" s="34"/>
      <c r="B91" s="153"/>
      <c r="C91" s="154" t="s">
        <v>82</v>
      </c>
      <c r="D91" s="154" t="s">
        <v>161</v>
      </c>
      <c r="E91" s="155" t="s">
        <v>3058</v>
      </c>
      <c r="F91" s="156" t="s">
        <v>3059</v>
      </c>
      <c r="G91" s="157" t="s">
        <v>293</v>
      </c>
      <c r="H91" s="158">
        <v>1</v>
      </c>
      <c r="I91" s="159"/>
      <c r="J91" s="160">
        <f t="shared" si="0"/>
        <v>0</v>
      </c>
      <c r="K91" s="156" t="s">
        <v>3</v>
      </c>
      <c r="L91" s="35"/>
      <c r="M91" s="161" t="s">
        <v>3</v>
      </c>
      <c r="N91" s="162" t="s">
        <v>42</v>
      </c>
      <c r="O91" s="55"/>
      <c r="P91" s="163">
        <f t="shared" si="1"/>
        <v>0</v>
      </c>
      <c r="Q91" s="163">
        <v>0</v>
      </c>
      <c r="R91" s="163">
        <f t="shared" si="2"/>
        <v>0</v>
      </c>
      <c r="S91" s="163">
        <v>0</v>
      </c>
      <c r="T91" s="164">
        <f t="shared" si="3"/>
        <v>0</v>
      </c>
      <c r="U91" s="34"/>
      <c r="V91" s="34"/>
      <c r="W91" s="34"/>
      <c r="X91" s="34"/>
      <c r="Y91" s="34"/>
      <c r="Z91" s="34"/>
      <c r="AA91" s="34"/>
      <c r="AB91" s="34"/>
      <c r="AC91" s="34"/>
      <c r="AD91" s="34"/>
      <c r="AE91" s="34"/>
      <c r="AR91" s="165" t="s">
        <v>251</v>
      </c>
      <c r="AT91" s="165" t="s">
        <v>161</v>
      </c>
      <c r="AU91" s="165" t="s">
        <v>79</v>
      </c>
      <c r="AY91" s="19" t="s">
        <v>159</v>
      </c>
      <c r="BE91" s="166">
        <f t="shared" si="4"/>
        <v>0</v>
      </c>
      <c r="BF91" s="166">
        <f t="shared" si="5"/>
        <v>0</v>
      </c>
      <c r="BG91" s="166">
        <f t="shared" si="6"/>
        <v>0</v>
      </c>
      <c r="BH91" s="166">
        <f t="shared" si="7"/>
        <v>0</v>
      </c>
      <c r="BI91" s="166">
        <f t="shared" si="8"/>
        <v>0</v>
      </c>
      <c r="BJ91" s="19" t="s">
        <v>15</v>
      </c>
      <c r="BK91" s="166">
        <f t="shared" si="9"/>
        <v>0</v>
      </c>
      <c r="BL91" s="19" t="s">
        <v>251</v>
      </c>
      <c r="BM91" s="165" t="s">
        <v>3060</v>
      </c>
    </row>
    <row r="92" spans="1:65" s="2" customFormat="1" ht="36" customHeight="1">
      <c r="A92" s="34"/>
      <c r="B92" s="153"/>
      <c r="C92" s="154" t="s">
        <v>85</v>
      </c>
      <c r="D92" s="154" t="s">
        <v>161</v>
      </c>
      <c r="E92" s="155" t="s">
        <v>3061</v>
      </c>
      <c r="F92" s="156" t="s">
        <v>3062</v>
      </c>
      <c r="G92" s="157" t="s">
        <v>293</v>
      </c>
      <c r="H92" s="158">
        <v>1</v>
      </c>
      <c r="I92" s="159"/>
      <c r="J92" s="160">
        <f t="shared" si="0"/>
        <v>0</v>
      </c>
      <c r="K92" s="156" t="s">
        <v>3</v>
      </c>
      <c r="L92" s="35"/>
      <c r="M92" s="161" t="s">
        <v>3</v>
      </c>
      <c r="N92" s="162" t="s">
        <v>42</v>
      </c>
      <c r="O92" s="55"/>
      <c r="P92" s="163">
        <f t="shared" si="1"/>
        <v>0</v>
      </c>
      <c r="Q92" s="163">
        <v>0</v>
      </c>
      <c r="R92" s="163">
        <f t="shared" si="2"/>
        <v>0</v>
      </c>
      <c r="S92" s="163">
        <v>0</v>
      </c>
      <c r="T92" s="164">
        <f t="shared" si="3"/>
        <v>0</v>
      </c>
      <c r="U92" s="34"/>
      <c r="V92" s="34"/>
      <c r="W92" s="34"/>
      <c r="X92" s="34"/>
      <c r="Y92" s="34"/>
      <c r="Z92" s="34"/>
      <c r="AA92" s="34"/>
      <c r="AB92" s="34"/>
      <c r="AC92" s="34"/>
      <c r="AD92" s="34"/>
      <c r="AE92" s="34"/>
      <c r="AR92" s="165" t="s">
        <v>251</v>
      </c>
      <c r="AT92" s="165" t="s">
        <v>161</v>
      </c>
      <c r="AU92" s="165" t="s">
        <v>79</v>
      </c>
      <c r="AY92" s="19" t="s">
        <v>159</v>
      </c>
      <c r="BE92" s="166">
        <f t="shared" si="4"/>
        <v>0</v>
      </c>
      <c r="BF92" s="166">
        <f t="shared" si="5"/>
        <v>0</v>
      </c>
      <c r="BG92" s="166">
        <f t="shared" si="6"/>
        <v>0</v>
      </c>
      <c r="BH92" s="166">
        <f t="shared" si="7"/>
        <v>0</v>
      </c>
      <c r="BI92" s="166">
        <f t="shared" si="8"/>
        <v>0</v>
      </c>
      <c r="BJ92" s="19" t="s">
        <v>15</v>
      </c>
      <c r="BK92" s="166">
        <f t="shared" si="9"/>
        <v>0</v>
      </c>
      <c r="BL92" s="19" t="s">
        <v>251</v>
      </c>
      <c r="BM92" s="165" t="s">
        <v>3063</v>
      </c>
    </row>
    <row r="93" spans="1:65" s="2" customFormat="1" ht="36" customHeight="1">
      <c r="A93" s="34"/>
      <c r="B93" s="153"/>
      <c r="C93" s="154" t="s">
        <v>88</v>
      </c>
      <c r="D93" s="154" t="s">
        <v>161</v>
      </c>
      <c r="E93" s="155" t="s">
        <v>3064</v>
      </c>
      <c r="F93" s="156" t="s">
        <v>3065</v>
      </c>
      <c r="G93" s="157" t="s">
        <v>298</v>
      </c>
      <c r="H93" s="158">
        <v>20</v>
      </c>
      <c r="I93" s="159"/>
      <c r="J93" s="160">
        <f t="shared" si="0"/>
        <v>0</v>
      </c>
      <c r="K93" s="156" t="s">
        <v>3</v>
      </c>
      <c r="L93" s="35"/>
      <c r="M93" s="161" t="s">
        <v>3</v>
      </c>
      <c r="N93" s="162" t="s">
        <v>42</v>
      </c>
      <c r="O93" s="55"/>
      <c r="P93" s="163">
        <f t="shared" si="1"/>
        <v>0</v>
      </c>
      <c r="Q93" s="163">
        <v>0</v>
      </c>
      <c r="R93" s="163">
        <f t="shared" si="2"/>
        <v>0</v>
      </c>
      <c r="S93" s="163">
        <v>0</v>
      </c>
      <c r="T93" s="164">
        <f t="shared" si="3"/>
        <v>0</v>
      </c>
      <c r="U93" s="34"/>
      <c r="V93" s="34"/>
      <c r="W93" s="34"/>
      <c r="X93" s="34"/>
      <c r="Y93" s="34"/>
      <c r="Z93" s="34"/>
      <c r="AA93" s="34"/>
      <c r="AB93" s="34"/>
      <c r="AC93" s="34"/>
      <c r="AD93" s="34"/>
      <c r="AE93" s="34"/>
      <c r="AR93" s="165" t="s">
        <v>251</v>
      </c>
      <c r="AT93" s="165" t="s">
        <v>161</v>
      </c>
      <c r="AU93" s="165" t="s">
        <v>79</v>
      </c>
      <c r="AY93" s="19" t="s">
        <v>159</v>
      </c>
      <c r="BE93" s="166">
        <f t="shared" si="4"/>
        <v>0</v>
      </c>
      <c r="BF93" s="166">
        <f t="shared" si="5"/>
        <v>0</v>
      </c>
      <c r="BG93" s="166">
        <f t="shared" si="6"/>
        <v>0</v>
      </c>
      <c r="BH93" s="166">
        <f t="shared" si="7"/>
        <v>0</v>
      </c>
      <c r="BI93" s="166">
        <f t="shared" si="8"/>
        <v>0</v>
      </c>
      <c r="BJ93" s="19" t="s">
        <v>15</v>
      </c>
      <c r="BK93" s="166">
        <f t="shared" si="9"/>
        <v>0</v>
      </c>
      <c r="BL93" s="19" t="s">
        <v>251</v>
      </c>
      <c r="BM93" s="165" t="s">
        <v>3066</v>
      </c>
    </row>
    <row r="94" spans="1:65" s="2" customFormat="1" ht="16.5" customHeight="1">
      <c r="A94" s="34"/>
      <c r="B94" s="153"/>
      <c r="C94" s="154" t="s">
        <v>91</v>
      </c>
      <c r="D94" s="154" t="s">
        <v>161</v>
      </c>
      <c r="E94" s="155" t="s">
        <v>3067</v>
      </c>
      <c r="F94" s="156" t="s">
        <v>3068</v>
      </c>
      <c r="G94" s="157" t="s">
        <v>1245</v>
      </c>
      <c r="H94" s="158">
        <v>4</v>
      </c>
      <c r="I94" s="159"/>
      <c r="J94" s="160">
        <f t="shared" si="0"/>
        <v>0</v>
      </c>
      <c r="K94" s="156" t="s">
        <v>3</v>
      </c>
      <c r="L94" s="35"/>
      <c r="M94" s="161" t="s">
        <v>3</v>
      </c>
      <c r="N94" s="162" t="s">
        <v>42</v>
      </c>
      <c r="O94" s="55"/>
      <c r="P94" s="163">
        <f t="shared" si="1"/>
        <v>0</v>
      </c>
      <c r="Q94" s="163">
        <v>0</v>
      </c>
      <c r="R94" s="163">
        <f t="shared" si="2"/>
        <v>0</v>
      </c>
      <c r="S94" s="163">
        <v>0</v>
      </c>
      <c r="T94" s="164">
        <f t="shared" si="3"/>
        <v>0</v>
      </c>
      <c r="U94" s="34"/>
      <c r="V94" s="34"/>
      <c r="W94" s="34"/>
      <c r="X94" s="34"/>
      <c r="Y94" s="34"/>
      <c r="Z94" s="34"/>
      <c r="AA94" s="34"/>
      <c r="AB94" s="34"/>
      <c r="AC94" s="34"/>
      <c r="AD94" s="34"/>
      <c r="AE94" s="34"/>
      <c r="AR94" s="165" t="s">
        <v>251</v>
      </c>
      <c r="AT94" s="165" t="s">
        <v>161</v>
      </c>
      <c r="AU94" s="165" t="s">
        <v>79</v>
      </c>
      <c r="AY94" s="19" t="s">
        <v>159</v>
      </c>
      <c r="BE94" s="166">
        <f t="shared" si="4"/>
        <v>0</v>
      </c>
      <c r="BF94" s="166">
        <f t="shared" si="5"/>
        <v>0</v>
      </c>
      <c r="BG94" s="166">
        <f t="shared" si="6"/>
        <v>0</v>
      </c>
      <c r="BH94" s="166">
        <f t="shared" si="7"/>
        <v>0</v>
      </c>
      <c r="BI94" s="166">
        <f t="shared" si="8"/>
        <v>0</v>
      </c>
      <c r="BJ94" s="19" t="s">
        <v>15</v>
      </c>
      <c r="BK94" s="166">
        <f t="shared" si="9"/>
        <v>0</v>
      </c>
      <c r="BL94" s="19" t="s">
        <v>251</v>
      </c>
      <c r="BM94" s="165" t="s">
        <v>3069</v>
      </c>
    </row>
    <row r="95" spans="2:63" s="12" customFormat="1" ht="22.9" customHeight="1">
      <c r="B95" s="140"/>
      <c r="D95" s="141" t="s">
        <v>70</v>
      </c>
      <c r="E95" s="151" t="s">
        <v>3070</v>
      </c>
      <c r="F95" s="151" t="s">
        <v>3071</v>
      </c>
      <c r="I95" s="143"/>
      <c r="J95" s="152">
        <f>BK95</f>
        <v>0</v>
      </c>
      <c r="L95" s="140"/>
      <c r="M95" s="145"/>
      <c r="N95" s="146"/>
      <c r="O95" s="146"/>
      <c r="P95" s="147">
        <f>SUM(P96:P113)</f>
        <v>0</v>
      </c>
      <c r="Q95" s="146"/>
      <c r="R95" s="147">
        <f>SUM(R96:R113)</f>
        <v>0</v>
      </c>
      <c r="S95" s="146"/>
      <c r="T95" s="148">
        <f>SUM(T96:T113)</f>
        <v>0</v>
      </c>
      <c r="AR95" s="141" t="s">
        <v>79</v>
      </c>
      <c r="AT95" s="149" t="s">
        <v>70</v>
      </c>
      <c r="AU95" s="149" t="s">
        <v>15</v>
      </c>
      <c r="AY95" s="141" t="s">
        <v>159</v>
      </c>
      <c r="BK95" s="150">
        <f>SUM(BK96:BK113)</f>
        <v>0</v>
      </c>
    </row>
    <row r="96" spans="1:65" s="2" customFormat="1" ht="84" customHeight="1">
      <c r="A96" s="34"/>
      <c r="B96" s="153"/>
      <c r="C96" s="154" t="s">
        <v>94</v>
      </c>
      <c r="D96" s="154" t="s">
        <v>161</v>
      </c>
      <c r="E96" s="155" t="s">
        <v>3072</v>
      </c>
      <c r="F96" s="156" t="s">
        <v>3073</v>
      </c>
      <c r="G96" s="157" t="s">
        <v>293</v>
      </c>
      <c r="H96" s="158">
        <v>1</v>
      </c>
      <c r="I96" s="159"/>
      <c r="J96" s="160">
        <f aca="true" t="shared" si="10" ref="J96:J113">ROUND(I96*H96,2)</f>
        <v>0</v>
      </c>
      <c r="K96" s="156" t="s">
        <v>3</v>
      </c>
      <c r="L96" s="35"/>
      <c r="M96" s="161" t="s">
        <v>3</v>
      </c>
      <c r="N96" s="162" t="s">
        <v>42</v>
      </c>
      <c r="O96" s="55"/>
      <c r="P96" s="163">
        <f aca="true" t="shared" si="11" ref="P96:P113">O96*H96</f>
        <v>0</v>
      </c>
      <c r="Q96" s="163">
        <v>0</v>
      </c>
      <c r="R96" s="163">
        <f aca="true" t="shared" si="12" ref="R96:R113">Q96*H96</f>
        <v>0</v>
      </c>
      <c r="S96" s="163">
        <v>0</v>
      </c>
      <c r="T96" s="164">
        <f aca="true" t="shared" si="13" ref="T96:T113">S96*H96</f>
        <v>0</v>
      </c>
      <c r="U96" s="34"/>
      <c r="V96" s="34"/>
      <c r="W96" s="34"/>
      <c r="X96" s="34"/>
      <c r="Y96" s="34"/>
      <c r="Z96" s="34"/>
      <c r="AA96" s="34"/>
      <c r="AB96" s="34"/>
      <c r="AC96" s="34"/>
      <c r="AD96" s="34"/>
      <c r="AE96" s="34"/>
      <c r="AR96" s="165" t="s">
        <v>251</v>
      </c>
      <c r="AT96" s="165" t="s">
        <v>161</v>
      </c>
      <c r="AU96" s="165" t="s">
        <v>79</v>
      </c>
      <c r="AY96" s="19" t="s">
        <v>159</v>
      </c>
      <c r="BE96" s="166">
        <f aca="true" t="shared" si="14" ref="BE96:BE113">IF(N96="základní",J96,0)</f>
        <v>0</v>
      </c>
      <c r="BF96" s="166">
        <f aca="true" t="shared" si="15" ref="BF96:BF113">IF(N96="snížená",J96,0)</f>
        <v>0</v>
      </c>
      <c r="BG96" s="166">
        <f aca="true" t="shared" si="16" ref="BG96:BG113">IF(N96="zákl. přenesená",J96,0)</f>
        <v>0</v>
      </c>
      <c r="BH96" s="166">
        <f aca="true" t="shared" si="17" ref="BH96:BH113">IF(N96="sníž. přenesená",J96,0)</f>
        <v>0</v>
      </c>
      <c r="BI96" s="166">
        <f aca="true" t="shared" si="18" ref="BI96:BI113">IF(N96="nulová",J96,0)</f>
        <v>0</v>
      </c>
      <c r="BJ96" s="19" t="s">
        <v>15</v>
      </c>
      <c r="BK96" s="166">
        <f aca="true" t="shared" si="19" ref="BK96:BK113">ROUND(I96*H96,2)</f>
        <v>0</v>
      </c>
      <c r="BL96" s="19" t="s">
        <v>251</v>
      </c>
      <c r="BM96" s="165" t="s">
        <v>3074</v>
      </c>
    </row>
    <row r="97" spans="1:65" s="2" customFormat="1" ht="72" customHeight="1">
      <c r="A97" s="34"/>
      <c r="B97" s="153"/>
      <c r="C97" s="154" t="s">
        <v>97</v>
      </c>
      <c r="D97" s="154" t="s">
        <v>161</v>
      </c>
      <c r="E97" s="155" t="s">
        <v>3075</v>
      </c>
      <c r="F97" s="156" t="s">
        <v>3076</v>
      </c>
      <c r="G97" s="157" t="s">
        <v>293</v>
      </c>
      <c r="H97" s="158">
        <v>1</v>
      </c>
      <c r="I97" s="159"/>
      <c r="J97" s="160">
        <f t="shared" si="10"/>
        <v>0</v>
      </c>
      <c r="K97" s="156" t="s">
        <v>3</v>
      </c>
      <c r="L97" s="35"/>
      <c r="M97" s="161" t="s">
        <v>3</v>
      </c>
      <c r="N97" s="162" t="s">
        <v>42</v>
      </c>
      <c r="O97" s="55"/>
      <c r="P97" s="163">
        <f t="shared" si="11"/>
        <v>0</v>
      </c>
      <c r="Q97" s="163">
        <v>0</v>
      </c>
      <c r="R97" s="163">
        <f t="shared" si="12"/>
        <v>0</v>
      </c>
      <c r="S97" s="163">
        <v>0</v>
      </c>
      <c r="T97" s="164">
        <f t="shared" si="13"/>
        <v>0</v>
      </c>
      <c r="U97" s="34"/>
      <c r="V97" s="34"/>
      <c r="W97" s="34"/>
      <c r="X97" s="34"/>
      <c r="Y97" s="34"/>
      <c r="Z97" s="34"/>
      <c r="AA97" s="34"/>
      <c r="AB97" s="34"/>
      <c r="AC97" s="34"/>
      <c r="AD97" s="34"/>
      <c r="AE97" s="34"/>
      <c r="AR97" s="165" t="s">
        <v>251</v>
      </c>
      <c r="AT97" s="165" t="s">
        <v>161</v>
      </c>
      <c r="AU97" s="165" t="s">
        <v>79</v>
      </c>
      <c r="AY97" s="19" t="s">
        <v>159</v>
      </c>
      <c r="BE97" s="166">
        <f t="shared" si="14"/>
        <v>0</v>
      </c>
      <c r="BF97" s="166">
        <f t="shared" si="15"/>
        <v>0</v>
      </c>
      <c r="BG97" s="166">
        <f t="shared" si="16"/>
        <v>0</v>
      </c>
      <c r="BH97" s="166">
        <f t="shared" si="17"/>
        <v>0</v>
      </c>
      <c r="BI97" s="166">
        <f t="shared" si="18"/>
        <v>0</v>
      </c>
      <c r="BJ97" s="19" t="s">
        <v>15</v>
      </c>
      <c r="BK97" s="166">
        <f t="shared" si="19"/>
        <v>0</v>
      </c>
      <c r="BL97" s="19" t="s">
        <v>251</v>
      </c>
      <c r="BM97" s="165" t="s">
        <v>3077</v>
      </c>
    </row>
    <row r="98" spans="1:65" s="2" customFormat="1" ht="72" customHeight="1">
      <c r="A98" s="34"/>
      <c r="B98" s="153"/>
      <c r="C98" s="154" t="s">
        <v>207</v>
      </c>
      <c r="D98" s="154" t="s">
        <v>161</v>
      </c>
      <c r="E98" s="155" t="s">
        <v>3078</v>
      </c>
      <c r="F98" s="156" t="s">
        <v>3079</v>
      </c>
      <c r="G98" s="157" t="s">
        <v>293</v>
      </c>
      <c r="H98" s="158">
        <v>1</v>
      </c>
      <c r="I98" s="159"/>
      <c r="J98" s="160">
        <f t="shared" si="10"/>
        <v>0</v>
      </c>
      <c r="K98" s="156" t="s">
        <v>3</v>
      </c>
      <c r="L98" s="35"/>
      <c r="M98" s="161" t="s">
        <v>3</v>
      </c>
      <c r="N98" s="162" t="s">
        <v>42</v>
      </c>
      <c r="O98" s="55"/>
      <c r="P98" s="163">
        <f t="shared" si="11"/>
        <v>0</v>
      </c>
      <c r="Q98" s="163">
        <v>0</v>
      </c>
      <c r="R98" s="163">
        <f t="shared" si="12"/>
        <v>0</v>
      </c>
      <c r="S98" s="163">
        <v>0</v>
      </c>
      <c r="T98" s="164">
        <f t="shared" si="13"/>
        <v>0</v>
      </c>
      <c r="U98" s="34"/>
      <c r="V98" s="34"/>
      <c r="W98" s="34"/>
      <c r="X98" s="34"/>
      <c r="Y98" s="34"/>
      <c r="Z98" s="34"/>
      <c r="AA98" s="34"/>
      <c r="AB98" s="34"/>
      <c r="AC98" s="34"/>
      <c r="AD98" s="34"/>
      <c r="AE98" s="34"/>
      <c r="AR98" s="165" t="s">
        <v>251</v>
      </c>
      <c r="AT98" s="165" t="s">
        <v>161</v>
      </c>
      <c r="AU98" s="165" t="s">
        <v>79</v>
      </c>
      <c r="AY98" s="19" t="s">
        <v>159</v>
      </c>
      <c r="BE98" s="166">
        <f t="shared" si="14"/>
        <v>0</v>
      </c>
      <c r="BF98" s="166">
        <f t="shared" si="15"/>
        <v>0</v>
      </c>
      <c r="BG98" s="166">
        <f t="shared" si="16"/>
        <v>0</v>
      </c>
      <c r="BH98" s="166">
        <f t="shared" si="17"/>
        <v>0</v>
      </c>
      <c r="BI98" s="166">
        <f t="shared" si="18"/>
        <v>0</v>
      </c>
      <c r="BJ98" s="19" t="s">
        <v>15</v>
      </c>
      <c r="BK98" s="166">
        <f t="shared" si="19"/>
        <v>0</v>
      </c>
      <c r="BL98" s="19" t="s">
        <v>251</v>
      </c>
      <c r="BM98" s="165" t="s">
        <v>3080</v>
      </c>
    </row>
    <row r="99" spans="1:65" s="2" customFormat="1" ht="16.5" customHeight="1">
      <c r="A99" s="34"/>
      <c r="B99" s="153"/>
      <c r="C99" s="154" t="s">
        <v>211</v>
      </c>
      <c r="D99" s="154" t="s">
        <v>161</v>
      </c>
      <c r="E99" s="155" t="s">
        <v>3081</v>
      </c>
      <c r="F99" s="156" t="s">
        <v>3082</v>
      </c>
      <c r="G99" s="157" t="s">
        <v>293</v>
      </c>
      <c r="H99" s="158">
        <v>2</v>
      </c>
      <c r="I99" s="159"/>
      <c r="J99" s="160">
        <f t="shared" si="10"/>
        <v>0</v>
      </c>
      <c r="K99" s="156" t="s">
        <v>3</v>
      </c>
      <c r="L99" s="35"/>
      <c r="M99" s="161" t="s">
        <v>3</v>
      </c>
      <c r="N99" s="162" t="s">
        <v>42</v>
      </c>
      <c r="O99" s="55"/>
      <c r="P99" s="163">
        <f t="shared" si="11"/>
        <v>0</v>
      </c>
      <c r="Q99" s="163">
        <v>0</v>
      </c>
      <c r="R99" s="163">
        <f t="shared" si="12"/>
        <v>0</v>
      </c>
      <c r="S99" s="163">
        <v>0</v>
      </c>
      <c r="T99" s="164">
        <f t="shared" si="13"/>
        <v>0</v>
      </c>
      <c r="U99" s="34"/>
      <c r="V99" s="34"/>
      <c r="W99" s="34"/>
      <c r="X99" s="34"/>
      <c r="Y99" s="34"/>
      <c r="Z99" s="34"/>
      <c r="AA99" s="34"/>
      <c r="AB99" s="34"/>
      <c r="AC99" s="34"/>
      <c r="AD99" s="34"/>
      <c r="AE99" s="34"/>
      <c r="AR99" s="165" t="s">
        <v>251</v>
      </c>
      <c r="AT99" s="165" t="s">
        <v>161</v>
      </c>
      <c r="AU99" s="165" t="s">
        <v>79</v>
      </c>
      <c r="AY99" s="19" t="s">
        <v>159</v>
      </c>
      <c r="BE99" s="166">
        <f t="shared" si="14"/>
        <v>0</v>
      </c>
      <c r="BF99" s="166">
        <f t="shared" si="15"/>
        <v>0</v>
      </c>
      <c r="BG99" s="166">
        <f t="shared" si="16"/>
        <v>0</v>
      </c>
      <c r="BH99" s="166">
        <f t="shared" si="17"/>
        <v>0</v>
      </c>
      <c r="BI99" s="166">
        <f t="shared" si="18"/>
        <v>0</v>
      </c>
      <c r="BJ99" s="19" t="s">
        <v>15</v>
      </c>
      <c r="BK99" s="166">
        <f t="shared" si="19"/>
        <v>0</v>
      </c>
      <c r="BL99" s="19" t="s">
        <v>251</v>
      </c>
      <c r="BM99" s="165" t="s">
        <v>3083</v>
      </c>
    </row>
    <row r="100" spans="1:65" s="2" customFormat="1" ht="16.5" customHeight="1">
      <c r="A100" s="34"/>
      <c r="B100" s="153"/>
      <c r="C100" s="154" t="s">
        <v>217</v>
      </c>
      <c r="D100" s="154" t="s">
        <v>161</v>
      </c>
      <c r="E100" s="155" t="s">
        <v>3084</v>
      </c>
      <c r="F100" s="156" t="s">
        <v>3085</v>
      </c>
      <c r="G100" s="157" t="s">
        <v>293</v>
      </c>
      <c r="H100" s="158">
        <v>1</v>
      </c>
      <c r="I100" s="159"/>
      <c r="J100" s="160">
        <f t="shared" si="10"/>
        <v>0</v>
      </c>
      <c r="K100" s="156" t="s">
        <v>3</v>
      </c>
      <c r="L100" s="35"/>
      <c r="M100" s="161" t="s">
        <v>3</v>
      </c>
      <c r="N100" s="162" t="s">
        <v>42</v>
      </c>
      <c r="O100" s="55"/>
      <c r="P100" s="163">
        <f t="shared" si="11"/>
        <v>0</v>
      </c>
      <c r="Q100" s="163">
        <v>0</v>
      </c>
      <c r="R100" s="163">
        <f t="shared" si="12"/>
        <v>0</v>
      </c>
      <c r="S100" s="163">
        <v>0</v>
      </c>
      <c r="T100" s="164">
        <f t="shared" si="13"/>
        <v>0</v>
      </c>
      <c r="U100" s="34"/>
      <c r="V100" s="34"/>
      <c r="W100" s="34"/>
      <c r="X100" s="34"/>
      <c r="Y100" s="34"/>
      <c r="Z100" s="34"/>
      <c r="AA100" s="34"/>
      <c r="AB100" s="34"/>
      <c r="AC100" s="34"/>
      <c r="AD100" s="34"/>
      <c r="AE100" s="34"/>
      <c r="AR100" s="165" t="s">
        <v>251</v>
      </c>
      <c r="AT100" s="165" t="s">
        <v>161</v>
      </c>
      <c r="AU100" s="165" t="s">
        <v>79</v>
      </c>
      <c r="AY100" s="19" t="s">
        <v>159</v>
      </c>
      <c r="BE100" s="166">
        <f t="shared" si="14"/>
        <v>0</v>
      </c>
      <c r="BF100" s="166">
        <f t="shared" si="15"/>
        <v>0</v>
      </c>
      <c r="BG100" s="166">
        <f t="shared" si="16"/>
        <v>0</v>
      </c>
      <c r="BH100" s="166">
        <f t="shared" si="17"/>
        <v>0</v>
      </c>
      <c r="BI100" s="166">
        <f t="shared" si="18"/>
        <v>0</v>
      </c>
      <c r="BJ100" s="19" t="s">
        <v>15</v>
      </c>
      <c r="BK100" s="166">
        <f t="shared" si="19"/>
        <v>0</v>
      </c>
      <c r="BL100" s="19" t="s">
        <v>251</v>
      </c>
      <c r="BM100" s="165" t="s">
        <v>3086</v>
      </c>
    </row>
    <row r="101" spans="1:65" s="2" customFormat="1" ht="24" customHeight="1">
      <c r="A101" s="34"/>
      <c r="B101" s="153"/>
      <c r="C101" s="154" t="s">
        <v>230</v>
      </c>
      <c r="D101" s="154" t="s">
        <v>161</v>
      </c>
      <c r="E101" s="155" t="s">
        <v>3087</v>
      </c>
      <c r="F101" s="156" t="s">
        <v>3088</v>
      </c>
      <c r="G101" s="157" t="s">
        <v>293</v>
      </c>
      <c r="H101" s="158">
        <v>4</v>
      </c>
      <c r="I101" s="159"/>
      <c r="J101" s="160">
        <f t="shared" si="10"/>
        <v>0</v>
      </c>
      <c r="K101" s="156" t="s">
        <v>3</v>
      </c>
      <c r="L101" s="35"/>
      <c r="M101" s="161" t="s">
        <v>3</v>
      </c>
      <c r="N101" s="162" t="s">
        <v>42</v>
      </c>
      <c r="O101" s="55"/>
      <c r="P101" s="163">
        <f t="shared" si="11"/>
        <v>0</v>
      </c>
      <c r="Q101" s="163">
        <v>0</v>
      </c>
      <c r="R101" s="163">
        <f t="shared" si="12"/>
        <v>0</v>
      </c>
      <c r="S101" s="163">
        <v>0</v>
      </c>
      <c r="T101" s="164">
        <f t="shared" si="13"/>
        <v>0</v>
      </c>
      <c r="U101" s="34"/>
      <c r="V101" s="34"/>
      <c r="W101" s="34"/>
      <c r="X101" s="34"/>
      <c r="Y101" s="34"/>
      <c r="Z101" s="34"/>
      <c r="AA101" s="34"/>
      <c r="AB101" s="34"/>
      <c r="AC101" s="34"/>
      <c r="AD101" s="34"/>
      <c r="AE101" s="34"/>
      <c r="AR101" s="165" t="s">
        <v>251</v>
      </c>
      <c r="AT101" s="165" t="s">
        <v>161</v>
      </c>
      <c r="AU101" s="165" t="s">
        <v>79</v>
      </c>
      <c r="AY101" s="19" t="s">
        <v>159</v>
      </c>
      <c r="BE101" s="166">
        <f t="shared" si="14"/>
        <v>0</v>
      </c>
      <c r="BF101" s="166">
        <f t="shared" si="15"/>
        <v>0</v>
      </c>
      <c r="BG101" s="166">
        <f t="shared" si="16"/>
        <v>0</v>
      </c>
      <c r="BH101" s="166">
        <f t="shared" si="17"/>
        <v>0</v>
      </c>
      <c r="BI101" s="166">
        <f t="shared" si="18"/>
        <v>0</v>
      </c>
      <c r="BJ101" s="19" t="s">
        <v>15</v>
      </c>
      <c r="BK101" s="166">
        <f t="shared" si="19"/>
        <v>0</v>
      </c>
      <c r="BL101" s="19" t="s">
        <v>251</v>
      </c>
      <c r="BM101" s="165" t="s">
        <v>3089</v>
      </c>
    </row>
    <row r="102" spans="1:65" s="2" customFormat="1" ht="24" customHeight="1">
      <c r="A102" s="34"/>
      <c r="B102" s="153"/>
      <c r="C102" s="154" t="s">
        <v>236</v>
      </c>
      <c r="D102" s="154" t="s">
        <v>161</v>
      </c>
      <c r="E102" s="155" t="s">
        <v>3090</v>
      </c>
      <c r="F102" s="156" t="s">
        <v>3091</v>
      </c>
      <c r="G102" s="157" t="s">
        <v>293</v>
      </c>
      <c r="H102" s="158">
        <v>5</v>
      </c>
      <c r="I102" s="159"/>
      <c r="J102" s="160">
        <f t="shared" si="10"/>
        <v>0</v>
      </c>
      <c r="K102" s="156" t="s">
        <v>3</v>
      </c>
      <c r="L102" s="35"/>
      <c r="M102" s="161" t="s">
        <v>3</v>
      </c>
      <c r="N102" s="162" t="s">
        <v>42</v>
      </c>
      <c r="O102" s="55"/>
      <c r="P102" s="163">
        <f t="shared" si="11"/>
        <v>0</v>
      </c>
      <c r="Q102" s="163">
        <v>0</v>
      </c>
      <c r="R102" s="163">
        <f t="shared" si="12"/>
        <v>0</v>
      </c>
      <c r="S102" s="163">
        <v>0</v>
      </c>
      <c r="T102" s="164">
        <f t="shared" si="13"/>
        <v>0</v>
      </c>
      <c r="U102" s="34"/>
      <c r="V102" s="34"/>
      <c r="W102" s="34"/>
      <c r="X102" s="34"/>
      <c r="Y102" s="34"/>
      <c r="Z102" s="34"/>
      <c r="AA102" s="34"/>
      <c r="AB102" s="34"/>
      <c r="AC102" s="34"/>
      <c r="AD102" s="34"/>
      <c r="AE102" s="34"/>
      <c r="AR102" s="165" t="s">
        <v>251</v>
      </c>
      <c r="AT102" s="165" t="s">
        <v>161</v>
      </c>
      <c r="AU102" s="165" t="s">
        <v>79</v>
      </c>
      <c r="AY102" s="19" t="s">
        <v>159</v>
      </c>
      <c r="BE102" s="166">
        <f t="shared" si="14"/>
        <v>0</v>
      </c>
      <c r="BF102" s="166">
        <f t="shared" si="15"/>
        <v>0</v>
      </c>
      <c r="BG102" s="166">
        <f t="shared" si="16"/>
        <v>0</v>
      </c>
      <c r="BH102" s="166">
        <f t="shared" si="17"/>
        <v>0</v>
      </c>
      <c r="BI102" s="166">
        <f t="shared" si="18"/>
        <v>0</v>
      </c>
      <c r="BJ102" s="19" t="s">
        <v>15</v>
      </c>
      <c r="BK102" s="166">
        <f t="shared" si="19"/>
        <v>0</v>
      </c>
      <c r="BL102" s="19" t="s">
        <v>251</v>
      </c>
      <c r="BM102" s="165" t="s">
        <v>3092</v>
      </c>
    </row>
    <row r="103" spans="1:65" s="2" customFormat="1" ht="24" customHeight="1">
      <c r="A103" s="34"/>
      <c r="B103" s="153"/>
      <c r="C103" s="154" t="s">
        <v>241</v>
      </c>
      <c r="D103" s="154" t="s">
        <v>161</v>
      </c>
      <c r="E103" s="155" t="s">
        <v>3093</v>
      </c>
      <c r="F103" s="156" t="s">
        <v>3094</v>
      </c>
      <c r="G103" s="157" t="s">
        <v>293</v>
      </c>
      <c r="H103" s="158">
        <v>3</v>
      </c>
      <c r="I103" s="159"/>
      <c r="J103" s="160">
        <f t="shared" si="10"/>
        <v>0</v>
      </c>
      <c r="K103" s="156" t="s">
        <v>3</v>
      </c>
      <c r="L103" s="35"/>
      <c r="M103" s="161" t="s">
        <v>3</v>
      </c>
      <c r="N103" s="162" t="s">
        <v>42</v>
      </c>
      <c r="O103" s="55"/>
      <c r="P103" s="163">
        <f t="shared" si="11"/>
        <v>0</v>
      </c>
      <c r="Q103" s="163">
        <v>0</v>
      </c>
      <c r="R103" s="163">
        <f t="shared" si="12"/>
        <v>0</v>
      </c>
      <c r="S103" s="163">
        <v>0</v>
      </c>
      <c r="T103" s="164">
        <f t="shared" si="13"/>
        <v>0</v>
      </c>
      <c r="U103" s="34"/>
      <c r="V103" s="34"/>
      <c r="W103" s="34"/>
      <c r="X103" s="34"/>
      <c r="Y103" s="34"/>
      <c r="Z103" s="34"/>
      <c r="AA103" s="34"/>
      <c r="AB103" s="34"/>
      <c r="AC103" s="34"/>
      <c r="AD103" s="34"/>
      <c r="AE103" s="34"/>
      <c r="AR103" s="165" t="s">
        <v>251</v>
      </c>
      <c r="AT103" s="165" t="s">
        <v>161</v>
      </c>
      <c r="AU103" s="165" t="s">
        <v>79</v>
      </c>
      <c r="AY103" s="19" t="s">
        <v>159</v>
      </c>
      <c r="BE103" s="166">
        <f t="shared" si="14"/>
        <v>0</v>
      </c>
      <c r="BF103" s="166">
        <f t="shared" si="15"/>
        <v>0</v>
      </c>
      <c r="BG103" s="166">
        <f t="shared" si="16"/>
        <v>0</v>
      </c>
      <c r="BH103" s="166">
        <f t="shared" si="17"/>
        <v>0</v>
      </c>
      <c r="BI103" s="166">
        <f t="shared" si="18"/>
        <v>0</v>
      </c>
      <c r="BJ103" s="19" t="s">
        <v>15</v>
      </c>
      <c r="BK103" s="166">
        <f t="shared" si="19"/>
        <v>0</v>
      </c>
      <c r="BL103" s="19" t="s">
        <v>251</v>
      </c>
      <c r="BM103" s="165" t="s">
        <v>3095</v>
      </c>
    </row>
    <row r="104" spans="1:65" s="2" customFormat="1" ht="36" customHeight="1">
      <c r="A104" s="34"/>
      <c r="B104" s="153"/>
      <c r="C104" s="154" t="s">
        <v>9</v>
      </c>
      <c r="D104" s="154" t="s">
        <v>161</v>
      </c>
      <c r="E104" s="155" t="s">
        <v>3096</v>
      </c>
      <c r="F104" s="156" t="s">
        <v>3097</v>
      </c>
      <c r="G104" s="157" t="s">
        <v>293</v>
      </c>
      <c r="H104" s="158">
        <v>2</v>
      </c>
      <c r="I104" s="159"/>
      <c r="J104" s="160">
        <f t="shared" si="10"/>
        <v>0</v>
      </c>
      <c r="K104" s="156" t="s">
        <v>3</v>
      </c>
      <c r="L104" s="35"/>
      <c r="M104" s="161" t="s">
        <v>3</v>
      </c>
      <c r="N104" s="162" t="s">
        <v>42</v>
      </c>
      <c r="O104" s="55"/>
      <c r="P104" s="163">
        <f t="shared" si="11"/>
        <v>0</v>
      </c>
      <c r="Q104" s="163">
        <v>0</v>
      </c>
      <c r="R104" s="163">
        <f t="shared" si="12"/>
        <v>0</v>
      </c>
      <c r="S104" s="163">
        <v>0</v>
      </c>
      <c r="T104" s="164">
        <f t="shared" si="13"/>
        <v>0</v>
      </c>
      <c r="U104" s="34"/>
      <c r="V104" s="34"/>
      <c r="W104" s="34"/>
      <c r="X104" s="34"/>
      <c r="Y104" s="34"/>
      <c r="Z104" s="34"/>
      <c r="AA104" s="34"/>
      <c r="AB104" s="34"/>
      <c r="AC104" s="34"/>
      <c r="AD104" s="34"/>
      <c r="AE104" s="34"/>
      <c r="AR104" s="165" t="s">
        <v>251</v>
      </c>
      <c r="AT104" s="165" t="s">
        <v>161</v>
      </c>
      <c r="AU104" s="165" t="s">
        <v>79</v>
      </c>
      <c r="AY104" s="19" t="s">
        <v>159</v>
      </c>
      <c r="BE104" s="166">
        <f t="shared" si="14"/>
        <v>0</v>
      </c>
      <c r="BF104" s="166">
        <f t="shared" si="15"/>
        <v>0</v>
      </c>
      <c r="BG104" s="166">
        <f t="shared" si="16"/>
        <v>0</v>
      </c>
      <c r="BH104" s="166">
        <f t="shared" si="17"/>
        <v>0</v>
      </c>
      <c r="BI104" s="166">
        <f t="shared" si="18"/>
        <v>0</v>
      </c>
      <c r="BJ104" s="19" t="s">
        <v>15</v>
      </c>
      <c r="BK104" s="166">
        <f t="shared" si="19"/>
        <v>0</v>
      </c>
      <c r="BL104" s="19" t="s">
        <v>251</v>
      </c>
      <c r="BM104" s="165" t="s">
        <v>3098</v>
      </c>
    </row>
    <row r="105" spans="1:65" s="2" customFormat="1" ht="36" customHeight="1">
      <c r="A105" s="34"/>
      <c r="B105" s="153"/>
      <c r="C105" s="154" t="s">
        <v>251</v>
      </c>
      <c r="D105" s="154" t="s">
        <v>161</v>
      </c>
      <c r="E105" s="155" t="s">
        <v>3099</v>
      </c>
      <c r="F105" s="156" t="s">
        <v>3100</v>
      </c>
      <c r="G105" s="157" t="s">
        <v>293</v>
      </c>
      <c r="H105" s="158">
        <v>2</v>
      </c>
      <c r="I105" s="159"/>
      <c r="J105" s="160">
        <f t="shared" si="10"/>
        <v>0</v>
      </c>
      <c r="K105" s="156" t="s">
        <v>3</v>
      </c>
      <c r="L105" s="35"/>
      <c r="M105" s="161" t="s">
        <v>3</v>
      </c>
      <c r="N105" s="162" t="s">
        <v>42</v>
      </c>
      <c r="O105" s="55"/>
      <c r="P105" s="163">
        <f t="shared" si="11"/>
        <v>0</v>
      </c>
      <c r="Q105" s="163">
        <v>0</v>
      </c>
      <c r="R105" s="163">
        <f t="shared" si="12"/>
        <v>0</v>
      </c>
      <c r="S105" s="163">
        <v>0</v>
      </c>
      <c r="T105" s="164">
        <f t="shared" si="13"/>
        <v>0</v>
      </c>
      <c r="U105" s="34"/>
      <c r="V105" s="34"/>
      <c r="W105" s="34"/>
      <c r="X105" s="34"/>
      <c r="Y105" s="34"/>
      <c r="Z105" s="34"/>
      <c r="AA105" s="34"/>
      <c r="AB105" s="34"/>
      <c r="AC105" s="34"/>
      <c r="AD105" s="34"/>
      <c r="AE105" s="34"/>
      <c r="AR105" s="165" t="s">
        <v>251</v>
      </c>
      <c r="AT105" s="165" t="s">
        <v>161</v>
      </c>
      <c r="AU105" s="165" t="s">
        <v>79</v>
      </c>
      <c r="AY105" s="19" t="s">
        <v>159</v>
      </c>
      <c r="BE105" s="166">
        <f t="shared" si="14"/>
        <v>0</v>
      </c>
      <c r="BF105" s="166">
        <f t="shared" si="15"/>
        <v>0</v>
      </c>
      <c r="BG105" s="166">
        <f t="shared" si="16"/>
        <v>0</v>
      </c>
      <c r="BH105" s="166">
        <f t="shared" si="17"/>
        <v>0</v>
      </c>
      <c r="BI105" s="166">
        <f t="shared" si="18"/>
        <v>0</v>
      </c>
      <c r="BJ105" s="19" t="s">
        <v>15</v>
      </c>
      <c r="BK105" s="166">
        <f t="shared" si="19"/>
        <v>0</v>
      </c>
      <c r="BL105" s="19" t="s">
        <v>251</v>
      </c>
      <c r="BM105" s="165" t="s">
        <v>3101</v>
      </c>
    </row>
    <row r="106" spans="1:65" s="2" customFormat="1" ht="16.5" customHeight="1">
      <c r="A106" s="34"/>
      <c r="B106" s="153"/>
      <c r="C106" s="154" t="s">
        <v>261</v>
      </c>
      <c r="D106" s="154" t="s">
        <v>161</v>
      </c>
      <c r="E106" s="155" t="s">
        <v>3102</v>
      </c>
      <c r="F106" s="156" t="s">
        <v>3103</v>
      </c>
      <c r="G106" s="157" t="s">
        <v>293</v>
      </c>
      <c r="H106" s="158">
        <v>1</v>
      </c>
      <c r="I106" s="159"/>
      <c r="J106" s="160">
        <f t="shared" si="10"/>
        <v>0</v>
      </c>
      <c r="K106" s="156" t="s">
        <v>3</v>
      </c>
      <c r="L106" s="35"/>
      <c r="M106" s="161" t="s">
        <v>3</v>
      </c>
      <c r="N106" s="162" t="s">
        <v>42</v>
      </c>
      <c r="O106" s="55"/>
      <c r="P106" s="163">
        <f t="shared" si="11"/>
        <v>0</v>
      </c>
      <c r="Q106" s="163">
        <v>0</v>
      </c>
      <c r="R106" s="163">
        <f t="shared" si="12"/>
        <v>0</v>
      </c>
      <c r="S106" s="163">
        <v>0</v>
      </c>
      <c r="T106" s="164">
        <f t="shared" si="13"/>
        <v>0</v>
      </c>
      <c r="U106" s="34"/>
      <c r="V106" s="34"/>
      <c r="W106" s="34"/>
      <c r="X106" s="34"/>
      <c r="Y106" s="34"/>
      <c r="Z106" s="34"/>
      <c r="AA106" s="34"/>
      <c r="AB106" s="34"/>
      <c r="AC106" s="34"/>
      <c r="AD106" s="34"/>
      <c r="AE106" s="34"/>
      <c r="AR106" s="165" t="s">
        <v>251</v>
      </c>
      <c r="AT106" s="165" t="s">
        <v>161</v>
      </c>
      <c r="AU106" s="165" t="s">
        <v>79</v>
      </c>
      <c r="AY106" s="19" t="s">
        <v>159</v>
      </c>
      <c r="BE106" s="166">
        <f t="shared" si="14"/>
        <v>0</v>
      </c>
      <c r="BF106" s="166">
        <f t="shared" si="15"/>
        <v>0</v>
      </c>
      <c r="BG106" s="166">
        <f t="shared" si="16"/>
        <v>0</v>
      </c>
      <c r="BH106" s="166">
        <f t="shared" si="17"/>
        <v>0</v>
      </c>
      <c r="BI106" s="166">
        <f t="shared" si="18"/>
        <v>0</v>
      </c>
      <c r="BJ106" s="19" t="s">
        <v>15</v>
      </c>
      <c r="BK106" s="166">
        <f t="shared" si="19"/>
        <v>0</v>
      </c>
      <c r="BL106" s="19" t="s">
        <v>251</v>
      </c>
      <c r="BM106" s="165" t="s">
        <v>3104</v>
      </c>
    </row>
    <row r="107" spans="1:65" s="2" customFormat="1" ht="16.5" customHeight="1">
      <c r="A107" s="34"/>
      <c r="B107" s="153"/>
      <c r="C107" s="154" t="s">
        <v>265</v>
      </c>
      <c r="D107" s="154" t="s">
        <v>161</v>
      </c>
      <c r="E107" s="155" t="s">
        <v>3105</v>
      </c>
      <c r="F107" s="156" t="s">
        <v>3106</v>
      </c>
      <c r="G107" s="157" t="s">
        <v>293</v>
      </c>
      <c r="H107" s="158">
        <v>1</v>
      </c>
      <c r="I107" s="159"/>
      <c r="J107" s="160">
        <f t="shared" si="10"/>
        <v>0</v>
      </c>
      <c r="K107" s="156" t="s">
        <v>3</v>
      </c>
      <c r="L107" s="35"/>
      <c r="M107" s="161" t="s">
        <v>3</v>
      </c>
      <c r="N107" s="162" t="s">
        <v>42</v>
      </c>
      <c r="O107" s="55"/>
      <c r="P107" s="163">
        <f t="shared" si="11"/>
        <v>0</v>
      </c>
      <c r="Q107" s="163">
        <v>0</v>
      </c>
      <c r="R107" s="163">
        <f t="shared" si="12"/>
        <v>0</v>
      </c>
      <c r="S107" s="163">
        <v>0</v>
      </c>
      <c r="T107" s="164">
        <f t="shared" si="13"/>
        <v>0</v>
      </c>
      <c r="U107" s="34"/>
      <c r="V107" s="34"/>
      <c r="W107" s="34"/>
      <c r="X107" s="34"/>
      <c r="Y107" s="34"/>
      <c r="Z107" s="34"/>
      <c r="AA107" s="34"/>
      <c r="AB107" s="34"/>
      <c r="AC107" s="34"/>
      <c r="AD107" s="34"/>
      <c r="AE107" s="34"/>
      <c r="AR107" s="165" t="s">
        <v>251</v>
      </c>
      <c r="AT107" s="165" t="s">
        <v>161</v>
      </c>
      <c r="AU107" s="165" t="s">
        <v>79</v>
      </c>
      <c r="AY107" s="19" t="s">
        <v>159</v>
      </c>
      <c r="BE107" s="166">
        <f t="shared" si="14"/>
        <v>0</v>
      </c>
      <c r="BF107" s="166">
        <f t="shared" si="15"/>
        <v>0</v>
      </c>
      <c r="BG107" s="166">
        <f t="shared" si="16"/>
        <v>0</v>
      </c>
      <c r="BH107" s="166">
        <f t="shared" si="17"/>
        <v>0</v>
      </c>
      <c r="BI107" s="166">
        <f t="shared" si="18"/>
        <v>0</v>
      </c>
      <c r="BJ107" s="19" t="s">
        <v>15</v>
      </c>
      <c r="BK107" s="166">
        <f t="shared" si="19"/>
        <v>0</v>
      </c>
      <c r="BL107" s="19" t="s">
        <v>251</v>
      </c>
      <c r="BM107" s="165" t="s">
        <v>3107</v>
      </c>
    </row>
    <row r="108" spans="1:65" s="2" customFormat="1" ht="24" customHeight="1">
      <c r="A108" s="34"/>
      <c r="B108" s="153"/>
      <c r="C108" s="154" t="s">
        <v>271</v>
      </c>
      <c r="D108" s="154" t="s">
        <v>161</v>
      </c>
      <c r="E108" s="155" t="s">
        <v>3108</v>
      </c>
      <c r="F108" s="156" t="s">
        <v>3109</v>
      </c>
      <c r="G108" s="157" t="s">
        <v>298</v>
      </c>
      <c r="H108" s="158">
        <v>6</v>
      </c>
      <c r="I108" s="159"/>
      <c r="J108" s="160">
        <f t="shared" si="10"/>
        <v>0</v>
      </c>
      <c r="K108" s="156" t="s">
        <v>3</v>
      </c>
      <c r="L108" s="35"/>
      <c r="M108" s="161" t="s">
        <v>3</v>
      </c>
      <c r="N108" s="162" t="s">
        <v>42</v>
      </c>
      <c r="O108" s="55"/>
      <c r="P108" s="163">
        <f t="shared" si="11"/>
        <v>0</v>
      </c>
      <c r="Q108" s="163">
        <v>0</v>
      </c>
      <c r="R108" s="163">
        <f t="shared" si="12"/>
        <v>0</v>
      </c>
      <c r="S108" s="163">
        <v>0</v>
      </c>
      <c r="T108" s="164">
        <f t="shared" si="13"/>
        <v>0</v>
      </c>
      <c r="U108" s="34"/>
      <c r="V108" s="34"/>
      <c r="W108" s="34"/>
      <c r="X108" s="34"/>
      <c r="Y108" s="34"/>
      <c r="Z108" s="34"/>
      <c r="AA108" s="34"/>
      <c r="AB108" s="34"/>
      <c r="AC108" s="34"/>
      <c r="AD108" s="34"/>
      <c r="AE108" s="34"/>
      <c r="AR108" s="165" t="s">
        <v>251</v>
      </c>
      <c r="AT108" s="165" t="s">
        <v>161</v>
      </c>
      <c r="AU108" s="165" t="s">
        <v>79</v>
      </c>
      <c r="AY108" s="19" t="s">
        <v>159</v>
      </c>
      <c r="BE108" s="166">
        <f t="shared" si="14"/>
        <v>0</v>
      </c>
      <c r="BF108" s="166">
        <f t="shared" si="15"/>
        <v>0</v>
      </c>
      <c r="BG108" s="166">
        <f t="shared" si="16"/>
        <v>0</v>
      </c>
      <c r="BH108" s="166">
        <f t="shared" si="17"/>
        <v>0</v>
      </c>
      <c r="BI108" s="166">
        <f t="shared" si="18"/>
        <v>0</v>
      </c>
      <c r="BJ108" s="19" t="s">
        <v>15</v>
      </c>
      <c r="BK108" s="166">
        <f t="shared" si="19"/>
        <v>0</v>
      </c>
      <c r="BL108" s="19" t="s">
        <v>251</v>
      </c>
      <c r="BM108" s="165" t="s">
        <v>3110</v>
      </c>
    </row>
    <row r="109" spans="1:65" s="2" customFormat="1" ht="24" customHeight="1">
      <c r="A109" s="34"/>
      <c r="B109" s="153"/>
      <c r="C109" s="154" t="s">
        <v>277</v>
      </c>
      <c r="D109" s="154" t="s">
        <v>161</v>
      </c>
      <c r="E109" s="155" t="s">
        <v>3111</v>
      </c>
      <c r="F109" s="156" t="s">
        <v>3112</v>
      </c>
      <c r="G109" s="157" t="s">
        <v>298</v>
      </c>
      <c r="H109" s="158">
        <v>8</v>
      </c>
      <c r="I109" s="159"/>
      <c r="J109" s="160">
        <f t="shared" si="10"/>
        <v>0</v>
      </c>
      <c r="K109" s="156" t="s">
        <v>3</v>
      </c>
      <c r="L109" s="35"/>
      <c r="M109" s="161" t="s">
        <v>3</v>
      </c>
      <c r="N109" s="162" t="s">
        <v>42</v>
      </c>
      <c r="O109" s="55"/>
      <c r="P109" s="163">
        <f t="shared" si="11"/>
        <v>0</v>
      </c>
      <c r="Q109" s="163">
        <v>0</v>
      </c>
      <c r="R109" s="163">
        <f t="shared" si="12"/>
        <v>0</v>
      </c>
      <c r="S109" s="163">
        <v>0</v>
      </c>
      <c r="T109" s="164">
        <f t="shared" si="13"/>
        <v>0</v>
      </c>
      <c r="U109" s="34"/>
      <c r="V109" s="34"/>
      <c r="W109" s="34"/>
      <c r="X109" s="34"/>
      <c r="Y109" s="34"/>
      <c r="Z109" s="34"/>
      <c r="AA109" s="34"/>
      <c r="AB109" s="34"/>
      <c r="AC109" s="34"/>
      <c r="AD109" s="34"/>
      <c r="AE109" s="34"/>
      <c r="AR109" s="165" t="s">
        <v>251</v>
      </c>
      <c r="AT109" s="165" t="s">
        <v>161</v>
      </c>
      <c r="AU109" s="165" t="s">
        <v>79</v>
      </c>
      <c r="AY109" s="19" t="s">
        <v>159</v>
      </c>
      <c r="BE109" s="166">
        <f t="shared" si="14"/>
        <v>0</v>
      </c>
      <c r="BF109" s="166">
        <f t="shared" si="15"/>
        <v>0</v>
      </c>
      <c r="BG109" s="166">
        <f t="shared" si="16"/>
        <v>0</v>
      </c>
      <c r="BH109" s="166">
        <f t="shared" si="17"/>
        <v>0</v>
      </c>
      <c r="BI109" s="166">
        <f t="shared" si="18"/>
        <v>0</v>
      </c>
      <c r="BJ109" s="19" t="s">
        <v>15</v>
      </c>
      <c r="BK109" s="166">
        <f t="shared" si="19"/>
        <v>0</v>
      </c>
      <c r="BL109" s="19" t="s">
        <v>251</v>
      </c>
      <c r="BM109" s="165" t="s">
        <v>3113</v>
      </c>
    </row>
    <row r="110" spans="1:65" s="2" customFormat="1" ht="24" customHeight="1">
      <c r="A110" s="34"/>
      <c r="B110" s="153"/>
      <c r="C110" s="154" t="s">
        <v>8</v>
      </c>
      <c r="D110" s="154" t="s">
        <v>161</v>
      </c>
      <c r="E110" s="155" t="s">
        <v>3114</v>
      </c>
      <c r="F110" s="156" t="s">
        <v>3115</v>
      </c>
      <c r="G110" s="157" t="s">
        <v>298</v>
      </c>
      <c r="H110" s="158">
        <v>5</v>
      </c>
      <c r="I110" s="159"/>
      <c r="J110" s="160">
        <f t="shared" si="10"/>
        <v>0</v>
      </c>
      <c r="K110" s="156" t="s">
        <v>3</v>
      </c>
      <c r="L110" s="35"/>
      <c r="M110" s="161" t="s">
        <v>3</v>
      </c>
      <c r="N110" s="162" t="s">
        <v>42</v>
      </c>
      <c r="O110" s="55"/>
      <c r="P110" s="163">
        <f t="shared" si="11"/>
        <v>0</v>
      </c>
      <c r="Q110" s="163">
        <v>0</v>
      </c>
      <c r="R110" s="163">
        <f t="shared" si="12"/>
        <v>0</v>
      </c>
      <c r="S110" s="163">
        <v>0</v>
      </c>
      <c r="T110" s="164">
        <f t="shared" si="13"/>
        <v>0</v>
      </c>
      <c r="U110" s="34"/>
      <c r="V110" s="34"/>
      <c r="W110" s="34"/>
      <c r="X110" s="34"/>
      <c r="Y110" s="34"/>
      <c r="Z110" s="34"/>
      <c r="AA110" s="34"/>
      <c r="AB110" s="34"/>
      <c r="AC110" s="34"/>
      <c r="AD110" s="34"/>
      <c r="AE110" s="34"/>
      <c r="AR110" s="165" t="s">
        <v>251</v>
      </c>
      <c r="AT110" s="165" t="s">
        <v>161</v>
      </c>
      <c r="AU110" s="165" t="s">
        <v>79</v>
      </c>
      <c r="AY110" s="19" t="s">
        <v>159</v>
      </c>
      <c r="BE110" s="166">
        <f t="shared" si="14"/>
        <v>0</v>
      </c>
      <c r="BF110" s="166">
        <f t="shared" si="15"/>
        <v>0</v>
      </c>
      <c r="BG110" s="166">
        <f t="shared" si="16"/>
        <v>0</v>
      </c>
      <c r="BH110" s="166">
        <f t="shared" si="17"/>
        <v>0</v>
      </c>
      <c r="BI110" s="166">
        <f t="shared" si="18"/>
        <v>0</v>
      </c>
      <c r="BJ110" s="19" t="s">
        <v>15</v>
      </c>
      <c r="BK110" s="166">
        <f t="shared" si="19"/>
        <v>0</v>
      </c>
      <c r="BL110" s="19" t="s">
        <v>251</v>
      </c>
      <c r="BM110" s="165" t="s">
        <v>3116</v>
      </c>
    </row>
    <row r="111" spans="1:65" s="2" customFormat="1" ht="36" customHeight="1">
      <c r="A111" s="34"/>
      <c r="B111" s="153"/>
      <c r="C111" s="154" t="s">
        <v>286</v>
      </c>
      <c r="D111" s="154" t="s">
        <v>161</v>
      </c>
      <c r="E111" s="155" t="s">
        <v>3117</v>
      </c>
      <c r="F111" s="156" t="s">
        <v>3118</v>
      </c>
      <c r="G111" s="157" t="s">
        <v>298</v>
      </c>
      <c r="H111" s="158">
        <v>30</v>
      </c>
      <c r="I111" s="159"/>
      <c r="J111" s="160">
        <f t="shared" si="10"/>
        <v>0</v>
      </c>
      <c r="K111" s="156" t="s">
        <v>3</v>
      </c>
      <c r="L111" s="35"/>
      <c r="M111" s="161" t="s">
        <v>3</v>
      </c>
      <c r="N111" s="162" t="s">
        <v>42</v>
      </c>
      <c r="O111" s="55"/>
      <c r="P111" s="163">
        <f t="shared" si="11"/>
        <v>0</v>
      </c>
      <c r="Q111" s="163">
        <v>0</v>
      </c>
      <c r="R111" s="163">
        <f t="shared" si="12"/>
        <v>0</v>
      </c>
      <c r="S111" s="163">
        <v>0</v>
      </c>
      <c r="T111" s="164">
        <f t="shared" si="13"/>
        <v>0</v>
      </c>
      <c r="U111" s="34"/>
      <c r="V111" s="34"/>
      <c r="W111" s="34"/>
      <c r="X111" s="34"/>
      <c r="Y111" s="34"/>
      <c r="Z111" s="34"/>
      <c r="AA111" s="34"/>
      <c r="AB111" s="34"/>
      <c r="AC111" s="34"/>
      <c r="AD111" s="34"/>
      <c r="AE111" s="34"/>
      <c r="AR111" s="165" t="s">
        <v>251</v>
      </c>
      <c r="AT111" s="165" t="s">
        <v>161</v>
      </c>
      <c r="AU111" s="165" t="s">
        <v>79</v>
      </c>
      <c r="AY111" s="19" t="s">
        <v>159</v>
      </c>
      <c r="BE111" s="166">
        <f t="shared" si="14"/>
        <v>0</v>
      </c>
      <c r="BF111" s="166">
        <f t="shared" si="15"/>
        <v>0</v>
      </c>
      <c r="BG111" s="166">
        <f t="shared" si="16"/>
        <v>0</v>
      </c>
      <c r="BH111" s="166">
        <f t="shared" si="17"/>
        <v>0</v>
      </c>
      <c r="BI111" s="166">
        <f t="shared" si="18"/>
        <v>0</v>
      </c>
      <c r="BJ111" s="19" t="s">
        <v>15</v>
      </c>
      <c r="BK111" s="166">
        <f t="shared" si="19"/>
        <v>0</v>
      </c>
      <c r="BL111" s="19" t="s">
        <v>251</v>
      </c>
      <c r="BM111" s="165" t="s">
        <v>3119</v>
      </c>
    </row>
    <row r="112" spans="1:65" s="2" customFormat="1" ht="24" customHeight="1">
      <c r="A112" s="34"/>
      <c r="B112" s="153"/>
      <c r="C112" s="154" t="s">
        <v>290</v>
      </c>
      <c r="D112" s="154" t="s">
        <v>161</v>
      </c>
      <c r="E112" s="155" t="s">
        <v>3120</v>
      </c>
      <c r="F112" s="156" t="s">
        <v>3121</v>
      </c>
      <c r="G112" s="157" t="s">
        <v>298</v>
      </c>
      <c r="H112" s="158">
        <v>2</v>
      </c>
      <c r="I112" s="159"/>
      <c r="J112" s="160">
        <f t="shared" si="10"/>
        <v>0</v>
      </c>
      <c r="K112" s="156" t="s">
        <v>3</v>
      </c>
      <c r="L112" s="35"/>
      <c r="M112" s="161" t="s">
        <v>3</v>
      </c>
      <c r="N112" s="162" t="s">
        <v>42</v>
      </c>
      <c r="O112" s="55"/>
      <c r="P112" s="163">
        <f t="shared" si="11"/>
        <v>0</v>
      </c>
      <c r="Q112" s="163">
        <v>0</v>
      </c>
      <c r="R112" s="163">
        <f t="shared" si="12"/>
        <v>0</v>
      </c>
      <c r="S112" s="163">
        <v>0</v>
      </c>
      <c r="T112" s="164">
        <f t="shared" si="13"/>
        <v>0</v>
      </c>
      <c r="U112" s="34"/>
      <c r="V112" s="34"/>
      <c r="W112" s="34"/>
      <c r="X112" s="34"/>
      <c r="Y112" s="34"/>
      <c r="Z112" s="34"/>
      <c r="AA112" s="34"/>
      <c r="AB112" s="34"/>
      <c r="AC112" s="34"/>
      <c r="AD112" s="34"/>
      <c r="AE112" s="34"/>
      <c r="AR112" s="165" t="s">
        <v>251</v>
      </c>
      <c r="AT112" s="165" t="s">
        <v>161</v>
      </c>
      <c r="AU112" s="165" t="s">
        <v>79</v>
      </c>
      <c r="AY112" s="19" t="s">
        <v>159</v>
      </c>
      <c r="BE112" s="166">
        <f t="shared" si="14"/>
        <v>0</v>
      </c>
      <c r="BF112" s="166">
        <f t="shared" si="15"/>
        <v>0</v>
      </c>
      <c r="BG112" s="166">
        <f t="shared" si="16"/>
        <v>0</v>
      </c>
      <c r="BH112" s="166">
        <f t="shared" si="17"/>
        <v>0</v>
      </c>
      <c r="BI112" s="166">
        <f t="shared" si="18"/>
        <v>0</v>
      </c>
      <c r="BJ112" s="19" t="s">
        <v>15</v>
      </c>
      <c r="BK112" s="166">
        <f t="shared" si="19"/>
        <v>0</v>
      </c>
      <c r="BL112" s="19" t="s">
        <v>251</v>
      </c>
      <c r="BM112" s="165" t="s">
        <v>3122</v>
      </c>
    </row>
    <row r="113" spans="1:65" s="2" customFormat="1" ht="24" customHeight="1">
      <c r="A113" s="34"/>
      <c r="B113" s="153"/>
      <c r="C113" s="154" t="s">
        <v>295</v>
      </c>
      <c r="D113" s="154" t="s">
        <v>161</v>
      </c>
      <c r="E113" s="155" t="s">
        <v>3123</v>
      </c>
      <c r="F113" s="156" t="s">
        <v>3124</v>
      </c>
      <c r="G113" s="157" t="s">
        <v>164</v>
      </c>
      <c r="H113" s="158">
        <v>1</v>
      </c>
      <c r="I113" s="159"/>
      <c r="J113" s="160">
        <f t="shared" si="10"/>
        <v>0</v>
      </c>
      <c r="K113" s="156" t="s">
        <v>3</v>
      </c>
      <c r="L113" s="35"/>
      <c r="M113" s="161" t="s">
        <v>3</v>
      </c>
      <c r="N113" s="162" t="s">
        <v>42</v>
      </c>
      <c r="O113" s="55"/>
      <c r="P113" s="163">
        <f t="shared" si="11"/>
        <v>0</v>
      </c>
      <c r="Q113" s="163">
        <v>0</v>
      </c>
      <c r="R113" s="163">
        <f t="shared" si="12"/>
        <v>0</v>
      </c>
      <c r="S113" s="163">
        <v>0</v>
      </c>
      <c r="T113" s="164">
        <f t="shared" si="13"/>
        <v>0</v>
      </c>
      <c r="U113" s="34"/>
      <c r="V113" s="34"/>
      <c r="W113" s="34"/>
      <c r="X113" s="34"/>
      <c r="Y113" s="34"/>
      <c r="Z113" s="34"/>
      <c r="AA113" s="34"/>
      <c r="AB113" s="34"/>
      <c r="AC113" s="34"/>
      <c r="AD113" s="34"/>
      <c r="AE113" s="34"/>
      <c r="AR113" s="165" t="s">
        <v>251</v>
      </c>
      <c r="AT113" s="165" t="s">
        <v>161</v>
      </c>
      <c r="AU113" s="165" t="s">
        <v>79</v>
      </c>
      <c r="AY113" s="19" t="s">
        <v>159</v>
      </c>
      <c r="BE113" s="166">
        <f t="shared" si="14"/>
        <v>0</v>
      </c>
      <c r="BF113" s="166">
        <f t="shared" si="15"/>
        <v>0</v>
      </c>
      <c r="BG113" s="166">
        <f t="shared" si="16"/>
        <v>0</v>
      </c>
      <c r="BH113" s="166">
        <f t="shared" si="17"/>
        <v>0</v>
      </c>
      <c r="BI113" s="166">
        <f t="shared" si="18"/>
        <v>0</v>
      </c>
      <c r="BJ113" s="19" t="s">
        <v>15</v>
      </c>
      <c r="BK113" s="166">
        <f t="shared" si="19"/>
        <v>0</v>
      </c>
      <c r="BL113" s="19" t="s">
        <v>251</v>
      </c>
      <c r="BM113" s="165" t="s">
        <v>3125</v>
      </c>
    </row>
    <row r="114" spans="2:63" s="12" customFormat="1" ht="22.9" customHeight="1">
      <c r="B114" s="140"/>
      <c r="D114" s="141" t="s">
        <v>70</v>
      </c>
      <c r="E114" s="151" t="s">
        <v>3126</v>
      </c>
      <c r="F114" s="151" t="s">
        <v>3127</v>
      </c>
      <c r="I114" s="143"/>
      <c r="J114" s="152">
        <f>BK114</f>
        <v>0</v>
      </c>
      <c r="L114" s="140"/>
      <c r="M114" s="145"/>
      <c r="N114" s="146"/>
      <c r="O114" s="146"/>
      <c r="P114" s="147">
        <f>SUM(P115:P121)</f>
        <v>0</v>
      </c>
      <c r="Q114" s="146"/>
      <c r="R114" s="147">
        <f>SUM(R115:R121)</f>
        <v>0</v>
      </c>
      <c r="S114" s="146"/>
      <c r="T114" s="148">
        <f>SUM(T115:T121)</f>
        <v>0</v>
      </c>
      <c r="AR114" s="141" t="s">
        <v>79</v>
      </c>
      <c r="AT114" s="149" t="s">
        <v>70</v>
      </c>
      <c r="AU114" s="149" t="s">
        <v>15</v>
      </c>
      <c r="AY114" s="141" t="s">
        <v>159</v>
      </c>
      <c r="BK114" s="150">
        <f>SUM(BK115:BK121)</f>
        <v>0</v>
      </c>
    </row>
    <row r="115" spans="1:65" s="2" customFormat="1" ht="60" customHeight="1">
      <c r="A115" s="34"/>
      <c r="B115" s="153"/>
      <c r="C115" s="154" t="s">
        <v>300</v>
      </c>
      <c r="D115" s="154" t="s">
        <v>161</v>
      </c>
      <c r="E115" s="155" t="s">
        <v>3128</v>
      </c>
      <c r="F115" s="156" t="s">
        <v>3129</v>
      </c>
      <c r="G115" s="157" t="s">
        <v>293</v>
      </c>
      <c r="H115" s="158">
        <v>2</v>
      </c>
      <c r="I115" s="159"/>
      <c r="J115" s="160">
        <f aca="true" t="shared" si="20" ref="J115:J121">ROUND(I115*H115,2)</f>
        <v>0</v>
      </c>
      <c r="K115" s="156" t="s">
        <v>3</v>
      </c>
      <c r="L115" s="35"/>
      <c r="M115" s="161" t="s">
        <v>3</v>
      </c>
      <c r="N115" s="162" t="s">
        <v>42</v>
      </c>
      <c r="O115" s="55"/>
      <c r="P115" s="163">
        <f aca="true" t="shared" si="21" ref="P115:P121">O115*H115</f>
        <v>0</v>
      </c>
      <c r="Q115" s="163">
        <v>0</v>
      </c>
      <c r="R115" s="163">
        <f aca="true" t="shared" si="22" ref="R115:R121">Q115*H115</f>
        <v>0</v>
      </c>
      <c r="S115" s="163">
        <v>0</v>
      </c>
      <c r="T115" s="164">
        <f aca="true" t="shared" si="23" ref="T115:T121">S115*H115</f>
        <v>0</v>
      </c>
      <c r="U115" s="34"/>
      <c r="V115" s="34"/>
      <c r="W115" s="34"/>
      <c r="X115" s="34"/>
      <c r="Y115" s="34"/>
      <c r="Z115" s="34"/>
      <c r="AA115" s="34"/>
      <c r="AB115" s="34"/>
      <c r="AC115" s="34"/>
      <c r="AD115" s="34"/>
      <c r="AE115" s="34"/>
      <c r="AR115" s="165" t="s">
        <v>251</v>
      </c>
      <c r="AT115" s="165" t="s">
        <v>161</v>
      </c>
      <c r="AU115" s="165" t="s">
        <v>79</v>
      </c>
      <c r="AY115" s="19" t="s">
        <v>159</v>
      </c>
      <c r="BE115" s="166">
        <f aca="true" t="shared" si="24" ref="BE115:BE121">IF(N115="základní",J115,0)</f>
        <v>0</v>
      </c>
      <c r="BF115" s="166">
        <f aca="true" t="shared" si="25" ref="BF115:BF121">IF(N115="snížená",J115,0)</f>
        <v>0</v>
      </c>
      <c r="BG115" s="166">
        <f aca="true" t="shared" si="26" ref="BG115:BG121">IF(N115="zákl. přenesená",J115,0)</f>
        <v>0</v>
      </c>
      <c r="BH115" s="166">
        <f aca="true" t="shared" si="27" ref="BH115:BH121">IF(N115="sníž. přenesená",J115,0)</f>
        <v>0</v>
      </c>
      <c r="BI115" s="166">
        <f aca="true" t="shared" si="28" ref="BI115:BI121">IF(N115="nulová",J115,0)</f>
        <v>0</v>
      </c>
      <c r="BJ115" s="19" t="s">
        <v>15</v>
      </c>
      <c r="BK115" s="166">
        <f aca="true" t="shared" si="29" ref="BK115:BK121">ROUND(I115*H115,2)</f>
        <v>0</v>
      </c>
      <c r="BL115" s="19" t="s">
        <v>251</v>
      </c>
      <c r="BM115" s="165" t="s">
        <v>3130</v>
      </c>
    </row>
    <row r="116" spans="1:65" s="2" customFormat="1" ht="60" customHeight="1">
      <c r="A116" s="34"/>
      <c r="B116" s="153"/>
      <c r="C116" s="154" t="s">
        <v>304</v>
      </c>
      <c r="D116" s="154" t="s">
        <v>161</v>
      </c>
      <c r="E116" s="155" t="s">
        <v>3131</v>
      </c>
      <c r="F116" s="156" t="s">
        <v>3132</v>
      </c>
      <c r="G116" s="157" t="s">
        <v>293</v>
      </c>
      <c r="H116" s="158">
        <v>6</v>
      </c>
      <c r="I116" s="159"/>
      <c r="J116" s="160">
        <f t="shared" si="20"/>
        <v>0</v>
      </c>
      <c r="K116" s="156" t="s">
        <v>3</v>
      </c>
      <c r="L116" s="35"/>
      <c r="M116" s="161" t="s">
        <v>3</v>
      </c>
      <c r="N116" s="162" t="s">
        <v>42</v>
      </c>
      <c r="O116" s="55"/>
      <c r="P116" s="163">
        <f t="shared" si="21"/>
        <v>0</v>
      </c>
      <c r="Q116" s="163">
        <v>0</v>
      </c>
      <c r="R116" s="163">
        <f t="shared" si="22"/>
        <v>0</v>
      </c>
      <c r="S116" s="163">
        <v>0</v>
      </c>
      <c r="T116" s="164">
        <f t="shared" si="23"/>
        <v>0</v>
      </c>
      <c r="U116" s="34"/>
      <c r="V116" s="34"/>
      <c r="W116" s="34"/>
      <c r="X116" s="34"/>
      <c r="Y116" s="34"/>
      <c r="Z116" s="34"/>
      <c r="AA116" s="34"/>
      <c r="AB116" s="34"/>
      <c r="AC116" s="34"/>
      <c r="AD116" s="34"/>
      <c r="AE116" s="34"/>
      <c r="AR116" s="165" t="s">
        <v>251</v>
      </c>
      <c r="AT116" s="165" t="s">
        <v>161</v>
      </c>
      <c r="AU116" s="165" t="s">
        <v>79</v>
      </c>
      <c r="AY116" s="19" t="s">
        <v>159</v>
      </c>
      <c r="BE116" s="166">
        <f t="shared" si="24"/>
        <v>0</v>
      </c>
      <c r="BF116" s="166">
        <f t="shared" si="25"/>
        <v>0</v>
      </c>
      <c r="BG116" s="166">
        <f t="shared" si="26"/>
        <v>0</v>
      </c>
      <c r="BH116" s="166">
        <f t="shared" si="27"/>
        <v>0</v>
      </c>
      <c r="BI116" s="166">
        <f t="shared" si="28"/>
        <v>0</v>
      </c>
      <c r="BJ116" s="19" t="s">
        <v>15</v>
      </c>
      <c r="BK116" s="166">
        <f t="shared" si="29"/>
        <v>0</v>
      </c>
      <c r="BL116" s="19" t="s">
        <v>251</v>
      </c>
      <c r="BM116" s="165" t="s">
        <v>3133</v>
      </c>
    </row>
    <row r="117" spans="1:65" s="2" customFormat="1" ht="16.5" customHeight="1">
      <c r="A117" s="34"/>
      <c r="B117" s="153"/>
      <c r="C117" s="154" t="s">
        <v>309</v>
      </c>
      <c r="D117" s="154" t="s">
        <v>161</v>
      </c>
      <c r="E117" s="155" t="s">
        <v>3134</v>
      </c>
      <c r="F117" s="156" t="s">
        <v>3135</v>
      </c>
      <c r="G117" s="157" t="s">
        <v>293</v>
      </c>
      <c r="H117" s="158">
        <v>1</v>
      </c>
      <c r="I117" s="159"/>
      <c r="J117" s="160">
        <f t="shared" si="20"/>
        <v>0</v>
      </c>
      <c r="K117" s="156" t="s">
        <v>3</v>
      </c>
      <c r="L117" s="35"/>
      <c r="M117" s="161" t="s">
        <v>3</v>
      </c>
      <c r="N117" s="162" t="s">
        <v>42</v>
      </c>
      <c r="O117" s="55"/>
      <c r="P117" s="163">
        <f t="shared" si="21"/>
        <v>0</v>
      </c>
      <c r="Q117" s="163">
        <v>0</v>
      </c>
      <c r="R117" s="163">
        <f t="shared" si="22"/>
        <v>0</v>
      </c>
      <c r="S117" s="163">
        <v>0</v>
      </c>
      <c r="T117" s="164">
        <f t="shared" si="23"/>
        <v>0</v>
      </c>
      <c r="U117" s="34"/>
      <c r="V117" s="34"/>
      <c r="W117" s="34"/>
      <c r="X117" s="34"/>
      <c r="Y117" s="34"/>
      <c r="Z117" s="34"/>
      <c r="AA117" s="34"/>
      <c r="AB117" s="34"/>
      <c r="AC117" s="34"/>
      <c r="AD117" s="34"/>
      <c r="AE117" s="34"/>
      <c r="AR117" s="165" t="s">
        <v>251</v>
      </c>
      <c r="AT117" s="165" t="s">
        <v>161</v>
      </c>
      <c r="AU117" s="165" t="s">
        <v>79</v>
      </c>
      <c r="AY117" s="19" t="s">
        <v>159</v>
      </c>
      <c r="BE117" s="166">
        <f t="shared" si="24"/>
        <v>0</v>
      </c>
      <c r="BF117" s="166">
        <f t="shared" si="25"/>
        <v>0</v>
      </c>
      <c r="BG117" s="166">
        <f t="shared" si="26"/>
        <v>0</v>
      </c>
      <c r="BH117" s="166">
        <f t="shared" si="27"/>
        <v>0</v>
      </c>
      <c r="BI117" s="166">
        <f t="shared" si="28"/>
        <v>0</v>
      </c>
      <c r="BJ117" s="19" t="s">
        <v>15</v>
      </c>
      <c r="BK117" s="166">
        <f t="shared" si="29"/>
        <v>0</v>
      </c>
      <c r="BL117" s="19" t="s">
        <v>251</v>
      </c>
      <c r="BM117" s="165" t="s">
        <v>3136</v>
      </c>
    </row>
    <row r="118" spans="1:65" s="2" customFormat="1" ht="16.5" customHeight="1">
      <c r="A118" s="34"/>
      <c r="B118" s="153"/>
      <c r="C118" s="154" t="s">
        <v>315</v>
      </c>
      <c r="D118" s="154" t="s">
        <v>161</v>
      </c>
      <c r="E118" s="155" t="s">
        <v>3137</v>
      </c>
      <c r="F118" s="156" t="s">
        <v>3106</v>
      </c>
      <c r="G118" s="157" t="s">
        <v>293</v>
      </c>
      <c r="H118" s="158">
        <v>1</v>
      </c>
      <c r="I118" s="159"/>
      <c r="J118" s="160">
        <f t="shared" si="20"/>
        <v>0</v>
      </c>
      <c r="K118" s="156" t="s">
        <v>3</v>
      </c>
      <c r="L118" s="35"/>
      <c r="M118" s="161" t="s">
        <v>3</v>
      </c>
      <c r="N118" s="162" t="s">
        <v>42</v>
      </c>
      <c r="O118" s="55"/>
      <c r="P118" s="163">
        <f t="shared" si="21"/>
        <v>0</v>
      </c>
      <c r="Q118" s="163">
        <v>0</v>
      </c>
      <c r="R118" s="163">
        <f t="shared" si="22"/>
        <v>0</v>
      </c>
      <c r="S118" s="163">
        <v>0</v>
      </c>
      <c r="T118" s="164">
        <f t="shared" si="23"/>
        <v>0</v>
      </c>
      <c r="U118" s="34"/>
      <c r="V118" s="34"/>
      <c r="W118" s="34"/>
      <c r="X118" s="34"/>
      <c r="Y118" s="34"/>
      <c r="Z118" s="34"/>
      <c r="AA118" s="34"/>
      <c r="AB118" s="34"/>
      <c r="AC118" s="34"/>
      <c r="AD118" s="34"/>
      <c r="AE118" s="34"/>
      <c r="AR118" s="165" t="s">
        <v>251</v>
      </c>
      <c r="AT118" s="165" t="s">
        <v>161</v>
      </c>
      <c r="AU118" s="165" t="s">
        <v>79</v>
      </c>
      <c r="AY118" s="19" t="s">
        <v>159</v>
      </c>
      <c r="BE118" s="166">
        <f t="shared" si="24"/>
        <v>0</v>
      </c>
      <c r="BF118" s="166">
        <f t="shared" si="25"/>
        <v>0</v>
      </c>
      <c r="BG118" s="166">
        <f t="shared" si="26"/>
        <v>0</v>
      </c>
      <c r="BH118" s="166">
        <f t="shared" si="27"/>
        <v>0</v>
      </c>
      <c r="BI118" s="166">
        <f t="shared" si="28"/>
        <v>0</v>
      </c>
      <c r="BJ118" s="19" t="s">
        <v>15</v>
      </c>
      <c r="BK118" s="166">
        <f t="shared" si="29"/>
        <v>0</v>
      </c>
      <c r="BL118" s="19" t="s">
        <v>251</v>
      </c>
      <c r="BM118" s="165" t="s">
        <v>3138</v>
      </c>
    </row>
    <row r="119" spans="1:65" s="2" customFormat="1" ht="16.5" customHeight="1">
      <c r="A119" s="34"/>
      <c r="B119" s="153"/>
      <c r="C119" s="154" t="s">
        <v>320</v>
      </c>
      <c r="D119" s="154" t="s">
        <v>161</v>
      </c>
      <c r="E119" s="155" t="s">
        <v>3139</v>
      </c>
      <c r="F119" s="156" t="s">
        <v>3140</v>
      </c>
      <c r="G119" s="157" t="s">
        <v>293</v>
      </c>
      <c r="H119" s="158">
        <v>1</v>
      </c>
      <c r="I119" s="159"/>
      <c r="J119" s="160">
        <f t="shared" si="20"/>
        <v>0</v>
      </c>
      <c r="K119" s="156" t="s">
        <v>3</v>
      </c>
      <c r="L119" s="35"/>
      <c r="M119" s="161" t="s">
        <v>3</v>
      </c>
      <c r="N119" s="162" t="s">
        <v>42</v>
      </c>
      <c r="O119" s="55"/>
      <c r="P119" s="163">
        <f t="shared" si="21"/>
        <v>0</v>
      </c>
      <c r="Q119" s="163">
        <v>0</v>
      </c>
      <c r="R119" s="163">
        <f t="shared" si="22"/>
        <v>0</v>
      </c>
      <c r="S119" s="163">
        <v>0</v>
      </c>
      <c r="T119" s="164">
        <f t="shared" si="23"/>
        <v>0</v>
      </c>
      <c r="U119" s="34"/>
      <c r="V119" s="34"/>
      <c r="W119" s="34"/>
      <c r="X119" s="34"/>
      <c r="Y119" s="34"/>
      <c r="Z119" s="34"/>
      <c r="AA119" s="34"/>
      <c r="AB119" s="34"/>
      <c r="AC119" s="34"/>
      <c r="AD119" s="34"/>
      <c r="AE119" s="34"/>
      <c r="AR119" s="165" t="s">
        <v>251</v>
      </c>
      <c r="AT119" s="165" t="s">
        <v>161</v>
      </c>
      <c r="AU119" s="165" t="s">
        <v>79</v>
      </c>
      <c r="AY119" s="19" t="s">
        <v>159</v>
      </c>
      <c r="BE119" s="166">
        <f t="shared" si="24"/>
        <v>0</v>
      </c>
      <c r="BF119" s="166">
        <f t="shared" si="25"/>
        <v>0</v>
      </c>
      <c r="BG119" s="166">
        <f t="shared" si="26"/>
        <v>0</v>
      </c>
      <c r="BH119" s="166">
        <f t="shared" si="27"/>
        <v>0</v>
      </c>
      <c r="BI119" s="166">
        <f t="shared" si="28"/>
        <v>0</v>
      </c>
      <c r="BJ119" s="19" t="s">
        <v>15</v>
      </c>
      <c r="BK119" s="166">
        <f t="shared" si="29"/>
        <v>0</v>
      </c>
      <c r="BL119" s="19" t="s">
        <v>251</v>
      </c>
      <c r="BM119" s="165" t="s">
        <v>3141</v>
      </c>
    </row>
    <row r="120" spans="1:65" s="2" customFormat="1" ht="36" customHeight="1">
      <c r="A120" s="34"/>
      <c r="B120" s="153"/>
      <c r="C120" s="154" t="s">
        <v>327</v>
      </c>
      <c r="D120" s="154" t="s">
        <v>161</v>
      </c>
      <c r="E120" s="155" t="s">
        <v>3142</v>
      </c>
      <c r="F120" s="156" t="s">
        <v>3143</v>
      </c>
      <c r="G120" s="157" t="s">
        <v>298</v>
      </c>
      <c r="H120" s="158">
        <v>25</v>
      </c>
      <c r="I120" s="159"/>
      <c r="J120" s="160">
        <f t="shared" si="20"/>
        <v>0</v>
      </c>
      <c r="K120" s="156" t="s">
        <v>3</v>
      </c>
      <c r="L120" s="35"/>
      <c r="M120" s="161" t="s">
        <v>3</v>
      </c>
      <c r="N120" s="162" t="s">
        <v>42</v>
      </c>
      <c r="O120" s="55"/>
      <c r="P120" s="163">
        <f t="shared" si="21"/>
        <v>0</v>
      </c>
      <c r="Q120" s="163">
        <v>0</v>
      </c>
      <c r="R120" s="163">
        <f t="shared" si="22"/>
        <v>0</v>
      </c>
      <c r="S120" s="163">
        <v>0</v>
      </c>
      <c r="T120" s="164">
        <f t="shared" si="23"/>
        <v>0</v>
      </c>
      <c r="U120" s="34"/>
      <c r="V120" s="34"/>
      <c r="W120" s="34"/>
      <c r="X120" s="34"/>
      <c r="Y120" s="34"/>
      <c r="Z120" s="34"/>
      <c r="AA120" s="34"/>
      <c r="AB120" s="34"/>
      <c r="AC120" s="34"/>
      <c r="AD120" s="34"/>
      <c r="AE120" s="34"/>
      <c r="AR120" s="165" t="s">
        <v>251</v>
      </c>
      <c r="AT120" s="165" t="s">
        <v>161</v>
      </c>
      <c r="AU120" s="165" t="s">
        <v>79</v>
      </c>
      <c r="AY120" s="19" t="s">
        <v>159</v>
      </c>
      <c r="BE120" s="166">
        <f t="shared" si="24"/>
        <v>0</v>
      </c>
      <c r="BF120" s="166">
        <f t="shared" si="25"/>
        <v>0</v>
      </c>
      <c r="BG120" s="166">
        <f t="shared" si="26"/>
        <v>0</v>
      </c>
      <c r="BH120" s="166">
        <f t="shared" si="27"/>
        <v>0</v>
      </c>
      <c r="BI120" s="166">
        <f t="shared" si="28"/>
        <v>0</v>
      </c>
      <c r="BJ120" s="19" t="s">
        <v>15</v>
      </c>
      <c r="BK120" s="166">
        <f t="shared" si="29"/>
        <v>0</v>
      </c>
      <c r="BL120" s="19" t="s">
        <v>251</v>
      </c>
      <c r="BM120" s="165" t="s">
        <v>3144</v>
      </c>
    </row>
    <row r="121" spans="1:65" s="2" customFormat="1" ht="24" customHeight="1">
      <c r="A121" s="34"/>
      <c r="B121" s="153"/>
      <c r="C121" s="154" t="s">
        <v>335</v>
      </c>
      <c r="D121" s="154" t="s">
        <v>161</v>
      </c>
      <c r="E121" s="155" t="s">
        <v>3145</v>
      </c>
      <c r="F121" s="156" t="s">
        <v>3146</v>
      </c>
      <c r="G121" s="157" t="s">
        <v>164</v>
      </c>
      <c r="H121" s="158">
        <v>2</v>
      </c>
      <c r="I121" s="159"/>
      <c r="J121" s="160">
        <f t="shared" si="20"/>
        <v>0</v>
      </c>
      <c r="K121" s="156" t="s">
        <v>3</v>
      </c>
      <c r="L121" s="35"/>
      <c r="M121" s="161" t="s">
        <v>3</v>
      </c>
      <c r="N121" s="162" t="s">
        <v>42</v>
      </c>
      <c r="O121" s="55"/>
      <c r="P121" s="163">
        <f t="shared" si="21"/>
        <v>0</v>
      </c>
      <c r="Q121" s="163">
        <v>0</v>
      </c>
      <c r="R121" s="163">
        <f t="shared" si="22"/>
        <v>0</v>
      </c>
      <c r="S121" s="163">
        <v>0</v>
      </c>
      <c r="T121" s="164">
        <f t="shared" si="23"/>
        <v>0</v>
      </c>
      <c r="U121" s="34"/>
      <c r="V121" s="34"/>
      <c r="W121" s="34"/>
      <c r="X121" s="34"/>
      <c r="Y121" s="34"/>
      <c r="Z121" s="34"/>
      <c r="AA121" s="34"/>
      <c r="AB121" s="34"/>
      <c r="AC121" s="34"/>
      <c r="AD121" s="34"/>
      <c r="AE121" s="34"/>
      <c r="AR121" s="165" t="s">
        <v>251</v>
      </c>
      <c r="AT121" s="165" t="s">
        <v>161</v>
      </c>
      <c r="AU121" s="165" t="s">
        <v>79</v>
      </c>
      <c r="AY121" s="19" t="s">
        <v>159</v>
      </c>
      <c r="BE121" s="166">
        <f t="shared" si="24"/>
        <v>0</v>
      </c>
      <c r="BF121" s="166">
        <f t="shared" si="25"/>
        <v>0</v>
      </c>
      <c r="BG121" s="166">
        <f t="shared" si="26"/>
        <v>0</v>
      </c>
      <c r="BH121" s="166">
        <f t="shared" si="27"/>
        <v>0</v>
      </c>
      <c r="BI121" s="166">
        <f t="shared" si="28"/>
        <v>0</v>
      </c>
      <c r="BJ121" s="19" t="s">
        <v>15</v>
      </c>
      <c r="BK121" s="166">
        <f t="shared" si="29"/>
        <v>0</v>
      </c>
      <c r="BL121" s="19" t="s">
        <v>251</v>
      </c>
      <c r="BM121" s="165" t="s">
        <v>3147</v>
      </c>
    </row>
    <row r="122" spans="2:63" s="12" customFormat="1" ht="22.9" customHeight="1">
      <c r="B122" s="140"/>
      <c r="D122" s="141" t="s">
        <v>70</v>
      </c>
      <c r="E122" s="151" t="s">
        <v>3148</v>
      </c>
      <c r="F122" s="151" t="s">
        <v>3149</v>
      </c>
      <c r="I122" s="143"/>
      <c r="J122" s="152">
        <f>BK122</f>
        <v>0</v>
      </c>
      <c r="L122" s="140"/>
      <c r="M122" s="145"/>
      <c r="N122" s="146"/>
      <c r="O122" s="146"/>
      <c r="P122" s="147">
        <f>SUM(P123:P126)</f>
        <v>0</v>
      </c>
      <c r="Q122" s="146"/>
      <c r="R122" s="147">
        <f>SUM(R123:R126)</f>
        <v>0</v>
      </c>
      <c r="S122" s="146"/>
      <c r="T122" s="148">
        <f>SUM(T123:T126)</f>
        <v>0</v>
      </c>
      <c r="AR122" s="141" t="s">
        <v>79</v>
      </c>
      <c r="AT122" s="149" t="s">
        <v>70</v>
      </c>
      <c r="AU122" s="149" t="s">
        <v>15</v>
      </c>
      <c r="AY122" s="141" t="s">
        <v>159</v>
      </c>
      <c r="BK122" s="150">
        <f>SUM(BK123:BK126)</f>
        <v>0</v>
      </c>
    </row>
    <row r="123" spans="1:65" s="2" customFormat="1" ht="16.5" customHeight="1">
      <c r="A123" s="34"/>
      <c r="B123" s="153"/>
      <c r="C123" s="154" t="s">
        <v>345</v>
      </c>
      <c r="D123" s="154" t="s">
        <v>161</v>
      </c>
      <c r="E123" s="155" t="s">
        <v>3150</v>
      </c>
      <c r="F123" s="156" t="s">
        <v>3151</v>
      </c>
      <c r="G123" s="157" t="s">
        <v>293</v>
      </c>
      <c r="H123" s="158">
        <v>1</v>
      </c>
      <c r="I123" s="159"/>
      <c r="J123" s="160">
        <f>ROUND(I123*H123,2)</f>
        <v>0</v>
      </c>
      <c r="K123" s="156" t="s">
        <v>3</v>
      </c>
      <c r="L123" s="35"/>
      <c r="M123" s="161" t="s">
        <v>3</v>
      </c>
      <c r="N123" s="162" t="s">
        <v>42</v>
      </c>
      <c r="O123" s="55"/>
      <c r="P123" s="163">
        <f>O123*H123</f>
        <v>0</v>
      </c>
      <c r="Q123" s="163">
        <v>0</v>
      </c>
      <c r="R123" s="163">
        <f>Q123*H123</f>
        <v>0</v>
      </c>
      <c r="S123" s="163">
        <v>0</v>
      </c>
      <c r="T123" s="164">
        <f>S123*H123</f>
        <v>0</v>
      </c>
      <c r="U123" s="34"/>
      <c r="V123" s="34"/>
      <c r="W123" s="34"/>
      <c r="X123" s="34"/>
      <c r="Y123" s="34"/>
      <c r="Z123" s="34"/>
      <c r="AA123" s="34"/>
      <c r="AB123" s="34"/>
      <c r="AC123" s="34"/>
      <c r="AD123" s="34"/>
      <c r="AE123" s="34"/>
      <c r="AR123" s="165" t="s">
        <v>251</v>
      </c>
      <c r="AT123" s="165" t="s">
        <v>161</v>
      </c>
      <c r="AU123" s="165" t="s">
        <v>79</v>
      </c>
      <c r="AY123" s="19" t="s">
        <v>159</v>
      </c>
      <c r="BE123" s="166">
        <f>IF(N123="základní",J123,0)</f>
        <v>0</v>
      </c>
      <c r="BF123" s="166">
        <f>IF(N123="snížená",J123,0)</f>
        <v>0</v>
      </c>
      <c r="BG123" s="166">
        <f>IF(N123="zákl. přenesená",J123,0)</f>
        <v>0</v>
      </c>
      <c r="BH123" s="166">
        <f>IF(N123="sníž. přenesená",J123,0)</f>
        <v>0</v>
      </c>
      <c r="BI123" s="166">
        <f>IF(N123="nulová",J123,0)</f>
        <v>0</v>
      </c>
      <c r="BJ123" s="19" t="s">
        <v>15</v>
      </c>
      <c r="BK123" s="166">
        <f>ROUND(I123*H123,2)</f>
        <v>0</v>
      </c>
      <c r="BL123" s="19" t="s">
        <v>251</v>
      </c>
      <c r="BM123" s="165" t="s">
        <v>3152</v>
      </c>
    </row>
    <row r="124" spans="1:65" s="2" customFormat="1" ht="16.5" customHeight="1">
      <c r="A124" s="34"/>
      <c r="B124" s="153"/>
      <c r="C124" s="154" t="s">
        <v>354</v>
      </c>
      <c r="D124" s="154" t="s">
        <v>161</v>
      </c>
      <c r="E124" s="155" t="s">
        <v>3153</v>
      </c>
      <c r="F124" s="156" t="s">
        <v>3106</v>
      </c>
      <c r="G124" s="157" t="s">
        <v>293</v>
      </c>
      <c r="H124" s="158">
        <v>1</v>
      </c>
      <c r="I124" s="159"/>
      <c r="J124" s="160">
        <f>ROUND(I124*H124,2)</f>
        <v>0</v>
      </c>
      <c r="K124" s="156" t="s">
        <v>3</v>
      </c>
      <c r="L124" s="35"/>
      <c r="M124" s="161" t="s">
        <v>3</v>
      </c>
      <c r="N124" s="162" t="s">
        <v>42</v>
      </c>
      <c r="O124" s="55"/>
      <c r="P124" s="163">
        <f>O124*H124</f>
        <v>0</v>
      </c>
      <c r="Q124" s="163">
        <v>0</v>
      </c>
      <c r="R124" s="163">
        <f>Q124*H124</f>
        <v>0</v>
      </c>
      <c r="S124" s="163">
        <v>0</v>
      </c>
      <c r="T124" s="164">
        <f>S124*H124</f>
        <v>0</v>
      </c>
      <c r="U124" s="34"/>
      <c r="V124" s="34"/>
      <c r="W124" s="34"/>
      <c r="X124" s="34"/>
      <c r="Y124" s="34"/>
      <c r="Z124" s="34"/>
      <c r="AA124" s="34"/>
      <c r="AB124" s="34"/>
      <c r="AC124" s="34"/>
      <c r="AD124" s="34"/>
      <c r="AE124" s="34"/>
      <c r="AR124" s="165" t="s">
        <v>251</v>
      </c>
      <c r="AT124" s="165" t="s">
        <v>161</v>
      </c>
      <c r="AU124" s="165" t="s">
        <v>79</v>
      </c>
      <c r="AY124" s="19" t="s">
        <v>159</v>
      </c>
      <c r="BE124" s="166">
        <f>IF(N124="základní",J124,0)</f>
        <v>0</v>
      </c>
      <c r="BF124" s="166">
        <f>IF(N124="snížená",J124,0)</f>
        <v>0</v>
      </c>
      <c r="BG124" s="166">
        <f>IF(N124="zákl. přenesená",J124,0)</f>
        <v>0</v>
      </c>
      <c r="BH124" s="166">
        <f>IF(N124="sníž. přenesená",J124,0)</f>
        <v>0</v>
      </c>
      <c r="BI124" s="166">
        <f>IF(N124="nulová",J124,0)</f>
        <v>0</v>
      </c>
      <c r="BJ124" s="19" t="s">
        <v>15</v>
      </c>
      <c r="BK124" s="166">
        <f>ROUND(I124*H124,2)</f>
        <v>0</v>
      </c>
      <c r="BL124" s="19" t="s">
        <v>251</v>
      </c>
      <c r="BM124" s="165" t="s">
        <v>3154</v>
      </c>
    </row>
    <row r="125" spans="1:65" s="2" customFormat="1" ht="36" customHeight="1">
      <c r="A125" s="34"/>
      <c r="B125" s="153"/>
      <c r="C125" s="154" t="s">
        <v>360</v>
      </c>
      <c r="D125" s="154" t="s">
        <v>161</v>
      </c>
      <c r="E125" s="155" t="s">
        <v>3155</v>
      </c>
      <c r="F125" s="156" t="s">
        <v>3156</v>
      </c>
      <c r="G125" s="157" t="s">
        <v>298</v>
      </c>
      <c r="H125" s="158">
        <v>2</v>
      </c>
      <c r="I125" s="159"/>
      <c r="J125" s="160">
        <f>ROUND(I125*H125,2)</f>
        <v>0</v>
      </c>
      <c r="K125" s="156" t="s">
        <v>3</v>
      </c>
      <c r="L125" s="35"/>
      <c r="M125" s="161" t="s">
        <v>3</v>
      </c>
      <c r="N125" s="162" t="s">
        <v>42</v>
      </c>
      <c r="O125" s="55"/>
      <c r="P125" s="163">
        <f>O125*H125</f>
        <v>0</v>
      </c>
      <c r="Q125" s="163">
        <v>0</v>
      </c>
      <c r="R125" s="163">
        <f>Q125*H125</f>
        <v>0</v>
      </c>
      <c r="S125" s="163">
        <v>0</v>
      </c>
      <c r="T125" s="164">
        <f>S125*H125</f>
        <v>0</v>
      </c>
      <c r="U125" s="34"/>
      <c r="V125" s="34"/>
      <c r="W125" s="34"/>
      <c r="X125" s="34"/>
      <c r="Y125" s="34"/>
      <c r="Z125" s="34"/>
      <c r="AA125" s="34"/>
      <c r="AB125" s="34"/>
      <c r="AC125" s="34"/>
      <c r="AD125" s="34"/>
      <c r="AE125" s="34"/>
      <c r="AR125" s="165" t="s">
        <v>251</v>
      </c>
      <c r="AT125" s="165" t="s">
        <v>161</v>
      </c>
      <c r="AU125" s="165" t="s">
        <v>79</v>
      </c>
      <c r="AY125" s="19" t="s">
        <v>159</v>
      </c>
      <c r="BE125" s="166">
        <f>IF(N125="základní",J125,0)</f>
        <v>0</v>
      </c>
      <c r="BF125" s="166">
        <f>IF(N125="snížená",J125,0)</f>
        <v>0</v>
      </c>
      <c r="BG125" s="166">
        <f>IF(N125="zákl. přenesená",J125,0)</f>
        <v>0</v>
      </c>
      <c r="BH125" s="166">
        <f>IF(N125="sníž. přenesená",J125,0)</f>
        <v>0</v>
      </c>
      <c r="BI125" s="166">
        <f>IF(N125="nulová",J125,0)</f>
        <v>0</v>
      </c>
      <c r="BJ125" s="19" t="s">
        <v>15</v>
      </c>
      <c r="BK125" s="166">
        <f>ROUND(I125*H125,2)</f>
        <v>0</v>
      </c>
      <c r="BL125" s="19" t="s">
        <v>251</v>
      </c>
      <c r="BM125" s="165" t="s">
        <v>3157</v>
      </c>
    </row>
    <row r="126" spans="1:65" s="2" customFormat="1" ht="24" customHeight="1">
      <c r="A126" s="34"/>
      <c r="B126" s="153"/>
      <c r="C126" s="154" t="s">
        <v>366</v>
      </c>
      <c r="D126" s="154" t="s">
        <v>161</v>
      </c>
      <c r="E126" s="155" t="s">
        <v>3158</v>
      </c>
      <c r="F126" s="156" t="s">
        <v>3159</v>
      </c>
      <c r="G126" s="157" t="s">
        <v>164</v>
      </c>
      <c r="H126" s="158">
        <v>1</v>
      </c>
      <c r="I126" s="159"/>
      <c r="J126" s="160">
        <f>ROUND(I126*H126,2)</f>
        <v>0</v>
      </c>
      <c r="K126" s="156" t="s">
        <v>3</v>
      </c>
      <c r="L126" s="35"/>
      <c r="M126" s="161" t="s">
        <v>3</v>
      </c>
      <c r="N126" s="162" t="s">
        <v>42</v>
      </c>
      <c r="O126" s="55"/>
      <c r="P126" s="163">
        <f>O126*H126</f>
        <v>0</v>
      </c>
      <c r="Q126" s="163">
        <v>0</v>
      </c>
      <c r="R126" s="163">
        <f>Q126*H126</f>
        <v>0</v>
      </c>
      <c r="S126" s="163">
        <v>0</v>
      </c>
      <c r="T126" s="164">
        <f>S126*H126</f>
        <v>0</v>
      </c>
      <c r="U126" s="34"/>
      <c r="V126" s="34"/>
      <c r="W126" s="34"/>
      <c r="X126" s="34"/>
      <c r="Y126" s="34"/>
      <c r="Z126" s="34"/>
      <c r="AA126" s="34"/>
      <c r="AB126" s="34"/>
      <c r="AC126" s="34"/>
      <c r="AD126" s="34"/>
      <c r="AE126" s="34"/>
      <c r="AR126" s="165" t="s">
        <v>251</v>
      </c>
      <c r="AT126" s="165" t="s">
        <v>161</v>
      </c>
      <c r="AU126" s="165" t="s">
        <v>79</v>
      </c>
      <c r="AY126" s="19" t="s">
        <v>159</v>
      </c>
      <c r="BE126" s="166">
        <f>IF(N126="základní",J126,0)</f>
        <v>0</v>
      </c>
      <c r="BF126" s="166">
        <f>IF(N126="snížená",J126,0)</f>
        <v>0</v>
      </c>
      <c r="BG126" s="166">
        <f>IF(N126="zákl. přenesená",J126,0)</f>
        <v>0</v>
      </c>
      <c r="BH126" s="166">
        <f>IF(N126="sníž. přenesená",J126,0)</f>
        <v>0</v>
      </c>
      <c r="BI126" s="166">
        <f>IF(N126="nulová",J126,0)</f>
        <v>0</v>
      </c>
      <c r="BJ126" s="19" t="s">
        <v>15</v>
      </c>
      <c r="BK126" s="166">
        <f>ROUND(I126*H126,2)</f>
        <v>0</v>
      </c>
      <c r="BL126" s="19" t="s">
        <v>251</v>
      </c>
      <c r="BM126" s="165" t="s">
        <v>3160</v>
      </c>
    </row>
    <row r="127" spans="2:63" s="12" customFormat="1" ht="22.9" customHeight="1">
      <c r="B127" s="140"/>
      <c r="D127" s="141" t="s">
        <v>70</v>
      </c>
      <c r="E127" s="151" t="s">
        <v>3161</v>
      </c>
      <c r="F127" s="151" t="s">
        <v>3162</v>
      </c>
      <c r="I127" s="143"/>
      <c r="J127" s="152">
        <f>BK127</f>
        <v>0</v>
      </c>
      <c r="L127" s="140"/>
      <c r="M127" s="145"/>
      <c r="N127" s="146"/>
      <c r="O127" s="146"/>
      <c r="P127" s="147">
        <f>SUM(P128:P130)</f>
        <v>0</v>
      </c>
      <c r="Q127" s="146"/>
      <c r="R127" s="147">
        <f>SUM(R128:R130)</f>
        <v>0</v>
      </c>
      <c r="S127" s="146"/>
      <c r="T127" s="148">
        <f>SUM(T128:T130)</f>
        <v>0</v>
      </c>
      <c r="AR127" s="141" t="s">
        <v>79</v>
      </c>
      <c r="AT127" s="149" t="s">
        <v>70</v>
      </c>
      <c r="AU127" s="149" t="s">
        <v>15</v>
      </c>
      <c r="AY127" s="141" t="s">
        <v>159</v>
      </c>
      <c r="BK127" s="150">
        <f>SUM(BK128:BK130)</f>
        <v>0</v>
      </c>
    </row>
    <row r="128" spans="1:65" s="2" customFormat="1" ht="16.5" customHeight="1">
      <c r="A128" s="34"/>
      <c r="B128" s="153"/>
      <c r="C128" s="154" t="s">
        <v>370</v>
      </c>
      <c r="D128" s="154" t="s">
        <v>161</v>
      </c>
      <c r="E128" s="155" t="s">
        <v>3163</v>
      </c>
      <c r="F128" s="156" t="s">
        <v>3164</v>
      </c>
      <c r="G128" s="157" t="s">
        <v>293</v>
      </c>
      <c r="H128" s="158">
        <v>2</v>
      </c>
      <c r="I128" s="159"/>
      <c r="J128" s="160">
        <f>ROUND(I128*H128,2)</f>
        <v>0</v>
      </c>
      <c r="K128" s="156" t="s">
        <v>3</v>
      </c>
      <c r="L128" s="35"/>
      <c r="M128" s="161" t="s">
        <v>3</v>
      </c>
      <c r="N128" s="162" t="s">
        <v>42</v>
      </c>
      <c r="O128" s="55"/>
      <c r="P128" s="163">
        <f>O128*H128</f>
        <v>0</v>
      </c>
      <c r="Q128" s="163">
        <v>0</v>
      </c>
      <c r="R128" s="163">
        <f>Q128*H128</f>
        <v>0</v>
      </c>
      <c r="S128" s="163">
        <v>0</v>
      </c>
      <c r="T128" s="164">
        <f>S128*H128</f>
        <v>0</v>
      </c>
      <c r="U128" s="34"/>
      <c r="V128" s="34"/>
      <c r="W128" s="34"/>
      <c r="X128" s="34"/>
      <c r="Y128" s="34"/>
      <c r="Z128" s="34"/>
      <c r="AA128" s="34"/>
      <c r="AB128" s="34"/>
      <c r="AC128" s="34"/>
      <c r="AD128" s="34"/>
      <c r="AE128" s="34"/>
      <c r="AR128" s="165" t="s">
        <v>251</v>
      </c>
      <c r="AT128" s="165" t="s">
        <v>161</v>
      </c>
      <c r="AU128" s="165" t="s">
        <v>79</v>
      </c>
      <c r="AY128" s="19" t="s">
        <v>159</v>
      </c>
      <c r="BE128" s="166">
        <f>IF(N128="základní",J128,0)</f>
        <v>0</v>
      </c>
      <c r="BF128" s="166">
        <f>IF(N128="snížená",J128,0)</f>
        <v>0</v>
      </c>
      <c r="BG128" s="166">
        <f>IF(N128="zákl. přenesená",J128,0)</f>
        <v>0</v>
      </c>
      <c r="BH128" s="166">
        <f>IF(N128="sníž. přenesená",J128,0)</f>
        <v>0</v>
      </c>
      <c r="BI128" s="166">
        <f>IF(N128="nulová",J128,0)</f>
        <v>0</v>
      </c>
      <c r="BJ128" s="19" t="s">
        <v>15</v>
      </c>
      <c r="BK128" s="166">
        <f>ROUND(I128*H128,2)</f>
        <v>0</v>
      </c>
      <c r="BL128" s="19" t="s">
        <v>251</v>
      </c>
      <c r="BM128" s="165" t="s">
        <v>3165</v>
      </c>
    </row>
    <row r="129" spans="1:65" s="2" customFormat="1" ht="16.5" customHeight="1">
      <c r="A129" s="34"/>
      <c r="B129" s="153"/>
      <c r="C129" s="154" t="s">
        <v>374</v>
      </c>
      <c r="D129" s="154" t="s">
        <v>161</v>
      </c>
      <c r="E129" s="155" t="s">
        <v>3166</v>
      </c>
      <c r="F129" s="156" t="s">
        <v>3167</v>
      </c>
      <c r="G129" s="157" t="s">
        <v>293</v>
      </c>
      <c r="H129" s="158">
        <v>1</v>
      </c>
      <c r="I129" s="159"/>
      <c r="J129" s="160">
        <f>ROUND(I129*H129,2)</f>
        <v>0</v>
      </c>
      <c r="K129" s="156" t="s">
        <v>3</v>
      </c>
      <c r="L129" s="35"/>
      <c r="M129" s="161" t="s">
        <v>3</v>
      </c>
      <c r="N129" s="162" t="s">
        <v>42</v>
      </c>
      <c r="O129" s="55"/>
      <c r="P129" s="163">
        <f>O129*H129</f>
        <v>0</v>
      </c>
      <c r="Q129" s="163">
        <v>0</v>
      </c>
      <c r="R129" s="163">
        <f>Q129*H129</f>
        <v>0</v>
      </c>
      <c r="S129" s="163">
        <v>0</v>
      </c>
      <c r="T129" s="164">
        <f>S129*H129</f>
        <v>0</v>
      </c>
      <c r="U129" s="34"/>
      <c r="V129" s="34"/>
      <c r="W129" s="34"/>
      <c r="X129" s="34"/>
      <c r="Y129" s="34"/>
      <c r="Z129" s="34"/>
      <c r="AA129" s="34"/>
      <c r="AB129" s="34"/>
      <c r="AC129" s="34"/>
      <c r="AD129" s="34"/>
      <c r="AE129" s="34"/>
      <c r="AR129" s="165" t="s">
        <v>251</v>
      </c>
      <c r="AT129" s="165" t="s">
        <v>161</v>
      </c>
      <c r="AU129" s="165" t="s">
        <v>79</v>
      </c>
      <c r="AY129" s="19" t="s">
        <v>159</v>
      </c>
      <c r="BE129" s="166">
        <f>IF(N129="základní",J129,0)</f>
        <v>0</v>
      </c>
      <c r="BF129" s="166">
        <f>IF(N129="snížená",J129,0)</f>
        <v>0</v>
      </c>
      <c r="BG129" s="166">
        <f>IF(N129="zákl. přenesená",J129,0)</f>
        <v>0</v>
      </c>
      <c r="BH129" s="166">
        <f>IF(N129="sníž. přenesená",J129,0)</f>
        <v>0</v>
      </c>
      <c r="BI129" s="166">
        <f>IF(N129="nulová",J129,0)</f>
        <v>0</v>
      </c>
      <c r="BJ129" s="19" t="s">
        <v>15</v>
      </c>
      <c r="BK129" s="166">
        <f>ROUND(I129*H129,2)</f>
        <v>0</v>
      </c>
      <c r="BL129" s="19" t="s">
        <v>251</v>
      </c>
      <c r="BM129" s="165" t="s">
        <v>3168</v>
      </c>
    </row>
    <row r="130" spans="1:65" s="2" customFormat="1" ht="24" customHeight="1">
      <c r="A130" s="34"/>
      <c r="B130" s="153"/>
      <c r="C130" s="154" t="s">
        <v>378</v>
      </c>
      <c r="D130" s="154" t="s">
        <v>161</v>
      </c>
      <c r="E130" s="155" t="s">
        <v>3169</v>
      </c>
      <c r="F130" s="156" t="s">
        <v>3170</v>
      </c>
      <c r="G130" s="157" t="s">
        <v>298</v>
      </c>
      <c r="H130" s="158">
        <v>1</v>
      </c>
      <c r="I130" s="159"/>
      <c r="J130" s="160">
        <f>ROUND(I130*H130,2)</f>
        <v>0</v>
      </c>
      <c r="K130" s="156" t="s">
        <v>3</v>
      </c>
      <c r="L130" s="35"/>
      <c r="M130" s="161" t="s">
        <v>3</v>
      </c>
      <c r="N130" s="162" t="s">
        <v>42</v>
      </c>
      <c r="O130" s="55"/>
      <c r="P130" s="163">
        <f>O130*H130</f>
        <v>0</v>
      </c>
      <c r="Q130" s="163">
        <v>0</v>
      </c>
      <c r="R130" s="163">
        <f>Q130*H130</f>
        <v>0</v>
      </c>
      <c r="S130" s="163">
        <v>0</v>
      </c>
      <c r="T130" s="164">
        <f>S130*H130</f>
        <v>0</v>
      </c>
      <c r="U130" s="34"/>
      <c r="V130" s="34"/>
      <c r="W130" s="34"/>
      <c r="X130" s="34"/>
      <c r="Y130" s="34"/>
      <c r="Z130" s="34"/>
      <c r="AA130" s="34"/>
      <c r="AB130" s="34"/>
      <c r="AC130" s="34"/>
      <c r="AD130" s="34"/>
      <c r="AE130" s="34"/>
      <c r="AR130" s="165" t="s">
        <v>251</v>
      </c>
      <c r="AT130" s="165" t="s">
        <v>161</v>
      </c>
      <c r="AU130" s="165" t="s">
        <v>79</v>
      </c>
      <c r="AY130" s="19" t="s">
        <v>159</v>
      </c>
      <c r="BE130" s="166">
        <f>IF(N130="základní",J130,0)</f>
        <v>0</v>
      </c>
      <c r="BF130" s="166">
        <f>IF(N130="snížená",J130,0)</f>
        <v>0</v>
      </c>
      <c r="BG130" s="166">
        <f>IF(N130="zákl. přenesená",J130,0)</f>
        <v>0</v>
      </c>
      <c r="BH130" s="166">
        <f>IF(N130="sníž. přenesená",J130,0)</f>
        <v>0</v>
      </c>
      <c r="BI130" s="166">
        <f>IF(N130="nulová",J130,0)</f>
        <v>0</v>
      </c>
      <c r="BJ130" s="19" t="s">
        <v>15</v>
      </c>
      <c r="BK130" s="166">
        <f>ROUND(I130*H130,2)</f>
        <v>0</v>
      </c>
      <c r="BL130" s="19" t="s">
        <v>251</v>
      </c>
      <c r="BM130" s="165" t="s">
        <v>3171</v>
      </c>
    </row>
    <row r="131" spans="2:63" s="12" customFormat="1" ht="22.9" customHeight="1">
      <c r="B131" s="140"/>
      <c r="D131" s="141" t="s">
        <v>70</v>
      </c>
      <c r="E131" s="151" t="s">
        <v>3172</v>
      </c>
      <c r="F131" s="151" t="s">
        <v>3173</v>
      </c>
      <c r="I131" s="143"/>
      <c r="J131" s="152">
        <f>BK131</f>
        <v>0</v>
      </c>
      <c r="L131" s="140"/>
      <c r="M131" s="145"/>
      <c r="N131" s="146"/>
      <c r="O131" s="146"/>
      <c r="P131" s="147">
        <f>SUM(P132:P137)</f>
        <v>0</v>
      </c>
      <c r="Q131" s="146"/>
      <c r="R131" s="147">
        <f>SUM(R132:R137)</f>
        <v>0</v>
      </c>
      <c r="S131" s="146"/>
      <c r="T131" s="148">
        <f>SUM(T132:T137)</f>
        <v>0</v>
      </c>
      <c r="AR131" s="141" t="s">
        <v>79</v>
      </c>
      <c r="AT131" s="149" t="s">
        <v>70</v>
      </c>
      <c r="AU131" s="149" t="s">
        <v>15</v>
      </c>
      <c r="AY131" s="141" t="s">
        <v>159</v>
      </c>
      <c r="BK131" s="150">
        <f>SUM(BK132:BK137)</f>
        <v>0</v>
      </c>
    </row>
    <row r="132" spans="1:65" s="2" customFormat="1" ht="16.5" customHeight="1">
      <c r="A132" s="34"/>
      <c r="B132" s="153"/>
      <c r="C132" s="154" t="s">
        <v>382</v>
      </c>
      <c r="D132" s="154" t="s">
        <v>161</v>
      </c>
      <c r="E132" s="155" t="s">
        <v>3174</v>
      </c>
      <c r="F132" s="156" t="s">
        <v>3175</v>
      </c>
      <c r="G132" s="157" t="s">
        <v>1245</v>
      </c>
      <c r="H132" s="158">
        <v>120</v>
      </c>
      <c r="I132" s="159"/>
      <c r="J132" s="160">
        <f aca="true" t="shared" si="30" ref="J132:J137">ROUND(I132*H132,2)</f>
        <v>0</v>
      </c>
      <c r="K132" s="156" t="s">
        <v>3</v>
      </c>
      <c r="L132" s="35"/>
      <c r="M132" s="161" t="s">
        <v>3</v>
      </c>
      <c r="N132" s="162" t="s">
        <v>42</v>
      </c>
      <c r="O132" s="55"/>
      <c r="P132" s="163">
        <f aca="true" t="shared" si="31" ref="P132:P137">O132*H132</f>
        <v>0</v>
      </c>
      <c r="Q132" s="163">
        <v>0</v>
      </c>
      <c r="R132" s="163">
        <f aca="true" t="shared" si="32" ref="R132:R137">Q132*H132</f>
        <v>0</v>
      </c>
      <c r="S132" s="163">
        <v>0</v>
      </c>
      <c r="T132" s="164">
        <f aca="true" t="shared" si="33" ref="T132:T137">S132*H132</f>
        <v>0</v>
      </c>
      <c r="U132" s="34"/>
      <c r="V132" s="34"/>
      <c r="W132" s="34"/>
      <c r="X132" s="34"/>
      <c r="Y132" s="34"/>
      <c r="Z132" s="34"/>
      <c r="AA132" s="34"/>
      <c r="AB132" s="34"/>
      <c r="AC132" s="34"/>
      <c r="AD132" s="34"/>
      <c r="AE132" s="34"/>
      <c r="AR132" s="165" t="s">
        <v>251</v>
      </c>
      <c r="AT132" s="165" t="s">
        <v>161</v>
      </c>
      <c r="AU132" s="165" t="s">
        <v>79</v>
      </c>
      <c r="AY132" s="19" t="s">
        <v>159</v>
      </c>
      <c r="BE132" s="166">
        <f aca="true" t="shared" si="34" ref="BE132:BE137">IF(N132="základní",J132,0)</f>
        <v>0</v>
      </c>
      <c r="BF132" s="166">
        <f aca="true" t="shared" si="35" ref="BF132:BF137">IF(N132="snížená",J132,0)</f>
        <v>0</v>
      </c>
      <c r="BG132" s="166">
        <f aca="true" t="shared" si="36" ref="BG132:BG137">IF(N132="zákl. přenesená",J132,0)</f>
        <v>0</v>
      </c>
      <c r="BH132" s="166">
        <f aca="true" t="shared" si="37" ref="BH132:BH137">IF(N132="sníž. přenesená",J132,0)</f>
        <v>0</v>
      </c>
      <c r="BI132" s="166">
        <f aca="true" t="shared" si="38" ref="BI132:BI137">IF(N132="nulová",J132,0)</f>
        <v>0</v>
      </c>
      <c r="BJ132" s="19" t="s">
        <v>15</v>
      </c>
      <c r="BK132" s="166">
        <f aca="true" t="shared" si="39" ref="BK132:BK137">ROUND(I132*H132,2)</f>
        <v>0</v>
      </c>
      <c r="BL132" s="19" t="s">
        <v>251</v>
      </c>
      <c r="BM132" s="165" t="s">
        <v>3176</v>
      </c>
    </row>
    <row r="133" spans="1:65" s="2" customFormat="1" ht="16.5" customHeight="1">
      <c r="A133" s="34"/>
      <c r="B133" s="153"/>
      <c r="C133" s="154" t="s">
        <v>386</v>
      </c>
      <c r="D133" s="154" t="s">
        <v>161</v>
      </c>
      <c r="E133" s="155" t="s">
        <v>3177</v>
      </c>
      <c r="F133" s="156" t="s">
        <v>3178</v>
      </c>
      <c r="G133" s="157" t="s">
        <v>1245</v>
      </c>
      <c r="H133" s="158">
        <v>12</v>
      </c>
      <c r="I133" s="159"/>
      <c r="J133" s="160">
        <f t="shared" si="30"/>
        <v>0</v>
      </c>
      <c r="K133" s="156" t="s">
        <v>3</v>
      </c>
      <c r="L133" s="35"/>
      <c r="M133" s="161" t="s">
        <v>3</v>
      </c>
      <c r="N133" s="162" t="s">
        <v>42</v>
      </c>
      <c r="O133" s="55"/>
      <c r="P133" s="163">
        <f t="shared" si="31"/>
        <v>0</v>
      </c>
      <c r="Q133" s="163">
        <v>0</v>
      </c>
      <c r="R133" s="163">
        <f t="shared" si="32"/>
        <v>0</v>
      </c>
      <c r="S133" s="163">
        <v>0</v>
      </c>
      <c r="T133" s="164">
        <f t="shared" si="33"/>
        <v>0</v>
      </c>
      <c r="U133" s="34"/>
      <c r="V133" s="34"/>
      <c r="W133" s="34"/>
      <c r="X133" s="34"/>
      <c r="Y133" s="34"/>
      <c r="Z133" s="34"/>
      <c r="AA133" s="34"/>
      <c r="AB133" s="34"/>
      <c r="AC133" s="34"/>
      <c r="AD133" s="34"/>
      <c r="AE133" s="34"/>
      <c r="AR133" s="165" t="s">
        <v>251</v>
      </c>
      <c r="AT133" s="165" t="s">
        <v>161</v>
      </c>
      <c r="AU133" s="165" t="s">
        <v>79</v>
      </c>
      <c r="AY133" s="19" t="s">
        <v>159</v>
      </c>
      <c r="BE133" s="166">
        <f t="shared" si="34"/>
        <v>0</v>
      </c>
      <c r="BF133" s="166">
        <f t="shared" si="35"/>
        <v>0</v>
      </c>
      <c r="BG133" s="166">
        <f t="shared" si="36"/>
        <v>0</v>
      </c>
      <c r="BH133" s="166">
        <f t="shared" si="37"/>
        <v>0</v>
      </c>
      <c r="BI133" s="166">
        <f t="shared" si="38"/>
        <v>0</v>
      </c>
      <c r="BJ133" s="19" t="s">
        <v>15</v>
      </c>
      <c r="BK133" s="166">
        <f t="shared" si="39"/>
        <v>0</v>
      </c>
      <c r="BL133" s="19" t="s">
        <v>251</v>
      </c>
      <c r="BM133" s="165" t="s">
        <v>3179</v>
      </c>
    </row>
    <row r="134" spans="1:65" s="2" customFormat="1" ht="16.5" customHeight="1">
      <c r="A134" s="34"/>
      <c r="B134" s="153"/>
      <c r="C134" s="154" t="s">
        <v>390</v>
      </c>
      <c r="D134" s="154" t="s">
        <v>161</v>
      </c>
      <c r="E134" s="155" t="s">
        <v>3180</v>
      </c>
      <c r="F134" s="156" t="s">
        <v>3181</v>
      </c>
      <c r="G134" s="157" t="s">
        <v>1245</v>
      </c>
      <c r="H134" s="158">
        <v>4</v>
      </c>
      <c r="I134" s="159"/>
      <c r="J134" s="160">
        <f t="shared" si="30"/>
        <v>0</v>
      </c>
      <c r="K134" s="156" t="s">
        <v>3</v>
      </c>
      <c r="L134" s="35"/>
      <c r="M134" s="161" t="s">
        <v>3</v>
      </c>
      <c r="N134" s="162" t="s">
        <v>42</v>
      </c>
      <c r="O134" s="55"/>
      <c r="P134" s="163">
        <f t="shared" si="31"/>
        <v>0</v>
      </c>
      <c r="Q134" s="163">
        <v>0</v>
      </c>
      <c r="R134" s="163">
        <f t="shared" si="32"/>
        <v>0</v>
      </c>
      <c r="S134" s="163">
        <v>0</v>
      </c>
      <c r="T134" s="164">
        <f t="shared" si="33"/>
        <v>0</v>
      </c>
      <c r="U134" s="34"/>
      <c r="V134" s="34"/>
      <c r="W134" s="34"/>
      <c r="X134" s="34"/>
      <c r="Y134" s="34"/>
      <c r="Z134" s="34"/>
      <c r="AA134" s="34"/>
      <c r="AB134" s="34"/>
      <c r="AC134" s="34"/>
      <c r="AD134" s="34"/>
      <c r="AE134" s="34"/>
      <c r="AR134" s="165" t="s">
        <v>251</v>
      </c>
      <c r="AT134" s="165" t="s">
        <v>161</v>
      </c>
      <c r="AU134" s="165" t="s">
        <v>79</v>
      </c>
      <c r="AY134" s="19" t="s">
        <v>159</v>
      </c>
      <c r="BE134" s="166">
        <f t="shared" si="34"/>
        <v>0</v>
      </c>
      <c r="BF134" s="166">
        <f t="shared" si="35"/>
        <v>0</v>
      </c>
      <c r="BG134" s="166">
        <f t="shared" si="36"/>
        <v>0</v>
      </c>
      <c r="BH134" s="166">
        <f t="shared" si="37"/>
        <v>0</v>
      </c>
      <c r="BI134" s="166">
        <f t="shared" si="38"/>
        <v>0</v>
      </c>
      <c r="BJ134" s="19" t="s">
        <v>15</v>
      </c>
      <c r="BK134" s="166">
        <f t="shared" si="39"/>
        <v>0</v>
      </c>
      <c r="BL134" s="19" t="s">
        <v>251</v>
      </c>
      <c r="BM134" s="165" t="s">
        <v>3182</v>
      </c>
    </row>
    <row r="135" spans="1:65" s="2" customFormat="1" ht="16.5" customHeight="1">
      <c r="A135" s="34"/>
      <c r="B135" s="153"/>
      <c r="C135" s="154" t="s">
        <v>394</v>
      </c>
      <c r="D135" s="154" t="s">
        <v>161</v>
      </c>
      <c r="E135" s="155" t="s">
        <v>3183</v>
      </c>
      <c r="F135" s="156" t="s">
        <v>3184</v>
      </c>
      <c r="G135" s="157" t="s">
        <v>3185</v>
      </c>
      <c r="H135" s="158">
        <v>800</v>
      </c>
      <c r="I135" s="159"/>
      <c r="J135" s="160">
        <f t="shared" si="30"/>
        <v>0</v>
      </c>
      <c r="K135" s="156" t="s">
        <v>3</v>
      </c>
      <c r="L135" s="35"/>
      <c r="M135" s="161" t="s">
        <v>3</v>
      </c>
      <c r="N135" s="162" t="s">
        <v>42</v>
      </c>
      <c r="O135" s="55"/>
      <c r="P135" s="163">
        <f t="shared" si="31"/>
        <v>0</v>
      </c>
      <c r="Q135" s="163">
        <v>0</v>
      </c>
      <c r="R135" s="163">
        <f t="shared" si="32"/>
        <v>0</v>
      </c>
      <c r="S135" s="163">
        <v>0</v>
      </c>
      <c r="T135" s="164">
        <f t="shared" si="33"/>
        <v>0</v>
      </c>
      <c r="U135" s="34"/>
      <c r="V135" s="34"/>
      <c r="W135" s="34"/>
      <c r="X135" s="34"/>
      <c r="Y135" s="34"/>
      <c r="Z135" s="34"/>
      <c r="AA135" s="34"/>
      <c r="AB135" s="34"/>
      <c r="AC135" s="34"/>
      <c r="AD135" s="34"/>
      <c r="AE135" s="34"/>
      <c r="AR135" s="165" t="s">
        <v>251</v>
      </c>
      <c r="AT135" s="165" t="s">
        <v>161</v>
      </c>
      <c r="AU135" s="165" t="s">
        <v>79</v>
      </c>
      <c r="AY135" s="19" t="s">
        <v>159</v>
      </c>
      <c r="BE135" s="166">
        <f t="shared" si="34"/>
        <v>0</v>
      </c>
      <c r="BF135" s="166">
        <f t="shared" si="35"/>
        <v>0</v>
      </c>
      <c r="BG135" s="166">
        <f t="shared" si="36"/>
        <v>0</v>
      </c>
      <c r="BH135" s="166">
        <f t="shared" si="37"/>
        <v>0</v>
      </c>
      <c r="BI135" s="166">
        <f t="shared" si="38"/>
        <v>0</v>
      </c>
      <c r="BJ135" s="19" t="s">
        <v>15</v>
      </c>
      <c r="BK135" s="166">
        <f t="shared" si="39"/>
        <v>0</v>
      </c>
      <c r="BL135" s="19" t="s">
        <v>251</v>
      </c>
      <c r="BM135" s="165" t="s">
        <v>3186</v>
      </c>
    </row>
    <row r="136" spans="1:65" s="2" customFormat="1" ht="16.5" customHeight="1">
      <c r="A136" s="34"/>
      <c r="B136" s="153"/>
      <c r="C136" s="154" t="s">
        <v>399</v>
      </c>
      <c r="D136" s="154" t="s">
        <v>161</v>
      </c>
      <c r="E136" s="155" t="s">
        <v>3187</v>
      </c>
      <c r="F136" s="156" t="s">
        <v>3188</v>
      </c>
      <c r="G136" s="157" t="s">
        <v>1245</v>
      </c>
      <c r="H136" s="158">
        <v>10</v>
      </c>
      <c r="I136" s="159"/>
      <c r="J136" s="160">
        <f t="shared" si="30"/>
        <v>0</v>
      </c>
      <c r="K136" s="156" t="s">
        <v>3</v>
      </c>
      <c r="L136" s="35"/>
      <c r="M136" s="161" t="s">
        <v>3</v>
      </c>
      <c r="N136" s="162" t="s">
        <v>42</v>
      </c>
      <c r="O136" s="55"/>
      <c r="P136" s="163">
        <f t="shared" si="31"/>
        <v>0</v>
      </c>
      <c r="Q136" s="163">
        <v>0</v>
      </c>
      <c r="R136" s="163">
        <f t="shared" si="32"/>
        <v>0</v>
      </c>
      <c r="S136" s="163">
        <v>0</v>
      </c>
      <c r="T136" s="164">
        <f t="shared" si="33"/>
        <v>0</v>
      </c>
      <c r="U136" s="34"/>
      <c r="V136" s="34"/>
      <c r="W136" s="34"/>
      <c r="X136" s="34"/>
      <c r="Y136" s="34"/>
      <c r="Z136" s="34"/>
      <c r="AA136" s="34"/>
      <c r="AB136" s="34"/>
      <c r="AC136" s="34"/>
      <c r="AD136" s="34"/>
      <c r="AE136" s="34"/>
      <c r="AR136" s="165" t="s">
        <v>251</v>
      </c>
      <c r="AT136" s="165" t="s">
        <v>161</v>
      </c>
      <c r="AU136" s="165" t="s">
        <v>79</v>
      </c>
      <c r="AY136" s="19" t="s">
        <v>159</v>
      </c>
      <c r="BE136" s="166">
        <f t="shared" si="34"/>
        <v>0</v>
      </c>
      <c r="BF136" s="166">
        <f t="shared" si="35"/>
        <v>0</v>
      </c>
      <c r="BG136" s="166">
        <f t="shared" si="36"/>
        <v>0</v>
      </c>
      <c r="BH136" s="166">
        <f t="shared" si="37"/>
        <v>0</v>
      </c>
      <c r="BI136" s="166">
        <f t="shared" si="38"/>
        <v>0</v>
      </c>
      <c r="BJ136" s="19" t="s">
        <v>15</v>
      </c>
      <c r="BK136" s="166">
        <f t="shared" si="39"/>
        <v>0</v>
      </c>
      <c r="BL136" s="19" t="s">
        <v>251</v>
      </c>
      <c r="BM136" s="165" t="s">
        <v>3189</v>
      </c>
    </row>
    <row r="137" spans="1:65" s="2" customFormat="1" ht="16.5" customHeight="1">
      <c r="A137" s="34"/>
      <c r="B137" s="153"/>
      <c r="C137" s="154" t="s">
        <v>405</v>
      </c>
      <c r="D137" s="154" t="s">
        <v>161</v>
      </c>
      <c r="E137" s="155" t="s">
        <v>3190</v>
      </c>
      <c r="F137" s="156" t="s">
        <v>3191</v>
      </c>
      <c r="G137" s="157" t="s">
        <v>1313</v>
      </c>
      <c r="H137" s="158">
        <v>1</v>
      </c>
      <c r="I137" s="159"/>
      <c r="J137" s="160">
        <f t="shared" si="30"/>
        <v>0</v>
      </c>
      <c r="K137" s="156" t="s">
        <v>3</v>
      </c>
      <c r="L137" s="35"/>
      <c r="M137" s="210" t="s">
        <v>3</v>
      </c>
      <c r="N137" s="211" t="s">
        <v>42</v>
      </c>
      <c r="O137" s="212"/>
      <c r="P137" s="213">
        <f t="shared" si="31"/>
        <v>0</v>
      </c>
      <c r="Q137" s="213">
        <v>0</v>
      </c>
      <c r="R137" s="213">
        <f t="shared" si="32"/>
        <v>0</v>
      </c>
      <c r="S137" s="213">
        <v>0</v>
      </c>
      <c r="T137" s="214">
        <f t="shared" si="33"/>
        <v>0</v>
      </c>
      <c r="U137" s="34"/>
      <c r="V137" s="34"/>
      <c r="W137" s="34"/>
      <c r="X137" s="34"/>
      <c r="Y137" s="34"/>
      <c r="Z137" s="34"/>
      <c r="AA137" s="34"/>
      <c r="AB137" s="34"/>
      <c r="AC137" s="34"/>
      <c r="AD137" s="34"/>
      <c r="AE137" s="34"/>
      <c r="AR137" s="165" t="s">
        <v>251</v>
      </c>
      <c r="AT137" s="165" t="s">
        <v>161</v>
      </c>
      <c r="AU137" s="165" t="s">
        <v>79</v>
      </c>
      <c r="AY137" s="19" t="s">
        <v>159</v>
      </c>
      <c r="BE137" s="166">
        <f t="shared" si="34"/>
        <v>0</v>
      </c>
      <c r="BF137" s="166">
        <f t="shared" si="35"/>
        <v>0</v>
      </c>
      <c r="BG137" s="166">
        <f t="shared" si="36"/>
        <v>0</v>
      </c>
      <c r="BH137" s="166">
        <f t="shared" si="37"/>
        <v>0</v>
      </c>
      <c r="BI137" s="166">
        <f t="shared" si="38"/>
        <v>0</v>
      </c>
      <c r="BJ137" s="19" t="s">
        <v>15</v>
      </c>
      <c r="BK137" s="166">
        <f t="shared" si="39"/>
        <v>0</v>
      </c>
      <c r="BL137" s="19" t="s">
        <v>251</v>
      </c>
      <c r="BM137" s="165" t="s">
        <v>3192</v>
      </c>
    </row>
    <row r="138" spans="1:31" s="2" customFormat="1" ht="6.95" customHeight="1">
      <c r="A138" s="34"/>
      <c r="B138" s="44"/>
      <c r="C138" s="45"/>
      <c r="D138" s="45"/>
      <c r="E138" s="45"/>
      <c r="F138" s="45"/>
      <c r="G138" s="45"/>
      <c r="H138" s="45"/>
      <c r="I138" s="113"/>
      <c r="J138" s="45"/>
      <c r="K138" s="45"/>
      <c r="L138" s="35"/>
      <c r="M138" s="34"/>
      <c r="O138" s="34"/>
      <c r="P138" s="34"/>
      <c r="Q138" s="34"/>
      <c r="R138" s="34"/>
      <c r="S138" s="34"/>
      <c r="T138" s="34"/>
      <c r="U138" s="34"/>
      <c r="V138" s="34"/>
      <c r="W138" s="34"/>
      <c r="X138" s="34"/>
      <c r="Y138" s="34"/>
      <c r="Z138" s="34"/>
      <c r="AA138" s="34"/>
      <c r="AB138" s="34"/>
      <c r="AC138" s="34"/>
      <c r="AD138" s="34"/>
      <c r="AE138" s="34"/>
    </row>
  </sheetData>
  <autoFilter ref="C85:K137"/>
  <mergeCells count="9">
    <mergeCell ref="E50:H50"/>
    <mergeCell ref="E76:H76"/>
    <mergeCell ref="E78:H78"/>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1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9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0"/>
      <c r="L2" s="304" t="s">
        <v>6</v>
      </c>
      <c r="M2" s="305"/>
      <c r="N2" s="305"/>
      <c r="O2" s="305"/>
      <c r="P2" s="305"/>
      <c r="Q2" s="305"/>
      <c r="R2" s="305"/>
      <c r="S2" s="305"/>
      <c r="T2" s="305"/>
      <c r="U2" s="305"/>
      <c r="V2" s="305"/>
      <c r="AT2" s="19" t="s">
        <v>87</v>
      </c>
    </row>
    <row r="3" spans="2:46" s="1" customFormat="1" ht="6.95" customHeight="1">
      <c r="B3" s="20"/>
      <c r="C3" s="21"/>
      <c r="D3" s="21"/>
      <c r="E3" s="21"/>
      <c r="F3" s="21"/>
      <c r="G3" s="21"/>
      <c r="H3" s="21"/>
      <c r="I3" s="91"/>
      <c r="J3" s="21"/>
      <c r="K3" s="21"/>
      <c r="L3" s="22"/>
      <c r="AT3" s="19" t="s">
        <v>79</v>
      </c>
    </row>
    <row r="4" spans="2:46" s="1" customFormat="1" ht="24.95" customHeight="1">
      <c r="B4" s="22"/>
      <c r="D4" s="23" t="s">
        <v>103</v>
      </c>
      <c r="I4" s="90"/>
      <c r="L4" s="22"/>
      <c r="M4" s="92" t="s">
        <v>11</v>
      </c>
      <c r="AT4" s="19" t="s">
        <v>4</v>
      </c>
    </row>
    <row r="5" spans="2:12" s="1" customFormat="1" ht="6.95" customHeight="1">
      <c r="B5" s="22"/>
      <c r="I5" s="90"/>
      <c r="L5" s="22"/>
    </row>
    <row r="6" spans="2:12" s="1" customFormat="1" ht="12" customHeight="1">
      <c r="B6" s="22"/>
      <c r="D6" s="29" t="s">
        <v>17</v>
      </c>
      <c r="I6" s="90"/>
      <c r="L6" s="22"/>
    </row>
    <row r="7" spans="2:12" s="1" customFormat="1" ht="16.5" customHeight="1">
      <c r="B7" s="22"/>
      <c r="E7" s="331" t="str">
        <f>'Rekapitulace stavby'!K6</f>
        <v>Stavební úpravy a přístavba výjezdové základny ZZS JčK- Český Krumlov</v>
      </c>
      <c r="F7" s="332"/>
      <c r="G7" s="332"/>
      <c r="H7" s="332"/>
      <c r="I7" s="90"/>
      <c r="L7" s="22"/>
    </row>
    <row r="8" spans="1:31" s="2" customFormat="1" ht="12" customHeight="1">
      <c r="A8" s="34"/>
      <c r="B8" s="35"/>
      <c r="C8" s="34"/>
      <c r="D8" s="29" t="s">
        <v>104</v>
      </c>
      <c r="E8" s="34"/>
      <c r="F8" s="34"/>
      <c r="G8" s="34"/>
      <c r="H8" s="34"/>
      <c r="I8" s="93"/>
      <c r="J8" s="34"/>
      <c r="K8" s="34"/>
      <c r="L8" s="94"/>
      <c r="S8" s="34"/>
      <c r="T8" s="34"/>
      <c r="U8" s="34"/>
      <c r="V8" s="34"/>
      <c r="W8" s="34"/>
      <c r="X8" s="34"/>
      <c r="Y8" s="34"/>
      <c r="Z8" s="34"/>
      <c r="AA8" s="34"/>
      <c r="AB8" s="34"/>
      <c r="AC8" s="34"/>
      <c r="AD8" s="34"/>
      <c r="AE8" s="34"/>
    </row>
    <row r="9" spans="1:31" s="2" customFormat="1" ht="16.5" customHeight="1">
      <c r="A9" s="34"/>
      <c r="B9" s="35"/>
      <c r="C9" s="34"/>
      <c r="D9" s="34"/>
      <c r="E9" s="312" t="s">
        <v>3193</v>
      </c>
      <c r="F9" s="333"/>
      <c r="G9" s="333"/>
      <c r="H9" s="333"/>
      <c r="I9" s="93"/>
      <c r="J9" s="34"/>
      <c r="K9" s="34"/>
      <c r="L9" s="94"/>
      <c r="S9" s="34"/>
      <c r="T9" s="34"/>
      <c r="U9" s="34"/>
      <c r="V9" s="34"/>
      <c r="W9" s="34"/>
      <c r="X9" s="34"/>
      <c r="Y9" s="34"/>
      <c r="Z9" s="34"/>
      <c r="AA9" s="34"/>
      <c r="AB9" s="34"/>
      <c r="AC9" s="34"/>
      <c r="AD9" s="34"/>
      <c r="AE9" s="34"/>
    </row>
    <row r="10" spans="1:31" s="2" customFormat="1" ht="11.25">
      <c r="A10" s="34"/>
      <c r="B10" s="35"/>
      <c r="C10" s="34"/>
      <c r="D10" s="34"/>
      <c r="E10" s="34"/>
      <c r="F10" s="34"/>
      <c r="G10" s="34"/>
      <c r="H10" s="34"/>
      <c r="I10" s="93"/>
      <c r="J10" s="34"/>
      <c r="K10" s="34"/>
      <c r="L10" s="94"/>
      <c r="S10" s="34"/>
      <c r="T10" s="34"/>
      <c r="U10" s="34"/>
      <c r="V10" s="34"/>
      <c r="W10" s="34"/>
      <c r="X10" s="34"/>
      <c r="Y10" s="34"/>
      <c r="Z10" s="34"/>
      <c r="AA10" s="34"/>
      <c r="AB10" s="34"/>
      <c r="AC10" s="34"/>
      <c r="AD10" s="34"/>
      <c r="AE10" s="34"/>
    </row>
    <row r="11" spans="1:31" s="2" customFormat="1" ht="12" customHeight="1">
      <c r="A11" s="34"/>
      <c r="B11" s="35"/>
      <c r="C11" s="34"/>
      <c r="D11" s="29" t="s">
        <v>19</v>
      </c>
      <c r="E11" s="34"/>
      <c r="F11" s="27" t="s">
        <v>3</v>
      </c>
      <c r="G11" s="34"/>
      <c r="H11" s="34"/>
      <c r="I11" s="95" t="s">
        <v>20</v>
      </c>
      <c r="J11" s="27" t="s">
        <v>3</v>
      </c>
      <c r="K11" s="34"/>
      <c r="L11" s="94"/>
      <c r="S11" s="34"/>
      <c r="T11" s="34"/>
      <c r="U11" s="34"/>
      <c r="V11" s="34"/>
      <c r="W11" s="34"/>
      <c r="X11" s="34"/>
      <c r="Y11" s="34"/>
      <c r="Z11" s="34"/>
      <c r="AA11" s="34"/>
      <c r="AB11" s="34"/>
      <c r="AC11" s="34"/>
      <c r="AD11" s="34"/>
      <c r="AE11" s="34"/>
    </row>
    <row r="12" spans="1:31" s="2" customFormat="1" ht="12" customHeight="1">
      <c r="A12" s="34"/>
      <c r="B12" s="35"/>
      <c r="C12" s="34"/>
      <c r="D12" s="29" t="s">
        <v>21</v>
      </c>
      <c r="E12" s="34"/>
      <c r="F12" s="27" t="s">
        <v>22</v>
      </c>
      <c r="G12" s="34"/>
      <c r="H12" s="34"/>
      <c r="I12" s="95" t="s">
        <v>23</v>
      </c>
      <c r="J12" s="52" t="str">
        <f>'Rekapitulace stavby'!AN8</f>
        <v>8.7.2019</v>
      </c>
      <c r="K12" s="34"/>
      <c r="L12" s="94"/>
      <c r="S12" s="34"/>
      <c r="T12" s="34"/>
      <c r="U12" s="34"/>
      <c r="V12" s="34"/>
      <c r="W12" s="34"/>
      <c r="X12" s="34"/>
      <c r="Y12" s="34"/>
      <c r="Z12" s="34"/>
      <c r="AA12" s="34"/>
      <c r="AB12" s="34"/>
      <c r="AC12" s="34"/>
      <c r="AD12" s="34"/>
      <c r="AE12" s="34"/>
    </row>
    <row r="13" spans="1:31" s="2" customFormat="1" ht="10.9" customHeight="1">
      <c r="A13" s="34"/>
      <c r="B13" s="35"/>
      <c r="C13" s="34"/>
      <c r="D13" s="34"/>
      <c r="E13" s="34"/>
      <c r="F13" s="34"/>
      <c r="G13" s="34"/>
      <c r="H13" s="34"/>
      <c r="I13" s="93"/>
      <c r="J13" s="34"/>
      <c r="K13" s="34"/>
      <c r="L13" s="94"/>
      <c r="S13" s="34"/>
      <c r="T13" s="34"/>
      <c r="U13" s="34"/>
      <c r="V13" s="34"/>
      <c r="W13" s="34"/>
      <c r="X13" s="34"/>
      <c r="Y13" s="34"/>
      <c r="Z13" s="34"/>
      <c r="AA13" s="34"/>
      <c r="AB13" s="34"/>
      <c r="AC13" s="34"/>
      <c r="AD13" s="34"/>
      <c r="AE13" s="34"/>
    </row>
    <row r="14" spans="1:31" s="2" customFormat="1" ht="12" customHeight="1">
      <c r="A14" s="34"/>
      <c r="B14" s="35"/>
      <c r="C14" s="34"/>
      <c r="D14" s="29" t="s">
        <v>25</v>
      </c>
      <c r="E14" s="34"/>
      <c r="F14" s="34"/>
      <c r="G14" s="34"/>
      <c r="H14" s="34"/>
      <c r="I14" s="95" t="s">
        <v>26</v>
      </c>
      <c r="J14" s="27" t="str">
        <f>IF('Rekapitulace stavby'!AN10="","",'Rekapitulace stavby'!AN10)</f>
        <v/>
      </c>
      <c r="K14" s="34"/>
      <c r="L14" s="94"/>
      <c r="S14" s="34"/>
      <c r="T14" s="34"/>
      <c r="U14" s="34"/>
      <c r="V14" s="34"/>
      <c r="W14" s="34"/>
      <c r="X14" s="34"/>
      <c r="Y14" s="34"/>
      <c r="Z14" s="34"/>
      <c r="AA14" s="34"/>
      <c r="AB14" s="34"/>
      <c r="AC14" s="34"/>
      <c r="AD14" s="34"/>
      <c r="AE14" s="34"/>
    </row>
    <row r="15" spans="1:31" s="2" customFormat="1" ht="18" customHeight="1">
      <c r="A15" s="34"/>
      <c r="B15" s="35"/>
      <c r="C15" s="34"/>
      <c r="D15" s="34"/>
      <c r="E15" s="27" t="str">
        <f>IF('Rekapitulace stavby'!E11="","",'Rekapitulace stavby'!E11)</f>
        <v>NEMOCNICE ČESKÝ KRUMLOV, a.s.</v>
      </c>
      <c r="F15" s="34"/>
      <c r="G15" s="34"/>
      <c r="H15" s="34"/>
      <c r="I15" s="95" t="s">
        <v>28</v>
      </c>
      <c r="J15" s="27" t="str">
        <f>IF('Rekapitulace stavby'!AN11="","",'Rekapitulace stavby'!AN11)</f>
        <v/>
      </c>
      <c r="K15" s="34"/>
      <c r="L15" s="94"/>
      <c r="S15" s="34"/>
      <c r="T15" s="34"/>
      <c r="U15" s="34"/>
      <c r="V15" s="34"/>
      <c r="W15" s="34"/>
      <c r="X15" s="34"/>
      <c r="Y15" s="34"/>
      <c r="Z15" s="34"/>
      <c r="AA15" s="34"/>
      <c r="AB15" s="34"/>
      <c r="AC15" s="34"/>
      <c r="AD15" s="34"/>
      <c r="AE15" s="34"/>
    </row>
    <row r="16" spans="1:31" s="2" customFormat="1" ht="6.95" customHeight="1">
      <c r="A16" s="34"/>
      <c r="B16" s="35"/>
      <c r="C16" s="34"/>
      <c r="D16" s="34"/>
      <c r="E16" s="34"/>
      <c r="F16" s="34"/>
      <c r="G16" s="34"/>
      <c r="H16" s="34"/>
      <c r="I16" s="93"/>
      <c r="J16" s="34"/>
      <c r="K16" s="34"/>
      <c r="L16" s="94"/>
      <c r="S16" s="34"/>
      <c r="T16" s="34"/>
      <c r="U16" s="34"/>
      <c r="V16" s="34"/>
      <c r="W16" s="34"/>
      <c r="X16" s="34"/>
      <c r="Y16" s="34"/>
      <c r="Z16" s="34"/>
      <c r="AA16" s="34"/>
      <c r="AB16" s="34"/>
      <c r="AC16" s="34"/>
      <c r="AD16" s="34"/>
      <c r="AE16" s="34"/>
    </row>
    <row r="17" spans="1:31" s="2" customFormat="1" ht="12" customHeight="1">
      <c r="A17" s="34"/>
      <c r="B17" s="35"/>
      <c r="C17" s="34"/>
      <c r="D17" s="29" t="s">
        <v>29</v>
      </c>
      <c r="E17" s="34"/>
      <c r="F17" s="34"/>
      <c r="G17" s="34"/>
      <c r="H17" s="34"/>
      <c r="I17" s="95" t="s">
        <v>26</v>
      </c>
      <c r="J17" s="30" t="str">
        <f>'Rekapitulace stavby'!AN13</f>
        <v>Vyplň údaj</v>
      </c>
      <c r="K17" s="34"/>
      <c r="L17" s="94"/>
      <c r="S17" s="34"/>
      <c r="T17" s="34"/>
      <c r="U17" s="34"/>
      <c r="V17" s="34"/>
      <c r="W17" s="34"/>
      <c r="X17" s="34"/>
      <c r="Y17" s="34"/>
      <c r="Z17" s="34"/>
      <c r="AA17" s="34"/>
      <c r="AB17" s="34"/>
      <c r="AC17" s="34"/>
      <c r="AD17" s="34"/>
      <c r="AE17" s="34"/>
    </row>
    <row r="18" spans="1:31" s="2" customFormat="1" ht="18" customHeight="1">
      <c r="A18" s="34"/>
      <c r="B18" s="35"/>
      <c r="C18" s="34"/>
      <c r="D18" s="34"/>
      <c r="E18" s="334" t="str">
        <f>'Rekapitulace stavby'!E14</f>
        <v>Vyplň údaj</v>
      </c>
      <c r="F18" s="315"/>
      <c r="G18" s="315"/>
      <c r="H18" s="315"/>
      <c r="I18" s="95" t="s">
        <v>28</v>
      </c>
      <c r="J18" s="30" t="str">
        <f>'Rekapitulace stavby'!AN14</f>
        <v>Vyplň údaj</v>
      </c>
      <c r="K18" s="34"/>
      <c r="L18" s="94"/>
      <c r="S18" s="34"/>
      <c r="T18" s="34"/>
      <c r="U18" s="34"/>
      <c r="V18" s="34"/>
      <c r="W18" s="34"/>
      <c r="X18" s="34"/>
      <c r="Y18" s="34"/>
      <c r="Z18" s="34"/>
      <c r="AA18" s="34"/>
      <c r="AB18" s="34"/>
      <c r="AC18" s="34"/>
      <c r="AD18" s="34"/>
      <c r="AE18" s="34"/>
    </row>
    <row r="19" spans="1:31" s="2" customFormat="1" ht="6.95" customHeight="1">
      <c r="A19" s="34"/>
      <c r="B19" s="35"/>
      <c r="C19" s="34"/>
      <c r="D19" s="34"/>
      <c r="E19" s="34"/>
      <c r="F19" s="34"/>
      <c r="G19" s="34"/>
      <c r="H19" s="34"/>
      <c r="I19" s="93"/>
      <c r="J19" s="34"/>
      <c r="K19" s="34"/>
      <c r="L19" s="94"/>
      <c r="S19" s="34"/>
      <c r="T19" s="34"/>
      <c r="U19" s="34"/>
      <c r="V19" s="34"/>
      <c r="W19" s="34"/>
      <c r="X19" s="34"/>
      <c r="Y19" s="34"/>
      <c r="Z19" s="34"/>
      <c r="AA19" s="34"/>
      <c r="AB19" s="34"/>
      <c r="AC19" s="34"/>
      <c r="AD19" s="34"/>
      <c r="AE19" s="34"/>
    </row>
    <row r="20" spans="1:31" s="2" customFormat="1" ht="12" customHeight="1">
      <c r="A20" s="34"/>
      <c r="B20" s="35"/>
      <c r="C20" s="34"/>
      <c r="D20" s="29" t="s">
        <v>31</v>
      </c>
      <c r="E20" s="34"/>
      <c r="F20" s="34"/>
      <c r="G20" s="34"/>
      <c r="H20" s="34"/>
      <c r="I20" s="95" t="s">
        <v>26</v>
      </c>
      <c r="J20" s="27" t="str">
        <f>IF('Rekapitulace stavby'!AN16="","",'Rekapitulace stavby'!AN16)</f>
        <v/>
      </c>
      <c r="K20" s="34"/>
      <c r="L20" s="94"/>
      <c r="S20" s="34"/>
      <c r="T20" s="34"/>
      <c r="U20" s="34"/>
      <c r="V20" s="34"/>
      <c r="W20" s="34"/>
      <c r="X20" s="34"/>
      <c r="Y20" s="34"/>
      <c r="Z20" s="34"/>
      <c r="AA20" s="34"/>
      <c r="AB20" s="34"/>
      <c r="AC20" s="34"/>
      <c r="AD20" s="34"/>
      <c r="AE20" s="34"/>
    </row>
    <row r="21" spans="1:31" s="2" customFormat="1" ht="18" customHeight="1">
      <c r="A21" s="34"/>
      <c r="B21" s="35"/>
      <c r="C21" s="34"/>
      <c r="D21" s="34"/>
      <c r="E21" s="27" t="str">
        <f>IF('Rekapitulace stavby'!E17="","",'Rekapitulace stavby'!E17)</f>
        <v>ALFAPLAN s.r.o.</v>
      </c>
      <c r="F21" s="34"/>
      <c r="G21" s="34"/>
      <c r="H21" s="34"/>
      <c r="I21" s="95" t="s">
        <v>28</v>
      </c>
      <c r="J21" s="27" t="str">
        <f>IF('Rekapitulace stavby'!AN17="","",'Rekapitulace stavby'!AN17)</f>
        <v/>
      </c>
      <c r="K21" s="34"/>
      <c r="L21" s="94"/>
      <c r="S21" s="34"/>
      <c r="T21" s="34"/>
      <c r="U21" s="34"/>
      <c r="V21" s="34"/>
      <c r="W21" s="34"/>
      <c r="X21" s="34"/>
      <c r="Y21" s="34"/>
      <c r="Z21" s="34"/>
      <c r="AA21" s="34"/>
      <c r="AB21" s="34"/>
      <c r="AC21" s="34"/>
      <c r="AD21" s="34"/>
      <c r="AE21" s="34"/>
    </row>
    <row r="22" spans="1:31" s="2" customFormat="1" ht="6.95" customHeight="1">
      <c r="A22" s="34"/>
      <c r="B22" s="35"/>
      <c r="C22" s="34"/>
      <c r="D22" s="34"/>
      <c r="E22" s="34"/>
      <c r="F22" s="34"/>
      <c r="G22" s="34"/>
      <c r="H22" s="34"/>
      <c r="I22" s="93"/>
      <c r="J22" s="34"/>
      <c r="K22" s="34"/>
      <c r="L22" s="94"/>
      <c r="S22" s="34"/>
      <c r="T22" s="34"/>
      <c r="U22" s="34"/>
      <c r="V22" s="34"/>
      <c r="W22" s="34"/>
      <c r="X22" s="34"/>
      <c r="Y22" s="34"/>
      <c r="Z22" s="34"/>
      <c r="AA22" s="34"/>
      <c r="AB22" s="34"/>
      <c r="AC22" s="34"/>
      <c r="AD22" s="34"/>
      <c r="AE22" s="34"/>
    </row>
    <row r="23" spans="1:31" s="2" customFormat="1" ht="12" customHeight="1">
      <c r="A23" s="34"/>
      <c r="B23" s="35"/>
      <c r="C23" s="34"/>
      <c r="D23" s="29" t="s">
        <v>34</v>
      </c>
      <c r="E23" s="34"/>
      <c r="F23" s="34"/>
      <c r="G23" s="34"/>
      <c r="H23" s="34"/>
      <c r="I23" s="95" t="s">
        <v>26</v>
      </c>
      <c r="J23" s="27" t="str">
        <f>IF('Rekapitulace stavby'!AN19="","",'Rekapitulace stavby'!AN19)</f>
        <v/>
      </c>
      <c r="K23" s="34"/>
      <c r="L23" s="94"/>
      <c r="S23" s="34"/>
      <c r="T23" s="34"/>
      <c r="U23" s="34"/>
      <c r="V23" s="34"/>
      <c r="W23" s="34"/>
      <c r="X23" s="34"/>
      <c r="Y23" s="34"/>
      <c r="Z23" s="34"/>
      <c r="AA23" s="34"/>
      <c r="AB23" s="34"/>
      <c r="AC23" s="34"/>
      <c r="AD23" s="34"/>
      <c r="AE23" s="34"/>
    </row>
    <row r="24" spans="1:31" s="2" customFormat="1" ht="18" customHeight="1">
      <c r="A24" s="34"/>
      <c r="B24" s="35"/>
      <c r="C24" s="34"/>
      <c r="D24" s="34"/>
      <c r="E24" s="27" t="str">
        <f>IF('Rekapitulace stavby'!E20="","",'Rekapitulace stavby'!E20)</f>
        <v xml:space="preserve"> </v>
      </c>
      <c r="F24" s="34"/>
      <c r="G24" s="34"/>
      <c r="H24" s="34"/>
      <c r="I24" s="95" t="s">
        <v>28</v>
      </c>
      <c r="J24" s="27" t="str">
        <f>IF('Rekapitulace stavby'!AN20="","",'Rekapitulace stavby'!AN20)</f>
        <v/>
      </c>
      <c r="K24" s="34"/>
      <c r="L24" s="94"/>
      <c r="S24" s="34"/>
      <c r="T24" s="34"/>
      <c r="U24" s="34"/>
      <c r="V24" s="34"/>
      <c r="W24" s="34"/>
      <c r="X24" s="34"/>
      <c r="Y24" s="34"/>
      <c r="Z24" s="34"/>
      <c r="AA24" s="34"/>
      <c r="AB24" s="34"/>
      <c r="AC24" s="34"/>
      <c r="AD24" s="34"/>
      <c r="AE24" s="34"/>
    </row>
    <row r="25" spans="1:31" s="2" customFormat="1" ht="6.95" customHeight="1">
      <c r="A25" s="34"/>
      <c r="B25" s="35"/>
      <c r="C25" s="34"/>
      <c r="D25" s="34"/>
      <c r="E25" s="34"/>
      <c r="F25" s="34"/>
      <c r="G25" s="34"/>
      <c r="H25" s="34"/>
      <c r="I25" s="93"/>
      <c r="J25" s="34"/>
      <c r="K25" s="34"/>
      <c r="L25" s="94"/>
      <c r="S25" s="34"/>
      <c r="T25" s="34"/>
      <c r="U25" s="34"/>
      <c r="V25" s="34"/>
      <c r="W25" s="34"/>
      <c r="X25" s="34"/>
      <c r="Y25" s="34"/>
      <c r="Z25" s="34"/>
      <c r="AA25" s="34"/>
      <c r="AB25" s="34"/>
      <c r="AC25" s="34"/>
      <c r="AD25" s="34"/>
      <c r="AE25" s="34"/>
    </row>
    <row r="26" spans="1:31" s="2" customFormat="1" ht="12" customHeight="1">
      <c r="A26" s="34"/>
      <c r="B26" s="35"/>
      <c r="C26" s="34"/>
      <c r="D26" s="29" t="s">
        <v>35</v>
      </c>
      <c r="E26" s="34"/>
      <c r="F26" s="34"/>
      <c r="G26" s="34"/>
      <c r="H26" s="34"/>
      <c r="I26" s="93"/>
      <c r="J26" s="34"/>
      <c r="K26" s="34"/>
      <c r="L26" s="94"/>
      <c r="S26" s="34"/>
      <c r="T26" s="34"/>
      <c r="U26" s="34"/>
      <c r="V26" s="34"/>
      <c r="W26" s="34"/>
      <c r="X26" s="34"/>
      <c r="Y26" s="34"/>
      <c r="Z26" s="34"/>
      <c r="AA26" s="34"/>
      <c r="AB26" s="34"/>
      <c r="AC26" s="34"/>
      <c r="AD26" s="34"/>
      <c r="AE26" s="34"/>
    </row>
    <row r="27" spans="1:31" s="8" customFormat="1" ht="51" customHeight="1">
      <c r="A27" s="96"/>
      <c r="B27" s="97"/>
      <c r="C27" s="96"/>
      <c r="D27" s="96"/>
      <c r="E27" s="319" t="s">
        <v>3194</v>
      </c>
      <c r="F27" s="319"/>
      <c r="G27" s="319"/>
      <c r="H27" s="319"/>
      <c r="I27" s="98"/>
      <c r="J27" s="96"/>
      <c r="K27" s="96"/>
      <c r="L27" s="99"/>
      <c r="S27" s="96"/>
      <c r="T27" s="96"/>
      <c r="U27" s="96"/>
      <c r="V27" s="96"/>
      <c r="W27" s="96"/>
      <c r="X27" s="96"/>
      <c r="Y27" s="96"/>
      <c r="Z27" s="96"/>
      <c r="AA27" s="96"/>
      <c r="AB27" s="96"/>
      <c r="AC27" s="96"/>
      <c r="AD27" s="96"/>
      <c r="AE27" s="96"/>
    </row>
    <row r="28" spans="1:31" s="2" customFormat="1" ht="6.95" customHeight="1">
      <c r="A28" s="34"/>
      <c r="B28" s="35"/>
      <c r="C28" s="34"/>
      <c r="D28" s="34"/>
      <c r="E28" s="34"/>
      <c r="F28" s="34"/>
      <c r="G28" s="34"/>
      <c r="H28" s="34"/>
      <c r="I28" s="93"/>
      <c r="J28" s="34"/>
      <c r="K28" s="34"/>
      <c r="L28" s="94"/>
      <c r="S28" s="34"/>
      <c r="T28" s="34"/>
      <c r="U28" s="34"/>
      <c r="V28" s="34"/>
      <c r="W28" s="34"/>
      <c r="X28" s="34"/>
      <c r="Y28" s="34"/>
      <c r="Z28" s="34"/>
      <c r="AA28" s="34"/>
      <c r="AB28" s="34"/>
      <c r="AC28" s="34"/>
      <c r="AD28" s="34"/>
      <c r="AE28" s="34"/>
    </row>
    <row r="29" spans="1:31" s="2" customFormat="1" ht="6.95" customHeight="1">
      <c r="A29" s="34"/>
      <c r="B29" s="35"/>
      <c r="C29" s="34"/>
      <c r="D29" s="63"/>
      <c r="E29" s="63"/>
      <c r="F29" s="63"/>
      <c r="G29" s="63"/>
      <c r="H29" s="63"/>
      <c r="I29" s="100"/>
      <c r="J29" s="63"/>
      <c r="K29" s="63"/>
      <c r="L29" s="94"/>
      <c r="S29" s="34"/>
      <c r="T29" s="34"/>
      <c r="U29" s="34"/>
      <c r="V29" s="34"/>
      <c r="W29" s="34"/>
      <c r="X29" s="34"/>
      <c r="Y29" s="34"/>
      <c r="Z29" s="34"/>
      <c r="AA29" s="34"/>
      <c r="AB29" s="34"/>
      <c r="AC29" s="34"/>
      <c r="AD29" s="34"/>
      <c r="AE29" s="34"/>
    </row>
    <row r="30" spans="1:31" s="2" customFormat="1" ht="25.35" customHeight="1">
      <c r="A30" s="34"/>
      <c r="B30" s="35"/>
      <c r="C30" s="34"/>
      <c r="D30" s="101" t="s">
        <v>37</v>
      </c>
      <c r="E30" s="34"/>
      <c r="F30" s="34"/>
      <c r="G30" s="34"/>
      <c r="H30" s="34"/>
      <c r="I30" s="93"/>
      <c r="J30" s="68">
        <f>ROUND(J96,2)</f>
        <v>0</v>
      </c>
      <c r="K30" s="34"/>
      <c r="L30" s="94"/>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100"/>
      <c r="J31" s="63"/>
      <c r="K31" s="63"/>
      <c r="L31" s="94"/>
      <c r="S31" s="34"/>
      <c r="T31" s="34"/>
      <c r="U31" s="34"/>
      <c r="V31" s="34"/>
      <c r="W31" s="34"/>
      <c r="X31" s="34"/>
      <c r="Y31" s="34"/>
      <c r="Z31" s="34"/>
      <c r="AA31" s="34"/>
      <c r="AB31" s="34"/>
      <c r="AC31" s="34"/>
      <c r="AD31" s="34"/>
      <c r="AE31" s="34"/>
    </row>
    <row r="32" spans="1:31" s="2" customFormat="1" ht="14.45" customHeight="1">
      <c r="A32" s="34"/>
      <c r="B32" s="35"/>
      <c r="C32" s="34"/>
      <c r="D32" s="34"/>
      <c r="E32" s="34"/>
      <c r="F32" s="38" t="s">
        <v>39</v>
      </c>
      <c r="G32" s="34"/>
      <c r="H32" s="34"/>
      <c r="I32" s="102" t="s">
        <v>38</v>
      </c>
      <c r="J32" s="38" t="s">
        <v>40</v>
      </c>
      <c r="K32" s="34"/>
      <c r="L32" s="94"/>
      <c r="S32" s="34"/>
      <c r="T32" s="34"/>
      <c r="U32" s="34"/>
      <c r="V32" s="34"/>
      <c r="W32" s="34"/>
      <c r="X32" s="34"/>
      <c r="Y32" s="34"/>
      <c r="Z32" s="34"/>
      <c r="AA32" s="34"/>
      <c r="AB32" s="34"/>
      <c r="AC32" s="34"/>
      <c r="AD32" s="34"/>
      <c r="AE32" s="34"/>
    </row>
    <row r="33" spans="1:31" s="2" customFormat="1" ht="14.45" customHeight="1">
      <c r="A33" s="34"/>
      <c r="B33" s="35"/>
      <c r="C33" s="34"/>
      <c r="D33" s="103" t="s">
        <v>41</v>
      </c>
      <c r="E33" s="29" t="s">
        <v>42</v>
      </c>
      <c r="F33" s="104">
        <f>ROUND((SUM(BE96:BE316)),2)</f>
        <v>0</v>
      </c>
      <c r="G33" s="34"/>
      <c r="H33" s="34"/>
      <c r="I33" s="105">
        <v>0.21</v>
      </c>
      <c r="J33" s="104">
        <f>ROUND(((SUM(BE96:BE316))*I33),2)</f>
        <v>0</v>
      </c>
      <c r="K33" s="34"/>
      <c r="L33" s="94"/>
      <c r="S33" s="34"/>
      <c r="T33" s="34"/>
      <c r="U33" s="34"/>
      <c r="V33" s="34"/>
      <c r="W33" s="34"/>
      <c r="X33" s="34"/>
      <c r="Y33" s="34"/>
      <c r="Z33" s="34"/>
      <c r="AA33" s="34"/>
      <c r="AB33" s="34"/>
      <c r="AC33" s="34"/>
      <c r="AD33" s="34"/>
      <c r="AE33" s="34"/>
    </row>
    <row r="34" spans="1:31" s="2" customFormat="1" ht="14.45" customHeight="1">
      <c r="A34" s="34"/>
      <c r="B34" s="35"/>
      <c r="C34" s="34"/>
      <c r="D34" s="34"/>
      <c r="E34" s="29" t="s">
        <v>43</v>
      </c>
      <c r="F34" s="104">
        <f>ROUND((SUM(BF96:BF316)),2)</f>
        <v>0</v>
      </c>
      <c r="G34" s="34"/>
      <c r="H34" s="34"/>
      <c r="I34" s="105">
        <v>0.15</v>
      </c>
      <c r="J34" s="104">
        <f>ROUND(((SUM(BF96:BF316))*I34),2)</f>
        <v>0</v>
      </c>
      <c r="K34" s="34"/>
      <c r="L34" s="94"/>
      <c r="S34" s="34"/>
      <c r="T34" s="34"/>
      <c r="U34" s="34"/>
      <c r="V34" s="34"/>
      <c r="W34" s="34"/>
      <c r="X34" s="34"/>
      <c r="Y34" s="34"/>
      <c r="Z34" s="34"/>
      <c r="AA34" s="34"/>
      <c r="AB34" s="34"/>
      <c r="AC34" s="34"/>
      <c r="AD34" s="34"/>
      <c r="AE34" s="34"/>
    </row>
    <row r="35" spans="1:31" s="2" customFormat="1" ht="14.45" customHeight="1" hidden="1">
      <c r="A35" s="34"/>
      <c r="B35" s="35"/>
      <c r="C35" s="34"/>
      <c r="D35" s="34"/>
      <c r="E35" s="29" t="s">
        <v>44</v>
      </c>
      <c r="F35" s="104">
        <f>ROUND((SUM(BG96:BG316)),2)</f>
        <v>0</v>
      </c>
      <c r="G35" s="34"/>
      <c r="H35" s="34"/>
      <c r="I35" s="105">
        <v>0.21</v>
      </c>
      <c r="J35" s="104">
        <f>0</f>
        <v>0</v>
      </c>
      <c r="K35" s="34"/>
      <c r="L35" s="94"/>
      <c r="S35" s="34"/>
      <c r="T35" s="34"/>
      <c r="U35" s="34"/>
      <c r="V35" s="34"/>
      <c r="W35" s="34"/>
      <c r="X35" s="34"/>
      <c r="Y35" s="34"/>
      <c r="Z35" s="34"/>
      <c r="AA35" s="34"/>
      <c r="AB35" s="34"/>
      <c r="AC35" s="34"/>
      <c r="AD35" s="34"/>
      <c r="AE35" s="34"/>
    </row>
    <row r="36" spans="1:31" s="2" customFormat="1" ht="14.45" customHeight="1" hidden="1">
      <c r="A36" s="34"/>
      <c r="B36" s="35"/>
      <c r="C36" s="34"/>
      <c r="D36" s="34"/>
      <c r="E36" s="29" t="s">
        <v>45</v>
      </c>
      <c r="F36" s="104">
        <f>ROUND((SUM(BH96:BH316)),2)</f>
        <v>0</v>
      </c>
      <c r="G36" s="34"/>
      <c r="H36" s="34"/>
      <c r="I36" s="105">
        <v>0.15</v>
      </c>
      <c r="J36" s="104">
        <f>0</f>
        <v>0</v>
      </c>
      <c r="K36" s="34"/>
      <c r="L36" s="94"/>
      <c r="S36" s="34"/>
      <c r="T36" s="34"/>
      <c r="U36" s="34"/>
      <c r="V36" s="34"/>
      <c r="W36" s="34"/>
      <c r="X36" s="34"/>
      <c r="Y36" s="34"/>
      <c r="Z36" s="34"/>
      <c r="AA36" s="34"/>
      <c r="AB36" s="34"/>
      <c r="AC36" s="34"/>
      <c r="AD36" s="34"/>
      <c r="AE36" s="34"/>
    </row>
    <row r="37" spans="1:31" s="2" customFormat="1" ht="14.45" customHeight="1" hidden="1">
      <c r="A37" s="34"/>
      <c r="B37" s="35"/>
      <c r="C37" s="34"/>
      <c r="D37" s="34"/>
      <c r="E37" s="29" t="s">
        <v>46</v>
      </c>
      <c r="F37" s="104">
        <f>ROUND((SUM(BI96:BI316)),2)</f>
        <v>0</v>
      </c>
      <c r="G37" s="34"/>
      <c r="H37" s="34"/>
      <c r="I37" s="105">
        <v>0</v>
      </c>
      <c r="J37" s="104">
        <f>0</f>
        <v>0</v>
      </c>
      <c r="K37" s="34"/>
      <c r="L37" s="94"/>
      <c r="S37" s="34"/>
      <c r="T37" s="34"/>
      <c r="U37" s="34"/>
      <c r="V37" s="34"/>
      <c r="W37" s="34"/>
      <c r="X37" s="34"/>
      <c r="Y37" s="34"/>
      <c r="Z37" s="34"/>
      <c r="AA37" s="34"/>
      <c r="AB37" s="34"/>
      <c r="AC37" s="34"/>
      <c r="AD37" s="34"/>
      <c r="AE37" s="34"/>
    </row>
    <row r="38" spans="1:31" s="2" customFormat="1" ht="6.95" customHeight="1">
      <c r="A38" s="34"/>
      <c r="B38" s="35"/>
      <c r="C38" s="34"/>
      <c r="D38" s="34"/>
      <c r="E38" s="34"/>
      <c r="F38" s="34"/>
      <c r="G38" s="34"/>
      <c r="H38" s="34"/>
      <c r="I38" s="93"/>
      <c r="J38" s="34"/>
      <c r="K38" s="34"/>
      <c r="L38" s="94"/>
      <c r="S38" s="34"/>
      <c r="T38" s="34"/>
      <c r="U38" s="34"/>
      <c r="V38" s="34"/>
      <c r="W38" s="34"/>
      <c r="X38" s="34"/>
      <c r="Y38" s="34"/>
      <c r="Z38" s="34"/>
      <c r="AA38" s="34"/>
      <c r="AB38" s="34"/>
      <c r="AC38" s="34"/>
      <c r="AD38" s="34"/>
      <c r="AE38" s="34"/>
    </row>
    <row r="39" spans="1:31" s="2" customFormat="1" ht="25.35" customHeight="1">
      <c r="A39" s="34"/>
      <c r="B39" s="35"/>
      <c r="C39" s="106"/>
      <c r="D39" s="107" t="s">
        <v>47</v>
      </c>
      <c r="E39" s="57"/>
      <c r="F39" s="57"/>
      <c r="G39" s="108" t="s">
        <v>48</v>
      </c>
      <c r="H39" s="109" t="s">
        <v>49</v>
      </c>
      <c r="I39" s="110"/>
      <c r="J39" s="111">
        <f>SUM(J30:J37)</f>
        <v>0</v>
      </c>
      <c r="K39" s="112"/>
      <c r="L39" s="94"/>
      <c r="S39" s="34"/>
      <c r="T39" s="34"/>
      <c r="U39" s="34"/>
      <c r="V39" s="34"/>
      <c r="W39" s="34"/>
      <c r="X39" s="34"/>
      <c r="Y39" s="34"/>
      <c r="Z39" s="34"/>
      <c r="AA39" s="34"/>
      <c r="AB39" s="34"/>
      <c r="AC39" s="34"/>
      <c r="AD39" s="34"/>
      <c r="AE39" s="34"/>
    </row>
    <row r="40" spans="1:31" s="2" customFormat="1" ht="14.45" customHeight="1">
      <c r="A40" s="34"/>
      <c r="B40" s="44"/>
      <c r="C40" s="45"/>
      <c r="D40" s="45"/>
      <c r="E40" s="45"/>
      <c r="F40" s="45"/>
      <c r="G40" s="45"/>
      <c r="H40" s="45"/>
      <c r="I40" s="113"/>
      <c r="J40" s="45"/>
      <c r="K40" s="45"/>
      <c r="L40" s="94"/>
      <c r="S40" s="34"/>
      <c r="T40" s="34"/>
      <c r="U40" s="34"/>
      <c r="V40" s="34"/>
      <c r="W40" s="34"/>
      <c r="X40" s="34"/>
      <c r="Y40" s="34"/>
      <c r="Z40" s="34"/>
      <c r="AA40" s="34"/>
      <c r="AB40" s="34"/>
      <c r="AC40" s="34"/>
      <c r="AD40" s="34"/>
      <c r="AE40" s="34"/>
    </row>
    <row r="44" spans="1:31" s="2" customFormat="1" ht="6.95" customHeight="1">
      <c r="A44" s="34"/>
      <c r="B44" s="46"/>
      <c r="C44" s="47"/>
      <c r="D44" s="47"/>
      <c r="E44" s="47"/>
      <c r="F44" s="47"/>
      <c r="G44" s="47"/>
      <c r="H44" s="47"/>
      <c r="I44" s="114"/>
      <c r="J44" s="47"/>
      <c r="K44" s="47"/>
      <c r="L44" s="94"/>
      <c r="S44" s="34"/>
      <c r="T44" s="34"/>
      <c r="U44" s="34"/>
      <c r="V44" s="34"/>
      <c r="W44" s="34"/>
      <c r="X44" s="34"/>
      <c r="Y44" s="34"/>
      <c r="Z44" s="34"/>
      <c r="AA44" s="34"/>
      <c r="AB44" s="34"/>
      <c r="AC44" s="34"/>
      <c r="AD44" s="34"/>
      <c r="AE44" s="34"/>
    </row>
    <row r="45" spans="1:31" s="2" customFormat="1" ht="24.95" customHeight="1">
      <c r="A45" s="34"/>
      <c r="B45" s="35"/>
      <c r="C45" s="23" t="s">
        <v>106</v>
      </c>
      <c r="D45" s="34"/>
      <c r="E45" s="34"/>
      <c r="F45" s="34"/>
      <c r="G45" s="34"/>
      <c r="H45" s="34"/>
      <c r="I45" s="93"/>
      <c r="J45" s="34"/>
      <c r="K45" s="34"/>
      <c r="L45" s="94"/>
      <c r="S45" s="34"/>
      <c r="T45" s="34"/>
      <c r="U45" s="34"/>
      <c r="V45" s="34"/>
      <c r="W45" s="34"/>
      <c r="X45" s="34"/>
      <c r="Y45" s="34"/>
      <c r="Z45" s="34"/>
      <c r="AA45" s="34"/>
      <c r="AB45" s="34"/>
      <c r="AC45" s="34"/>
      <c r="AD45" s="34"/>
      <c r="AE45" s="34"/>
    </row>
    <row r="46" spans="1:31" s="2" customFormat="1" ht="6.95" customHeight="1">
      <c r="A46" s="34"/>
      <c r="B46" s="35"/>
      <c r="C46" s="34"/>
      <c r="D46" s="34"/>
      <c r="E46" s="34"/>
      <c r="F46" s="34"/>
      <c r="G46" s="34"/>
      <c r="H46" s="34"/>
      <c r="I46" s="93"/>
      <c r="J46" s="34"/>
      <c r="K46" s="34"/>
      <c r="L46" s="94"/>
      <c r="S46" s="34"/>
      <c r="T46" s="34"/>
      <c r="U46" s="34"/>
      <c r="V46" s="34"/>
      <c r="W46" s="34"/>
      <c r="X46" s="34"/>
      <c r="Y46" s="34"/>
      <c r="Z46" s="34"/>
      <c r="AA46" s="34"/>
      <c r="AB46" s="34"/>
      <c r="AC46" s="34"/>
      <c r="AD46" s="34"/>
      <c r="AE46" s="34"/>
    </row>
    <row r="47" spans="1:31" s="2" customFormat="1" ht="12" customHeight="1">
      <c r="A47" s="34"/>
      <c r="B47" s="35"/>
      <c r="C47" s="29" t="s">
        <v>17</v>
      </c>
      <c r="D47" s="34"/>
      <c r="E47" s="34"/>
      <c r="F47" s="34"/>
      <c r="G47" s="34"/>
      <c r="H47" s="34"/>
      <c r="I47" s="93"/>
      <c r="J47" s="34"/>
      <c r="K47" s="34"/>
      <c r="L47" s="94"/>
      <c r="S47" s="34"/>
      <c r="T47" s="34"/>
      <c r="U47" s="34"/>
      <c r="V47" s="34"/>
      <c r="W47" s="34"/>
      <c r="X47" s="34"/>
      <c r="Y47" s="34"/>
      <c r="Z47" s="34"/>
      <c r="AA47" s="34"/>
      <c r="AB47" s="34"/>
      <c r="AC47" s="34"/>
      <c r="AD47" s="34"/>
      <c r="AE47" s="34"/>
    </row>
    <row r="48" spans="1:31" s="2" customFormat="1" ht="16.5" customHeight="1">
      <c r="A48" s="34"/>
      <c r="B48" s="35"/>
      <c r="C48" s="34"/>
      <c r="D48" s="34"/>
      <c r="E48" s="331" t="str">
        <f>E7</f>
        <v>Stavební úpravy a přístavba výjezdové základny ZZS JčK- Český Krumlov</v>
      </c>
      <c r="F48" s="332"/>
      <c r="G48" s="332"/>
      <c r="H48" s="332"/>
      <c r="I48" s="93"/>
      <c r="J48" s="34"/>
      <c r="K48" s="34"/>
      <c r="L48" s="94"/>
      <c r="S48" s="34"/>
      <c r="T48" s="34"/>
      <c r="U48" s="34"/>
      <c r="V48" s="34"/>
      <c r="W48" s="34"/>
      <c r="X48" s="34"/>
      <c r="Y48" s="34"/>
      <c r="Z48" s="34"/>
      <c r="AA48" s="34"/>
      <c r="AB48" s="34"/>
      <c r="AC48" s="34"/>
      <c r="AD48" s="34"/>
      <c r="AE48" s="34"/>
    </row>
    <row r="49" spans="1:31" s="2" customFormat="1" ht="12" customHeight="1">
      <c r="A49" s="34"/>
      <c r="B49" s="35"/>
      <c r="C49" s="29" t="s">
        <v>104</v>
      </c>
      <c r="D49" s="34"/>
      <c r="E49" s="34"/>
      <c r="F49" s="34"/>
      <c r="G49" s="34"/>
      <c r="H49" s="34"/>
      <c r="I49" s="93"/>
      <c r="J49" s="34"/>
      <c r="K49" s="34"/>
      <c r="L49" s="94"/>
      <c r="S49" s="34"/>
      <c r="T49" s="34"/>
      <c r="U49" s="34"/>
      <c r="V49" s="34"/>
      <c r="W49" s="34"/>
      <c r="X49" s="34"/>
      <c r="Y49" s="34"/>
      <c r="Z49" s="34"/>
      <c r="AA49" s="34"/>
      <c r="AB49" s="34"/>
      <c r="AC49" s="34"/>
      <c r="AD49" s="34"/>
      <c r="AE49" s="34"/>
    </row>
    <row r="50" spans="1:31" s="2" customFormat="1" ht="16.5" customHeight="1">
      <c r="A50" s="34"/>
      <c r="B50" s="35"/>
      <c r="C50" s="34"/>
      <c r="D50" s="34"/>
      <c r="E50" s="312" t="str">
        <f>E9</f>
        <v>4 - Zdravotní instalace</v>
      </c>
      <c r="F50" s="333"/>
      <c r="G50" s="333"/>
      <c r="H50" s="333"/>
      <c r="I50" s="93"/>
      <c r="J50" s="34"/>
      <c r="K50" s="34"/>
      <c r="L50" s="94"/>
      <c r="S50" s="34"/>
      <c r="T50" s="34"/>
      <c r="U50" s="34"/>
      <c r="V50" s="34"/>
      <c r="W50" s="34"/>
      <c r="X50" s="34"/>
      <c r="Y50" s="34"/>
      <c r="Z50" s="34"/>
      <c r="AA50" s="34"/>
      <c r="AB50" s="34"/>
      <c r="AC50" s="34"/>
      <c r="AD50" s="34"/>
      <c r="AE50" s="34"/>
    </row>
    <row r="51" spans="1:31" s="2" customFormat="1" ht="6.95" customHeight="1">
      <c r="A51" s="34"/>
      <c r="B51" s="35"/>
      <c r="C51" s="34"/>
      <c r="D51" s="34"/>
      <c r="E51" s="34"/>
      <c r="F51" s="34"/>
      <c r="G51" s="34"/>
      <c r="H51" s="34"/>
      <c r="I51" s="93"/>
      <c r="J51" s="34"/>
      <c r="K51" s="34"/>
      <c r="L51" s="94"/>
      <c r="S51" s="34"/>
      <c r="T51" s="34"/>
      <c r="U51" s="34"/>
      <c r="V51" s="34"/>
      <c r="W51" s="34"/>
      <c r="X51" s="34"/>
      <c r="Y51" s="34"/>
      <c r="Z51" s="34"/>
      <c r="AA51" s="34"/>
      <c r="AB51" s="34"/>
      <c r="AC51" s="34"/>
      <c r="AD51" s="34"/>
      <c r="AE51" s="34"/>
    </row>
    <row r="52" spans="1:31" s="2" customFormat="1" ht="12" customHeight="1">
      <c r="A52" s="34"/>
      <c r="B52" s="35"/>
      <c r="C52" s="29" t="s">
        <v>21</v>
      </c>
      <c r="D52" s="34"/>
      <c r="E52" s="34"/>
      <c r="F52" s="27" t="str">
        <f>F12</f>
        <v xml:space="preserve"> </v>
      </c>
      <c r="G52" s="34"/>
      <c r="H52" s="34"/>
      <c r="I52" s="95" t="s">
        <v>23</v>
      </c>
      <c r="J52" s="52" t="str">
        <f>IF(J12="","",J12)</f>
        <v>8.7.2019</v>
      </c>
      <c r="K52" s="34"/>
      <c r="L52" s="94"/>
      <c r="S52" s="34"/>
      <c r="T52" s="34"/>
      <c r="U52" s="34"/>
      <c r="V52" s="34"/>
      <c r="W52" s="34"/>
      <c r="X52" s="34"/>
      <c r="Y52" s="34"/>
      <c r="Z52" s="34"/>
      <c r="AA52" s="34"/>
      <c r="AB52" s="34"/>
      <c r="AC52" s="34"/>
      <c r="AD52" s="34"/>
      <c r="AE52" s="34"/>
    </row>
    <row r="53" spans="1:31" s="2" customFormat="1" ht="6.95" customHeight="1">
      <c r="A53" s="34"/>
      <c r="B53" s="35"/>
      <c r="C53" s="34"/>
      <c r="D53" s="34"/>
      <c r="E53" s="34"/>
      <c r="F53" s="34"/>
      <c r="G53" s="34"/>
      <c r="H53" s="34"/>
      <c r="I53" s="93"/>
      <c r="J53" s="34"/>
      <c r="K53" s="34"/>
      <c r="L53" s="94"/>
      <c r="S53" s="34"/>
      <c r="T53" s="34"/>
      <c r="U53" s="34"/>
      <c r="V53" s="34"/>
      <c r="W53" s="34"/>
      <c r="X53" s="34"/>
      <c r="Y53" s="34"/>
      <c r="Z53" s="34"/>
      <c r="AA53" s="34"/>
      <c r="AB53" s="34"/>
      <c r="AC53" s="34"/>
      <c r="AD53" s="34"/>
      <c r="AE53" s="34"/>
    </row>
    <row r="54" spans="1:31" s="2" customFormat="1" ht="15.2" customHeight="1">
      <c r="A54" s="34"/>
      <c r="B54" s="35"/>
      <c r="C54" s="29" t="s">
        <v>25</v>
      </c>
      <c r="D54" s="34"/>
      <c r="E54" s="34"/>
      <c r="F54" s="27" t="str">
        <f>E15</f>
        <v>NEMOCNICE ČESKÝ KRUMLOV, a.s.</v>
      </c>
      <c r="G54" s="34"/>
      <c r="H54" s="34"/>
      <c r="I54" s="95" t="s">
        <v>31</v>
      </c>
      <c r="J54" s="32" t="str">
        <f>E21</f>
        <v>ALFAPLAN s.r.o.</v>
      </c>
      <c r="K54" s="34"/>
      <c r="L54" s="94"/>
      <c r="S54" s="34"/>
      <c r="T54" s="34"/>
      <c r="U54" s="34"/>
      <c r="V54" s="34"/>
      <c r="W54" s="34"/>
      <c r="X54" s="34"/>
      <c r="Y54" s="34"/>
      <c r="Z54" s="34"/>
      <c r="AA54" s="34"/>
      <c r="AB54" s="34"/>
      <c r="AC54" s="34"/>
      <c r="AD54" s="34"/>
      <c r="AE54" s="34"/>
    </row>
    <row r="55" spans="1:31" s="2" customFormat="1" ht="15.2" customHeight="1">
      <c r="A55" s="34"/>
      <c r="B55" s="35"/>
      <c r="C55" s="29" t="s">
        <v>29</v>
      </c>
      <c r="D55" s="34"/>
      <c r="E55" s="34"/>
      <c r="F55" s="27" t="str">
        <f>IF(E18="","",E18)</f>
        <v>Vyplň údaj</v>
      </c>
      <c r="G55" s="34"/>
      <c r="H55" s="34"/>
      <c r="I55" s="95" t="s">
        <v>34</v>
      </c>
      <c r="J55" s="32" t="str">
        <f>E24</f>
        <v xml:space="preserve"> </v>
      </c>
      <c r="K55" s="34"/>
      <c r="L55" s="94"/>
      <c r="S55" s="34"/>
      <c r="T55" s="34"/>
      <c r="U55" s="34"/>
      <c r="V55" s="34"/>
      <c r="W55" s="34"/>
      <c r="X55" s="34"/>
      <c r="Y55" s="34"/>
      <c r="Z55" s="34"/>
      <c r="AA55" s="34"/>
      <c r="AB55" s="34"/>
      <c r="AC55" s="34"/>
      <c r="AD55" s="34"/>
      <c r="AE55" s="34"/>
    </row>
    <row r="56" spans="1:31" s="2" customFormat="1" ht="10.35" customHeight="1">
      <c r="A56" s="34"/>
      <c r="B56" s="35"/>
      <c r="C56" s="34"/>
      <c r="D56" s="34"/>
      <c r="E56" s="34"/>
      <c r="F56" s="34"/>
      <c r="G56" s="34"/>
      <c r="H56" s="34"/>
      <c r="I56" s="93"/>
      <c r="J56" s="34"/>
      <c r="K56" s="34"/>
      <c r="L56" s="94"/>
      <c r="S56" s="34"/>
      <c r="T56" s="34"/>
      <c r="U56" s="34"/>
      <c r="V56" s="34"/>
      <c r="W56" s="34"/>
      <c r="X56" s="34"/>
      <c r="Y56" s="34"/>
      <c r="Z56" s="34"/>
      <c r="AA56" s="34"/>
      <c r="AB56" s="34"/>
      <c r="AC56" s="34"/>
      <c r="AD56" s="34"/>
      <c r="AE56" s="34"/>
    </row>
    <row r="57" spans="1:31" s="2" customFormat="1" ht="29.25" customHeight="1">
      <c r="A57" s="34"/>
      <c r="B57" s="35"/>
      <c r="C57" s="115" t="s">
        <v>107</v>
      </c>
      <c r="D57" s="106"/>
      <c r="E57" s="106"/>
      <c r="F57" s="106"/>
      <c r="G57" s="106"/>
      <c r="H57" s="106"/>
      <c r="I57" s="116"/>
      <c r="J57" s="117" t="s">
        <v>108</v>
      </c>
      <c r="K57" s="106"/>
      <c r="L57" s="94"/>
      <c r="S57" s="34"/>
      <c r="T57" s="34"/>
      <c r="U57" s="34"/>
      <c r="V57" s="34"/>
      <c r="W57" s="34"/>
      <c r="X57" s="34"/>
      <c r="Y57" s="34"/>
      <c r="Z57" s="34"/>
      <c r="AA57" s="34"/>
      <c r="AB57" s="34"/>
      <c r="AC57" s="34"/>
      <c r="AD57" s="34"/>
      <c r="AE57" s="34"/>
    </row>
    <row r="58" spans="1:31" s="2" customFormat="1" ht="10.35" customHeight="1">
      <c r="A58" s="34"/>
      <c r="B58" s="35"/>
      <c r="C58" s="34"/>
      <c r="D58" s="34"/>
      <c r="E58" s="34"/>
      <c r="F58" s="34"/>
      <c r="G58" s="34"/>
      <c r="H58" s="34"/>
      <c r="I58" s="93"/>
      <c r="J58" s="34"/>
      <c r="K58" s="34"/>
      <c r="L58" s="94"/>
      <c r="S58" s="34"/>
      <c r="T58" s="34"/>
      <c r="U58" s="34"/>
      <c r="V58" s="34"/>
      <c r="W58" s="34"/>
      <c r="X58" s="34"/>
      <c r="Y58" s="34"/>
      <c r="Z58" s="34"/>
      <c r="AA58" s="34"/>
      <c r="AB58" s="34"/>
      <c r="AC58" s="34"/>
      <c r="AD58" s="34"/>
      <c r="AE58" s="34"/>
    </row>
    <row r="59" spans="1:47" s="2" customFormat="1" ht="22.9" customHeight="1">
      <c r="A59" s="34"/>
      <c r="B59" s="35"/>
      <c r="C59" s="118" t="s">
        <v>69</v>
      </c>
      <c r="D59" s="34"/>
      <c r="E59" s="34"/>
      <c r="F59" s="34"/>
      <c r="G59" s="34"/>
      <c r="H59" s="34"/>
      <c r="I59" s="93"/>
      <c r="J59" s="68">
        <f>J96</f>
        <v>0</v>
      </c>
      <c r="K59" s="34"/>
      <c r="L59" s="94"/>
      <c r="S59" s="34"/>
      <c r="T59" s="34"/>
      <c r="U59" s="34"/>
      <c r="V59" s="34"/>
      <c r="W59" s="34"/>
      <c r="X59" s="34"/>
      <c r="Y59" s="34"/>
      <c r="Z59" s="34"/>
      <c r="AA59" s="34"/>
      <c r="AB59" s="34"/>
      <c r="AC59" s="34"/>
      <c r="AD59" s="34"/>
      <c r="AE59" s="34"/>
      <c r="AU59" s="19" t="s">
        <v>109</v>
      </c>
    </row>
    <row r="60" spans="2:12" s="9" customFormat="1" ht="24.95" customHeight="1">
      <c r="B60" s="119"/>
      <c r="D60" s="120" t="s">
        <v>110</v>
      </c>
      <c r="E60" s="121"/>
      <c r="F60" s="121"/>
      <c r="G60" s="121"/>
      <c r="H60" s="121"/>
      <c r="I60" s="122"/>
      <c r="J60" s="123">
        <f>J97</f>
        <v>0</v>
      </c>
      <c r="L60" s="119"/>
    </row>
    <row r="61" spans="2:12" s="10" customFormat="1" ht="19.9" customHeight="1">
      <c r="B61" s="124"/>
      <c r="D61" s="125" t="s">
        <v>111</v>
      </c>
      <c r="E61" s="126"/>
      <c r="F61" s="126"/>
      <c r="G61" s="126"/>
      <c r="H61" s="126"/>
      <c r="I61" s="127"/>
      <c r="J61" s="128">
        <f>J98</f>
        <v>0</v>
      </c>
      <c r="L61" s="124"/>
    </row>
    <row r="62" spans="2:12" s="10" customFormat="1" ht="19.9" customHeight="1">
      <c r="B62" s="124"/>
      <c r="D62" s="125" t="s">
        <v>3195</v>
      </c>
      <c r="E62" s="126"/>
      <c r="F62" s="126"/>
      <c r="G62" s="126"/>
      <c r="H62" s="126"/>
      <c r="I62" s="127"/>
      <c r="J62" s="128">
        <f>J136</f>
        <v>0</v>
      </c>
      <c r="L62" s="124"/>
    </row>
    <row r="63" spans="2:12" s="10" customFormat="1" ht="19.9" customHeight="1">
      <c r="B63" s="124"/>
      <c r="D63" s="125" t="s">
        <v>116</v>
      </c>
      <c r="E63" s="126"/>
      <c r="F63" s="126"/>
      <c r="G63" s="126"/>
      <c r="H63" s="126"/>
      <c r="I63" s="127"/>
      <c r="J63" s="128">
        <f>J153</f>
        <v>0</v>
      </c>
      <c r="L63" s="124"/>
    </row>
    <row r="64" spans="2:12" s="10" customFormat="1" ht="19.9" customHeight="1">
      <c r="B64" s="124"/>
      <c r="D64" s="125" t="s">
        <v>120</v>
      </c>
      <c r="E64" s="126"/>
      <c r="F64" s="126"/>
      <c r="G64" s="126"/>
      <c r="H64" s="126"/>
      <c r="I64" s="127"/>
      <c r="J64" s="128">
        <f>J168</f>
        <v>0</v>
      </c>
      <c r="L64" s="124"/>
    </row>
    <row r="65" spans="2:12" s="10" customFormat="1" ht="19.9" customHeight="1">
      <c r="B65" s="124"/>
      <c r="D65" s="125" t="s">
        <v>127</v>
      </c>
      <c r="E65" s="126"/>
      <c r="F65" s="126"/>
      <c r="G65" s="126"/>
      <c r="H65" s="126"/>
      <c r="I65" s="127"/>
      <c r="J65" s="128">
        <f>J184</f>
        <v>0</v>
      </c>
      <c r="L65" s="124"/>
    </row>
    <row r="66" spans="2:12" s="10" customFormat="1" ht="19.9" customHeight="1">
      <c r="B66" s="124"/>
      <c r="D66" s="125" t="s">
        <v>128</v>
      </c>
      <c r="E66" s="126"/>
      <c r="F66" s="126"/>
      <c r="G66" s="126"/>
      <c r="H66" s="126"/>
      <c r="I66" s="127"/>
      <c r="J66" s="128">
        <f>J190</f>
        <v>0</v>
      </c>
      <c r="L66" s="124"/>
    </row>
    <row r="67" spans="2:12" s="9" customFormat="1" ht="24.95" customHeight="1">
      <c r="B67" s="119"/>
      <c r="D67" s="120" t="s">
        <v>129</v>
      </c>
      <c r="E67" s="121"/>
      <c r="F67" s="121"/>
      <c r="G67" s="121"/>
      <c r="H67" s="121"/>
      <c r="I67" s="122"/>
      <c r="J67" s="123">
        <f>J192</f>
        <v>0</v>
      </c>
      <c r="L67" s="119"/>
    </row>
    <row r="68" spans="2:12" s="10" customFormat="1" ht="19.9" customHeight="1">
      <c r="B68" s="124"/>
      <c r="D68" s="125" t="s">
        <v>3196</v>
      </c>
      <c r="E68" s="126"/>
      <c r="F68" s="126"/>
      <c r="G68" s="126"/>
      <c r="H68" s="126"/>
      <c r="I68" s="127"/>
      <c r="J68" s="128">
        <f>J193</f>
        <v>0</v>
      </c>
      <c r="L68" s="124"/>
    </row>
    <row r="69" spans="2:12" s="10" customFormat="1" ht="19.9" customHeight="1">
      <c r="B69" s="124"/>
      <c r="D69" s="125" t="s">
        <v>3197</v>
      </c>
      <c r="E69" s="126"/>
      <c r="F69" s="126"/>
      <c r="G69" s="126"/>
      <c r="H69" s="126"/>
      <c r="I69" s="127"/>
      <c r="J69" s="128">
        <f>J207</f>
        <v>0</v>
      </c>
      <c r="L69" s="124"/>
    </row>
    <row r="70" spans="2:12" s="10" customFormat="1" ht="19.9" customHeight="1">
      <c r="B70" s="124"/>
      <c r="D70" s="125" t="s">
        <v>3198</v>
      </c>
      <c r="E70" s="126"/>
      <c r="F70" s="126"/>
      <c r="G70" s="126"/>
      <c r="H70" s="126"/>
      <c r="I70" s="127"/>
      <c r="J70" s="128">
        <f>J215</f>
        <v>0</v>
      </c>
      <c r="L70" s="124"/>
    </row>
    <row r="71" spans="2:12" s="10" customFormat="1" ht="19.9" customHeight="1">
      <c r="B71" s="124"/>
      <c r="D71" s="125" t="s">
        <v>3199</v>
      </c>
      <c r="E71" s="126"/>
      <c r="F71" s="126"/>
      <c r="G71" s="126"/>
      <c r="H71" s="126"/>
      <c r="I71" s="127"/>
      <c r="J71" s="128">
        <f>J240</f>
        <v>0</v>
      </c>
      <c r="L71" s="124"/>
    </row>
    <row r="72" spans="2:12" s="10" customFormat="1" ht="19.9" customHeight="1">
      <c r="B72" s="124"/>
      <c r="D72" s="125" t="s">
        <v>3200</v>
      </c>
      <c r="E72" s="126"/>
      <c r="F72" s="126"/>
      <c r="G72" s="126"/>
      <c r="H72" s="126"/>
      <c r="I72" s="127"/>
      <c r="J72" s="128">
        <f>J247</f>
        <v>0</v>
      </c>
      <c r="L72" s="124"/>
    </row>
    <row r="73" spans="2:12" s="10" customFormat="1" ht="19.9" customHeight="1">
      <c r="B73" s="124"/>
      <c r="D73" s="125" t="s">
        <v>3201</v>
      </c>
      <c r="E73" s="126"/>
      <c r="F73" s="126"/>
      <c r="G73" s="126"/>
      <c r="H73" s="126"/>
      <c r="I73" s="127"/>
      <c r="J73" s="128">
        <f>J260</f>
        <v>0</v>
      </c>
      <c r="L73" s="124"/>
    </row>
    <row r="74" spans="2:12" s="10" customFormat="1" ht="19.9" customHeight="1">
      <c r="B74" s="124"/>
      <c r="D74" s="125" t="s">
        <v>3202</v>
      </c>
      <c r="E74" s="126"/>
      <c r="F74" s="126"/>
      <c r="G74" s="126"/>
      <c r="H74" s="126"/>
      <c r="I74" s="127"/>
      <c r="J74" s="128">
        <f>J272</f>
        <v>0</v>
      </c>
      <c r="L74" s="124"/>
    </row>
    <row r="75" spans="2:12" s="10" customFormat="1" ht="19.9" customHeight="1">
      <c r="B75" s="124"/>
      <c r="D75" s="125" t="s">
        <v>3203</v>
      </c>
      <c r="E75" s="126"/>
      <c r="F75" s="126"/>
      <c r="G75" s="126"/>
      <c r="H75" s="126"/>
      <c r="I75" s="127"/>
      <c r="J75" s="128">
        <f>J303</f>
        <v>0</v>
      </c>
      <c r="L75" s="124"/>
    </row>
    <row r="76" spans="2:12" s="10" customFormat="1" ht="19.9" customHeight="1">
      <c r="B76" s="124"/>
      <c r="D76" s="125" t="s">
        <v>3204</v>
      </c>
      <c r="E76" s="126"/>
      <c r="F76" s="126"/>
      <c r="G76" s="126"/>
      <c r="H76" s="126"/>
      <c r="I76" s="127"/>
      <c r="J76" s="128">
        <f>J313</f>
        <v>0</v>
      </c>
      <c r="L76" s="124"/>
    </row>
    <row r="77" spans="1:31" s="2" customFormat="1" ht="21.75" customHeight="1">
      <c r="A77" s="34"/>
      <c r="B77" s="35"/>
      <c r="C77" s="34"/>
      <c r="D77" s="34"/>
      <c r="E77" s="34"/>
      <c r="F77" s="34"/>
      <c r="G77" s="34"/>
      <c r="H77" s="34"/>
      <c r="I77" s="93"/>
      <c r="J77" s="34"/>
      <c r="K77" s="34"/>
      <c r="L77" s="94"/>
      <c r="S77" s="34"/>
      <c r="T77" s="34"/>
      <c r="U77" s="34"/>
      <c r="V77" s="34"/>
      <c r="W77" s="34"/>
      <c r="X77" s="34"/>
      <c r="Y77" s="34"/>
      <c r="Z77" s="34"/>
      <c r="AA77" s="34"/>
      <c r="AB77" s="34"/>
      <c r="AC77" s="34"/>
      <c r="AD77" s="34"/>
      <c r="AE77" s="34"/>
    </row>
    <row r="78" spans="1:31" s="2" customFormat="1" ht="6.95" customHeight="1">
      <c r="A78" s="34"/>
      <c r="B78" s="44"/>
      <c r="C78" s="45"/>
      <c r="D78" s="45"/>
      <c r="E78" s="45"/>
      <c r="F78" s="45"/>
      <c r="G78" s="45"/>
      <c r="H78" s="45"/>
      <c r="I78" s="113"/>
      <c r="J78" s="45"/>
      <c r="K78" s="45"/>
      <c r="L78" s="94"/>
      <c r="S78" s="34"/>
      <c r="T78" s="34"/>
      <c r="U78" s="34"/>
      <c r="V78" s="34"/>
      <c r="W78" s="34"/>
      <c r="X78" s="34"/>
      <c r="Y78" s="34"/>
      <c r="Z78" s="34"/>
      <c r="AA78" s="34"/>
      <c r="AB78" s="34"/>
      <c r="AC78" s="34"/>
      <c r="AD78" s="34"/>
      <c r="AE78" s="34"/>
    </row>
    <row r="82" spans="1:31" s="2" customFormat="1" ht="6.95" customHeight="1">
      <c r="A82" s="34"/>
      <c r="B82" s="46"/>
      <c r="C82" s="47"/>
      <c r="D82" s="47"/>
      <c r="E82" s="47"/>
      <c r="F82" s="47"/>
      <c r="G82" s="47"/>
      <c r="H82" s="47"/>
      <c r="I82" s="114"/>
      <c r="J82" s="47"/>
      <c r="K82" s="47"/>
      <c r="L82" s="94"/>
      <c r="S82" s="34"/>
      <c r="T82" s="34"/>
      <c r="U82" s="34"/>
      <c r="V82" s="34"/>
      <c r="W82" s="34"/>
      <c r="X82" s="34"/>
      <c r="Y82" s="34"/>
      <c r="Z82" s="34"/>
      <c r="AA82" s="34"/>
      <c r="AB82" s="34"/>
      <c r="AC82" s="34"/>
      <c r="AD82" s="34"/>
      <c r="AE82" s="34"/>
    </row>
    <row r="83" spans="1:31" s="2" customFormat="1" ht="24.95" customHeight="1">
      <c r="A83" s="34"/>
      <c r="B83" s="35"/>
      <c r="C83" s="23" t="s">
        <v>144</v>
      </c>
      <c r="D83" s="34"/>
      <c r="E83" s="34"/>
      <c r="F83" s="34"/>
      <c r="G83" s="34"/>
      <c r="H83" s="34"/>
      <c r="I83" s="93"/>
      <c r="J83" s="34"/>
      <c r="K83" s="34"/>
      <c r="L83" s="94"/>
      <c r="S83" s="34"/>
      <c r="T83" s="34"/>
      <c r="U83" s="34"/>
      <c r="V83" s="34"/>
      <c r="W83" s="34"/>
      <c r="X83" s="34"/>
      <c r="Y83" s="34"/>
      <c r="Z83" s="34"/>
      <c r="AA83" s="34"/>
      <c r="AB83" s="34"/>
      <c r="AC83" s="34"/>
      <c r="AD83" s="34"/>
      <c r="AE83" s="34"/>
    </row>
    <row r="84" spans="1:31" s="2" customFormat="1" ht="6.95" customHeight="1">
      <c r="A84" s="34"/>
      <c r="B84" s="35"/>
      <c r="C84" s="34"/>
      <c r="D84" s="34"/>
      <c r="E84" s="34"/>
      <c r="F84" s="34"/>
      <c r="G84" s="34"/>
      <c r="H84" s="34"/>
      <c r="I84" s="93"/>
      <c r="J84" s="34"/>
      <c r="K84" s="34"/>
      <c r="L84" s="94"/>
      <c r="S84" s="34"/>
      <c r="T84" s="34"/>
      <c r="U84" s="34"/>
      <c r="V84" s="34"/>
      <c r="W84" s="34"/>
      <c r="X84" s="34"/>
      <c r="Y84" s="34"/>
      <c r="Z84" s="34"/>
      <c r="AA84" s="34"/>
      <c r="AB84" s="34"/>
      <c r="AC84" s="34"/>
      <c r="AD84" s="34"/>
      <c r="AE84" s="34"/>
    </row>
    <row r="85" spans="1:31" s="2" customFormat="1" ht="12" customHeight="1">
      <c r="A85" s="34"/>
      <c r="B85" s="35"/>
      <c r="C85" s="29" t="s">
        <v>17</v>
      </c>
      <c r="D85" s="34"/>
      <c r="E85" s="34"/>
      <c r="F85" s="34"/>
      <c r="G85" s="34"/>
      <c r="H85" s="34"/>
      <c r="I85" s="93"/>
      <c r="J85" s="34"/>
      <c r="K85" s="34"/>
      <c r="L85" s="94"/>
      <c r="S85" s="34"/>
      <c r="T85" s="34"/>
      <c r="U85" s="34"/>
      <c r="V85" s="34"/>
      <c r="W85" s="34"/>
      <c r="X85" s="34"/>
      <c r="Y85" s="34"/>
      <c r="Z85" s="34"/>
      <c r="AA85" s="34"/>
      <c r="AB85" s="34"/>
      <c r="AC85" s="34"/>
      <c r="AD85" s="34"/>
      <c r="AE85" s="34"/>
    </row>
    <row r="86" spans="1:31" s="2" customFormat="1" ht="16.5" customHeight="1">
      <c r="A86" s="34"/>
      <c r="B86" s="35"/>
      <c r="C86" s="34"/>
      <c r="D86" s="34"/>
      <c r="E86" s="331" t="str">
        <f>E7</f>
        <v>Stavební úpravy a přístavba výjezdové základny ZZS JčK- Český Krumlov</v>
      </c>
      <c r="F86" s="332"/>
      <c r="G86" s="332"/>
      <c r="H86" s="332"/>
      <c r="I86" s="93"/>
      <c r="J86" s="34"/>
      <c r="K86" s="34"/>
      <c r="L86" s="94"/>
      <c r="S86" s="34"/>
      <c r="T86" s="34"/>
      <c r="U86" s="34"/>
      <c r="V86" s="34"/>
      <c r="W86" s="34"/>
      <c r="X86" s="34"/>
      <c r="Y86" s="34"/>
      <c r="Z86" s="34"/>
      <c r="AA86" s="34"/>
      <c r="AB86" s="34"/>
      <c r="AC86" s="34"/>
      <c r="AD86" s="34"/>
      <c r="AE86" s="34"/>
    </row>
    <row r="87" spans="1:31" s="2" customFormat="1" ht="12" customHeight="1">
      <c r="A87" s="34"/>
      <c r="B87" s="35"/>
      <c r="C87" s="29" t="s">
        <v>104</v>
      </c>
      <c r="D87" s="34"/>
      <c r="E87" s="34"/>
      <c r="F87" s="34"/>
      <c r="G87" s="34"/>
      <c r="H87" s="34"/>
      <c r="I87" s="93"/>
      <c r="J87" s="34"/>
      <c r="K87" s="34"/>
      <c r="L87" s="94"/>
      <c r="S87" s="34"/>
      <c r="T87" s="34"/>
      <c r="U87" s="34"/>
      <c r="V87" s="34"/>
      <c r="W87" s="34"/>
      <c r="X87" s="34"/>
      <c r="Y87" s="34"/>
      <c r="Z87" s="34"/>
      <c r="AA87" s="34"/>
      <c r="AB87" s="34"/>
      <c r="AC87" s="34"/>
      <c r="AD87" s="34"/>
      <c r="AE87" s="34"/>
    </row>
    <row r="88" spans="1:31" s="2" customFormat="1" ht="16.5" customHeight="1">
      <c r="A88" s="34"/>
      <c r="B88" s="35"/>
      <c r="C88" s="34"/>
      <c r="D88" s="34"/>
      <c r="E88" s="312" t="str">
        <f>E9</f>
        <v>4 - Zdravotní instalace</v>
      </c>
      <c r="F88" s="333"/>
      <c r="G88" s="333"/>
      <c r="H88" s="333"/>
      <c r="I88" s="93"/>
      <c r="J88" s="34"/>
      <c r="K88" s="34"/>
      <c r="L88" s="94"/>
      <c r="S88" s="34"/>
      <c r="T88" s="34"/>
      <c r="U88" s="34"/>
      <c r="V88" s="34"/>
      <c r="W88" s="34"/>
      <c r="X88" s="34"/>
      <c r="Y88" s="34"/>
      <c r="Z88" s="34"/>
      <c r="AA88" s="34"/>
      <c r="AB88" s="34"/>
      <c r="AC88" s="34"/>
      <c r="AD88" s="34"/>
      <c r="AE88" s="34"/>
    </row>
    <row r="89" spans="1:31" s="2" customFormat="1" ht="6.95" customHeight="1">
      <c r="A89" s="34"/>
      <c r="B89" s="35"/>
      <c r="C89" s="34"/>
      <c r="D89" s="34"/>
      <c r="E89" s="34"/>
      <c r="F89" s="34"/>
      <c r="G89" s="34"/>
      <c r="H89" s="34"/>
      <c r="I89" s="93"/>
      <c r="J89" s="34"/>
      <c r="K89" s="34"/>
      <c r="L89" s="94"/>
      <c r="S89" s="34"/>
      <c r="T89" s="34"/>
      <c r="U89" s="34"/>
      <c r="V89" s="34"/>
      <c r="W89" s="34"/>
      <c r="X89" s="34"/>
      <c r="Y89" s="34"/>
      <c r="Z89" s="34"/>
      <c r="AA89" s="34"/>
      <c r="AB89" s="34"/>
      <c r="AC89" s="34"/>
      <c r="AD89" s="34"/>
      <c r="AE89" s="34"/>
    </row>
    <row r="90" spans="1:31" s="2" customFormat="1" ht="12" customHeight="1">
      <c r="A90" s="34"/>
      <c r="B90" s="35"/>
      <c r="C90" s="29" t="s">
        <v>21</v>
      </c>
      <c r="D90" s="34"/>
      <c r="E90" s="34"/>
      <c r="F90" s="27" t="str">
        <f>F12</f>
        <v xml:space="preserve"> </v>
      </c>
      <c r="G90" s="34"/>
      <c r="H90" s="34"/>
      <c r="I90" s="95" t="s">
        <v>23</v>
      </c>
      <c r="J90" s="52" t="str">
        <f>IF(J12="","",J12)</f>
        <v>8.7.2019</v>
      </c>
      <c r="K90" s="34"/>
      <c r="L90" s="94"/>
      <c r="S90" s="34"/>
      <c r="T90" s="34"/>
      <c r="U90" s="34"/>
      <c r="V90" s="34"/>
      <c r="W90" s="34"/>
      <c r="X90" s="34"/>
      <c r="Y90" s="34"/>
      <c r="Z90" s="34"/>
      <c r="AA90" s="34"/>
      <c r="AB90" s="34"/>
      <c r="AC90" s="34"/>
      <c r="AD90" s="34"/>
      <c r="AE90" s="34"/>
    </row>
    <row r="91" spans="1:31" s="2" customFormat="1" ht="6.95" customHeight="1">
      <c r="A91" s="34"/>
      <c r="B91" s="35"/>
      <c r="C91" s="34"/>
      <c r="D91" s="34"/>
      <c r="E91" s="34"/>
      <c r="F91" s="34"/>
      <c r="G91" s="34"/>
      <c r="H91" s="34"/>
      <c r="I91" s="93"/>
      <c r="J91" s="34"/>
      <c r="K91" s="34"/>
      <c r="L91" s="94"/>
      <c r="S91" s="34"/>
      <c r="T91" s="34"/>
      <c r="U91" s="34"/>
      <c r="V91" s="34"/>
      <c r="W91" s="34"/>
      <c r="X91" s="34"/>
      <c r="Y91" s="34"/>
      <c r="Z91" s="34"/>
      <c r="AA91" s="34"/>
      <c r="AB91" s="34"/>
      <c r="AC91" s="34"/>
      <c r="AD91" s="34"/>
      <c r="AE91" s="34"/>
    </row>
    <row r="92" spans="1:31" s="2" customFormat="1" ht="15.2" customHeight="1">
      <c r="A92" s="34"/>
      <c r="B92" s="35"/>
      <c r="C92" s="29" t="s">
        <v>25</v>
      </c>
      <c r="D92" s="34"/>
      <c r="E92" s="34"/>
      <c r="F92" s="27" t="str">
        <f>E15</f>
        <v>NEMOCNICE ČESKÝ KRUMLOV, a.s.</v>
      </c>
      <c r="G92" s="34"/>
      <c r="H92" s="34"/>
      <c r="I92" s="95" t="s">
        <v>31</v>
      </c>
      <c r="J92" s="32" t="str">
        <f>E21</f>
        <v>ALFAPLAN s.r.o.</v>
      </c>
      <c r="K92" s="34"/>
      <c r="L92" s="94"/>
      <c r="S92" s="34"/>
      <c r="T92" s="34"/>
      <c r="U92" s="34"/>
      <c r="V92" s="34"/>
      <c r="W92" s="34"/>
      <c r="X92" s="34"/>
      <c r="Y92" s="34"/>
      <c r="Z92" s="34"/>
      <c r="AA92" s="34"/>
      <c r="AB92" s="34"/>
      <c r="AC92" s="34"/>
      <c r="AD92" s="34"/>
      <c r="AE92" s="34"/>
    </row>
    <row r="93" spans="1:31" s="2" customFormat="1" ht="15.2" customHeight="1">
      <c r="A93" s="34"/>
      <c r="B93" s="35"/>
      <c r="C93" s="29" t="s">
        <v>29</v>
      </c>
      <c r="D93" s="34"/>
      <c r="E93" s="34"/>
      <c r="F93" s="27" t="str">
        <f>IF(E18="","",E18)</f>
        <v>Vyplň údaj</v>
      </c>
      <c r="G93" s="34"/>
      <c r="H93" s="34"/>
      <c r="I93" s="95" t="s">
        <v>34</v>
      </c>
      <c r="J93" s="32" t="str">
        <f>E24</f>
        <v xml:space="preserve"> </v>
      </c>
      <c r="K93" s="34"/>
      <c r="L93" s="94"/>
      <c r="S93" s="34"/>
      <c r="T93" s="34"/>
      <c r="U93" s="34"/>
      <c r="V93" s="34"/>
      <c r="W93" s="34"/>
      <c r="X93" s="34"/>
      <c r="Y93" s="34"/>
      <c r="Z93" s="34"/>
      <c r="AA93" s="34"/>
      <c r="AB93" s="34"/>
      <c r="AC93" s="34"/>
      <c r="AD93" s="34"/>
      <c r="AE93" s="34"/>
    </row>
    <row r="94" spans="1:31" s="2" customFormat="1" ht="10.35" customHeight="1">
      <c r="A94" s="34"/>
      <c r="B94" s="35"/>
      <c r="C94" s="34"/>
      <c r="D94" s="34"/>
      <c r="E94" s="34"/>
      <c r="F94" s="34"/>
      <c r="G94" s="34"/>
      <c r="H94" s="34"/>
      <c r="I94" s="93"/>
      <c r="J94" s="34"/>
      <c r="K94" s="34"/>
      <c r="L94" s="94"/>
      <c r="S94" s="34"/>
      <c r="T94" s="34"/>
      <c r="U94" s="34"/>
      <c r="V94" s="34"/>
      <c r="W94" s="34"/>
      <c r="X94" s="34"/>
      <c r="Y94" s="34"/>
      <c r="Z94" s="34"/>
      <c r="AA94" s="34"/>
      <c r="AB94" s="34"/>
      <c r="AC94" s="34"/>
      <c r="AD94" s="34"/>
      <c r="AE94" s="34"/>
    </row>
    <row r="95" spans="1:31" s="11" customFormat="1" ht="29.25" customHeight="1">
      <c r="A95" s="129"/>
      <c r="B95" s="130"/>
      <c r="C95" s="131" t="s">
        <v>145</v>
      </c>
      <c r="D95" s="132" t="s">
        <v>56</v>
      </c>
      <c r="E95" s="132" t="s">
        <v>52</v>
      </c>
      <c r="F95" s="132" t="s">
        <v>53</v>
      </c>
      <c r="G95" s="132" t="s">
        <v>146</v>
      </c>
      <c r="H95" s="132" t="s">
        <v>147</v>
      </c>
      <c r="I95" s="133" t="s">
        <v>148</v>
      </c>
      <c r="J95" s="132" t="s">
        <v>108</v>
      </c>
      <c r="K95" s="134" t="s">
        <v>149</v>
      </c>
      <c r="L95" s="135"/>
      <c r="M95" s="59" t="s">
        <v>3</v>
      </c>
      <c r="N95" s="60" t="s">
        <v>41</v>
      </c>
      <c r="O95" s="60" t="s">
        <v>150</v>
      </c>
      <c r="P95" s="60" t="s">
        <v>151</v>
      </c>
      <c r="Q95" s="60" t="s">
        <v>152</v>
      </c>
      <c r="R95" s="60" t="s">
        <v>153</v>
      </c>
      <c r="S95" s="60" t="s">
        <v>154</v>
      </c>
      <c r="T95" s="61" t="s">
        <v>155</v>
      </c>
      <c r="U95" s="129"/>
      <c r="V95" s="129"/>
      <c r="W95" s="129"/>
      <c r="X95" s="129"/>
      <c r="Y95" s="129"/>
      <c r="Z95" s="129"/>
      <c r="AA95" s="129"/>
      <c r="AB95" s="129"/>
      <c r="AC95" s="129"/>
      <c r="AD95" s="129"/>
      <c r="AE95" s="129"/>
    </row>
    <row r="96" spans="1:63" s="2" customFormat="1" ht="22.9" customHeight="1">
      <c r="A96" s="34"/>
      <c r="B96" s="35"/>
      <c r="C96" s="66" t="s">
        <v>156</v>
      </c>
      <c r="D96" s="34"/>
      <c r="E96" s="34"/>
      <c r="F96" s="34"/>
      <c r="G96" s="34"/>
      <c r="H96" s="34"/>
      <c r="I96" s="93"/>
      <c r="J96" s="136">
        <f>BK96</f>
        <v>0</v>
      </c>
      <c r="K96" s="34"/>
      <c r="L96" s="35"/>
      <c r="M96" s="62"/>
      <c r="N96" s="53"/>
      <c r="O96" s="63"/>
      <c r="P96" s="137">
        <f>P97+P192</f>
        <v>0</v>
      </c>
      <c r="Q96" s="63"/>
      <c r="R96" s="137">
        <f>R97+R192</f>
        <v>25.108317969999998</v>
      </c>
      <c r="S96" s="63"/>
      <c r="T96" s="138">
        <f>T97+T192</f>
        <v>7.62318</v>
      </c>
      <c r="U96" s="34"/>
      <c r="V96" s="34"/>
      <c r="W96" s="34"/>
      <c r="X96" s="34"/>
      <c r="Y96" s="34"/>
      <c r="Z96" s="34"/>
      <c r="AA96" s="34"/>
      <c r="AB96" s="34"/>
      <c r="AC96" s="34"/>
      <c r="AD96" s="34"/>
      <c r="AE96" s="34"/>
      <c r="AT96" s="19" t="s">
        <v>70</v>
      </c>
      <c r="AU96" s="19" t="s">
        <v>109</v>
      </c>
      <c r="BK96" s="139">
        <f>BK97+BK192</f>
        <v>0</v>
      </c>
    </row>
    <row r="97" spans="2:63" s="12" customFormat="1" ht="25.9" customHeight="1">
      <c r="B97" s="140"/>
      <c r="D97" s="141" t="s">
        <v>70</v>
      </c>
      <c r="E97" s="142" t="s">
        <v>157</v>
      </c>
      <c r="F97" s="142" t="s">
        <v>158</v>
      </c>
      <c r="I97" s="143"/>
      <c r="J97" s="144">
        <f>BK97</f>
        <v>0</v>
      </c>
      <c r="L97" s="140"/>
      <c r="M97" s="145"/>
      <c r="N97" s="146"/>
      <c r="O97" s="146"/>
      <c r="P97" s="147">
        <f>P98+P136+P153+P168+P184+P190</f>
        <v>0</v>
      </c>
      <c r="Q97" s="146"/>
      <c r="R97" s="147">
        <f>R98+R136+R153+R168+R184+R190</f>
        <v>19.24080797</v>
      </c>
      <c r="S97" s="146"/>
      <c r="T97" s="148">
        <f>T98+T136+T153+T168+T184+T190</f>
        <v>7.62318</v>
      </c>
      <c r="AR97" s="141" t="s">
        <v>15</v>
      </c>
      <c r="AT97" s="149" t="s">
        <v>70</v>
      </c>
      <c r="AU97" s="149" t="s">
        <v>71</v>
      </c>
      <c r="AY97" s="141" t="s">
        <v>159</v>
      </c>
      <c r="BK97" s="150">
        <f>BK98+BK136+BK153+BK168+BK184+BK190</f>
        <v>0</v>
      </c>
    </row>
    <row r="98" spans="2:63" s="12" customFormat="1" ht="22.9" customHeight="1">
      <c r="B98" s="140"/>
      <c r="D98" s="141" t="s">
        <v>70</v>
      </c>
      <c r="E98" s="151" t="s">
        <v>15</v>
      </c>
      <c r="F98" s="151" t="s">
        <v>160</v>
      </c>
      <c r="I98" s="143"/>
      <c r="J98" s="152">
        <f>BK98</f>
        <v>0</v>
      </c>
      <c r="L98" s="140"/>
      <c r="M98" s="145"/>
      <c r="N98" s="146"/>
      <c r="O98" s="146"/>
      <c r="P98" s="147">
        <f>SUM(P99:P135)</f>
        <v>0</v>
      </c>
      <c r="Q98" s="146"/>
      <c r="R98" s="147">
        <f>SUM(R99:R135)</f>
        <v>11.28</v>
      </c>
      <c r="S98" s="146"/>
      <c r="T98" s="148">
        <f>SUM(T99:T135)</f>
        <v>0</v>
      </c>
      <c r="AR98" s="141" t="s">
        <v>15</v>
      </c>
      <c r="AT98" s="149" t="s">
        <v>70</v>
      </c>
      <c r="AU98" s="149" t="s">
        <v>15</v>
      </c>
      <c r="AY98" s="141" t="s">
        <v>159</v>
      </c>
      <c r="BK98" s="150">
        <f>SUM(BK99:BK135)</f>
        <v>0</v>
      </c>
    </row>
    <row r="99" spans="1:65" s="2" customFormat="1" ht="48" customHeight="1">
      <c r="A99" s="34"/>
      <c r="B99" s="153"/>
      <c r="C99" s="154" t="s">
        <v>15</v>
      </c>
      <c r="D99" s="154" t="s">
        <v>161</v>
      </c>
      <c r="E99" s="155" t="s">
        <v>218</v>
      </c>
      <c r="F99" s="156" t="s">
        <v>219</v>
      </c>
      <c r="G99" s="157" t="s">
        <v>172</v>
      </c>
      <c r="H99" s="158">
        <v>28.2</v>
      </c>
      <c r="I99" s="159"/>
      <c r="J99" s="160">
        <f>ROUND(I99*H99,2)</f>
        <v>0</v>
      </c>
      <c r="K99" s="156" t="s">
        <v>165</v>
      </c>
      <c r="L99" s="35"/>
      <c r="M99" s="161" t="s">
        <v>3</v>
      </c>
      <c r="N99" s="162" t="s">
        <v>42</v>
      </c>
      <c r="O99" s="55"/>
      <c r="P99" s="163">
        <f>O99*H99</f>
        <v>0</v>
      </c>
      <c r="Q99" s="163">
        <v>0</v>
      </c>
      <c r="R99" s="163">
        <f>Q99*H99</f>
        <v>0</v>
      </c>
      <c r="S99" s="163">
        <v>0</v>
      </c>
      <c r="T99" s="164">
        <f>S99*H99</f>
        <v>0</v>
      </c>
      <c r="U99" s="34"/>
      <c r="V99" s="34"/>
      <c r="W99" s="34"/>
      <c r="X99" s="34"/>
      <c r="Y99" s="34"/>
      <c r="Z99" s="34"/>
      <c r="AA99" s="34"/>
      <c r="AB99" s="34"/>
      <c r="AC99" s="34"/>
      <c r="AD99" s="34"/>
      <c r="AE99" s="34"/>
      <c r="AR99" s="165" t="s">
        <v>85</v>
      </c>
      <c r="AT99" s="165" t="s">
        <v>161</v>
      </c>
      <c r="AU99" s="165" t="s">
        <v>79</v>
      </c>
      <c r="AY99" s="19" t="s">
        <v>159</v>
      </c>
      <c r="BE99" s="166">
        <f>IF(N99="základní",J99,0)</f>
        <v>0</v>
      </c>
      <c r="BF99" s="166">
        <f>IF(N99="snížená",J99,0)</f>
        <v>0</v>
      </c>
      <c r="BG99" s="166">
        <f>IF(N99="zákl. přenesená",J99,0)</f>
        <v>0</v>
      </c>
      <c r="BH99" s="166">
        <f>IF(N99="sníž. přenesená",J99,0)</f>
        <v>0</v>
      </c>
      <c r="BI99" s="166">
        <f>IF(N99="nulová",J99,0)</f>
        <v>0</v>
      </c>
      <c r="BJ99" s="19" t="s">
        <v>15</v>
      </c>
      <c r="BK99" s="166">
        <f>ROUND(I99*H99,2)</f>
        <v>0</v>
      </c>
      <c r="BL99" s="19" t="s">
        <v>85</v>
      </c>
      <c r="BM99" s="165" t="s">
        <v>3205</v>
      </c>
    </row>
    <row r="100" spans="2:51" s="14" customFormat="1" ht="11.25">
      <c r="B100" s="175"/>
      <c r="D100" s="168" t="s">
        <v>167</v>
      </c>
      <c r="E100" s="176" t="s">
        <v>3</v>
      </c>
      <c r="F100" s="177" t="s">
        <v>3206</v>
      </c>
      <c r="H100" s="178">
        <v>10.2</v>
      </c>
      <c r="I100" s="179"/>
      <c r="L100" s="175"/>
      <c r="M100" s="180"/>
      <c r="N100" s="181"/>
      <c r="O100" s="181"/>
      <c r="P100" s="181"/>
      <c r="Q100" s="181"/>
      <c r="R100" s="181"/>
      <c r="S100" s="181"/>
      <c r="T100" s="182"/>
      <c r="AT100" s="176" t="s">
        <v>167</v>
      </c>
      <c r="AU100" s="176" t="s">
        <v>79</v>
      </c>
      <c r="AV100" s="14" t="s">
        <v>79</v>
      </c>
      <c r="AW100" s="14" t="s">
        <v>33</v>
      </c>
      <c r="AX100" s="14" t="s">
        <v>71</v>
      </c>
      <c r="AY100" s="176" t="s">
        <v>159</v>
      </c>
    </row>
    <row r="101" spans="2:51" s="14" customFormat="1" ht="11.25">
      <c r="B101" s="175"/>
      <c r="D101" s="168" t="s">
        <v>167</v>
      </c>
      <c r="E101" s="176" t="s">
        <v>3</v>
      </c>
      <c r="F101" s="177" t="s">
        <v>3207</v>
      </c>
      <c r="H101" s="178">
        <v>7.2</v>
      </c>
      <c r="I101" s="179"/>
      <c r="L101" s="175"/>
      <c r="M101" s="180"/>
      <c r="N101" s="181"/>
      <c r="O101" s="181"/>
      <c r="P101" s="181"/>
      <c r="Q101" s="181"/>
      <c r="R101" s="181"/>
      <c r="S101" s="181"/>
      <c r="T101" s="182"/>
      <c r="AT101" s="176" t="s">
        <v>167</v>
      </c>
      <c r="AU101" s="176" t="s">
        <v>79</v>
      </c>
      <c r="AV101" s="14" t="s">
        <v>79</v>
      </c>
      <c r="AW101" s="14" t="s">
        <v>33</v>
      </c>
      <c r="AX101" s="14" t="s">
        <v>71</v>
      </c>
      <c r="AY101" s="176" t="s">
        <v>159</v>
      </c>
    </row>
    <row r="102" spans="2:51" s="14" customFormat="1" ht="11.25">
      <c r="B102" s="175"/>
      <c r="D102" s="168" t="s">
        <v>167</v>
      </c>
      <c r="E102" s="176" t="s">
        <v>3</v>
      </c>
      <c r="F102" s="177" t="s">
        <v>3208</v>
      </c>
      <c r="H102" s="178">
        <v>10.8</v>
      </c>
      <c r="I102" s="179"/>
      <c r="L102" s="175"/>
      <c r="M102" s="180"/>
      <c r="N102" s="181"/>
      <c r="O102" s="181"/>
      <c r="P102" s="181"/>
      <c r="Q102" s="181"/>
      <c r="R102" s="181"/>
      <c r="S102" s="181"/>
      <c r="T102" s="182"/>
      <c r="AT102" s="176" t="s">
        <v>167</v>
      </c>
      <c r="AU102" s="176" t="s">
        <v>79</v>
      </c>
      <c r="AV102" s="14" t="s">
        <v>79</v>
      </c>
      <c r="AW102" s="14" t="s">
        <v>33</v>
      </c>
      <c r="AX102" s="14" t="s">
        <v>71</v>
      </c>
      <c r="AY102" s="176" t="s">
        <v>159</v>
      </c>
    </row>
    <row r="103" spans="2:51" s="15" customFormat="1" ht="11.25">
      <c r="B103" s="183"/>
      <c r="D103" s="168" t="s">
        <v>167</v>
      </c>
      <c r="E103" s="184" t="s">
        <v>3</v>
      </c>
      <c r="F103" s="185" t="s">
        <v>186</v>
      </c>
      <c r="H103" s="186">
        <v>28.2</v>
      </c>
      <c r="I103" s="187"/>
      <c r="L103" s="183"/>
      <c r="M103" s="188"/>
      <c r="N103" s="189"/>
      <c r="O103" s="189"/>
      <c r="P103" s="189"/>
      <c r="Q103" s="189"/>
      <c r="R103" s="189"/>
      <c r="S103" s="189"/>
      <c r="T103" s="190"/>
      <c r="AT103" s="184" t="s">
        <v>167</v>
      </c>
      <c r="AU103" s="184" t="s">
        <v>79</v>
      </c>
      <c r="AV103" s="15" t="s">
        <v>85</v>
      </c>
      <c r="AW103" s="15" t="s">
        <v>33</v>
      </c>
      <c r="AX103" s="15" t="s">
        <v>15</v>
      </c>
      <c r="AY103" s="184" t="s">
        <v>159</v>
      </c>
    </row>
    <row r="104" spans="1:65" s="2" customFormat="1" ht="48" customHeight="1">
      <c r="A104" s="34"/>
      <c r="B104" s="153"/>
      <c r="C104" s="154" t="s">
        <v>79</v>
      </c>
      <c r="D104" s="154" t="s">
        <v>161</v>
      </c>
      <c r="E104" s="155" t="s">
        <v>231</v>
      </c>
      <c r="F104" s="156" t="s">
        <v>232</v>
      </c>
      <c r="G104" s="157" t="s">
        <v>172</v>
      </c>
      <c r="H104" s="158">
        <v>28.2</v>
      </c>
      <c r="I104" s="159"/>
      <c r="J104" s="160">
        <f>ROUND(I104*H104,2)</f>
        <v>0</v>
      </c>
      <c r="K104" s="156" t="s">
        <v>165</v>
      </c>
      <c r="L104" s="35"/>
      <c r="M104" s="161" t="s">
        <v>3</v>
      </c>
      <c r="N104" s="162" t="s">
        <v>42</v>
      </c>
      <c r="O104" s="55"/>
      <c r="P104" s="163">
        <f>O104*H104</f>
        <v>0</v>
      </c>
      <c r="Q104" s="163">
        <v>0</v>
      </c>
      <c r="R104" s="163">
        <f>Q104*H104</f>
        <v>0</v>
      </c>
      <c r="S104" s="163">
        <v>0</v>
      </c>
      <c r="T104" s="164">
        <f>S104*H104</f>
        <v>0</v>
      </c>
      <c r="U104" s="34"/>
      <c r="V104" s="34"/>
      <c r="W104" s="34"/>
      <c r="X104" s="34"/>
      <c r="Y104" s="34"/>
      <c r="Z104" s="34"/>
      <c r="AA104" s="34"/>
      <c r="AB104" s="34"/>
      <c r="AC104" s="34"/>
      <c r="AD104" s="34"/>
      <c r="AE104" s="34"/>
      <c r="AR104" s="165" t="s">
        <v>85</v>
      </c>
      <c r="AT104" s="165" t="s">
        <v>161</v>
      </c>
      <c r="AU104" s="165" t="s">
        <v>79</v>
      </c>
      <c r="AY104" s="19" t="s">
        <v>159</v>
      </c>
      <c r="BE104" s="166">
        <f>IF(N104="základní",J104,0)</f>
        <v>0</v>
      </c>
      <c r="BF104" s="166">
        <f>IF(N104="snížená",J104,0)</f>
        <v>0</v>
      </c>
      <c r="BG104" s="166">
        <f>IF(N104="zákl. přenesená",J104,0)</f>
        <v>0</v>
      </c>
      <c r="BH104" s="166">
        <f>IF(N104="sníž. přenesená",J104,0)</f>
        <v>0</v>
      </c>
      <c r="BI104" s="166">
        <f>IF(N104="nulová",J104,0)</f>
        <v>0</v>
      </c>
      <c r="BJ104" s="19" t="s">
        <v>15</v>
      </c>
      <c r="BK104" s="166">
        <f>ROUND(I104*H104,2)</f>
        <v>0</v>
      </c>
      <c r="BL104" s="19" t="s">
        <v>85</v>
      </c>
      <c r="BM104" s="165" t="s">
        <v>3209</v>
      </c>
    </row>
    <row r="105" spans="1:65" s="2" customFormat="1" ht="48" customHeight="1">
      <c r="A105" s="34"/>
      <c r="B105" s="153"/>
      <c r="C105" s="154" t="s">
        <v>82</v>
      </c>
      <c r="D105" s="154" t="s">
        <v>161</v>
      </c>
      <c r="E105" s="155" t="s">
        <v>192</v>
      </c>
      <c r="F105" s="156" t="s">
        <v>193</v>
      </c>
      <c r="G105" s="157" t="s">
        <v>172</v>
      </c>
      <c r="H105" s="158">
        <v>8.46</v>
      </c>
      <c r="I105" s="159"/>
      <c r="J105" s="160">
        <f>ROUND(I105*H105,2)</f>
        <v>0</v>
      </c>
      <c r="K105" s="156" t="s">
        <v>165</v>
      </c>
      <c r="L105" s="35"/>
      <c r="M105" s="161" t="s">
        <v>3</v>
      </c>
      <c r="N105" s="162" t="s">
        <v>42</v>
      </c>
      <c r="O105" s="55"/>
      <c r="P105" s="163">
        <f>O105*H105</f>
        <v>0</v>
      </c>
      <c r="Q105" s="163">
        <v>0</v>
      </c>
      <c r="R105" s="163">
        <f>Q105*H105</f>
        <v>0</v>
      </c>
      <c r="S105" s="163">
        <v>0</v>
      </c>
      <c r="T105" s="164">
        <f>S105*H105</f>
        <v>0</v>
      </c>
      <c r="U105" s="34"/>
      <c r="V105" s="34"/>
      <c r="W105" s="34"/>
      <c r="X105" s="34"/>
      <c r="Y105" s="34"/>
      <c r="Z105" s="34"/>
      <c r="AA105" s="34"/>
      <c r="AB105" s="34"/>
      <c r="AC105" s="34"/>
      <c r="AD105" s="34"/>
      <c r="AE105" s="34"/>
      <c r="AR105" s="165" t="s">
        <v>85</v>
      </c>
      <c r="AT105" s="165" t="s">
        <v>161</v>
      </c>
      <c r="AU105" s="165" t="s">
        <v>79</v>
      </c>
      <c r="AY105" s="19" t="s">
        <v>159</v>
      </c>
      <c r="BE105" s="166">
        <f>IF(N105="základní",J105,0)</f>
        <v>0</v>
      </c>
      <c r="BF105" s="166">
        <f>IF(N105="snížená",J105,0)</f>
        <v>0</v>
      </c>
      <c r="BG105" s="166">
        <f>IF(N105="zákl. přenesená",J105,0)</f>
        <v>0</v>
      </c>
      <c r="BH105" s="166">
        <f>IF(N105="sníž. přenesená",J105,0)</f>
        <v>0</v>
      </c>
      <c r="BI105" s="166">
        <f>IF(N105="nulová",J105,0)</f>
        <v>0</v>
      </c>
      <c r="BJ105" s="19" t="s">
        <v>15</v>
      </c>
      <c r="BK105" s="166">
        <f>ROUND(I105*H105,2)</f>
        <v>0</v>
      </c>
      <c r="BL105" s="19" t="s">
        <v>85</v>
      </c>
      <c r="BM105" s="165" t="s">
        <v>3210</v>
      </c>
    </row>
    <row r="106" spans="2:51" s="14" customFormat="1" ht="11.25">
      <c r="B106" s="175"/>
      <c r="D106" s="168" t="s">
        <v>167</v>
      </c>
      <c r="E106" s="176" t="s">
        <v>3</v>
      </c>
      <c r="F106" s="177" t="s">
        <v>3211</v>
      </c>
      <c r="H106" s="178">
        <v>3.06</v>
      </c>
      <c r="I106" s="179"/>
      <c r="L106" s="175"/>
      <c r="M106" s="180"/>
      <c r="N106" s="181"/>
      <c r="O106" s="181"/>
      <c r="P106" s="181"/>
      <c r="Q106" s="181"/>
      <c r="R106" s="181"/>
      <c r="S106" s="181"/>
      <c r="T106" s="182"/>
      <c r="AT106" s="176" t="s">
        <v>167</v>
      </c>
      <c r="AU106" s="176" t="s">
        <v>79</v>
      </c>
      <c r="AV106" s="14" t="s">
        <v>79</v>
      </c>
      <c r="AW106" s="14" t="s">
        <v>33</v>
      </c>
      <c r="AX106" s="14" t="s">
        <v>71</v>
      </c>
      <c r="AY106" s="176" t="s">
        <v>159</v>
      </c>
    </row>
    <row r="107" spans="2:51" s="14" customFormat="1" ht="11.25">
      <c r="B107" s="175"/>
      <c r="D107" s="168" t="s">
        <v>167</v>
      </c>
      <c r="E107" s="176" t="s">
        <v>3</v>
      </c>
      <c r="F107" s="177" t="s">
        <v>3212</v>
      </c>
      <c r="H107" s="178">
        <v>2.16</v>
      </c>
      <c r="I107" s="179"/>
      <c r="L107" s="175"/>
      <c r="M107" s="180"/>
      <c r="N107" s="181"/>
      <c r="O107" s="181"/>
      <c r="P107" s="181"/>
      <c r="Q107" s="181"/>
      <c r="R107" s="181"/>
      <c r="S107" s="181"/>
      <c r="T107" s="182"/>
      <c r="AT107" s="176" t="s">
        <v>167</v>
      </c>
      <c r="AU107" s="176" t="s">
        <v>79</v>
      </c>
      <c r="AV107" s="14" t="s">
        <v>79</v>
      </c>
      <c r="AW107" s="14" t="s">
        <v>33</v>
      </c>
      <c r="AX107" s="14" t="s">
        <v>71</v>
      </c>
      <c r="AY107" s="176" t="s">
        <v>159</v>
      </c>
    </row>
    <row r="108" spans="2:51" s="14" customFormat="1" ht="11.25">
      <c r="B108" s="175"/>
      <c r="D108" s="168" t="s">
        <v>167</v>
      </c>
      <c r="E108" s="176" t="s">
        <v>3</v>
      </c>
      <c r="F108" s="177" t="s">
        <v>3213</v>
      </c>
      <c r="H108" s="178">
        <v>3.24</v>
      </c>
      <c r="I108" s="179"/>
      <c r="L108" s="175"/>
      <c r="M108" s="180"/>
      <c r="N108" s="181"/>
      <c r="O108" s="181"/>
      <c r="P108" s="181"/>
      <c r="Q108" s="181"/>
      <c r="R108" s="181"/>
      <c r="S108" s="181"/>
      <c r="T108" s="182"/>
      <c r="AT108" s="176" t="s">
        <v>167</v>
      </c>
      <c r="AU108" s="176" t="s">
        <v>79</v>
      </c>
      <c r="AV108" s="14" t="s">
        <v>79</v>
      </c>
      <c r="AW108" s="14" t="s">
        <v>33</v>
      </c>
      <c r="AX108" s="14" t="s">
        <v>71</v>
      </c>
      <c r="AY108" s="176" t="s">
        <v>159</v>
      </c>
    </row>
    <row r="109" spans="2:51" s="15" customFormat="1" ht="11.25">
      <c r="B109" s="183"/>
      <c r="D109" s="168" t="s">
        <v>167</v>
      </c>
      <c r="E109" s="184" t="s">
        <v>3</v>
      </c>
      <c r="F109" s="185" t="s">
        <v>186</v>
      </c>
      <c r="H109" s="186">
        <v>8.46</v>
      </c>
      <c r="I109" s="187"/>
      <c r="L109" s="183"/>
      <c r="M109" s="188"/>
      <c r="N109" s="189"/>
      <c r="O109" s="189"/>
      <c r="P109" s="189"/>
      <c r="Q109" s="189"/>
      <c r="R109" s="189"/>
      <c r="S109" s="189"/>
      <c r="T109" s="190"/>
      <c r="AT109" s="184" t="s">
        <v>167</v>
      </c>
      <c r="AU109" s="184" t="s">
        <v>79</v>
      </c>
      <c r="AV109" s="15" t="s">
        <v>85</v>
      </c>
      <c r="AW109" s="15" t="s">
        <v>33</v>
      </c>
      <c r="AX109" s="15" t="s">
        <v>15</v>
      </c>
      <c r="AY109" s="184" t="s">
        <v>159</v>
      </c>
    </row>
    <row r="110" spans="1:65" s="2" customFormat="1" ht="60" customHeight="1">
      <c r="A110" s="34"/>
      <c r="B110" s="153"/>
      <c r="C110" s="154" t="s">
        <v>85</v>
      </c>
      <c r="D110" s="154" t="s">
        <v>161</v>
      </c>
      <c r="E110" s="155" t="s">
        <v>197</v>
      </c>
      <c r="F110" s="156" t="s">
        <v>198</v>
      </c>
      <c r="G110" s="157" t="s">
        <v>172</v>
      </c>
      <c r="H110" s="158">
        <v>8.46</v>
      </c>
      <c r="I110" s="159"/>
      <c r="J110" s="160">
        <f>ROUND(I110*H110,2)</f>
        <v>0</v>
      </c>
      <c r="K110" s="156" t="s">
        <v>165</v>
      </c>
      <c r="L110" s="35"/>
      <c r="M110" s="161" t="s">
        <v>3</v>
      </c>
      <c r="N110" s="162" t="s">
        <v>42</v>
      </c>
      <c r="O110" s="55"/>
      <c r="P110" s="163">
        <f>O110*H110</f>
        <v>0</v>
      </c>
      <c r="Q110" s="163">
        <v>0</v>
      </c>
      <c r="R110" s="163">
        <f>Q110*H110</f>
        <v>0</v>
      </c>
      <c r="S110" s="163">
        <v>0</v>
      </c>
      <c r="T110" s="164">
        <f>S110*H110</f>
        <v>0</v>
      </c>
      <c r="U110" s="34"/>
      <c r="V110" s="34"/>
      <c r="W110" s="34"/>
      <c r="X110" s="34"/>
      <c r="Y110" s="34"/>
      <c r="Z110" s="34"/>
      <c r="AA110" s="34"/>
      <c r="AB110" s="34"/>
      <c r="AC110" s="34"/>
      <c r="AD110" s="34"/>
      <c r="AE110" s="34"/>
      <c r="AR110" s="165" t="s">
        <v>85</v>
      </c>
      <c r="AT110" s="165" t="s">
        <v>161</v>
      </c>
      <c r="AU110" s="165" t="s">
        <v>79</v>
      </c>
      <c r="AY110" s="19" t="s">
        <v>159</v>
      </c>
      <c r="BE110" s="166">
        <f>IF(N110="základní",J110,0)</f>
        <v>0</v>
      </c>
      <c r="BF110" s="166">
        <f>IF(N110="snížená",J110,0)</f>
        <v>0</v>
      </c>
      <c r="BG110" s="166">
        <f>IF(N110="zákl. přenesená",J110,0)</f>
        <v>0</v>
      </c>
      <c r="BH110" s="166">
        <f>IF(N110="sníž. přenesená",J110,0)</f>
        <v>0</v>
      </c>
      <c r="BI110" s="166">
        <f>IF(N110="nulová",J110,0)</f>
        <v>0</v>
      </c>
      <c r="BJ110" s="19" t="s">
        <v>15</v>
      </c>
      <c r="BK110" s="166">
        <f>ROUND(I110*H110,2)</f>
        <v>0</v>
      </c>
      <c r="BL110" s="19" t="s">
        <v>85</v>
      </c>
      <c r="BM110" s="165" t="s">
        <v>3214</v>
      </c>
    </row>
    <row r="111" spans="1:65" s="2" customFormat="1" ht="60" customHeight="1">
      <c r="A111" s="34"/>
      <c r="B111" s="153"/>
      <c r="C111" s="154" t="s">
        <v>88</v>
      </c>
      <c r="D111" s="154" t="s">
        <v>161</v>
      </c>
      <c r="E111" s="155" t="s">
        <v>200</v>
      </c>
      <c r="F111" s="156" t="s">
        <v>201</v>
      </c>
      <c r="G111" s="157" t="s">
        <v>172</v>
      </c>
      <c r="H111" s="158">
        <v>8.46</v>
      </c>
      <c r="I111" s="159"/>
      <c r="J111" s="160">
        <f>ROUND(I111*H111,2)</f>
        <v>0</v>
      </c>
      <c r="K111" s="156" t="s">
        <v>165</v>
      </c>
      <c r="L111" s="35"/>
      <c r="M111" s="161" t="s">
        <v>3</v>
      </c>
      <c r="N111" s="162" t="s">
        <v>42</v>
      </c>
      <c r="O111" s="55"/>
      <c r="P111" s="163">
        <f>O111*H111</f>
        <v>0</v>
      </c>
      <c r="Q111" s="163">
        <v>0</v>
      </c>
      <c r="R111" s="163">
        <f>Q111*H111</f>
        <v>0</v>
      </c>
      <c r="S111" s="163">
        <v>0</v>
      </c>
      <c r="T111" s="164">
        <f>S111*H111</f>
        <v>0</v>
      </c>
      <c r="U111" s="34"/>
      <c r="V111" s="34"/>
      <c r="W111" s="34"/>
      <c r="X111" s="34"/>
      <c r="Y111" s="34"/>
      <c r="Z111" s="34"/>
      <c r="AA111" s="34"/>
      <c r="AB111" s="34"/>
      <c r="AC111" s="34"/>
      <c r="AD111" s="34"/>
      <c r="AE111" s="34"/>
      <c r="AR111" s="165" t="s">
        <v>85</v>
      </c>
      <c r="AT111" s="165" t="s">
        <v>161</v>
      </c>
      <c r="AU111" s="165" t="s">
        <v>79</v>
      </c>
      <c r="AY111" s="19" t="s">
        <v>159</v>
      </c>
      <c r="BE111" s="166">
        <f>IF(N111="základní",J111,0)</f>
        <v>0</v>
      </c>
      <c r="BF111" s="166">
        <f>IF(N111="snížená",J111,0)</f>
        <v>0</v>
      </c>
      <c r="BG111" s="166">
        <f>IF(N111="zákl. přenesená",J111,0)</f>
        <v>0</v>
      </c>
      <c r="BH111" s="166">
        <f>IF(N111="sníž. přenesená",J111,0)</f>
        <v>0</v>
      </c>
      <c r="BI111" s="166">
        <f>IF(N111="nulová",J111,0)</f>
        <v>0</v>
      </c>
      <c r="BJ111" s="19" t="s">
        <v>15</v>
      </c>
      <c r="BK111" s="166">
        <f>ROUND(I111*H111,2)</f>
        <v>0</v>
      </c>
      <c r="BL111" s="19" t="s">
        <v>85</v>
      </c>
      <c r="BM111" s="165" t="s">
        <v>3215</v>
      </c>
    </row>
    <row r="112" spans="2:51" s="14" customFormat="1" ht="11.25">
      <c r="B112" s="175"/>
      <c r="D112" s="168" t="s">
        <v>167</v>
      </c>
      <c r="E112" s="176" t="s">
        <v>3</v>
      </c>
      <c r="F112" s="177" t="s">
        <v>3216</v>
      </c>
      <c r="H112" s="178">
        <v>8.46</v>
      </c>
      <c r="I112" s="179"/>
      <c r="L112" s="175"/>
      <c r="M112" s="180"/>
      <c r="N112" s="181"/>
      <c r="O112" s="181"/>
      <c r="P112" s="181"/>
      <c r="Q112" s="181"/>
      <c r="R112" s="181"/>
      <c r="S112" s="181"/>
      <c r="T112" s="182"/>
      <c r="AT112" s="176" t="s">
        <v>167</v>
      </c>
      <c r="AU112" s="176" t="s">
        <v>79</v>
      </c>
      <c r="AV112" s="14" t="s">
        <v>79</v>
      </c>
      <c r="AW112" s="14" t="s">
        <v>33</v>
      </c>
      <c r="AX112" s="14" t="s">
        <v>15</v>
      </c>
      <c r="AY112" s="176" t="s">
        <v>159</v>
      </c>
    </row>
    <row r="113" spans="1:65" s="2" customFormat="1" ht="60" customHeight="1">
      <c r="A113" s="34"/>
      <c r="B113" s="153"/>
      <c r="C113" s="154" t="s">
        <v>91</v>
      </c>
      <c r="D113" s="154" t="s">
        <v>161</v>
      </c>
      <c r="E113" s="155" t="s">
        <v>203</v>
      </c>
      <c r="F113" s="156" t="s">
        <v>204</v>
      </c>
      <c r="G113" s="157" t="s">
        <v>172</v>
      </c>
      <c r="H113" s="158">
        <v>211.5</v>
      </c>
      <c r="I113" s="159"/>
      <c r="J113" s="160">
        <f>ROUND(I113*H113,2)</f>
        <v>0</v>
      </c>
      <c r="K113" s="156" t="s">
        <v>165</v>
      </c>
      <c r="L113" s="35"/>
      <c r="M113" s="161" t="s">
        <v>3</v>
      </c>
      <c r="N113" s="162" t="s">
        <v>42</v>
      </c>
      <c r="O113" s="55"/>
      <c r="P113" s="163">
        <f>O113*H113</f>
        <v>0</v>
      </c>
      <c r="Q113" s="163">
        <v>0</v>
      </c>
      <c r="R113" s="163">
        <f>Q113*H113</f>
        <v>0</v>
      </c>
      <c r="S113" s="163">
        <v>0</v>
      </c>
      <c r="T113" s="164">
        <f>S113*H113</f>
        <v>0</v>
      </c>
      <c r="U113" s="34"/>
      <c r="V113" s="34"/>
      <c r="W113" s="34"/>
      <c r="X113" s="34"/>
      <c r="Y113" s="34"/>
      <c r="Z113" s="34"/>
      <c r="AA113" s="34"/>
      <c r="AB113" s="34"/>
      <c r="AC113" s="34"/>
      <c r="AD113" s="34"/>
      <c r="AE113" s="34"/>
      <c r="AR113" s="165" t="s">
        <v>85</v>
      </c>
      <c r="AT113" s="165" t="s">
        <v>161</v>
      </c>
      <c r="AU113" s="165" t="s">
        <v>79</v>
      </c>
      <c r="AY113" s="19" t="s">
        <v>159</v>
      </c>
      <c r="BE113" s="166">
        <f>IF(N113="základní",J113,0)</f>
        <v>0</v>
      </c>
      <c r="BF113" s="166">
        <f>IF(N113="snížená",J113,0)</f>
        <v>0</v>
      </c>
      <c r="BG113" s="166">
        <f>IF(N113="zákl. přenesená",J113,0)</f>
        <v>0</v>
      </c>
      <c r="BH113" s="166">
        <f>IF(N113="sníž. přenesená",J113,0)</f>
        <v>0</v>
      </c>
      <c r="BI113" s="166">
        <f>IF(N113="nulová",J113,0)</f>
        <v>0</v>
      </c>
      <c r="BJ113" s="19" t="s">
        <v>15</v>
      </c>
      <c r="BK113" s="166">
        <f>ROUND(I113*H113,2)</f>
        <v>0</v>
      </c>
      <c r="BL113" s="19" t="s">
        <v>85</v>
      </c>
      <c r="BM113" s="165" t="s">
        <v>3217</v>
      </c>
    </row>
    <row r="114" spans="2:51" s="14" customFormat="1" ht="11.25">
      <c r="B114" s="175"/>
      <c r="D114" s="168" t="s">
        <v>167</v>
      </c>
      <c r="F114" s="177" t="s">
        <v>3218</v>
      </c>
      <c r="H114" s="178">
        <v>211.5</v>
      </c>
      <c r="I114" s="179"/>
      <c r="L114" s="175"/>
      <c r="M114" s="180"/>
      <c r="N114" s="181"/>
      <c r="O114" s="181"/>
      <c r="P114" s="181"/>
      <c r="Q114" s="181"/>
      <c r="R114" s="181"/>
      <c r="S114" s="181"/>
      <c r="T114" s="182"/>
      <c r="AT114" s="176" t="s">
        <v>167</v>
      </c>
      <c r="AU114" s="176" t="s">
        <v>79</v>
      </c>
      <c r="AV114" s="14" t="s">
        <v>79</v>
      </c>
      <c r="AW114" s="14" t="s">
        <v>4</v>
      </c>
      <c r="AX114" s="14" t="s">
        <v>15</v>
      </c>
      <c r="AY114" s="176" t="s">
        <v>159</v>
      </c>
    </row>
    <row r="115" spans="1:65" s="2" customFormat="1" ht="36" customHeight="1">
      <c r="A115" s="34"/>
      <c r="B115" s="153"/>
      <c r="C115" s="154" t="s">
        <v>94</v>
      </c>
      <c r="D115" s="154" t="s">
        <v>161</v>
      </c>
      <c r="E115" s="155" t="s">
        <v>3219</v>
      </c>
      <c r="F115" s="156" t="s">
        <v>3220</v>
      </c>
      <c r="G115" s="157" t="s">
        <v>172</v>
      </c>
      <c r="H115" s="158">
        <v>8.46</v>
      </c>
      <c r="I115" s="159"/>
      <c r="J115" s="160">
        <f>ROUND(I115*H115,2)</f>
        <v>0</v>
      </c>
      <c r="K115" s="156" t="s">
        <v>165</v>
      </c>
      <c r="L115" s="35"/>
      <c r="M115" s="161" t="s">
        <v>3</v>
      </c>
      <c r="N115" s="162" t="s">
        <v>42</v>
      </c>
      <c r="O115" s="55"/>
      <c r="P115" s="163">
        <f>O115*H115</f>
        <v>0</v>
      </c>
      <c r="Q115" s="163">
        <v>0</v>
      </c>
      <c r="R115" s="163">
        <f>Q115*H115</f>
        <v>0</v>
      </c>
      <c r="S115" s="163">
        <v>0</v>
      </c>
      <c r="T115" s="164">
        <f>S115*H115</f>
        <v>0</v>
      </c>
      <c r="U115" s="34"/>
      <c r="V115" s="34"/>
      <c r="W115" s="34"/>
      <c r="X115" s="34"/>
      <c r="Y115" s="34"/>
      <c r="Z115" s="34"/>
      <c r="AA115" s="34"/>
      <c r="AB115" s="34"/>
      <c r="AC115" s="34"/>
      <c r="AD115" s="34"/>
      <c r="AE115" s="34"/>
      <c r="AR115" s="165" t="s">
        <v>85</v>
      </c>
      <c r="AT115" s="165" t="s">
        <v>161</v>
      </c>
      <c r="AU115" s="165" t="s">
        <v>79</v>
      </c>
      <c r="AY115" s="19" t="s">
        <v>159</v>
      </c>
      <c r="BE115" s="166">
        <f>IF(N115="základní",J115,0)</f>
        <v>0</v>
      </c>
      <c r="BF115" s="166">
        <f>IF(N115="snížená",J115,0)</f>
        <v>0</v>
      </c>
      <c r="BG115" s="166">
        <f>IF(N115="zákl. přenesená",J115,0)</f>
        <v>0</v>
      </c>
      <c r="BH115" s="166">
        <f>IF(N115="sníž. přenesená",J115,0)</f>
        <v>0</v>
      </c>
      <c r="BI115" s="166">
        <f>IF(N115="nulová",J115,0)</f>
        <v>0</v>
      </c>
      <c r="BJ115" s="19" t="s">
        <v>15</v>
      </c>
      <c r="BK115" s="166">
        <f>ROUND(I115*H115,2)</f>
        <v>0</v>
      </c>
      <c r="BL115" s="19" t="s">
        <v>85</v>
      </c>
      <c r="BM115" s="165" t="s">
        <v>3221</v>
      </c>
    </row>
    <row r="116" spans="1:65" s="2" customFormat="1" ht="16.5" customHeight="1">
      <c r="A116" s="34"/>
      <c r="B116" s="153"/>
      <c r="C116" s="154" t="s">
        <v>97</v>
      </c>
      <c r="D116" s="154" t="s">
        <v>161</v>
      </c>
      <c r="E116" s="155" t="s">
        <v>208</v>
      </c>
      <c r="F116" s="156" t="s">
        <v>209</v>
      </c>
      <c r="G116" s="157" t="s">
        <v>172</v>
      </c>
      <c r="H116" s="158">
        <v>8.46</v>
      </c>
      <c r="I116" s="159"/>
      <c r="J116" s="160">
        <f>ROUND(I116*H116,2)</f>
        <v>0</v>
      </c>
      <c r="K116" s="156" t="s">
        <v>165</v>
      </c>
      <c r="L116" s="35"/>
      <c r="M116" s="161" t="s">
        <v>3</v>
      </c>
      <c r="N116" s="162" t="s">
        <v>42</v>
      </c>
      <c r="O116" s="55"/>
      <c r="P116" s="163">
        <f>O116*H116</f>
        <v>0</v>
      </c>
      <c r="Q116" s="163">
        <v>0</v>
      </c>
      <c r="R116" s="163">
        <f>Q116*H116</f>
        <v>0</v>
      </c>
      <c r="S116" s="163">
        <v>0</v>
      </c>
      <c r="T116" s="164">
        <f>S116*H116</f>
        <v>0</v>
      </c>
      <c r="U116" s="34"/>
      <c r="V116" s="34"/>
      <c r="W116" s="34"/>
      <c r="X116" s="34"/>
      <c r="Y116" s="34"/>
      <c r="Z116" s="34"/>
      <c r="AA116" s="34"/>
      <c r="AB116" s="34"/>
      <c r="AC116" s="34"/>
      <c r="AD116" s="34"/>
      <c r="AE116" s="34"/>
      <c r="AR116" s="165" t="s">
        <v>85</v>
      </c>
      <c r="AT116" s="165" t="s">
        <v>161</v>
      </c>
      <c r="AU116" s="165" t="s">
        <v>79</v>
      </c>
      <c r="AY116" s="19" t="s">
        <v>159</v>
      </c>
      <c r="BE116" s="166">
        <f>IF(N116="základní",J116,0)</f>
        <v>0</v>
      </c>
      <c r="BF116" s="166">
        <f>IF(N116="snížená",J116,0)</f>
        <v>0</v>
      </c>
      <c r="BG116" s="166">
        <f>IF(N116="zákl. přenesená",J116,0)</f>
        <v>0</v>
      </c>
      <c r="BH116" s="166">
        <f>IF(N116="sníž. přenesená",J116,0)</f>
        <v>0</v>
      </c>
      <c r="BI116" s="166">
        <f>IF(N116="nulová",J116,0)</f>
        <v>0</v>
      </c>
      <c r="BJ116" s="19" t="s">
        <v>15</v>
      </c>
      <c r="BK116" s="166">
        <f>ROUND(I116*H116,2)</f>
        <v>0</v>
      </c>
      <c r="BL116" s="19" t="s">
        <v>85</v>
      </c>
      <c r="BM116" s="165" t="s">
        <v>3222</v>
      </c>
    </row>
    <row r="117" spans="1:65" s="2" customFormat="1" ht="36" customHeight="1">
      <c r="A117" s="34"/>
      <c r="B117" s="153"/>
      <c r="C117" s="154" t="s">
        <v>207</v>
      </c>
      <c r="D117" s="154" t="s">
        <v>161</v>
      </c>
      <c r="E117" s="155" t="s">
        <v>212</v>
      </c>
      <c r="F117" s="156" t="s">
        <v>213</v>
      </c>
      <c r="G117" s="157" t="s">
        <v>214</v>
      </c>
      <c r="H117" s="158">
        <v>16.92</v>
      </c>
      <c r="I117" s="159"/>
      <c r="J117" s="160">
        <f>ROUND(I117*H117,2)</f>
        <v>0</v>
      </c>
      <c r="K117" s="156" t="s">
        <v>165</v>
      </c>
      <c r="L117" s="35"/>
      <c r="M117" s="161" t="s">
        <v>3</v>
      </c>
      <c r="N117" s="162" t="s">
        <v>42</v>
      </c>
      <c r="O117" s="55"/>
      <c r="P117" s="163">
        <f>O117*H117</f>
        <v>0</v>
      </c>
      <c r="Q117" s="163">
        <v>0</v>
      </c>
      <c r="R117" s="163">
        <f>Q117*H117</f>
        <v>0</v>
      </c>
      <c r="S117" s="163">
        <v>0</v>
      </c>
      <c r="T117" s="164">
        <f>S117*H117</f>
        <v>0</v>
      </c>
      <c r="U117" s="34"/>
      <c r="V117" s="34"/>
      <c r="W117" s="34"/>
      <c r="X117" s="34"/>
      <c r="Y117" s="34"/>
      <c r="Z117" s="34"/>
      <c r="AA117" s="34"/>
      <c r="AB117" s="34"/>
      <c r="AC117" s="34"/>
      <c r="AD117" s="34"/>
      <c r="AE117" s="34"/>
      <c r="AR117" s="165" t="s">
        <v>85</v>
      </c>
      <c r="AT117" s="165" t="s">
        <v>161</v>
      </c>
      <c r="AU117" s="165" t="s">
        <v>79</v>
      </c>
      <c r="AY117" s="19" t="s">
        <v>159</v>
      </c>
      <c r="BE117" s="166">
        <f>IF(N117="základní",J117,0)</f>
        <v>0</v>
      </c>
      <c r="BF117" s="166">
        <f>IF(N117="snížená",J117,0)</f>
        <v>0</v>
      </c>
      <c r="BG117" s="166">
        <f>IF(N117="zákl. přenesená",J117,0)</f>
        <v>0</v>
      </c>
      <c r="BH117" s="166">
        <f>IF(N117="sníž. přenesená",J117,0)</f>
        <v>0</v>
      </c>
      <c r="BI117" s="166">
        <f>IF(N117="nulová",J117,0)</f>
        <v>0</v>
      </c>
      <c r="BJ117" s="19" t="s">
        <v>15</v>
      </c>
      <c r="BK117" s="166">
        <f>ROUND(I117*H117,2)</f>
        <v>0</v>
      </c>
      <c r="BL117" s="19" t="s">
        <v>85</v>
      </c>
      <c r="BM117" s="165" t="s">
        <v>3223</v>
      </c>
    </row>
    <row r="118" spans="2:51" s="14" customFormat="1" ht="11.25">
      <c r="B118" s="175"/>
      <c r="D118" s="168" t="s">
        <v>167</v>
      </c>
      <c r="F118" s="177" t="s">
        <v>3224</v>
      </c>
      <c r="H118" s="178">
        <v>16.92</v>
      </c>
      <c r="I118" s="179"/>
      <c r="L118" s="175"/>
      <c r="M118" s="180"/>
      <c r="N118" s="181"/>
      <c r="O118" s="181"/>
      <c r="P118" s="181"/>
      <c r="Q118" s="181"/>
      <c r="R118" s="181"/>
      <c r="S118" s="181"/>
      <c r="T118" s="182"/>
      <c r="AT118" s="176" t="s">
        <v>167</v>
      </c>
      <c r="AU118" s="176" t="s">
        <v>79</v>
      </c>
      <c r="AV118" s="14" t="s">
        <v>79</v>
      </c>
      <c r="AW118" s="14" t="s">
        <v>4</v>
      </c>
      <c r="AX118" s="14" t="s">
        <v>15</v>
      </c>
      <c r="AY118" s="176" t="s">
        <v>159</v>
      </c>
    </row>
    <row r="119" spans="1:65" s="2" customFormat="1" ht="36" customHeight="1">
      <c r="A119" s="34"/>
      <c r="B119" s="153"/>
      <c r="C119" s="154" t="s">
        <v>211</v>
      </c>
      <c r="D119" s="154" t="s">
        <v>161</v>
      </c>
      <c r="E119" s="155" t="s">
        <v>3225</v>
      </c>
      <c r="F119" s="156" t="s">
        <v>3226</v>
      </c>
      <c r="G119" s="157" t="s">
        <v>172</v>
      </c>
      <c r="H119" s="158">
        <v>19.74</v>
      </c>
      <c r="I119" s="159"/>
      <c r="J119" s="160">
        <f>ROUND(I119*H119,2)</f>
        <v>0</v>
      </c>
      <c r="K119" s="156" t="s">
        <v>165</v>
      </c>
      <c r="L119" s="35"/>
      <c r="M119" s="161" t="s">
        <v>3</v>
      </c>
      <c r="N119" s="162" t="s">
        <v>42</v>
      </c>
      <c r="O119" s="55"/>
      <c r="P119" s="163">
        <f>O119*H119</f>
        <v>0</v>
      </c>
      <c r="Q119" s="163">
        <v>0</v>
      </c>
      <c r="R119" s="163">
        <f>Q119*H119</f>
        <v>0</v>
      </c>
      <c r="S119" s="163">
        <v>0</v>
      </c>
      <c r="T119" s="164">
        <f>S119*H119</f>
        <v>0</v>
      </c>
      <c r="U119" s="34"/>
      <c r="V119" s="34"/>
      <c r="W119" s="34"/>
      <c r="X119" s="34"/>
      <c r="Y119" s="34"/>
      <c r="Z119" s="34"/>
      <c r="AA119" s="34"/>
      <c r="AB119" s="34"/>
      <c r="AC119" s="34"/>
      <c r="AD119" s="34"/>
      <c r="AE119" s="34"/>
      <c r="AR119" s="165" t="s">
        <v>85</v>
      </c>
      <c r="AT119" s="165" t="s">
        <v>161</v>
      </c>
      <c r="AU119" s="165" t="s">
        <v>79</v>
      </c>
      <c r="AY119" s="19" t="s">
        <v>159</v>
      </c>
      <c r="BE119" s="166">
        <f>IF(N119="základní",J119,0)</f>
        <v>0</v>
      </c>
      <c r="BF119" s="166">
        <f>IF(N119="snížená",J119,0)</f>
        <v>0</v>
      </c>
      <c r="BG119" s="166">
        <f>IF(N119="zákl. přenesená",J119,0)</f>
        <v>0</v>
      </c>
      <c r="BH119" s="166">
        <f>IF(N119="sníž. přenesená",J119,0)</f>
        <v>0</v>
      </c>
      <c r="BI119" s="166">
        <f>IF(N119="nulová",J119,0)</f>
        <v>0</v>
      </c>
      <c r="BJ119" s="19" t="s">
        <v>15</v>
      </c>
      <c r="BK119" s="166">
        <f>ROUND(I119*H119,2)</f>
        <v>0</v>
      </c>
      <c r="BL119" s="19" t="s">
        <v>85</v>
      </c>
      <c r="BM119" s="165" t="s">
        <v>3227</v>
      </c>
    </row>
    <row r="120" spans="2:51" s="14" customFormat="1" ht="11.25">
      <c r="B120" s="175"/>
      <c r="D120" s="168" t="s">
        <v>167</v>
      </c>
      <c r="E120" s="176" t="s">
        <v>3</v>
      </c>
      <c r="F120" s="177" t="s">
        <v>3228</v>
      </c>
      <c r="H120" s="178">
        <v>7.14</v>
      </c>
      <c r="I120" s="179"/>
      <c r="L120" s="175"/>
      <c r="M120" s="180"/>
      <c r="N120" s="181"/>
      <c r="O120" s="181"/>
      <c r="P120" s="181"/>
      <c r="Q120" s="181"/>
      <c r="R120" s="181"/>
      <c r="S120" s="181"/>
      <c r="T120" s="182"/>
      <c r="AT120" s="176" t="s">
        <v>167</v>
      </c>
      <c r="AU120" s="176" t="s">
        <v>79</v>
      </c>
      <c r="AV120" s="14" t="s">
        <v>79</v>
      </c>
      <c r="AW120" s="14" t="s">
        <v>33</v>
      </c>
      <c r="AX120" s="14" t="s">
        <v>71</v>
      </c>
      <c r="AY120" s="176" t="s">
        <v>159</v>
      </c>
    </row>
    <row r="121" spans="2:51" s="14" customFormat="1" ht="11.25">
      <c r="B121" s="175"/>
      <c r="D121" s="168" t="s">
        <v>167</v>
      </c>
      <c r="E121" s="176" t="s">
        <v>3</v>
      </c>
      <c r="F121" s="177" t="s">
        <v>3229</v>
      </c>
      <c r="H121" s="178">
        <v>5.04</v>
      </c>
      <c r="I121" s="179"/>
      <c r="L121" s="175"/>
      <c r="M121" s="180"/>
      <c r="N121" s="181"/>
      <c r="O121" s="181"/>
      <c r="P121" s="181"/>
      <c r="Q121" s="181"/>
      <c r="R121" s="181"/>
      <c r="S121" s="181"/>
      <c r="T121" s="182"/>
      <c r="AT121" s="176" t="s">
        <v>167</v>
      </c>
      <c r="AU121" s="176" t="s">
        <v>79</v>
      </c>
      <c r="AV121" s="14" t="s">
        <v>79</v>
      </c>
      <c r="AW121" s="14" t="s">
        <v>33</v>
      </c>
      <c r="AX121" s="14" t="s">
        <v>71</v>
      </c>
      <c r="AY121" s="176" t="s">
        <v>159</v>
      </c>
    </row>
    <row r="122" spans="2:51" s="14" customFormat="1" ht="11.25">
      <c r="B122" s="175"/>
      <c r="D122" s="168" t="s">
        <v>167</v>
      </c>
      <c r="E122" s="176" t="s">
        <v>3</v>
      </c>
      <c r="F122" s="177" t="s">
        <v>3230</v>
      </c>
      <c r="H122" s="178">
        <v>7.56</v>
      </c>
      <c r="I122" s="179"/>
      <c r="L122" s="175"/>
      <c r="M122" s="180"/>
      <c r="N122" s="181"/>
      <c r="O122" s="181"/>
      <c r="P122" s="181"/>
      <c r="Q122" s="181"/>
      <c r="R122" s="181"/>
      <c r="S122" s="181"/>
      <c r="T122" s="182"/>
      <c r="AT122" s="176" t="s">
        <v>167</v>
      </c>
      <c r="AU122" s="176" t="s">
        <v>79</v>
      </c>
      <c r="AV122" s="14" t="s">
        <v>79</v>
      </c>
      <c r="AW122" s="14" t="s">
        <v>33</v>
      </c>
      <c r="AX122" s="14" t="s">
        <v>71</v>
      </c>
      <c r="AY122" s="176" t="s">
        <v>159</v>
      </c>
    </row>
    <row r="123" spans="2:51" s="15" customFormat="1" ht="11.25">
      <c r="B123" s="183"/>
      <c r="D123" s="168" t="s">
        <v>167</v>
      </c>
      <c r="E123" s="184" t="s">
        <v>3</v>
      </c>
      <c r="F123" s="185" t="s">
        <v>186</v>
      </c>
      <c r="H123" s="186">
        <v>19.74</v>
      </c>
      <c r="I123" s="187"/>
      <c r="L123" s="183"/>
      <c r="M123" s="188"/>
      <c r="N123" s="189"/>
      <c r="O123" s="189"/>
      <c r="P123" s="189"/>
      <c r="Q123" s="189"/>
      <c r="R123" s="189"/>
      <c r="S123" s="189"/>
      <c r="T123" s="190"/>
      <c r="AT123" s="184" t="s">
        <v>167</v>
      </c>
      <c r="AU123" s="184" t="s">
        <v>79</v>
      </c>
      <c r="AV123" s="15" t="s">
        <v>85</v>
      </c>
      <c r="AW123" s="15" t="s">
        <v>33</v>
      </c>
      <c r="AX123" s="15" t="s">
        <v>15</v>
      </c>
      <c r="AY123" s="184" t="s">
        <v>159</v>
      </c>
    </row>
    <row r="124" spans="1:65" s="2" customFormat="1" ht="24" customHeight="1">
      <c r="A124" s="34"/>
      <c r="B124" s="153"/>
      <c r="C124" s="154" t="s">
        <v>217</v>
      </c>
      <c r="D124" s="154" t="s">
        <v>161</v>
      </c>
      <c r="E124" s="155" t="s">
        <v>3231</v>
      </c>
      <c r="F124" s="156" t="s">
        <v>3232</v>
      </c>
      <c r="G124" s="157" t="s">
        <v>172</v>
      </c>
      <c r="H124" s="158">
        <v>2.82</v>
      </c>
      <c r="I124" s="159"/>
      <c r="J124" s="160">
        <f>ROUND(I124*H124,2)</f>
        <v>0</v>
      </c>
      <c r="K124" s="156" t="s">
        <v>165</v>
      </c>
      <c r="L124" s="35"/>
      <c r="M124" s="161" t="s">
        <v>3</v>
      </c>
      <c r="N124" s="162" t="s">
        <v>42</v>
      </c>
      <c r="O124" s="55"/>
      <c r="P124" s="163">
        <f>O124*H124</f>
        <v>0</v>
      </c>
      <c r="Q124" s="163">
        <v>0</v>
      </c>
      <c r="R124" s="163">
        <f>Q124*H124</f>
        <v>0</v>
      </c>
      <c r="S124" s="163">
        <v>0</v>
      </c>
      <c r="T124" s="164">
        <f>S124*H124</f>
        <v>0</v>
      </c>
      <c r="U124" s="34"/>
      <c r="V124" s="34"/>
      <c r="W124" s="34"/>
      <c r="X124" s="34"/>
      <c r="Y124" s="34"/>
      <c r="Z124" s="34"/>
      <c r="AA124" s="34"/>
      <c r="AB124" s="34"/>
      <c r="AC124" s="34"/>
      <c r="AD124" s="34"/>
      <c r="AE124" s="34"/>
      <c r="AR124" s="165" t="s">
        <v>85</v>
      </c>
      <c r="AT124" s="165" t="s">
        <v>161</v>
      </c>
      <c r="AU124" s="165" t="s">
        <v>79</v>
      </c>
      <c r="AY124" s="19" t="s">
        <v>159</v>
      </c>
      <c r="BE124" s="166">
        <f>IF(N124="základní",J124,0)</f>
        <v>0</v>
      </c>
      <c r="BF124" s="166">
        <f>IF(N124="snížená",J124,0)</f>
        <v>0</v>
      </c>
      <c r="BG124" s="166">
        <f>IF(N124="zákl. přenesená",J124,0)</f>
        <v>0</v>
      </c>
      <c r="BH124" s="166">
        <f>IF(N124="sníž. přenesená",J124,0)</f>
        <v>0</v>
      </c>
      <c r="BI124" s="166">
        <f>IF(N124="nulová",J124,0)</f>
        <v>0</v>
      </c>
      <c r="BJ124" s="19" t="s">
        <v>15</v>
      </c>
      <c r="BK124" s="166">
        <f>ROUND(I124*H124,2)</f>
        <v>0</v>
      </c>
      <c r="BL124" s="19" t="s">
        <v>85</v>
      </c>
      <c r="BM124" s="165" t="s">
        <v>3233</v>
      </c>
    </row>
    <row r="125" spans="2:51" s="14" customFormat="1" ht="11.25">
      <c r="B125" s="175"/>
      <c r="D125" s="168" t="s">
        <v>167</v>
      </c>
      <c r="E125" s="176" t="s">
        <v>3</v>
      </c>
      <c r="F125" s="177" t="s">
        <v>3234</v>
      </c>
      <c r="H125" s="178">
        <v>1.02</v>
      </c>
      <c r="I125" s="179"/>
      <c r="L125" s="175"/>
      <c r="M125" s="180"/>
      <c r="N125" s="181"/>
      <c r="O125" s="181"/>
      <c r="P125" s="181"/>
      <c r="Q125" s="181"/>
      <c r="R125" s="181"/>
      <c r="S125" s="181"/>
      <c r="T125" s="182"/>
      <c r="AT125" s="176" t="s">
        <v>167</v>
      </c>
      <c r="AU125" s="176" t="s">
        <v>79</v>
      </c>
      <c r="AV125" s="14" t="s">
        <v>79</v>
      </c>
      <c r="AW125" s="14" t="s">
        <v>33</v>
      </c>
      <c r="AX125" s="14" t="s">
        <v>71</v>
      </c>
      <c r="AY125" s="176" t="s">
        <v>159</v>
      </c>
    </row>
    <row r="126" spans="2:51" s="14" customFormat="1" ht="11.25">
      <c r="B126" s="175"/>
      <c r="D126" s="168" t="s">
        <v>167</v>
      </c>
      <c r="E126" s="176" t="s">
        <v>3</v>
      </c>
      <c r="F126" s="177" t="s">
        <v>3235</v>
      </c>
      <c r="H126" s="178">
        <v>0.72</v>
      </c>
      <c r="I126" s="179"/>
      <c r="L126" s="175"/>
      <c r="M126" s="180"/>
      <c r="N126" s="181"/>
      <c r="O126" s="181"/>
      <c r="P126" s="181"/>
      <c r="Q126" s="181"/>
      <c r="R126" s="181"/>
      <c r="S126" s="181"/>
      <c r="T126" s="182"/>
      <c r="AT126" s="176" t="s">
        <v>167</v>
      </c>
      <c r="AU126" s="176" t="s">
        <v>79</v>
      </c>
      <c r="AV126" s="14" t="s">
        <v>79</v>
      </c>
      <c r="AW126" s="14" t="s">
        <v>33</v>
      </c>
      <c r="AX126" s="14" t="s">
        <v>71</v>
      </c>
      <c r="AY126" s="176" t="s">
        <v>159</v>
      </c>
    </row>
    <row r="127" spans="2:51" s="14" customFormat="1" ht="11.25">
      <c r="B127" s="175"/>
      <c r="D127" s="168" t="s">
        <v>167</v>
      </c>
      <c r="E127" s="176" t="s">
        <v>3</v>
      </c>
      <c r="F127" s="177" t="s">
        <v>3236</v>
      </c>
      <c r="H127" s="178">
        <v>1.08</v>
      </c>
      <c r="I127" s="179"/>
      <c r="L127" s="175"/>
      <c r="M127" s="180"/>
      <c r="N127" s="181"/>
      <c r="O127" s="181"/>
      <c r="P127" s="181"/>
      <c r="Q127" s="181"/>
      <c r="R127" s="181"/>
      <c r="S127" s="181"/>
      <c r="T127" s="182"/>
      <c r="AT127" s="176" t="s">
        <v>167</v>
      </c>
      <c r="AU127" s="176" t="s">
        <v>79</v>
      </c>
      <c r="AV127" s="14" t="s">
        <v>79</v>
      </c>
      <c r="AW127" s="14" t="s">
        <v>33</v>
      </c>
      <c r="AX127" s="14" t="s">
        <v>71</v>
      </c>
      <c r="AY127" s="176" t="s">
        <v>159</v>
      </c>
    </row>
    <row r="128" spans="2:51" s="15" customFormat="1" ht="11.25">
      <c r="B128" s="183"/>
      <c r="D128" s="168" t="s">
        <v>167</v>
      </c>
      <c r="E128" s="184" t="s">
        <v>3</v>
      </c>
      <c r="F128" s="185" t="s">
        <v>186</v>
      </c>
      <c r="H128" s="186">
        <v>2.82</v>
      </c>
      <c r="I128" s="187"/>
      <c r="L128" s="183"/>
      <c r="M128" s="188"/>
      <c r="N128" s="189"/>
      <c r="O128" s="189"/>
      <c r="P128" s="189"/>
      <c r="Q128" s="189"/>
      <c r="R128" s="189"/>
      <c r="S128" s="189"/>
      <c r="T128" s="190"/>
      <c r="AT128" s="184" t="s">
        <v>167</v>
      </c>
      <c r="AU128" s="184" t="s">
        <v>79</v>
      </c>
      <c r="AV128" s="15" t="s">
        <v>85</v>
      </c>
      <c r="AW128" s="15" t="s">
        <v>33</v>
      </c>
      <c r="AX128" s="15" t="s">
        <v>15</v>
      </c>
      <c r="AY128" s="184" t="s">
        <v>159</v>
      </c>
    </row>
    <row r="129" spans="1:65" s="2" customFormat="1" ht="60" customHeight="1">
      <c r="A129" s="34"/>
      <c r="B129" s="153"/>
      <c r="C129" s="154" t="s">
        <v>230</v>
      </c>
      <c r="D129" s="154" t="s">
        <v>161</v>
      </c>
      <c r="E129" s="155" t="s">
        <v>3237</v>
      </c>
      <c r="F129" s="156" t="s">
        <v>3238</v>
      </c>
      <c r="G129" s="157" t="s">
        <v>172</v>
      </c>
      <c r="H129" s="158">
        <v>5.64</v>
      </c>
      <c r="I129" s="159"/>
      <c r="J129" s="160">
        <f>ROUND(I129*H129,2)</f>
        <v>0</v>
      </c>
      <c r="K129" s="156" t="s">
        <v>165</v>
      </c>
      <c r="L129" s="35"/>
      <c r="M129" s="161" t="s">
        <v>3</v>
      </c>
      <c r="N129" s="162" t="s">
        <v>42</v>
      </c>
      <c r="O129" s="55"/>
      <c r="P129" s="163">
        <f>O129*H129</f>
        <v>0</v>
      </c>
      <c r="Q129" s="163">
        <v>0</v>
      </c>
      <c r="R129" s="163">
        <f>Q129*H129</f>
        <v>0</v>
      </c>
      <c r="S129" s="163">
        <v>0</v>
      </c>
      <c r="T129" s="164">
        <f>S129*H129</f>
        <v>0</v>
      </c>
      <c r="U129" s="34"/>
      <c r="V129" s="34"/>
      <c r="W129" s="34"/>
      <c r="X129" s="34"/>
      <c r="Y129" s="34"/>
      <c r="Z129" s="34"/>
      <c r="AA129" s="34"/>
      <c r="AB129" s="34"/>
      <c r="AC129" s="34"/>
      <c r="AD129" s="34"/>
      <c r="AE129" s="34"/>
      <c r="AR129" s="165" t="s">
        <v>85</v>
      </c>
      <c r="AT129" s="165" t="s">
        <v>161</v>
      </c>
      <c r="AU129" s="165" t="s">
        <v>79</v>
      </c>
      <c r="AY129" s="19" t="s">
        <v>159</v>
      </c>
      <c r="BE129" s="166">
        <f>IF(N129="základní",J129,0)</f>
        <v>0</v>
      </c>
      <c r="BF129" s="166">
        <f>IF(N129="snížená",J129,0)</f>
        <v>0</v>
      </c>
      <c r="BG129" s="166">
        <f>IF(N129="zákl. přenesená",J129,0)</f>
        <v>0</v>
      </c>
      <c r="BH129" s="166">
        <f>IF(N129="sníž. přenesená",J129,0)</f>
        <v>0</v>
      </c>
      <c r="BI129" s="166">
        <f>IF(N129="nulová",J129,0)</f>
        <v>0</v>
      </c>
      <c r="BJ129" s="19" t="s">
        <v>15</v>
      </c>
      <c r="BK129" s="166">
        <f>ROUND(I129*H129,2)</f>
        <v>0</v>
      </c>
      <c r="BL129" s="19" t="s">
        <v>85</v>
      </c>
      <c r="BM129" s="165" t="s">
        <v>3239</v>
      </c>
    </row>
    <row r="130" spans="2:51" s="14" customFormat="1" ht="11.25">
      <c r="B130" s="175"/>
      <c r="D130" s="168" t="s">
        <v>167</v>
      </c>
      <c r="E130" s="176" t="s">
        <v>3</v>
      </c>
      <c r="F130" s="177" t="s">
        <v>3240</v>
      </c>
      <c r="H130" s="178">
        <v>2.04</v>
      </c>
      <c r="I130" s="179"/>
      <c r="L130" s="175"/>
      <c r="M130" s="180"/>
      <c r="N130" s="181"/>
      <c r="O130" s="181"/>
      <c r="P130" s="181"/>
      <c r="Q130" s="181"/>
      <c r="R130" s="181"/>
      <c r="S130" s="181"/>
      <c r="T130" s="182"/>
      <c r="AT130" s="176" t="s">
        <v>167</v>
      </c>
      <c r="AU130" s="176" t="s">
        <v>79</v>
      </c>
      <c r="AV130" s="14" t="s">
        <v>79</v>
      </c>
      <c r="AW130" s="14" t="s">
        <v>33</v>
      </c>
      <c r="AX130" s="14" t="s">
        <v>71</v>
      </c>
      <c r="AY130" s="176" t="s">
        <v>159</v>
      </c>
    </row>
    <row r="131" spans="2:51" s="14" customFormat="1" ht="11.25">
      <c r="B131" s="175"/>
      <c r="D131" s="168" t="s">
        <v>167</v>
      </c>
      <c r="E131" s="176" t="s">
        <v>3</v>
      </c>
      <c r="F131" s="177" t="s">
        <v>3241</v>
      </c>
      <c r="H131" s="178">
        <v>1.44</v>
      </c>
      <c r="I131" s="179"/>
      <c r="L131" s="175"/>
      <c r="M131" s="180"/>
      <c r="N131" s="181"/>
      <c r="O131" s="181"/>
      <c r="P131" s="181"/>
      <c r="Q131" s="181"/>
      <c r="R131" s="181"/>
      <c r="S131" s="181"/>
      <c r="T131" s="182"/>
      <c r="AT131" s="176" t="s">
        <v>167</v>
      </c>
      <c r="AU131" s="176" t="s">
        <v>79</v>
      </c>
      <c r="AV131" s="14" t="s">
        <v>79</v>
      </c>
      <c r="AW131" s="14" t="s">
        <v>33</v>
      </c>
      <c r="AX131" s="14" t="s">
        <v>71</v>
      </c>
      <c r="AY131" s="176" t="s">
        <v>159</v>
      </c>
    </row>
    <row r="132" spans="2:51" s="14" customFormat="1" ht="11.25">
      <c r="B132" s="175"/>
      <c r="D132" s="168" t="s">
        <v>167</v>
      </c>
      <c r="E132" s="176" t="s">
        <v>3</v>
      </c>
      <c r="F132" s="177" t="s">
        <v>3242</v>
      </c>
      <c r="H132" s="178">
        <v>2.16</v>
      </c>
      <c r="I132" s="179"/>
      <c r="L132" s="175"/>
      <c r="M132" s="180"/>
      <c r="N132" s="181"/>
      <c r="O132" s="181"/>
      <c r="P132" s="181"/>
      <c r="Q132" s="181"/>
      <c r="R132" s="181"/>
      <c r="S132" s="181"/>
      <c r="T132" s="182"/>
      <c r="AT132" s="176" t="s">
        <v>167</v>
      </c>
      <c r="AU132" s="176" t="s">
        <v>79</v>
      </c>
      <c r="AV132" s="14" t="s">
        <v>79</v>
      </c>
      <c r="AW132" s="14" t="s">
        <v>33</v>
      </c>
      <c r="AX132" s="14" t="s">
        <v>71</v>
      </c>
      <c r="AY132" s="176" t="s">
        <v>159</v>
      </c>
    </row>
    <row r="133" spans="2:51" s="15" customFormat="1" ht="11.25">
      <c r="B133" s="183"/>
      <c r="D133" s="168" t="s">
        <v>167</v>
      </c>
      <c r="E133" s="184" t="s">
        <v>3</v>
      </c>
      <c r="F133" s="185" t="s">
        <v>186</v>
      </c>
      <c r="H133" s="186">
        <v>5.64</v>
      </c>
      <c r="I133" s="187"/>
      <c r="L133" s="183"/>
      <c r="M133" s="188"/>
      <c r="N133" s="189"/>
      <c r="O133" s="189"/>
      <c r="P133" s="189"/>
      <c r="Q133" s="189"/>
      <c r="R133" s="189"/>
      <c r="S133" s="189"/>
      <c r="T133" s="190"/>
      <c r="AT133" s="184" t="s">
        <v>167</v>
      </c>
      <c r="AU133" s="184" t="s">
        <v>79</v>
      </c>
      <c r="AV133" s="15" t="s">
        <v>85</v>
      </c>
      <c r="AW133" s="15" t="s">
        <v>33</v>
      </c>
      <c r="AX133" s="15" t="s">
        <v>15</v>
      </c>
      <c r="AY133" s="184" t="s">
        <v>159</v>
      </c>
    </row>
    <row r="134" spans="1:65" s="2" customFormat="1" ht="16.5" customHeight="1">
      <c r="A134" s="34"/>
      <c r="B134" s="153"/>
      <c r="C134" s="191" t="s">
        <v>236</v>
      </c>
      <c r="D134" s="191" t="s">
        <v>245</v>
      </c>
      <c r="E134" s="192" t="s">
        <v>3243</v>
      </c>
      <c r="F134" s="193" t="s">
        <v>3244</v>
      </c>
      <c r="G134" s="194" t="s">
        <v>214</v>
      </c>
      <c r="H134" s="195">
        <v>11.28</v>
      </c>
      <c r="I134" s="196"/>
      <c r="J134" s="197">
        <f>ROUND(I134*H134,2)</f>
        <v>0</v>
      </c>
      <c r="K134" s="193" t="s">
        <v>165</v>
      </c>
      <c r="L134" s="198"/>
      <c r="M134" s="199" t="s">
        <v>3</v>
      </c>
      <c r="N134" s="200" t="s">
        <v>42</v>
      </c>
      <c r="O134" s="55"/>
      <c r="P134" s="163">
        <f>O134*H134</f>
        <v>0</v>
      </c>
      <c r="Q134" s="163">
        <v>1</v>
      </c>
      <c r="R134" s="163">
        <f>Q134*H134</f>
        <v>11.28</v>
      </c>
      <c r="S134" s="163">
        <v>0</v>
      </c>
      <c r="T134" s="164">
        <f>S134*H134</f>
        <v>0</v>
      </c>
      <c r="U134" s="34"/>
      <c r="V134" s="34"/>
      <c r="W134" s="34"/>
      <c r="X134" s="34"/>
      <c r="Y134" s="34"/>
      <c r="Z134" s="34"/>
      <c r="AA134" s="34"/>
      <c r="AB134" s="34"/>
      <c r="AC134" s="34"/>
      <c r="AD134" s="34"/>
      <c r="AE134" s="34"/>
      <c r="AR134" s="165" t="s">
        <v>97</v>
      </c>
      <c r="AT134" s="165" t="s">
        <v>245</v>
      </c>
      <c r="AU134" s="165" t="s">
        <v>79</v>
      </c>
      <c r="AY134" s="19" t="s">
        <v>159</v>
      </c>
      <c r="BE134" s="166">
        <f>IF(N134="základní",J134,0)</f>
        <v>0</v>
      </c>
      <c r="BF134" s="166">
        <f>IF(N134="snížená",J134,0)</f>
        <v>0</v>
      </c>
      <c r="BG134" s="166">
        <f>IF(N134="zákl. přenesená",J134,0)</f>
        <v>0</v>
      </c>
      <c r="BH134" s="166">
        <f>IF(N134="sníž. přenesená",J134,0)</f>
        <v>0</v>
      </c>
      <c r="BI134" s="166">
        <f>IF(N134="nulová",J134,0)</f>
        <v>0</v>
      </c>
      <c r="BJ134" s="19" t="s">
        <v>15</v>
      </c>
      <c r="BK134" s="166">
        <f>ROUND(I134*H134,2)</f>
        <v>0</v>
      </c>
      <c r="BL134" s="19" t="s">
        <v>85</v>
      </c>
      <c r="BM134" s="165" t="s">
        <v>3245</v>
      </c>
    </row>
    <row r="135" spans="2:51" s="14" customFormat="1" ht="11.25">
      <c r="B135" s="175"/>
      <c r="D135" s="168" t="s">
        <v>167</v>
      </c>
      <c r="F135" s="177" t="s">
        <v>3246</v>
      </c>
      <c r="H135" s="178">
        <v>11.28</v>
      </c>
      <c r="I135" s="179"/>
      <c r="L135" s="175"/>
      <c r="M135" s="180"/>
      <c r="N135" s="181"/>
      <c r="O135" s="181"/>
      <c r="P135" s="181"/>
      <c r="Q135" s="181"/>
      <c r="R135" s="181"/>
      <c r="S135" s="181"/>
      <c r="T135" s="182"/>
      <c r="AT135" s="176" t="s">
        <v>167</v>
      </c>
      <c r="AU135" s="176" t="s">
        <v>79</v>
      </c>
      <c r="AV135" s="14" t="s">
        <v>79</v>
      </c>
      <c r="AW135" s="14" t="s">
        <v>4</v>
      </c>
      <c r="AX135" s="14" t="s">
        <v>15</v>
      </c>
      <c r="AY135" s="176" t="s">
        <v>159</v>
      </c>
    </row>
    <row r="136" spans="2:63" s="12" customFormat="1" ht="22.9" customHeight="1">
      <c r="B136" s="140"/>
      <c r="D136" s="141" t="s">
        <v>70</v>
      </c>
      <c r="E136" s="151" t="s">
        <v>3247</v>
      </c>
      <c r="F136" s="151" t="s">
        <v>3248</v>
      </c>
      <c r="I136" s="143"/>
      <c r="J136" s="152">
        <f>BK136</f>
        <v>0</v>
      </c>
      <c r="L136" s="140"/>
      <c r="M136" s="145"/>
      <c r="N136" s="146"/>
      <c r="O136" s="146"/>
      <c r="P136" s="147">
        <f>SUM(P137:P152)</f>
        <v>0</v>
      </c>
      <c r="Q136" s="146"/>
      <c r="R136" s="147">
        <f>SUM(R137:R152)</f>
        <v>0.11553000000000001</v>
      </c>
      <c r="S136" s="146"/>
      <c r="T136" s="148">
        <f>SUM(T137:T152)</f>
        <v>0</v>
      </c>
      <c r="AR136" s="141" t="s">
        <v>15</v>
      </c>
      <c r="AT136" s="149" t="s">
        <v>70</v>
      </c>
      <c r="AU136" s="149" t="s">
        <v>15</v>
      </c>
      <c r="AY136" s="141" t="s">
        <v>159</v>
      </c>
      <c r="BK136" s="150">
        <f>SUM(BK137:BK152)</f>
        <v>0</v>
      </c>
    </row>
    <row r="137" spans="1:65" s="2" customFormat="1" ht="24" customHeight="1">
      <c r="A137" s="34"/>
      <c r="B137" s="153"/>
      <c r="C137" s="154" t="s">
        <v>241</v>
      </c>
      <c r="D137" s="154" t="s">
        <v>161</v>
      </c>
      <c r="E137" s="155" t="s">
        <v>3249</v>
      </c>
      <c r="F137" s="156" t="s">
        <v>3250</v>
      </c>
      <c r="G137" s="157" t="s">
        <v>298</v>
      </c>
      <c r="H137" s="158">
        <v>17</v>
      </c>
      <c r="I137" s="159"/>
      <c r="J137" s="160">
        <f aca="true" t="shared" si="0" ref="J137:J152">ROUND(I137*H137,2)</f>
        <v>0</v>
      </c>
      <c r="K137" s="156" t="s">
        <v>3</v>
      </c>
      <c r="L137" s="35"/>
      <c r="M137" s="161" t="s">
        <v>3</v>
      </c>
      <c r="N137" s="162" t="s">
        <v>42</v>
      </c>
      <c r="O137" s="55"/>
      <c r="P137" s="163">
        <f aca="true" t="shared" si="1" ref="P137:P152">O137*H137</f>
        <v>0</v>
      </c>
      <c r="Q137" s="163">
        <v>0.00128</v>
      </c>
      <c r="R137" s="163">
        <f aca="true" t="shared" si="2" ref="R137:R152">Q137*H137</f>
        <v>0.02176</v>
      </c>
      <c r="S137" s="163">
        <v>0</v>
      </c>
      <c r="T137" s="164">
        <f aca="true" t="shared" si="3" ref="T137:T152">S137*H137</f>
        <v>0</v>
      </c>
      <c r="U137" s="34"/>
      <c r="V137" s="34"/>
      <c r="W137" s="34"/>
      <c r="X137" s="34"/>
      <c r="Y137" s="34"/>
      <c r="Z137" s="34"/>
      <c r="AA137" s="34"/>
      <c r="AB137" s="34"/>
      <c r="AC137" s="34"/>
      <c r="AD137" s="34"/>
      <c r="AE137" s="34"/>
      <c r="AR137" s="165" t="s">
        <v>85</v>
      </c>
      <c r="AT137" s="165" t="s">
        <v>161</v>
      </c>
      <c r="AU137" s="165" t="s">
        <v>79</v>
      </c>
      <c r="AY137" s="19" t="s">
        <v>159</v>
      </c>
      <c r="BE137" s="166">
        <f aca="true" t="shared" si="4" ref="BE137:BE152">IF(N137="základní",J137,0)</f>
        <v>0</v>
      </c>
      <c r="BF137" s="166">
        <f aca="true" t="shared" si="5" ref="BF137:BF152">IF(N137="snížená",J137,0)</f>
        <v>0</v>
      </c>
      <c r="BG137" s="166">
        <f aca="true" t="shared" si="6" ref="BG137:BG152">IF(N137="zákl. přenesená",J137,0)</f>
        <v>0</v>
      </c>
      <c r="BH137" s="166">
        <f aca="true" t="shared" si="7" ref="BH137:BH152">IF(N137="sníž. přenesená",J137,0)</f>
        <v>0</v>
      </c>
      <c r="BI137" s="166">
        <f aca="true" t="shared" si="8" ref="BI137:BI152">IF(N137="nulová",J137,0)</f>
        <v>0</v>
      </c>
      <c r="BJ137" s="19" t="s">
        <v>15</v>
      </c>
      <c r="BK137" s="166">
        <f aca="true" t="shared" si="9" ref="BK137:BK152">ROUND(I137*H137,2)</f>
        <v>0</v>
      </c>
      <c r="BL137" s="19" t="s">
        <v>85</v>
      </c>
      <c r="BM137" s="165" t="s">
        <v>79</v>
      </c>
    </row>
    <row r="138" spans="1:65" s="2" customFormat="1" ht="24" customHeight="1">
      <c r="A138" s="34"/>
      <c r="B138" s="153"/>
      <c r="C138" s="154" t="s">
        <v>9</v>
      </c>
      <c r="D138" s="154" t="s">
        <v>161</v>
      </c>
      <c r="E138" s="155" t="s">
        <v>3251</v>
      </c>
      <c r="F138" s="156" t="s">
        <v>3252</v>
      </c>
      <c r="G138" s="157" t="s">
        <v>298</v>
      </c>
      <c r="H138" s="158">
        <v>17</v>
      </c>
      <c r="I138" s="159"/>
      <c r="J138" s="160">
        <f t="shared" si="0"/>
        <v>0</v>
      </c>
      <c r="K138" s="156" t="s">
        <v>3</v>
      </c>
      <c r="L138" s="35"/>
      <c r="M138" s="161" t="s">
        <v>3</v>
      </c>
      <c r="N138" s="162" t="s">
        <v>42</v>
      </c>
      <c r="O138" s="55"/>
      <c r="P138" s="163">
        <f t="shared" si="1"/>
        <v>0</v>
      </c>
      <c r="Q138" s="163">
        <v>1E-05</v>
      </c>
      <c r="R138" s="163">
        <f t="shared" si="2"/>
        <v>0.00017</v>
      </c>
      <c r="S138" s="163">
        <v>0</v>
      </c>
      <c r="T138" s="164">
        <f t="shared" si="3"/>
        <v>0</v>
      </c>
      <c r="U138" s="34"/>
      <c r="V138" s="34"/>
      <c r="W138" s="34"/>
      <c r="X138" s="34"/>
      <c r="Y138" s="34"/>
      <c r="Z138" s="34"/>
      <c r="AA138" s="34"/>
      <c r="AB138" s="34"/>
      <c r="AC138" s="34"/>
      <c r="AD138" s="34"/>
      <c r="AE138" s="34"/>
      <c r="AR138" s="165" t="s">
        <v>85</v>
      </c>
      <c r="AT138" s="165" t="s">
        <v>161</v>
      </c>
      <c r="AU138" s="165" t="s">
        <v>79</v>
      </c>
      <c r="AY138" s="19" t="s">
        <v>159</v>
      </c>
      <c r="BE138" s="166">
        <f t="shared" si="4"/>
        <v>0</v>
      </c>
      <c r="BF138" s="166">
        <f t="shared" si="5"/>
        <v>0</v>
      </c>
      <c r="BG138" s="166">
        <f t="shared" si="6"/>
        <v>0</v>
      </c>
      <c r="BH138" s="166">
        <f t="shared" si="7"/>
        <v>0</v>
      </c>
      <c r="BI138" s="166">
        <f t="shared" si="8"/>
        <v>0</v>
      </c>
      <c r="BJ138" s="19" t="s">
        <v>15</v>
      </c>
      <c r="BK138" s="166">
        <f t="shared" si="9"/>
        <v>0</v>
      </c>
      <c r="BL138" s="19" t="s">
        <v>85</v>
      </c>
      <c r="BM138" s="165" t="s">
        <v>85</v>
      </c>
    </row>
    <row r="139" spans="1:65" s="2" customFormat="1" ht="24" customHeight="1">
      <c r="A139" s="34"/>
      <c r="B139" s="153"/>
      <c r="C139" s="154" t="s">
        <v>251</v>
      </c>
      <c r="D139" s="154" t="s">
        <v>161</v>
      </c>
      <c r="E139" s="155" t="s">
        <v>3253</v>
      </c>
      <c r="F139" s="156" t="s">
        <v>3254</v>
      </c>
      <c r="G139" s="157" t="s">
        <v>298</v>
      </c>
      <c r="H139" s="158">
        <v>12</v>
      </c>
      <c r="I139" s="159"/>
      <c r="J139" s="160">
        <f t="shared" si="0"/>
        <v>0</v>
      </c>
      <c r="K139" s="156" t="s">
        <v>3</v>
      </c>
      <c r="L139" s="35"/>
      <c r="M139" s="161" t="s">
        <v>3</v>
      </c>
      <c r="N139" s="162" t="s">
        <v>42</v>
      </c>
      <c r="O139" s="55"/>
      <c r="P139" s="163">
        <f t="shared" si="1"/>
        <v>0</v>
      </c>
      <c r="Q139" s="163">
        <v>0.00178</v>
      </c>
      <c r="R139" s="163">
        <f t="shared" si="2"/>
        <v>0.021359999999999997</v>
      </c>
      <c r="S139" s="163">
        <v>0</v>
      </c>
      <c r="T139" s="164">
        <f t="shared" si="3"/>
        <v>0</v>
      </c>
      <c r="U139" s="34"/>
      <c r="V139" s="34"/>
      <c r="W139" s="34"/>
      <c r="X139" s="34"/>
      <c r="Y139" s="34"/>
      <c r="Z139" s="34"/>
      <c r="AA139" s="34"/>
      <c r="AB139" s="34"/>
      <c r="AC139" s="34"/>
      <c r="AD139" s="34"/>
      <c r="AE139" s="34"/>
      <c r="AR139" s="165" t="s">
        <v>85</v>
      </c>
      <c r="AT139" s="165" t="s">
        <v>161</v>
      </c>
      <c r="AU139" s="165" t="s">
        <v>79</v>
      </c>
      <c r="AY139" s="19" t="s">
        <v>159</v>
      </c>
      <c r="BE139" s="166">
        <f t="shared" si="4"/>
        <v>0</v>
      </c>
      <c r="BF139" s="166">
        <f t="shared" si="5"/>
        <v>0</v>
      </c>
      <c r="BG139" s="166">
        <f t="shared" si="6"/>
        <v>0</v>
      </c>
      <c r="BH139" s="166">
        <f t="shared" si="7"/>
        <v>0</v>
      </c>
      <c r="BI139" s="166">
        <f t="shared" si="8"/>
        <v>0</v>
      </c>
      <c r="BJ139" s="19" t="s">
        <v>15</v>
      </c>
      <c r="BK139" s="166">
        <f t="shared" si="9"/>
        <v>0</v>
      </c>
      <c r="BL139" s="19" t="s">
        <v>85</v>
      </c>
      <c r="BM139" s="165" t="s">
        <v>91</v>
      </c>
    </row>
    <row r="140" spans="1:65" s="2" customFormat="1" ht="24" customHeight="1">
      <c r="A140" s="34"/>
      <c r="B140" s="153"/>
      <c r="C140" s="154" t="s">
        <v>261</v>
      </c>
      <c r="D140" s="154" t="s">
        <v>161</v>
      </c>
      <c r="E140" s="155" t="s">
        <v>3255</v>
      </c>
      <c r="F140" s="156" t="s">
        <v>3256</v>
      </c>
      <c r="G140" s="157" t="s">
        <v>298</v>
      </c>
      <c r="H140" s="158">
        <v>12</v>
      </c>
      <c r="I140" s="159"/>
      <c r="J140" s="160">
        <f t="shared" si="0"/>
        <v>0</v>
      </c>
      <c r="K140" s="156" t="s">
        <v>3</v>
      </c>
      <c r="L140" s="35"/>
      <c r="M140" s="161" t="s">
        <v>3</v>
      </c>
      <c r="N140" s="162" t="s">
        <v>42</v>
      </c>
      <c r="O140" s="55"/>
      <c r="P140" s="163">
        <f t="shared" si="1"/>
        <v>0</v>
      </c>
      <c r="Q140" s="163">
        <v>1E-05</v>
      </c>
      <c r="R140" s="163">
        <f t="shared" si="2"/>
        <v>0.00012000000000000002</v>
      </c>
      <c r="S140" s="163">
        <v>0</v>
      </c>
      <c r="T140" s="164">
        <f t="shared" si="3"/>
        <v>0</v>
      </c>
      <c r="U140" s="34"/>
      <c r="V140" s="34"/>
      <c r="W140" s="34"/>
      <c r="X140" s="34"/>
      <c r="Y140" s="34"/>
      <c r="Z140" s="34"/>
      <c r="AA140" s="34"/>
      <c r="AB140" s="34"/>
      <c r="AC140" s="34"/>
      <c r="AD140" s="34"/>
      <c r="AE140" s="34"/>
      <c r="AR140" s="165" t="s">
        <v>85</v>
      </c>
      <c r="AT140" s="165" t="s">
        <v>161</v>
      </c>
      <c r="AU140" s="165" t="s">
        <v>79</v>
      </c>
      <c r="AY140" s="19" t="s">
        <v>159</v>
      </c>
      <c r="BE140" s="166">
        <f t="shared" si="4"/>
        <v>0</v>
      </c>
      <c r="BF140" s="166">
        <f t="shared" si="5"/>
        <v>0</v>
      </c>
      <c r="BG140" s="166">
        <f t="shared" si="6"/>
        <v>0</v>
      </c>
      <c r="BH140" s="166">
        <f t="shared" si="7"/>
        <v>0</v>
      </c>
      <c r="BI140" s="166">
        <f t="shared" si="8"/>
        <v>0</v>
      </c>
      <c r="BJ140" s="19" t="s">
        <v>15</v>
      </c>
      <c r="BK140" s="166">
        <f t="shared" si="9"/>
        <v>0</v>
      </c>
      <c r="BL140" s="19" t="s">
        <v>85</v>
      </c>
      <c r="BM140" s="165" t="s">
        <v>97</v>
      </c>
    </row>
    <row r="141" spans="1:65" s="2" customFormat="1" ht="24" customHeight="1">
      <c r="A141" s="34"/>
      <c r="B141" s="153"/>
      <c r="C141" s="154" t="s">
        <v>265</v>
      </c>
      <c r="D141" s="154" t="s">
        <v>161</v>
      </c>
      <c r="E141" s="155" t="s">
        <v>3257</v>
      </c>
      <c r="F141" s="156" t="s">
        <v>3258</v>
      </c>
      <c r="G141" s="157" t="s">
        <v>298</v>
      </c>
      <c r="H141" s="158">
        <v>18</v>
      </c>
      <c r="I141" s="159"/>
      <c r="J141" s="160">
        <f t="shared" si="0"/>
        <v>0</v>
      </c>
      <c r="K141" s="156" t="s">
        <v>3</v>
      </c>
      <c r="L141" s="35"/>
      <c r="M141" s="161" t="s">
        <v>3</v>
      </c>
      <c r="N141" s="162" t="s">
        <v>42</v>
      </c>
      <c r="O141" s="55"/>
      <c r="P141" s="163">
        <f t="shared" si="1"/>
        <v>0</v>
      </c>
      <c r="Q141" s="163">
        <v>0.00274</v>
      </c>
      <c r="R141" s="163">
        <f t="shared" si="2"/>
        <v>0.049319999999999996</v>
      </c>
      <c r="S141" s="163">
        <v>0</v>
      </c>
      <c r="T141" s="164">
        <f t="shared" si="3"/>
        <v>0</v>
      </c>
      <c r="U141" s="34"/>
      <c r="V141" s="34"/>
      <c r="W141" s="34"/>
      <c r="X141" s="34"/>
      <c r="Y141" s="34"/>
      <c r="Z141" s="34"/>
      <c r="AA141" s="34"/>
      <c r="AB141" s="34"/>
      <c r="AC141" s="34"/>
      <c r="AD141" s="34"/>
      <c r="AE141" s="34"/>
      <c r="AR141" s="165" t="s">
        <v>85</v>
      </c>
      <c r="AT141" s="165" t="s">
        <v>161</v>
      </c>
      <c r="AU141" s="165" t="s">
        <v>79</v>
      </c>
      <c r="AY141" s="19" t="s">
        <v>159</v>
      </c>
      <c r="BE141" s="166">
        <f t="shared" si="4"/>
        <v>0</v>
      </c>
      <c r="BF141" s="166">
        <f t="shared" si="5"/>
        <v>0</v>
      </c>
      <c r="BG141" s="166">
        <f t="shared" si="6"/>
        <v>0</v>
      </c>
      <c r="BH141" s="166">
        <f t="shared" si="7"/>
        <v>0</v>
      </c>
      <c r="BI141" s="166">
        <f t="shared" si="8"/>
        <v>0</v>
      </c>
      <c r="BJ141" s="19" t="s">
        <v>15</v>
      </c>
      <c r="BK141" s="166">
        <f t="shared" si="9"/>
        <v>0</v>
      </c>
      <c r="BL141" s="19" t="s">
        <v>85</v>
      </c>
      <c r="BM141" s="165" t="s">
        <v>211</v>
      </c>
    </row>
    <row r="142" spans="1:65" s="2" customFormat="1" ht="24" customHeight="1">
      <c r="A142" s="34"/>
      <c r="B142" s="153"/>
      <c r="C142" s="154" t="s">
        <v>271</v>
      </c>
      <c r="D142" s="154" t="s">
        <v>161</v>
      </c>
      <c r="E142" s="155" t="s">
        <v>3259</v>
      </c>
      <c r="F142" s="156" t="s">
        <v>3260</v>
      </c>
      <c r="G142" s="157" t="s">
        <v>298</v>
      </c>
      <c r="H142" s="158">
        <v>18</v>
      </c>
      <c r="I142" s="159"/>
      <c r="J142" s="160">
        <f t="shared" si="0"/>
        <v>0</v>
      </c>
      <c r="K142" s="156" t="s">
        <v>3</v>
      </c>
      <c r="L142" s="35"/>
      <c r="M142" s="161" t="s">
        <v>3</v>
      </c>
      <c r="N142" s="162" t="s">
        <v>42</v>
      </c>
      <c r="O142" s="55"/>
      <c r="P142" s="163">
        <f t="shared" si="1"/>
        <v>0</v>
      </c>
      <c r="Q142" s="163">
        <v>1E-05</v>
      </c>
      <c r="R142" s="163">
        <f t="shared" si="2"/>
        <v>0.00018</v>
      </c>
      <c r="S142" s="163">
        <v>0</v>
      </c>
      <c r="T142" s="164">
        <f t="shared" si="3"/>
        <v>0</v>
      </c>
      <c r="U142" s="34"/>
      <c r="V142" s="34"/>
      <c r="W142" s="34"/>
      <c r="X142" s="34"/>
      <c r="Y142" s="34"/>
      <c r="Z142" s="34"/>
      <c r="AA142" s="34"/>
      <c r="AB142" s="34"/>
      <c r="AC142" s="34"/>
      <c r="AD142" s="34"/>
      <c r="AE142" s="34"/>
      <c r="AR142" s="165" t="s">
        <v>85</v>
      </c>
      <c r="AT142" s="165" t="s">
        <v>161</v>
      </c>
      <c r="AU142" s="165" t="s">
        <v>79</v>
      </c>
      <c r="AY142" s="19" t="s">
        <v>159</v>
      </c>
      <c r="BE142" s="166">
        <f t="shared" si="4"/>
        <v>0</v>
      </c>
      <c r="BF142" s="166">
        <f t="shared" si="5"/>
        <v>0</v>
      </c>
      <c r="BG142" s="166">
        <f t="shared" si="6"/>
        <v>0</v>
      </c>
      <c r="BH142" s="166">
        <f t="shared" si="7"/>
        <v>0</v>
      </c>
      <c r="BI142" s="166">
        <f t="shared" si="8"/>
        <v>0</v>
      </c>
      <c r="BJ142" s="19" t="s">
        <v>15</v>
      </c>
      <c r="BK142" s="166">
        <f t="shared" si="9"/>
        <v>0</v>
      </c>
      <c r="BL142" s="19" t="s">
        <v>85</v>
      </c>
      <c r="BM142" s="165" t="s">
        <v>230</v>
      </c>
    </row>
    <row r="143" spans="1:65" s="2" customFormat="1" ht="16.5" customHeight="1">
      <c r="A143" s="34"/>
      <c r="B143" s="153"/>
      <c r="C143" s="154" t="s">
        <v>277</v>
      </c>
      <c r="D143" s="154" t="s">
        <v>161</v>
      </c>
      <c r="E143" s="155" t="s">
        <v>3261</v>
      </c>
      <c r="F143" s="156" t="s">
        <v>3262</v>
      </c>
      <c r="G143" s="157" t="s">
        <v>293</v>
      </c>
      <c r="H143" s="158">
        <v>4</v>
      </c>
      <c r="I143" s="159"/>
      <c r="J143" s="160">
        <f t="shared" si="0"/>
        <v>0</v>
      </c>
      <c r="K143" s="156" t="s">
        <v>3</v>
      </c>
      <c r="L143" s="35"/>
      <c r="M143" s="161" t="s">
        <v>3</v>
      </c>
      <c r="N143" s="162" t="s">
        <v>42</v>
      </c>
      <c r="O143" s="55"/>
      <c r="P143" s="163">
        <f t="shared" si="1"/>
        <v>0</v>
      </c>
      <c r="Q143" s="163">
        <v>0.00118</v>
      </c>
      <c r="R143" s="163">
        <f t="shared" si="2"/>
        <v>0.00472</v>
      </c>
      <c r="S143" s="163">
        <v>0</v>
      </c>
      <c r="T143" s="164">
        <f t="shared" si="3"/>
        <v>0</v>
      </c>
      <c r="U143" s="34"/>
      <c r="V143" s="34"/>
      <c r="W143" s="34"/>
      <c r="X143" s="34"/>
      <c r="Y143" s="34"/>
      <c r="Z143" s="34"/>
      <c r="AA143" s="34"/>
      <c r="AB143" s="34"/>
      <c r="AC143" s="34"/>
      <c r="AD143" s="34"/>
      <c r="AE143" s="34"/>
      <c r="AR143" s="165" t="s">
        <v>85</v>
      </c>
      <c r="AT143" s="165" t="s">
        <v>161</v>
      </c>
      <c r="AU143" s="165" t="s">
        <v>79</v>
      </c>
      <c r="AY143" s="19" t="s">
        <v>159</v>
      </c>
      <c r="BE143" s="166">
        <f t="shared" si="4"/>
        <v>0</v>
      </c>
      <c r="BF143" s="166">
        <f t="shared" si="5"/>
        <v>0</v>
      </c>
      <c r="BG143" s="166">
        <f t="shared" si="6"/>
        <v>0</v>
      </c>
      <c r="BH143" s="166">
        <f t="shared" si="7"/>
        <v>0</v>
      </c>
      <c r="BI143" s="166">
        <f t="shared" si="8"/>
        <v>0</v>
      </c>
      <c r="BJ143" s="19" t="s">
        <v>15</v>
      </c>
      <c r="BK143" s="166">
        <f t="shared" si="9"/>
        <v>0</v>
      </c>
      <c r="BL143" s="19" t="s">
        <v>85</v>
      </c>
      <c r="BM143" s="165" t="s">
        <v>3263</v>
      </c>
    </row>
    <row r="144" spans="1:65" s="2" customFormat="1" ht="16.5" customHeight="1">
      <c r="A144" s="34"/>
      <c r="B144" s="153"/>
      <c r="C144" s="154" t="s">
        <v>8</v>
      </c>
      <c r="D144" s="154" t="s">
        <v>161</v>
      </c>
      <c r="E144" s="155" t="s">
        <v>3264</v>
      </c>
      <c r="F144" s="156" t="s">
        <v>3265</v>
      </c>
      <c r="G144" s="157" t="s">
        <v>293</v>
      </c>
      <c r="H144" s="158">
        <v>3</v>
      </c>
      <c r="I144" s="159"/>
      <c r="J144" s="160">
        <f t="shared" si="0"/>
        <v>0</v>
      </c>
      <c r="K144" s="156" t="s">
        <v>3</v>
      </c>
      <c r="L144" s="35"/>
      <c r="M144" s="161" t="s">
        <v>3</v>
      </c>
      <c r="N144" s="162" t="s">
        <v>42</v>
      </c>
      <c r="O144" s="55"/>
      <c r="P144" s="163">
        <f t="shared" si="1"/>
        <v>0</v>
      </c>
      <c r="Q144" s="163">
        <v>0.00058</v>
      </c>
      <c r="R144" s="163">
        <f t="shared" si="2"/>
        <v>0.00174</v>
      </c>
      <c r="S144" s="163">
        <v>0</v>
      </c>
      <c r="T144" s="164">
        <f t="shared" si="3"/>
        <v>0</v>
      </c>
      <c r="U144" s="34"/>
      <c r="V144" s="34"/>
      <c r="W144" s="34"/>
      <c r="X144" s="34"/>
      <c r="Y144" s="34"/>
      <c r="Z144" s="34"/>
      <c r="AA144" s="34"/>
      <c r="AB144" s="34"/>
      <c r="AC144" s="34"/>
      <c r="AD144" s="34"/>
      <c r="AE144" s="34"/>
      <c r="AR144" s="165" t="s">
        <v>85</v>
      </c>
      <c r="AT144" s="165" t="s">
        <v>161</v>
      </c>
      <c r="AU144" s="165" t="s">
        <v>79</v>
      </c>
      <c r="AY144" s="19" t="s">
        <v>159</v>
      </c>
      <c r="BE144" s="166">
        <f t="shared" si="4"/>
        <v>0</v>
      </c>
      <c r="BF144" s="166">
        <f t="shared" si="5"/>
        <v>0</v>
      </c>
      <c r="BG144" s="166">
        <f t="shared" si="6"/>
        <v>0</v>
      </c>
      <c r="BH144" s="166">
        <f t="shared" si="7"/>
        <v>0</v>
      </c>
      <c r="BI144" s="166">
        <f t="shared" si="8"/>
        <v>0</v>
      </c>
      <c r="BJ144" s="19" t="s">
        <v>15</v>
      </c>
      <c r="BK144" s="166">
        <f t="shared" si="9"/>
        <v>0</v>
      </c>
      <c r="BL144" s="19" t="s">
        <v>85</v>
      </c>
      <c r="BM144" s="165" t="s">
        <v>3266</v>
      </c>
    </row>
    <row r="145" spans="1:65" s="2" customFormat="1" ht="16.5" customHeight="1">
      <c r="A145" s="34"/>
      <c r="B145" s="153"/>
      <c r="C145" s="154" t="s">
        <v>286</v>
      </c>
      <c r="D145" s="154" t="s">
        <v>161</v>
      </c>
      <c r="E145" s="155" t="s">
        <v>3267</v>
      </c>
      <c r="F145" s="156" t="s">
        <v>3268</v>
      </c>
      <c r="G145" s="157" t="s">
        <v>293</v>
      </c>
      <c r="H145" s="158">
        <v>2</v>
      </c>
      <c r="I145" s="159"/>
      <c r="J145" s="160">
        <f t="shared" si="0"/>
        <v>0</v>
      </c>
      <c r="K145" s="156" t="s">
        <v>3</v>
      </c>
      <c r="L145" s="35"/>
      <c r="M145" s="161" t="s">
        <v>3</v>
      </c>
      <c r="N145" s="162" t="s">
        <v>42</v>
      </c>
      <c r="O145" s="55"/>
      <c r="P145" s="163">
        <f t="shared" si="1"/>
        <v>0</v>
      </c>
      <c r="Q145" s="163">
        <v>0.00041</v>
      </c>
      <c r="R145" s="163">
        <f t="shared" si="2"/>
        <v>0.00082</v>
      </c>
      <c r="S145" s="163">
        <v>0</v>
      </c>
      <c r="T145" s="164">
        <f t="shared" si="3"/>
        <v>0</v>
      </c>
      <c r="U145" s="34"/>
      <c r="V145" s="34"/>
      <c r="W145" s="34"/>
      <c r="X145" s="34"/>
      <c r="Y145" s="34"/>
      <c r="Z145" s="34"/>
      <c r="AA145" s="34"/>
      <c r="AB145" s="34"/>
      <c r="AC145" s="34"/>
      <c r="AD145" s="34"/>
      <c r="AE145" s="34"/>
      <c r="AR145" s="165" t="s">
        <v>85</v>
      </c>
      <c r="AT145" s="165" t="s">
        <v>161</v>
      </c>
      <c r="AU145" s="165" t="s">
        <v>79</v>
      </c>
      <c r="AY145" s="19" t="s">
        <v>159</v>
      </c>
      <c r="BE145" s="166">
        <f t="shared" si="4"/>
        <v>0</v>
      </c>
      <c r="BF145" s="166">
        <f t="shared" si="5"/>
        <v>0</v>
      </c>
      <c r="BG145" s="166">
        <f t="shared" si="6"/>
        <v>0</v>
      </c>
      <c r="BH145" s="166">
        <f t="shared" si="7"/>
        <v>0</v>
      </c>
      <c r="BI145" s="166">
        <f t="shared" si="8"/>
        <v>0</v>
      </c>
      <c r="BJ145" s="19" t="s">
        <v>15</v>
      </c>
      <c r="BK145" s="166">
        <f t="shared" si="9"/>
        <v>0</v>
      </c>
      <c r="BL145" s="19" t="s">
        <v>85</v>
      </c>
      <c r="BM145" s="165" t="s">
        <v>3269</v>
      </c>
    </row>
    <row r="146" spans="1:65" s="2" customFormat="1" ht="16.5" customHeight="1">
      <c r="A146" s="34"/>
      <c r="B146" s="153"/>
      <c r="C146" s="154" t="s">
        <v>290</v>
      </c>
      <c r="D146" s="154" t="s">
        <v>161</v>
      </c>
      <c r="E146" s="155" t="s">
        <v>3270</v>
      </c>
      <c r="F146" s="156" t="s">
        <v>3271</v>
      </c>
      <c r="G146" s="157" t="s">
        <v>293</v>
      </c>
      <c r="H146" s="158">
        <v>9</v>
      </c>
      <c r="I146" s="159"/>
      <c r="J146" s="160">
        <f t="shared" si="0"/>
        <v>0</v>
      </c>
      <c r="K146" s="156" t="s">
        <v>3</v>
      </c>
      <c r="L146" s="35"/>
      <c r="M146" s="161" t="s">
        <v>3</v>
      </c>
      <c r="N146" s="162" t="s">
        <v>42</v>
      </c>
      <c r="O146" s="55"/>
      <c r="P146" s="163">
        <f t="shared" si="1"/>
        <v>0</v>
      </c>
      <c r="Q146" s="163">
        <v>0.00028</v>
      </c>
      <c r="R146" s="163">
        <f t="shared" si="2"/>
        <v>0.0025199999999999997</v>
      </c>
      <c r="S146" s="163">
        <v>0</v>
      </c>
      <c r="T146" s="164">
        <f t="shared" si="3"/>
        <v>0</v>
      </c>
      <c r="U146" s="34"/>
      <c r="V146" s="34"/>
      <c r="W146" s="34"/>
      <c r="X146" s="34"/>
      <c r="Y146" s="34"/>
      <c r="Z146" s="34"/>
      <c r="AA146" s="34"/>
      <c r="AB146" s="34"/>
      <c r="AC146" s="34"/>
      <c r="AD146" s="34"/>
      <c r="AE146" s="34"/>
      <c r="AR146" s="165" t="s">
        <v>85</v>
      </c>
      <c r="AT146" s="165" t="s">
        <v>161</v>
      </c>
      <c r="AU146" s="165" t="s">
        <v>79</v>
      </c>
      <c r="AY146" s="19" t="s">
        <v>159</v>
      </c>
      <c r="BE146" s="166">
        <f t="shared" si="4"/>
        <v>0</v>
      </c>
      <c r="BF146" s="166">
        <f t="shared" si="5"/>
        <v>0</v>
      </c>
      <c r="BG146" s="166">
        <f t="shared" si="6"/>
        <v>0</v>
      </c>
      <c r="BH146" s="166">
        <f t="shared" si="7"/>
        <v>0</v>
      </c>
      <c r="BI146" s="166">
        <f t="shared" si="8"/>
        <v>0</v>
      </c>
      <c r="BJ146" s="19" t="s">
        <v>15</v>
      </c>
      <c r="BK146" s="166">
        <f t="shared" si="9"/>
        <v>0</v>
      </c>
      <c r="BL146" s="19" t="s">
        <v>85</v>
      </c>
      <c r="BM146" s="165" t="s">
        <v>3272</v>
      </c>
    </row>
    <row r="147" spans="1:65" s="2" customFormat="1" ht="16.5" customHeight="1">
      <c r="A147" s="34"/>
      <c r="B147" s="153"/>
      <c r="C147" s="154" t="s">
        <v>295</v>
      </c>
      <c r="D147" s="154" t="s">
        <v>161</v>
      </c>
      <c r="E147" s="155" t="s">
        <v>3273</v>
      </c>
      <c r="F147" s="156" t="s">
        <v>3274</v>
      </c>
      <c r="G147" s="157" t="s">
        <v>293</v>
      </c>
      <c r="H147" s="158">
        <v>17</v>
      </c>
      <c r="I147" s="159"/>
      <c r="J147" s="160">
        <f t="shared" si="0"/>
        <v>0</v>
      </c>
      <c r="K147" s="156" t="s">
        <v>3</v>
      </c>
      <c r="L147" s="35"/>
      <c r="M147" s="161" t="s">
        <v>3</v>
      </c>
      <c r="N147" s="162" t="s">
        <v>42</v>
      </c>
      <c r="O147" s="55"/>
      <c r="P147" s="163">
        <f t="shared" si="1"/>
        <v>0</v>
      </c>
      <c r="Q147" s="163">
        <v>0.00028</v>
      </c>
      <c r="R147" s="163">
        <f t="shared" si="2"/>
        <v>0.0047599999999999995</v>
      </c>
      <c r="S147" s="163">
        <v>0</v>
      </c>
      <c r="T147" s="164">
        <f t="shared" si="3"/>
        <v>0</v>
      </c>
      <c r="U147" s="34"/>
      <c r="V147" s="34"/>
      <c r="W147" s="34"/>
      <c r="X147" s="34"/>
      <c r="Y147" s="34"/>
      <c r="Z147" s="34"/>
      <c r="AA147" s="34"/>
      <c r="AB147" s="34"/>
      <c r="AC147" s="34"/>
      <c r="AD147" s="34"/>
      <c r="AE147" s="34"/>
      <c r="AR147" s="165" t="s">
        <v>85</v>
      </c>
      <c r="AT147" s="165" t="s">
        <v>161</v>
      </c>
      <c r="AU147" s="165" t="s">
        <v>79</v>
      </c>
      <c r="AY147" s="19" t="s">
        <v>159</v>
      </c>
      <c r="BE147" s="166">
        <f t="shared" si="4"/>
        <v>0</v>
      </c>
      <c r="BF147" s="166">
        <f t="shared" si="5"/>
        <v>0</v>
      </c>
      <c r="BG147" s="166">
        <f t="shared" si="6"/>
        <v>0</v>
      </c>
      <c r="BH147" s="166">
        <f t="shared" si="7"/>
        <v>0</v>
      </c>
      <c r="BI147" s="166">
        <f t="shared" si="8"/>
        <v>0</v>
      </c>
      <c r="BJ147" s="19" t="s">
        <v>15</v>
      </c>
      <c r="BK147" s="166">
        <f t="shared" si="9"/>
        <v>0</v>
      </c>
      <c r="BL147" s="19" t="s">
        <v>85</v>
      </c>
      <c r="BM147" s="165" t="s">
        <v>3275</v>
      </c>
    </row>
    <row r="148" spans="1:65" s="2" customFormat="1" ht="16.5" customHeight="1">
      <c r="A148" s="34"/>
      <c r="B148" s="153"/>
      <c r="C148" s="154" t="s">
        <v>300</v>
      </c>
      <c r="D148" s="154" t="s">
        <v>161</v>
      </c>
      <c r="E148" s="155" t="s">
        <v>3276</v>
      </c>
      <c r="F148" s="156" t="s">
        <v>3277</v>
      </c>
      <c r="G148" s="157" t="s">
        <v>293</v>
      </c>
      <c r="H148" s="158">
        <v>5</v>
      </c>
      <c r="I148" s="159"/>
      <c r="J148" s="160">
        <f t="shared" si="0"/>
        <v>0</v>
      </c>
      <c r="K148" s="156" t="s">
        <v>3</v>
      </c>
      <c r="L148" s="35"/>
      <c r="M148" s="161" t="s">
        <v>3</v>
      </c>
      <c r="N148" s="162" t="s">
        <v>42</v>
      </c>
      <c r="O148" s="55"/>
      <c r="P148" s="163">
        <f t="shared" si="1"/>
        <v>0</v>
      </c>
      <c r="Q148" s="163">
        <v>0.00065</v>
      </c>
      <c r="R148" s="163">
        <f t="shared" si="2"/>
        <v>0.00325</v>
      </c>
      <c r="S148" s="163">
        <v>0</v>
      </c>
      <c r="T148" s="164">
        <f t="shared" si="3"/>
        <v>0</v>
      </c>
      <c r="U148" s="34"/>
      <c r="V148" s="34"/>
      <c r="W148" s="34"/>
      <c r="X148" s="34"/>
      <c r="Y148" s="34"/>
      <c r="Z148" s="34"/>
      <c r="AA148" s="34"/>
      <c r="AB148" s="34"/>
      <c r="AC148" s="34"/>
      <c r="AD148" s="34"/>
      <c r="AE148" s="34"/>
      <c r="AR148" s="165" t="s">
        <v>85</v>
      </c>
      <c r="AT148" s="165" t="s">
        <v>161</v>
      </c>
      <c r="AU148" s="165" t="s">
        <v>79</v>
      </c>
      <c r="AY148" s="19" t="s">
        <v>159</v>
      </c>
      <c r="BE148" s="166">
        <f t="shared" si="4"/>
        <v>0</v>
      </c>
      <c r="BF148" s="166">
        <f t="shared" si="5"/>
        <v>0</v>
      </c>
      <c r="BG148" s="166">
        <f t="shared" si="6"/>
        <v>0</v>
      </c>
      <c r="BH148" s="166">
        <f t="shared" si="7"/>
        <v>0</v>
      </c>
      <c r="BI148" s="166">
        <f t="shared" si="8"/>
        <v>0</v>
      </c>
      <c r="BJ148" s="19" t="s">
        <v>15</v>
      </c>
      <c r="BK148" s="166">
        <f t="shared" si="9"/>
        <v>0</v>
      </c>
      <c r="BL148" s="19" t="s">
        <v>85</v>
      </c>
      <c r="BM148" s="165" t="s">
        <v>3278</v>
      </c>
    </row>
    <row r="149" spans="1:65" s="2" customFormat="1" ht="16.5" customHeight="1">
      <c r="A149" s="34"/>
      <c r="B149" s="153"/>
      <c r="C149" s="154" t="s">
        <v>304</v>
      </c>
      <c r="D149" s="154" t="s">
        <v>161</v>
      </c>
      <c r="E149" s="155" t="s">
        <v>3279</v>
      </c>
      <c r="F149" s="156" t="s">
        <v>3280</v>
      </c>
      <c r="G149" s="157" t="s">
        <v>293</v>
      </c>
      <c r="H149" s="158">
        <v>1</v>
      </c>
      <c r="I149" s="159"/>
      <c r="J149" s="160">
        <f t="shared" si="0"/>
        <v>0</v>
      </c>
      <c r="K149" s="156" t="s">
        <v>3</v>
      </c>
      <c r="L149" s="35"/>
      <c r="M149" s="161" t="s">
        <v>3</v>
      </c>
      <c r="N149" s="162" t="s">
        <v>42</v>
      </c>
      <c r="O149" s="55"/>
      <c r="P149" s="163">
        <f t="shared" si="1"/>
        <v>0</v>
      </c>
      <c r="Q149" s="163">
        <v>0.00058</v>
      </c>
      <c r="R149" s="163">
        <f t="shared" si="2"/>
        <v>0.00058</v>
      </c>
      <c r="S149" s="163">
        <v>0</v>
      </c>
      <c r="T149" s="164">
        <f t="shared" si="3"/>
        <v>0</v>
      </c>
      <c r="U149" s="34"/>
      <c r="V149" s="34"/>
      <c r="W149" s="34"/>
      <c r="X149" s="34"/>
      <c r="Y149" s="34"/>
      <c r="Z149" s="34"/>
      <c r="AA149" s="34"/>
      <c r="AB149" s="34"/>
      <c r="AC149" s="34"/>
      <c r="AD149" s="34"/>
      <c r="AE149" s="34"/>
      <c r="AR149" s="165" t="s">
        <v>85</v>
      </c>
      <c r="AT149" s="165" t="s">
        <v>161</v>
      </c>
      <c r="AU149" s="165" t="s">
        <v>79</v>
      </c>
      <c r="AY149" s="19" t="s">
        <v>159</v>
      </c>
      <c r="BE149" s="166">
        <f t="shared" si="4"/>
        <v>0</v>
      </c>
      <c r="BF149" s="166">
        <f t="shared" si="5"/>
        <v>0</v>
      </c>
      <c r="BG149" s="166">
        <f t="shared" si="6"/>
        <v>0</v>
      </c>
      <c r="BH149" s="166">
        <f t="shared" si="7"/>
        <v>0</v>
      </c>
      <c r="BI149" s="166">
        <f t="shared" si="8"/>
        <v>0</v>
      </c>
      <c r="BJ149" s="19" t="s">
        <v>15</v>
      </c>
      <c r="BK149" s="166">
        <f t="shared" si="9"/>
        <v>0</v>
      </c>
      <c r="BL149" s="19" t="s">
        <v>85</v>
      </c>
      <c r="BM149" s="165" t="s">
        <v>3281</v>
      </c>
    </row>
    <row r="150" spans="1:65" s="2" customFormat="1" ht="36" customHeight="1">
      <c r="A150" s="34"/>
      <c r="B150" s="153"/>
      <c r="C150" s="154" t="s">
        <v>309</v>
      </c>
      <c r="D150" s="154" t="s">
        <v>161</v>
      </c>
      <c r="E150" s="155" t="s">
        <v>3282</v>
      </c>
      <c r="F150" s="156" t="s">
        <v>3283</v>
      </c>
      <c r="G150" s="157" t="s">
        <v>293</v>
      </c>
      <c r="H150" s="158">
        <v>1</v>
      </c>
      <c r="I150" s="159"/>
      <c r="J150" s="160">
        <f t="shared" si="0"/>
        <v>0</v>
      </c>
      <c r="K150" s="156" t="s">
        <v>3</v>
      </c>
      <c r="L150" s="35"/>
      <c r="M150" s="161" t="s">
        <v>3</v>
      </c>
      <c r="N150" s="162" t="s">
        <v>42</v>
      </c>
      <c r="O150" s="55"/>
      <c r="P150" s="163">
        <f t="shared" si="1"/>
        <v>0</v>
      </c>
      <c r="Q150" s="163">
        <v>0.00138</v>
      </c>
      <c r="R150" s="163">
        <f t="shared" si="2"/>
        <v>0.00138</v>
      </c>
      <c r="S150" s="163">
        <v>0</v>
      </c>
      <c r="T150" s="164">
        <f t="shared" si="3"/>
        <v>0</v>
      </c>
      <c r="U150" s="34"/>
      <c r="V150" s="34"/>
      <c r="W150" s="34"/>
      <c r="X150" s="34"/>
      <c r="Y150" s="34"/>
      <c r="Z150" s="34"/>
      <c r="AA150" s="34"/>
      <c r="AB150" s="34"/>
      <c r="AC150" s="34"/>
      <c r="AD150" s="34"/>
      <c r="AE150" s="34"/>
      <c r="AR150" s="165" t="s">
        <v>85</v>
      </c>
      <c r="AT150" s="165" t="s">
        <v>161</v>
      </c>
      <c r="AU150" s="165" t="s">
        <v>79</v>
      </c>
      <c r="AY150" s="19" t="s">
        <v>159</v>
      </c>
      <c r="BE150" s="166">
        <f t="shared" si="4"/>
        <v>0</v>
      </c>
      <c r="BF150" s="166">
        <f t="shared" si="5"/>
        <v>0</v>
      </c>
      <c r="BG150" s="166">
        <f t="shared" si="6"/>
        <v>0</v>
      </c>
      <c r="BH150" s="166">
        <f t="shared" si="7"/>
        <v>0</v>
      </c>
      <c r="BI150" s="166">
        <f t="shared" si="8"/>
        <v>0</v>
      </c>
      <c r="BJ150" s="19" t="s">
        <v>15</v>
      </c>
      <c r="BK150" s="166">
        <f t="shared" si="9"/>
        <v>0</v>
      </c>
      <c r="BL150" s="19" t="s">
        <v>85</v>
      </c>
      <c r="BM150" s="165" t="s">
        <v>3284</v>
      </c>
    </row>
    <row r="151" spans="1:65" s="2" customFormat="1" ht="16.5" customHeight="1">
      <c r="A151" s="34"/>
      <c r="B151" s="153"/>
      <c r="C151" s="154" t="s">
        <v>315</v>
      </c>
      <c r="D151" s="154" t="s">
        <v>161</v>
      </c>
      <c r="E151" s="155" t="s">
        <v>3285</v>
      </c>
      <c r="F151" s="156" t="s">
        <v>3286</v>
      </c>
      <c r="G151" s="157" t="s">
        <v>293</v>
      </c>
      <c r="H151" s="158">
        <v>1</v>
      </c>
      <c r="I151" s="159"/>
      <c r="J151" s="160">
        <f t="shared" si="0"/>
        <v>0</v>
      </c>
      <c r="K151" s="156" t="s">
        <v>3</v>
      </c>
      <c r="L151" s="35"/>
      <c r="M151" s="161" t="s">
        <v>3</v>
      </c>
      <c r="N151" s="162" t="s">
        <v>42</v>
      </c>
      <c r="O151" s="55"/>
      <c r="P151" s="163">
        <f t="shared" si="1"/>
        <v>0</v>
      </c>
      <c r="Q151" s="163">
        <v>0.00285</v>
      </c>
      <c r="R151" s="163">
        <f t="shared" si="2"/>
        <v>0.00285</v>
      </c>
      <c r="S151" s="163">
        <v>0</v>
      </c>
      <c r="T151" s="164">
        <f t="shared" si="3"/>
        <v>0</v>
      </c>
      <c r="U151" s="34"/>
      <c r="V151" s="34"/>
      <c r="W151" s="34"/>
      <c r="X151" s="34"/>
      <c r="Y151" s="34"/>
      <c r="Z151" s="34"/>
      <c r="AA151" s="34"/>
      <c r="AB151" s="34"/>
      <c r="AC151" s="34"/>
      <c r="AD151" s="34"/>
      <c r="AE151" s="34"/>
      <c r="AR151" s="165" t="s">
        <v>85</v>
      </c>
      <c r="AT151" s="165" t="s">
        <v>161</v>
      </c>
      <c r="AU151" s="165" t="s">
        <v>79</v>
      </c>
      <c r="AY151" s="19" t="s">
        <v>159</v>
      </c>
      <c r="BE151" s="166">
        <f t="shared" si="4"/>
        <v>0</v>
      </c>
      <c r="BF151" s="166">
        <f t="shared" si="5"/>
        <v>0</v>
      </c>
      <c r="BG151" s="166">
        <f t="shared" si="6"/>
        <v>0</v>
      </c>
      <c r="BH151" s="166">
        <f t="shared" si="7"/>
        <v>0</v>
      </c>
      <c r="BI151" s="166">
        <f t="shared" si="8"/>
        <v>0</v>
      </c>
      <c r="BJ151" s="19" t="s">
        <v>15</v>
      </c>
      <c r="BK151" s="166">
        <f t="shared" si="9"/>
        <v>0</v>
      </c>
      <c r="BL151" s="19" t="s">
        <v>85</v>
      </c>
      <c r="BM151" s="165" t="s">
        <v>327</v>
      </c>
    </row>
    <row r="152" spans="1:65" s="2" customFormat="1" ht="24" customHeight="1">
      <c r="A152" s="34"/>
      <c r="B152" s="153"/>
      <c r="C152" s="154" t="s">
        <v>320</v>
      </c>
      <c r="D152" s="154" t="s">
        <v>161</v>
      </c>
      <c r="E152" s="155" t="s">
        <v>3287</v>
      </c>
      <c r="F152" s="156" t="s">
        <v>3288</v>
      </c>
      <c r="G152" s="157" t="s">
        <v>2172</v>
      </c>
      <c r="H152" s="209"/>
      <c r="I152" s="159"/>
      <c r="J152" s="160">
        <f t="shared" si="0"/>
        <v>0</v>
      </c>
      <c r="K152" s="156" t="s">
        <v>3</v>
      </c>
      <c r="L152" s="35"/>
      <c r="M152" s="161" t="s">
        <v>3</v>
      </c>
      <c r="N152" s="162" t="s">
        <v>42</v>
      </c>
      <c r="O152" s="55"/>
      <c r="P152" s="163">
        <f t="shared" si="1"/>
        <v>0</v>
      </c>
      <c r="Q152" s="163">
        <v>0</v>
      </c>
      <c r="R152" s="163">
        <f t="shared" si="2"/>
        <v>0</v>
      </c>
      <c r="S152" s="163">
        <v>0</v>
      </c>
      <c r="T152" s="164">
        <f t="shared" si="3"/>
        <v>0</v>
      </c>
      <c r="U152" s="34"/>
      <c r="V152" s="34"/>
      <c r="W152" s="34"/>
      <c r="X152" s="34"/>
      <c r="Y152" s="34"/>
      <c r="Z152" s="34"/>
      <c r="AA152" s="34"/>
      <c r="AB152" s="34"/>
      <c r="AC152" s="34"/>
      <c r="AD152" s="34"/>
      <c r="AE152" s="34"/>
      <c r="AR152" s="165" t="s">
        <v>85</v>
      </c>
      <c r="AT152" s="165" t="s">
        <v>161</v>
      </c>
      <c r="AU152" s="165" t="s">
        <v>79</v>
      </c>
      <c r="AY152" s="19" t="s">
        <v>159</v>
      </c>
      <c r="BE152" s="166">
        <f t="shared" si="4"/>
        <v>0</v>
      </c>
      <c r="BF152" s="166">
        <f t="shared" si="5"/>
        <v>0</v>
      </c>
      <c r="BG152" s="166">
        <f t="shared" si="6"/>
        <v>0</v>
      </c>
      <c r="BH152" s="166">
        <f t="shared" si="7"/>
        <v>0</v>
      </c>
      <c r="BI152" s="166">
        <f t="shared" si="8"/>
        <v>0</v>
      </c>
      <c r="BJ152" s="19" t="s">
        <v>15</v>
      </c>
      <c r="BK152" s="166">
        <f t="shared" si="9"/>
        <v>0</v>
      </c>
      <c r="BL152" s="19" t="s">
        <v>85</v>
      </c>
      <c r="BM152" s="165" t="s">
        <v>345</v>
      </c>
    </row>
    <row r="153" spans="2:63" s="12" customFormat="1" ht="22.9" customHeight="1">
      <c r="B153" s="140"/>
      <c r="D153" s="141" t="s">
        <v>70</v>
      </c>
      <c r="E153" s="151" t="s">
        <v>91</v>
      </c>
      <c r="F153" s="151" t="s">
        <v>668</v>
      </c>
      <c r="I153" s="143"/>
      <c r="J153" s="152">
        <f>BK153</f>
        <v>0</v>
      </c>
      <c r="L153" s="140"/>
      <c r="M153" s="145"/>
      <c r="N153" s="146"/>
      <c r="O153" s="146"/>
      <c r="P153" s="147">
        <f>SUM(P154:P167)</f>
        <v>0</v>
      </c>
      <c r="Q153" s="146"/>
      <c r="R153" s="147">
        <f>SUM(R154:R167)</f>
        <v>7.845277969999999</v>
      </c>
      <c r="S153" s="146"/>
      <c r="T153" s="148">
        <f>SUM(T154:T167)</f>
        <v>0</v>
      </c>
      <c r="AR153" s="141" t="s">
        <v>15</v>
      </c>
      <c r="AT153" s="149" t="s">
        <v>70</v>
      </c>
      <c r="AU153" s="149" t="s">
        <v>15</v>
      </c>
      <c r="AY153" s="141" t="s">
        <v>159</v>
      </c>
      <c r="BK153" s="150">
        <f>SUM(BK154:BK167)</f>
        <v>0</v>
      </c>
    </row>
    <row r="154" spans="1:65" s="2" customFormat="1" ht="36" customHeight="1">
      <c r="A154" s="34"/>
      <c r="B154" s="153"/>
      <c r="C154" s="154" t="s">
        <v>327</v>
      </c>
      <c r="D154" s="154" t="s">
        <v>161</v>
      </c>
      <c r="E154" s="155" t="s">
        <v>3289</v>
      </c>
      <c r="F154" s="156" t="s">
        <v>3290</v>
      </c>
      <c r="G154" s="157" t="s">
        <v>172</v>
      </c>
      <c r="H154" s="158">
        <v>3.42</v>
      </c>
      <c r="I154" s="159"/>
      <c r="J154" s="160">
        <f>ROUND(I154*H154,2)</f>
        <v>0</v>
      </c>
      <c r="K154" s="156" t="s">
        <v>165</v>
      </c>
      <c r="L154" s="35"/>
      <c r="M154" s="161" t="s">
        <v>3</v>
      </c>
      <c r="N154" s="162" t="s">
        <v>42</v>
      </c>
      <c r="O154" s="55"/>
      <c r="P154" s="163">
        <f>O154*H154</f>
        <v>0</v>
      </c>
      <c r="Q154" s="163">
        <v>2.25634</v>
      </c>
      <c r="R154" s="163">
        <f>Q154*H154</f>
        <v>7.716682799999999</v>
      </c>
      <c r="S154" s="163">
        <v>0</v>
      </c>
      <c r="T154" s="164">
        <f>S154*H154</f>
        <v>0</v>
      </c>
      <c r="U154" s="34"/>
      <c r="V154" s="34"/>
      <c r="W154" s="34"/>
      <c r="X154" s="34"/>
      <c r="Y154" s="34"/>
      <c r="Z154" s="34"/>
      <c r="AA154" s="34"/>
      <c r="AB154" s="34"/>
      <c r="AC154" s="34"/>
      <c r="AD154" s="34"/>
      <c r="AE154" s="34"/>
      <c r="AR154" s="165" t="s">
        <v>85</v>
      </c>
      <c r="AT154" s="165" t="s">
        <v>161</v>
      </c>
      <c r="AU154" s="165" t="s">
        <v>79</v>
      </c>
      <c r="AY154" s="19" t="s">
        <v>159</v>
      </c>
      <c r="BE154" s="166">
        <f>IF(N154="základní",J154,0)</f>
        <v>0</v>
      </c>
      <c r="BF154" s="166">
        <f>IF(N154="snížená",J154,0)</f>
        <v>0</v>
      </c>
      <c r="BG154" s="166">
        <f>IF(N154="zákl. přenesená",J154,0)</f>
        <v>0</v>
      </c>
      <c r="BH154" s="166">
        <f>IF(N154="sníž. přenesená",J154,0)</f>
        <v>0</v>
      </c>
      <c r="BI154" s="166">
        <f>IF(N154="nulová",J154,0)</f>
        <v>0</v>
      </c>
      <c r="BJ154" s="19" t="s">
        <v>15</v>
      </c>
      <c r="BK154" s="166">
        <f>ROUND(I154*H154,2)</f>
        <v>0</v>
      </c>
      <c r="BL154" s="19" t="s">
        <v>85</v>
      </c>
      <c r="BM154" s="165" t="s">
        <v>3291</v>
      </c>
    </row>
    <row r="155" spans="2:51" s="13" customFormat="1" ht="11.25">
      <c r="B155" s="167"/>
      <c r="D155" s="168" t="s">
        <v>167</v>
      </c>
      <c r="E155" s="169" t="s">
        <v>3</v>
      </c>
      <c r="F155" s="170" t="s">
        <v>3292</v>
      </c>
      <c r="H155" s="169" t="s">
        <v>3</v>
      </c>
      <c r="I155" s="171"/>
      <c r="L155" s="167"/>
      <c r="M155" s="172"/>
      <c r="N155" s="173"/>
      <c r="O155" s="173"/>
      <c r="P155" s="173"/>
      <c r="Q155" s="173"/>
      <c r="R155" s="173"/>
      <c r="S155" s="173"/>
      <c r="T155" s="174"/>
      <c r="AT155" s="169" t="s">
        <v>167</v>
      </c>
      <c r="AU155" s="169" t="s">
        <v>79</v>
      </c>
      <c r="AV155" s="13" t="s">
        <v>15</v>
      </c>
      <c r="AW155" s="13" t="s">
        <v>33</v>
      </c>
      <c r="AX155" s="13" t="s">
        <v>71</v>
      </c>
      <c r="AY155" s="169" t="s">
        <v>159</v>
      </c>
    </row>
    <row r="156" spans="2:51" s="14" customFormat="1" ht="11.25">
      <c r="B156" s="175"/>
      <c r="D156" s="168" t="s">
        <v>167</v>
      </c>
      <c r="E156" s="176" t="s">
        <v>3</v>
      </c>
      <c r="F156" s="177" t="s">
        <v>3293</v>
      </c>
      <c r="H156" s="178">
        <v>1.53</v>
      </c>
      <c r="I156" s="179"/>
      <c r="L156" s="175"/>
      <c r="M156" s="180"/>
      <c r="N156" s="181"/>
      <c r="O156" s="181"/>
      <c r="P156" s="181"/>
      <c r="Q156" s="181"/>
      <c r="R156" s="181"/>
      <c r="S156" s="181"/>
      <c r="T156" s="182"/>
      <c r="AT156" s="176" t="s">
        <v>167</v>
      </c>
      <c r="AU156" s="176" t="s">
        <v>79</v>
      </c>
      <c r="AV156" s="14" t="s">
        <v>79</v>
      </c>
      <c r="AW156" s="14" t="s">
        <v>33</v>
      </c>
      <c r="AX156" s="14" t="s">
        <v>71</v>
      </c>
      <c r="AY156" s="176" t="s">
        <v>159</v>
      </c>
    </row>
    <row r="157" spans="2:51" s="14" customFormat="1" ht="11.25">
      <c r="B157" s="175"/>
      <c r="D157" s="168" t="s">
        <v>167</v>
      </c>
      <c r="E157" s="176" t="s">
        <v>3</v>
      </c>
      <c r="F157" s="177" t="s">
        <v>3294</v>
      </c>
      <c r="H157" s="178">
        <v>1.08</v>
      </c>
      <c r="I157" s="179"/>
      <c r="L157" s="175"/>
      <c r="M157" s="180"/>
      <c r="N157" s="181"/>
      <c r="O157" s="181"/>
      <c r="P157" s="181"/>
      <c r="Q157" s="181"/>
      <c r="R157" s="181"/>
      <c r="S157" s="181"/>
      <c r="T157" s="182"/>
      <c r="AT157" s="176" t="s">
        <v>167</v>
      </c>
      <c r="AU157" s="176" t="s">
        <v>79</v>
      </c>
      <c r="AV157" s="14" t="s">
        <v>79</v>
      </c>
      <c r="AW157" s="14" t="s">
        <v>33</v>
      </c>
      <c r="AX157" s="14" t="s">
        <v>71</v>
      </c>
      <c r="AY157" s="176" t="s">
        <v>159</v>
      </c>
    </row>
    <row r="158" spans="2:51" s="14" customFormat="1" ht="11.25">
      <c r="B158" s="175"/>
      <c r="D158" s="168" t="s">
        <v>167</v>
      </c>
      <c r="E158" s="176" t="s">
        <v>3</v>
      </c>
      <c r="F158" s="177" t="s">
        <v>3295</v>
      </c>
      <c r="H158" s="178">
        <v>1.62</v>
      </c>
      <c r="I158" s="179"/>
      <c r="L158" s="175"/>
      <c r="M158" s="180"/>
      <c r="N158" s="181"/>
      <c r="O158" s="181"/>
      <c r="P158" s="181"/>
      <c r="Q158" s="181"/>
      <c r="R158" s="181"/>
      <c r="S158" s="181"/>
      <c r="T158" s="182"/>
      <c r="AT158" s="176" t="s">
        <v>167</v>
      </c>
      <c r="AU158" s="176" t="s">
        <v>79</v>
      </c>
      <c r="AV158" s="14" t="s">
        <v>79</v>
      </c>
      <c r="AW158" s="14" t="s">
        <v>33</v>
      </c>
      <c r="AX158" s="14" t="s">
        <v>71</v>
      </c>
      <c r="AY158" s="176" t="s">
        <v>159</v>
      </c>
    </row>
    <row r="159" spans="2:51" s="14" customFormat="1" ht="11.25">
      <c r="B159" s="175"/>
      <c r="D159" s="168" t="s">
        <v>167</v>
      </c>
      <c r="E159" s="176" t="s">
        <v>3</v>
      </c>
      <c r="F159" s="177" t="s">
        <v>3296</v>
      </c>
      <c r="H159" s="178">
        <v>-0.81</v>
      </c>
      <c r="I159" s="179"/>
      <c r="L159" s="175"/>
      <c r="M159" s="180"/>
      <c r="N159" s="181"/>
      <c r="O159" s="181"/>
      <c r="P159" s="181"/>
      <c r="Q159" s="181"/>
      <c r="R159" s="181"/>
      <c r="S159" s="181"/>
      <c r="T159" s="182"/>
      <c r="AT159" s="176" t="s">
        <v>167</v>
      </c>
      <c r="AU159" s="176" t="s">
        <v>79</v>
      </c>
      <c r="AV159" s="14" t="s">
        <v>79</v>
      </c>
      <c r="AW159" s="14" t="s">
        <v>33</v>
      </c>
      <c r="AX159" s="14" t="s">
        <v>71</v>
      </c>
      <c r="AY159" s="176" t="s">
        <v>159</v>
      </c>
    </row>
    <row r="160" spans="2:51" s="15" customFormat="1" ht="11.25">
      <c r="B160" s="183"/>
      <c r="D160" s="168" t="s">
        <v>167</v>
      </c>
      <c r="E160" s="184" t="s">
        <v>3</v>
      </c>
      <c r="F160" s="185" t="s">
        <v>186</v>
      </c>
      <c r="H160" s="186">
        <v>3.42</v>
      </c>
      <c r="I160" s="187"/>
      <c r="L160" s="183"/>
      <c r="M160" s="188"/>
      <c r="N160" s="189"/>
      <c r="O160" s="189"/>
      <c r="P160" s="189"/>
      <c r="Q160" s="189"/>
      <c r="R160" s="189"/>
      <c r="S160" s="189"/>
      <c r="T160" s="190"/>
      <c r="AT160" s="184" t="s">
        <v>167</v>
      </c>
      <c r="AU160" s="184" t="s">
        <v>79</v>
      </c>
      <c r="AV160" s="15" t="s">
        <v>85</v>
      </c>
      <c r="AW160" s="15" t="s">
        <v>33</v>
      </c>
      <c r="AX160" s="15" t="s">
        <v>15</v>
      </c>
      <c r="AY160" s="184" t="s">
        <v>159</v>
      </c>
    </row>
    <row r="161" spans="1:65" s="2" customFormat="1" ht="16.5" customHeight="1">
      <c r="A161" s="34"/>
      <c r="B161" s="153"/>
      <c r="C161" s="154" t="s">
        <v>335</v>
      </c>
      <c r="D161" s="154" t="s">
        <v>161</v>
      </c>
      <c r="E161" s="155" t="s">
        <v>1144</v>
      </c>
      <c r="F161" s="156" t="s">
        <v>1145</v>
      </c>
      <c r="G161" s="157" t="s">
        <v>214</v>
      </c>
      <c r="H161" s="158">
        <v>0.121</v>
      </c>
      <c r="I161" s="159"/>
      <c r="J161" s="160">
        <f>ROUND(I161*H161,2)</f>
        <v>0</v>
      </c>
      <c r="K161" s="156" t="s">
        <v>165</v>
      </c>
      <c r="L161" s="35"/>
      <c r="M161" s="161" t="s">
        <v>3</v>
      </c>
      <c r="N161" s="162" t="s">
        <v>42</v>
      </c>
      <c r="O161" s="55"/>
      <c r="P161" s="163">
        <f>O161*H161</f>
        <v>0</v>
      </c>
      <c r="Q161" s="163">
        <v>1.06277</v>
      </c>
      <c r="R161" s="163">
        <f>Q161*H161</f>
        <v>0.12859517</v>
      </c>
      <c r="S161" s="163">
        <v>0</v>
      </c>
      <c r="T161" s="164">
        <f>S161*H161</f>
        <v>0</v>
      </c>
      <c r="U161" s="34"/>
      <c r="V161" s="34"/>
      <c r="W161" s="34"/>
      <c r="X161" s="34"/>
      <c r="Y161" s="34"/>
      <c r="Z161" s="34"/>
      <c r="AA161" s="34"/>
      <c r="AB161" s="34"/>
      <c r="AC161" s="34"/>
      <c r="AD161" s="34"/>
      <c r="AE161" s="34"/>
      <c r="AR161" s="165" t="s">
        <v>85</v>
      </c>
      <c r="AT161" s="165" t="s">
        <v>161</v>
      </c>
      <c r="AU161" s="165" t="s">
        <v>79</v>
      </c>
      <c r="AY161" s="19" t="s">
        <v>159</v>
      </c>
      <c r="BE161" s="166">
        <f>IF(N161="základní",J161,0)</f>
        <v>0</v>
      </c>
      <c r="BF161" s="166">
        <f>IF(N161="snížená",J161,0)</f>
        <v>0</v>
      </c>
      <c r="BG161" s="166">
        <f>IF(N161="zákl. přenesená",J161,0)</f>
        <v>0</v>
      </c>
      <c r="BH161" s="166">
        <f>IF(N161="sníž. přenesená",J161,0)</f>
        <v>0</v>
      </c>
      <c r="BI161" s="166">
        <f>IF(N161="nulová",J161,0)</f>
        <v>0</v>
      </c>
      <c r="BJ161" s="19" t="s">
        <v>15</v>
      </c>
      <c r="BK161" s="166">
        <f>ROUND(I161*H161,2)</f>
        <v>0</v>
      </c>
      <c r="BL161" s="19" t="s">
        <v>85</v>
      </c>
      <c r="BM161" s="165" t="s">
        <v>3297</v>
      </c>
    </row>
    <row r="162" spans="2:51" s="13" customFormat="1" ht="11.25">
      <c r="B162" s="167"/>
      <c r="D162" s="168" t="s">
        <v>167</v>
      </c>
      <c r="E162" s="169" t="s">
        <v>3</v>
      </c>
      <c r="F162" s="170" t="s">
        <v>3292</v>
      </c>
      <c r="H162" s="169" t="s">
        <v>3</v>
      </c>
      <c r="I162" s="171"/>
      <c r="L162" s="167"/>
      <c r="M162" s="172"/>
      <c r="N162" s="173"/>
      <c r="O162" s="173"/>
      <c r="P162" s="173"/>
      <c r="Q162" s="173"/>
      <c r="R162" s="173"/>
      <c r="S162" s="173"/>
      <c r="T162" s="174"/>
      <c r="AT162" s="169" t="s">
        <v>167</v>
      </c>
      <c r="AU162" s="169" t="s">
        <v>79</v>
      </c>
      <c r="AV162" s="13" t="s">
        <v>15</v>
      </c>
      <c r="AW162" s="13" t="s">
        <v>33</v>
      </c>
      <c r="AX162" s="13" t="s">
        <v>71</v>
      </c>
      <c r="AY162" s="169" t="s">
        <v>159</v>
      </c>
    </row>
    <row r="163" spans="2:51" s="14" customFormat="1" ht="11.25">
      <c r="B163" s="175"/>
      <c r="D163" s="168" t="s">
        <v>167</v>
      </c>
      <c r="E163" s="176" t="s">
        <v>3</v>
      </c>
      <c r="F163" s="177" t="s">
        <v>3298</v>
      </c>
      <c r="H163" s="178">
        <v>0.054</v>
      </c>
      <c r="I163" s="179"/>
      <c r="L163" s="175"/>
      <c r="M163" s="180"/>
      <c r="N163" s="181"/>
      <c r="O163" s="181"/>
      <c r="P163" s="181"/>
      <c r="Q163" s="181"/>
      <c r="R163" s="181"/>
      <c r="S163" s="181"/>
      <c r="T163" s="182"/>
      <c r="AT163" s="176" t="s">
        <v>167</v>
      </c>
      <c r="AU163" s="176" t="s">
        <v>79</v>
      </c>
      <c r="AV163" s="14" t="s">
        <v>79</v>
      </c>
      <c r="AW163" s="14" t="s">
        <v>33</v>
      </c>
      <c r="AX163" s="14" t="s">
        <v>71</v>
      </c>
      <c r="AY163" s="176" t="s">
        <v>159</v>
      </c>
    </row>
    <row r="164" spans="2:51" s="14" customFormat="1" ht="11.25">
      <c r="B164" s="175"/>
      <c r="D164" s="168" t="s">
        <v>167</v>
      </c>
      <c r="E164" s="176" t="s">
        <v>3</v>
      </c>
      <c r="F164" s="177" t="s">
        <v>3299</v>
      </c>
      <c r="H164" s="178">
        <v>0.038</v>
      </c>
      <c r="I164" s="179"/>
      <c r="L164" s="175"/>
      <c r="M164" s="180"/>
      <c r="N164" s="181"/>
      <c r="O164" s="181"/>
      <c r="P164" s="181"/>
      <c r="Q164" s="181"/>
      <c r="R164" s="181"/>
      <c r="S164" s="181"/>
      <c r="T164" s="182"/>
      <c r="AT164" s="176" t="s">
        <v>167</v>
      </c>
      <c r="AU164" s="176" t="s">
        <v>79</v>
      </c>
      <c r="AV164" s="14" t="s">
        <v>79</v>
      </c>
      <c r="AW164" s="14" t="s">
        <v>33</v>
      </c>
      <c r="AX164" s="14" t="s">
        <v>71</v>
      </c>
      <c r="AY164" s="176" t="s">
        <v>159</v>
      </c>
    </row>
    <row r="165" spans="2:51" s="14" customFormat="1" ht="11.25">
      <c r="B165" s="175"/>
      <c r="D165" s="168" t="s">
        <v>167</v>
      </c>
      <c r="E165" s="176" t="s">
        <v>3</v>
      </c>
      <c r="F165" s="177" t="s">
        <v>3300</v>
      </c>
      <c r="H165" s="178">
        <v>0.058</v>
      </c>
      <c r="I165" s="179"/>
      <c r="L165" s="175"/>
      <c r="M165" s="180"/>
      <c r="N165" s="181"/>
      <c r="O165" s="181"/>
      <c r="P165" s="181"/>
      <c r="Q165" s="181"/>
      <c r="R165" s="181"/>
      <c r="S165" s="181"/>
      <c r="T165" s="182"/>
      <c r="AT165" s="176" t="s">
        <v>167</v>
      </c>
      <c r="AU165" s="176" t="s">
        <v>79</v>
      </c>
      <c r="AV165" s="14" t="s">
        <v>79</v>
      </c>
      <c r="AW165" s="14" t="s">
        <v>33</v>
      </c>
      <c r="AX165" s="14" t="s">
        <v>71</v>
      </c>
      <c r="AY165" s="176" t="s">
        <v>159</v>
      </c>
    </row>
    <row r="166" spans="2:51" s="14" customFormat="1" ht="11.25">
      <c r="B166" s="175"/>
      <c r="D166" s="168" t="s">
        <v>167</v>
      </c>
      <c r="E166" s="176" t="s">
        <v>3</v>
      </c>
      <c r="F166" s="177" t="s">
        <v>3301</v>
      </c>
      <c r="H166" s="178">
        <v>-0.029</v>
      </c>
      <c r="I166" s="179"/>
      <c r="L166" s="175"/>
      <c r="M166" s="180"/>
      <c r="N166" s="181"/>
      <c r="O166" s="181"/>
      <c r="P166" s="181"/>
      <c r="Q166" s="181"/>
      <c r="R166" s="181"/>
      <c r="S166" s="181"/>
      <c r="T166" s="182"/>
      <c r="AT166" s="176" t="s">
        <v>167</v>
      </c>
      <c r="AU166" s="176" t="s">
        <v>79</v>
      </c>
      <c r="AV166" s="14" t="s">
        <v>79</v>
      </c>
      <c r="AW166" s="14" t="s">
        <v>33</v>
      </c>
      <c r="AX166" s="14" t="s">
        <v>71</v>
      </c>
      <c r="AY166" s="176" t="s">
        <v>159</v>
      </c>
    </row>
    <row r="167" spans="2:51" s="15" customFormat="1" ht="11.25">
      <c r="B167" s="183"/>
      <c r="D167" s="168" t="s">
        <v>167</v>
      </c>
      <c r="E167" s="184" t="s">
        <v>3</v>
      </c>
      <c r="F167" s="185" t="s">
        <v>186</v>
      </c>
      <c r="H167" s="186">
        <v>0.121</v>
      </c>
      <c r="I167" s="187"/>
      <c r="L167" s="183"/>
      <c r="M167" s="188"/>
      <c r="N167" s="189"/>
      <c r="O167" s="189"/>
      <c r="P167" s="189"/>
      <c r="Q167" s="189"/>
      <c r="R167" s="189"/>
      <c r="S167" s="189"/>
      <c r="T167" s="190"/>
      <c r="AT167" s="184" t="s">
        <v>167</v>
      </c>
      <c r="AU167" s="184" t="s">
        <v>79</v>
      </c>
      <c r="AV167" s="15" t="s">
        <v>85</v>
      </c>
      <c r="AW167" s="15" t="s">
        <v>33</v>
      </c>
      <c r="AX167" s="15" t="s">
        <v>15</v>
      </c>
      <c r="AY167" s="184" t="s">
        <v>159</v>
      </c>
    </row>
    <row r="168" spans="2:63" s="12" customFormat="1" ht="22.9" customHeight="1">
      <c r="B168" s="140"/>
      <c r="D168" s="141" t="s">
        <v>70</v>
      </c>
      <c r="E168" s="151" t="s">
        <v>207</v>
      </c>
      <c r="F168" s="151" t="s">
        <v>1240</v>
      </c>
      <c r="I168" s="143"/>
      <c r="J168" s="152">
        <f>BK168</f>
        <v>0</v>
      </c>
      <c r="L168" s="140"/>
      <c r="M168" s="145"/>
      <c r="N168" s="146"/>
      <c r="O168" s="146"/>
      <c r="P168" s="147">
        <f>SUM(P169:P183)</f>
        <v>0</v>
      </c>
      <c r="Q168" s="146"/>
      <c r="R168" s="147">
        <f>SUM(R169:R183)</f>
        <v>0</v>
      </c>
      <c r="S168" s="146"/>
      <c r="T168" s="148">
        <f>SUM(T169:T183)</f>
        <v>7.62318</v>
      </c>
      <c r="AR168" s="141" t="s">
        <v>15</v>
      </c>
      <c r="AT168" s="149" t="s">
        <v>70</v>
      </c>
      <c r="AU168" s="149" t="s">
        <v>15</v>
      </c>
      <c r="AY168" s="141" t="s">
        <v>159</v>
      </c>
      <c r="BK168" s="150">
        <f>SUM(BK169:BK183)</f>
        <v>0</v>
      </c>
    </row>
    <row r="169" spans="1:65" s="2" customFormat="1" ht="24" customHeight="1">
      <c r="A169" s="34"/>
      <c r="B169" s="153"/>
      <c r="C169" s="154" t="s">
        <v>345</v>
      </c>
      <c r="D169" s="154" t="s">
        <v>161</v>
      </c>
      <c r="E169" s="155" t="s">
        <v>1339</v>
      </c>
      <c r="F169" s="156" t="s">
        <v>1340</v>
      </c>
      <c r="G169" s="157" t="s">
        <v>172</v>
      </c>
      <c r="H169" s="158">
        <v>3.42</v>
      </c>
      <c r="I169" s="159"/>
      <c r="J169" s="160">
        <f>ROUND(I169*H169,2)</f>
        <v>0</v>
      </c>
      <c r="K169" s="156" t="s">
        <v>165</v>
      </c>
      <c r="L169" s="35"/>
      <c r="M169" s="161" t="s">
        <v>3</v>
      </c>
      <c r="N169" s="162" t="s">
        <v>42</v>
      </c>
      <c r="O169" s="55"/>
      <c r="P169" s="163">
        <f>O169*H169</f>
        <v>0</v>
      </c>
      <c r="Q169" s="163">
        <v>0</v>
      </c>
      <c r="R169" s="163">
        <f>Q169*H169</f>
        <v>0</v>
      </c>
      <c r="S169" s="163">
        <v>2.2</v>
      </c>
      <c r="T169" s="164">
        <f>S169*H169</f>
        <v>7.524</v>
      </c>
      <c r="U169" s="34"/>
      <c r="V169" s="34"/>
      <c r="W169" s="34"/>
      <c r="X169" s="34"/>
      <c r="Y169" s="34"/>
      <c r="Z169" s="34"/>
      <c r="AA169" s="34"/>
      <c r="AB169" s="34"/>
      <c r="AC169" s="34"/>
      <c r="AD169" s="34"/>
      <c r="AE169" s="34"/>
      <c r="AR169" s="165" t="s">
        <v>85</v>
      </c>
      <c r="AT169" s="165" t="s">
        <v>161</v>
      </c>
      <c r="AU169" s="165" t="s">
        <v>79</v>
      </c>
      <c r="AY169" s="19" t="s">
        <v>159</v>
      </c>
      <c r="BE169" s="166">
        <f>IF(N169="základní",J169,0)</f>
        <v>0</v>
      </c>
      <c r="BF169" s="166">
        <f>IF(N169="snížená",J169,0)</f>
        <v>0</v>
      </c>
      <c r="BG169" s="166">
        <f>IF(N169="zákl. přenesená",J169,0)</f>
        <v>0</v>
      </c>
      <c r="BH169" s="166">
        <f>IF(N169="sníž. přenesená",J169,0)</f>
        <v>0</v>
      </c>
      <c r="BI169" s="166">
        <f>IF(N169="nulová",J169,0)</f>
        <v>0</v>
      </c>
      <c r="BJ169" s="19" t="s">
        <v>15</v>
      </c>
      <c r="BK169" s="166">
        <f>ROUND(I169*H169,2)</f>
        <v>0</v>
      </c>
      <c r="BL169" s="19" t="s">
        <v>85</v>
      </c>
      <c r="BM169" s="165" t="s">
        <v>3302</v>
      </c>
    </row>
    <row r="170" spans="2:51" s="13" customFormat="1" ht="11.25">
      <c r="B170" s="167"/>
      <c r="D170" s="168" t="s">
        <v>167</v>
      </c>
      <c r="E170" s="169" t="s">
        <v>3</v>
      </c>
      <c r="F170" s="170" t="s">
        <v>3303</v>
      </c>
      <c r="H170" s="169" t="s">
        <v>3</v>
      </c>
      <c r="I170" s="171"/>
      <c r="L170" s="167"/>
      <c r="M170" s="172"/>
      <c r="N170" s="173"/>
      <c r="O170" s="173"/>
      <c r="P170" s="173"/>
      <c r="Q170" s="173"/>
      <c r="R170" s="173"/>
      <c r="S170" s="173"/>
      <c r="T170" s="174"/>
      <c r="AT170" s="169" t="s">
        <v>167</v>
      </c>
      <c r="AU170" s="169" t="s">
        <v>79</v>
      </c>
      <c r="AV170" s="13" t="s">
        <v>15</v>
      </c>
      <c r="AW170" s="13" t="s">
        <v>33</v>
      </c>
      <c r="AX170" s="13" t="s">
        <v>71</v>
      </c>
      <c r="AY170" s="169" t="s">
        <v>159</v>
      </c>
    </row>
    <row r="171" spans="2:51" s="14" customFormat="1" ht="11.25">
      <c r="B171" s="175"/>
      <c r="D171" s="168" t="s">
        <v>167</v>
      </c>
      <c r="E171" s="176" t="s">
        <v>3</v>
      </c>
      <c r="F171" s="177" t="s">
        <v>3293</v>
      </c>
      <c r="H171" s="178">
        <v>1.53</v>
      </c>
      <c r="I171" s="179"/>
      <c r="L171" s="175"/>
      <c r="M171" s="180"/>
      <c r="N171" s="181"/>
      <c r="O171" s="181"/>
      <c r="P171" s="181"/>
      <c r="Q171" s="181"/>
      <c r="R171" s="181"/>
      <c r="S171" s="181"/>
      <c r="T171" s="182"/>
      <c r="AT171" s="176" t="s">
        <v>167</v>
      </c>
      <c r="AU171" s="176" t="s">
        <v>79</v>
      </c>
      <c r="AV171" s="14" t="s">
        <v>79</v>
      </c>
      <c r="AW171" s="14" t="s">
        <v>33</v>
      </c>
      <c r="AX171" s="14" t="s">
        <v>71</v>
      </c>
      <c r="AY171" s="176" t="s">
        <v>159</v>
      </c>
    </row>
    <row r="172" spans="2:51" s="14" customFormat="1" ht="11.25">
      <c r="B172" s="175"/>
      <c r="D172" s="168" t="s">
        <v>167</v>
      </c>
      <c r="E172" s="176" t="s">
        <v>3</v>
      </c>
      <c r="F172" s="177" t="s">
        <v>3294</v>
      </c>
      <c r="H172" s="178">
        <v>1.08</v>
      </c>
      <c r="I172" s="179"/>
      <c r="L172" s="175"/>
      <c r="M172" s="180"/>
      <c r="N172" s="181"/>
      <c r="O172" s="181"/>
      <c r="P172" s="181"/>
      <c r="Q172" s="181"/>
      <c r="R172" s="181"/>
      <c r="S172" s="181"/>
      <c r="T172" s="182"/>
      <c r="AT172" s="176" t="s">
        <v>167</v>
      </c>
      <c r="AU172" s="176" t="s">
        <v>79</v>
      </c>
      <c r="AV172" s="14" t="s">
        <v>79</v>
      </c>
      <c r="AW172" s="14" t="s">
        <v>33</v>
      </c>
      <c r="AX172" s="14" t="s">
        <v>71</v>
      </c>
      <c r="AY172" s="176" t="s">
        <v>159</v>
      </c>
    </row>
    <row r="173" spans="2:51" s="14" customFormat="1" ht="11.25">
      <c r="B173" s="175"/>
      <c r="D173" s="168" t="s">
        <v>167</v>
      </c>
      <c r="E173" s="176" t="s">
        <v>3</v>
      </c>
      <c r="F173" s="177" t="s">
        <v>3295</v>
      </c>
      <c r="H173" s="178">
        <v>1.62</v>
      </c>
      <c r="I173" s="179"/>
      <c r="L173" s="175"/>
      <c r="M173" s="180"/>
      <c r="N173" s="181"/>
      <c r="O173" s="181"/>
      <c r="P173" s="181"/>
      <c r="Q173" s="181"/>
      <c r="R173" s="181"/>
      <c r="S173" s="181"/>
      <c r="T173" s="182"/>
      <c r="AT173" s="176" t="s">
        <v>167</v>
      </c>
      <c r="AU173" s="176" t="s">
        <v>79</v>
      </c>
      <c r="AV173" s="14" t="s">
        <v>79</v>
      </c>
      <c r="AW173" s="14" t="s">
        <v>33</v>
      </c>
      <c r="AX173" s="14" t="s">
        <v>71</v>
      </c>
      <c r="AY173" s="176" t="s">
        <v>159</v>
      </c>
    </row>
    <row r="174" spans="2:51" s="14" customFormat="1" ht="11.25">
      <c r="B174" s="175"/>
      <c r="D174" s="168" t="s">
        <v>167</v>
      </c>
      <c r="E174" s="176" t="s">
        <v>3</v>
      </c>
      <c r="F174" s="177" t="s">
        <v>3296</v>
      </c>
      <c r="H174" s="178">
        <v>-0.81</v>
      </c>
      <c r="I174" s="179"/>
      <c r="L174" s="175"/>
      <c r="M174" s="180"/>
      <c r="N174" s="181"/>
      <c r="O174" s="181"/>
      <c r="P174" s="181"/>
      <c r="Q174" s="181"/>
      <c r="R174" s="181"/>
      <c r="S174" s="181"/>
      <c r="T174" s="182"/>
      <c r="AT174" s="176" t="s">
        <v>167</v>
      </c>
      <c r="AU174" s="176" t="s">
        <v>79</v>
      </c>
      <c r="AV174" s="14" t="s">
        <v>79</v>
      </c>
      <c r="AW174" s="14" t="s">
        <v>33</v>
      </c>
      <c r="AX174" s="14" t="s">
        <v>71</v>
      </c>
      <c r="AY174" s="176" t="s">
        <v>159</v>
      </c>
    </row>
    <row r="175" spans="2:51" s="15" customFormat="1" ht="11.25">
      <c r="B175" s="183"/>
      <c r="D175" s="168" t="s">
        <v>167</v>
      </c>
      <c r="E175" s="184" t="s">
        <v>3</v>
      </c>
      <c r="F175" s="185" t="s">
        <v>186</v>
      </c>
      <c r="H175" s="186">
        <v>3.42</v>
      </c>
      <c r="I175" s="187"/>
      <c r="L175" s="183"/>
      <c r="M175" s="188"/>
      <c r="N175" s="189"/>
      <c r="O175" s="189"/>
      <c r="P175" s="189"/>
      <c r="Q175" s="189"/>
      <c r="R175" s="189"/>
      <c r="S175" s="189"/>
      <c r="T175" s="190"/>
      <c r="AT175" s="184" t="s">
        <v>167</v>
      </c>
      <c r="AU175" s="184" t="s">
        <v>79</v>
      </c>
      <c r="AV175" s="15" t="s">
        <v>85</v>
      </c>
      <c r="AW175" s="15" t="s">
        <v>33</v>
      </c>
      <c r="AX175" s="15" t="s">
        <v>15</v>
      </c>
      <c r="AY175" s="184" t="s">
        <v>159</v>
      </c>
    </row>
    <row r="176" spans="1:65" s="2" customFormat="1" ht="36" customHeight="1">
      <c r="A176" s="34"/>
      <c r="B176" s="153"/>
      <c r="C176" s="154" t="s">
        <v>354</v>
      </c>
      <c r="D176" s="154" t="s">
        <v>161</v>
      </c>
      <c r="E176" s="155" t="s">
        <v>1346</v>
      </c>
      <c r="F176" s="156" t="s">
        <v>1347</v>
      </c>
      <c r="G176" s="157" t="s">
        <v>172</v>
      </c>
      <c r="H176" s="158">
        <v>3.42</v>
      </c>
      <c r="I176" s="159"/>
      <c r="J176" s="160">
        <f>ROUND(I176*H176,2)</f>
        <v>0</v>
      </c>
      <c r="K176" s="156" t="s">
        <v>165</v>
      </c>
      <c r="L176" s="35"/>
      <c r="M176" s="161" t="s">
        <v>3</v>
      </c>
      <c r="N176" s="162" t="s">
        <v>42</v>
      </c>
      <c r="O176" s="55"/>
      <c r="P176" s="163">
        <f>O176*H176</f>
        <v>0</v>
      </c>
      <c r="Q176" s="163">
        <v>0</v>
      </c>
      <c r="R176" s="163">
        <f>Q176*H176</f>
        <v>0</v>
      </c>
      <c r="S176" s="163">
        <v>0.029</v>
      </c>
      <c r="T176" s="164">
        <f>S176*H176</f>
        <v>0.09918</v>
      </c>
      <c r="U176" s="34"/>
      <c r="V176" s="34"/>
      <c r="W176" s="34"/>
      <c r="X176" s="34"/>
      <c r="Y176" s="34"/>
      <c r="Z176" s="34"/>
      <c r="AA176" s="34"/>
      <c r="AB176" s="34"/>
      <c r="AC176" s="34"/>
      <c r="AD176" s="34"/>
      <c r="AE176" s="34"/>
      <c r="AR176" s="165" t="s">
        <v>85</v>
      </c>
      <c r="AT176" s="165" t="s">
        <v>161</v>
      </c>
      <c r="AU176" s="165" t="s">
        <v>79</v>
      </c>
      <c r="AY176" s="19" t="s">
        <v>159</v>
      </c>
      <c r="BE176" s="166">
        <f>IF(N176="základní",J176,0)</f>
        <v>0</v>
      </c>
      <c r="BF176" s="166">
        <f>IF(N176="snížená",J176,0)</f>
        <v>0</v>
      </c>
      <c r="BG176" s="166">
        <f>IF(N176="zákl. přenesená",J176,0)</f>
        <v>0</v>
      </c>
      <c r="BH176" s="166">
        <f>IF(N176="sníž. přenesená",J176,0)</f>
        <v>0</v>
      </c>
      <c r="BI176" s="166">
        <f>IF(N176="nulová",J176,0)</f>
        <v>0</v>
      </c>
      <c r="BJ176" s="19" t="s">
        <v>15</v>
      </c>
      <c r="BK176" s="166">
        <f>ROUND(I176*H176,2)</f>
        <v>0</v>
      </c>
      <c r="BL176" s="19" t="s">
        <v>85</v>
      </c>
      <c r="BM176" s="165" t="s">
        <v>3304</v>
      </c>
    </row>
    <row r="177" spans="1:65" s="2" customFormat="1" ht="24" customHeight="1">
      <c r="A177" s="34"/>
      <c r="B177" s="153"/>
      <c r="C177" s="154" t="s">
        <v>360</v>
      </c>
      <c r="D177" s="154" t="s">
        <v>161</v>
      </c>
      <c r="E177" s="155" t="s">
        <v>3305</v>
      </c>
      <c r="F177" s="156" t="s">
        <v>3306</v>
      </c>
      <c r="G177" s="157" t="s">
        <v>298</v>
      </c>
      <c r="H177" s="158">
        <v>76</v>
      </c>
      <c r="I177" s="159"/>
      <c r="J177" s="160">
        <f>ROUND(I177*H177,2)</f>
        <v>0</v>
      </c>
      <c r="K177" s="156" t="s">
        <v>165</v>
      </c>
      <c r="L177" s="35"/>
      <c r="M177" s="161" t="s">
        <v>3</v>
      </c>
      <c r="N177" s="162" t="s">
        <v>42</v>
      </c>
      <c r="O177" s="55"/>
      <c r="P177" s="163">
        <f>O177*H177</f>
        <v>0</v>
      </c>
      <c r="Q177" s="163">
        <v>0</v>
      </c>
      <c r="R177" s="163">
        <f>Q177*H177</f>
        <v>0</v>
      </c>
      <c r="S177" s="163">
        <v>0</v>
      </c>
      <c r="T177" s="164">
        <f>S177*H177</f>
        <v>0</v>
      </c>
      <c r="U177" s="34"/>
      <c r="V177" s="34"/>
      <c r="W177" s="34"/>
      <c r="X177" s="34"/>
      <c r="Y177" s="34"/>
      <c r="Z177" s="34"/>
      <c r="AA177" s="34"/>
      <c r="AB177" s="34"/>
      <c r="AC177" s="34"/>
      <c r="AD177" s="34"/>
      <c r="AE177" s="34"/>
      <c r="AR177" s="165" t="s">
        <v>85</v>
      </c>
      <c r="AT177" s="165" t="s">
        <v>161</v>
      </c>
      <c r="AU177" s="165" t="s">
        <v>79</v>
      </c>
      <c r="AY177" s="19" t="s">
        <v>159</v>
      </c>
      <c r="BE177" s="166">
        <f>IF(N177="základní",J177,0)</f>
        <v>0</v>
      </c>
      <c r="BF177" s="166">
        <f>IF(N177="snížená",J177,0)</f>
        <v>0</v>
      </c>
      <c r="BG177" s="166">
        <f>IF(N177="zákl. přenesená",J177,0)</f>
        <v>0</v>
      </c>
      <c r="BH177" s="166">
        <f>IF(N177="sníž. přenesená",J177,0)</f>
        <v>0</v>
      </c>
      <c r="BI177" s="166">
        <f>IF(N177="nulová",J177,0)</f>
        <v>0</v>
      </c>
      <c r="BJ177" s="19" t="s">
        <v>15</v>
      </c>
      <c r="BK177" s="166">
        <f>ROUND(I177*H177,2)</f>
        <v>0</v>
      </c>
      <c r="BL177" s="19" t="s">
        <v>85</v>
      </c>
      <c r="BM177" s="165" t="s">
        <v>3307</v>
      </c>
    </row>
    <row r="178" spans="2:51" s="13" customFormat="1" ht="11.25">
      <c r="B178" s="167"/>
      <c r="D178" s="168" t="s">
        <v>167</v>
      </c>
      <c r="E178" s="169" t="s">
        <v>3</v>
      </c>
      <c r="F178" s="170" t="s">
        <v>3303</v>
      </c>
      <c r="H178" s="169" t="s">
        <v>3</v>
      </c>
      <c r="I178" s="171"/>
      <c r="L178" s="167"/>
      <c r="M178" s="172"/>
      <c r="N178" s="173"/>
      <c r="O178" s="173"/>
      <c r="P178" s="173"/>
      <c r="Q178" s="173"/>
      <c r="R178" s="173"/>
      <c r="S178" s="173"/>
      <c r="T178" s="174"/>
      <c r="AT178" s="169" t="s">
        <v>167</v>
      </c>
      <c r="AU178" s="169" t="s">
        <v>79</v>
      </c>
      <c r="AV178" s="13" t="s">
        <v>15</v>
      </c>
      <c r="AW178" s="13" t="s">
        <v>33</v>
      </c>
      <c r="AX178" s="13" t="s">
        <v>71</v>
      </c>
      <c r="AY178" s="169" t="s">
        <v>159</v>
      </c>
    </row>
    <row r="179" spans="2:51" s="14" customFormat="1" ht="11.25">
      <c r="B179" s="175"/>
      <c r="D179" s="168" t="s">
        <v>167</v>
      </c>
      <c r="E179" s="176" t="s">
        <v>3</v>
      </c>
      <c r="F179" s="177" t="s">
        <v>3308</v>
      </c>
      <c r="H179" s="178">
        <v>34</v>
      </c>
      <c r="I179" s="179"/>
      <c r="L179" s="175"/>
      <c r="M179" s="180"/>
      <c r="N179" s="181"/>
      <c r="O179" s="181"/>
      <c r="P179" s="181"/>
      <c r="Q179" s="181"/>
      <c r="R179" s="181"/>
      <c r="S179" s="181"/>
      <c r="T179" s="182"/>
      <c r="AT179" s="176" t="s">
        <v>167</v>
      </c>
      <c r="AU179" s="176" t="s">
        <v>79</v>
      </c>
      <c r="AV179" s="14" t="s">
        <v>79</v>
      </c>
      <c r="AW179" s="14" t="s">
        <v>33</v>
      </c>
      <c r="AX179" s="14" t="s">
        <v>71</v>
      </c>
      <c r="AY179" s="176" t="s">
        <v>159</v>
      </c>
    </row>
    <row r="180" spans="2:51" s="14" customFormat="1" ht="11.25">
      <c r="B180" s="175"/>
      <c r="D180" s="168" t="s">
        <v>167</v>
      </c>
      <c r="E180" s="176" t="s">
        <v>3</v>
      </c>
      <c r="F180" s="177" t="s">
        <v>3309</v>
      </c>
      <c r="H180" s="178">
        <v>24</v>
      </c>
      <c r="I180" s="179"/>
      <c r="L180" s="175"/>
      <c r="M180" s="180"/>
      <c r="N180" s="181"/>
      <c r="O180" s="181"/>
      <c r="P180" s="181"/>
      <c r="Q180" s="181"/>
      <c r="R180" s="181"/>
      <c r="S180" s="181"/>
      <c r="T180" s="182"/>
      <c r="AT180" s="176" t="s">
        <v>167</v>
      </c>
      <c r="AU180" s="176" t="s">
        <v>79</v>
      </c>
      <c r="AV180" s="14" t="s">
        <v>79</v>
      </c>
      <c r="AW180" s="14" t="s">
        <v>33</v>
      </c>
      <c r="AX180" s="14" t="s">
        <v>71</v>
      </c>
      <c r="AY180" s="176" t="s">
        <v>159</v>
      </c>
    </row>
    <row r="181" spans="2:51" s="14" customFormat="1" ht="11.25">
      <c r="B181" s="175"/>
      <c r="D181" s="168" t="s">
        <v>167</v>
      </c>
      <c r="E181" s="176" t="s">
        <v>3</v>
      </c>
      <c r="F181" s="177" t="s">
        <v>3310</v>
      </c>
      <c r="H181" s="178">
        <v>36</v>
      </c>
      <c r="I181" s="179"/>
      <c r="L181" s="175"/>
      <c r="M181" s="180"/>
      <c r="N181" s="181"/>
      <c r="O181" s="181"/>
      <c r="P181" s="181"/>
      <c r="Q181" s="181"/>
      <c r="R181" s="181"/>
      <c r="S181" s="181"/>
      <c r="T181" s="182"/>
      <c r="AT181" s="176" t="s">
        <v>167</v>
      </c>
      <c r="AU181" s="176" t="s">
        <v>79</v>
      </c>
      <c r="AV181" s="14" t="s">
        <v>79</v>
      </c>
      <c r="AW181" s="14" t="s">
        <v>33</v>
      </c>
      <c r="AX181" s="14" t="s">
        <v>71</v>
      </c>
      <c r="AY181" s="176" t="s">
        <v>159</v>
      </c>
    </row>
    <row r="182" spans="2:51" s="14" customFormat="1" ht="11.25">
      <c r="B182" s="175"/>
      <c r="D182" s="168" t="s">
        <v>167</v>
      </c>
      <c r="E182" s="176" t="s">
        <v>3</v>
      </c>
      <c r="F182" s="177" t="s">
        <v>3311</v>
      </c>
      <c r="H182" s="178">
        <v>-18</v>
      </c>
      <c r="I182" s="179"/>
      <c r="L182" s="175"/>
      <c r="M182" s="180"/>
      <c r="N182" s="181"/>
      <c r="O182" s="181"/>
      <c r="P182" s="181"/>
      <c r="Q182" s="181"/>
      <c r="R182" s="181"/>
      <c r="S182" s="181"/>
      <c r="T182" s="182"/>
      <c r="AT182" s="176" t="s">
        <v>167</v>
      </c>
      <c r="AU182" s="176" t="s">
        <v>79</v>
      </c>
      <c r="AV182" s="14" t="s">
        <v>79</v>
      </c>
      <c r="AW182" s="14" t="s">
        <v>33</v>
      </c>
      <c r="AX182" s="14" t="s">
        <v>71</v>
      </c>
      <c r="AY182" s="176" t="s">
        <v>159</v>
      </c>
    </row>
    <row r="183" spans="2:51" s="15" customFormat="1" ht="11.25">
      <c r="B183" s="183"/>
      <c r="D183" s="168" t="s">
        <v>167</v>
      </c>
      <c r="E183" s="184" t="s">
        <v>3</v>
      </c>
      <c r="F183" s="185" t="s">
        <v>186</v>
      </c>
      <c r="H183" s="186">
        <v>76</v>
      </c>
      <c r="I183" s="187"/>
      <c r="L183" s="183"/>
      <c r="M183" s="188"/>
      <c r="N183" s="189"/>
      <c r="O183" s="189"/>
      <c r="P183" s="189"/>
      <c r="Q183" s="189"/>
      <c r="R183" s="189"/>
      <c r="S183" s="189"/>
      <c r="T183" s="190"/>
      <c r="AT183" s="184" t="s">
        <v>167</v>
      </c>
      <c r="AU183" s="184" t="s">
        <v>79</v>
      </c>
      <c r="AV183" s="15" t="s">
        <v>85</v>
      </c>
      <c r="AW183" s="15" t="s">
        <v>33</v>
      </c>
      <c r="AX183" s="15" t="s">
        <v>15</v>
      </c>
      <c r="AY183" s="184" t="s">
        <v>159</v>
      </c>
    </row>
    <row r="184" spans="2:63" s="12" customFormat="1" ht="22.9" customHeight="1">
      <c r="B184" s="140"/>
      <c r="D184" s="141" t="s">
        <v>70</v>
      </c>
      <c r="E184" s="151" t="s">
        <v>1566</v>
      </c>
      <c r="F184" s="151" t="s">
        <v>1567</v>
      </c>
      <c r="I184" s="143"/>
      <c r="J184" s="152">
        <f>BK184</f>
        <v>0</v>
      </c>
      <c r="L184" s="140"/>
      <c r="M184" s="145"/>
      <c r="N184" s="146"/>
      <c r="O184" s="146"/>
      <c r="P184" s="147">
        <f>SUM(P185:P189)</f>
        <v>0</v>
      </c>
      <c r="Q184" s="146"/>
      <c r="R184" s="147">
        <f>SUM(R185:R189)</f>
        <v>0</v>
      </c>
      <c r="S184" s="146"/>
      <c r="T184" s="148">
        <f>SUM(T185:T189)</f>
        <v>0</v>
      </c>
      <c r="AR184" s="141" t="s">
        <v>15</v>
      </c>
      <c r="AT184" s="149" t="s">
        <v>70</v>
      </c>
      <c r="AU184" s="149" t="s">
        <v>15</v>
      </c>
      <c r="AY184" s="141" t="s">
        <v>159</v>
      </c>
      <c r="BK184" s="150">
        <f>SUM(BK185:BK189)</f>
        <v>0</v>
      </c>
    </row>
    <row r="185" spans="1:65" s="2" customFormat="1" ht="36" customHeight="1">
      <c r="A185" s="34"/>
      <c r="B185" s="153"/>
      <c r="C185" s="154" t="s">
        <v>366</v>
      </c>
      <c r="D185" s="154" t="s">
        <v>161</v>
      </c>
      <c r="E185" s="155" t="s">
        <v>1569</v>
      </c>
      <c r="F185" s="156" t="s">
        <v>1570</v>
      </c>
      <c r="G185" s="157" t="s">
        <v>214</v>
      </c>
      <c r="H185" s="158">
        <v>7.623</v>
      </c>
      <c r="I185" s="159"/>
      <c r="J185" s="160">
        <f>ROUND(I185*H185,2)</f>
        <v>0</v>
      </c>
      <c r="K185" s="156" t="s">
        <v>165</v>
      </c>
      <c r="L185" s="35"/>
      <c r="M185" s="161" t="s">
        <v>3</v>
      </c>
      <c r="N185" s="162" t="s">
        <v>42</v>
      </c>
      <c r="O185" s="55"/>
      <c r="P185" s="163">
        <f>O185*H185</f>
        <v>0</v>
      </c>
      <c r="Q185" s="163">
        <v>0</v>
      </c>
      <c r="R185" s="163">
        <f>Q185*H185</f>
        <v>0</v>
      </c>
      <c r="S185" s="163">
        <v>0</v>
      </c>
      <c r="T185" s="164">
        <f>S185*H185</f>
        <v>0</v>
      </c>
      <c r="U185" s="34"/>
      <c r="V185" s="34"/>
      <c r="W185" s="34"/>
      <c r="X185" s="34"/>
      <c r="Y185" s="34"/>
      <c r="Z185" s="34"/>
      <c r="AA185" s="34"/>
      <c r="AB185" s="34"/>
      <c r="AC185" s="34"/>
      <c r="AD185" s="34"/>
      <c r="AE185" s="34"/>
      <c r="AR185" s="165" t="s">
        <v>85</v>
      </c>
      <c r="AT185" s="165" t="s">
        <v>161</v>
      </c>
      <c r="AU185" s="165" t="s">
        <v>79</v>
      </c>
      <c r="AY185" s="19" t="s">
        <v>159</v>
      </c>
      <c r="BE185" s="166">
        <f>IF(N185="základní",J185,0)</f>
        <v>0</v>
      </c>
      <c r="BF185" s="166">
        <f>IF(N185="snížená",J185,0)</f>
        <v>0</v>
      </c>
      <c r="BG185" s="166">
        <f>IF(N185="zákl. přenesená",J185,0)</f>
        <v>0</v>
      </c>
      <c r="BH185" s="166">
        <f>IF(N185="sníž. přenesená",J185,0)</f>
        <v>0</v>
      </c>
      <c r="BI185" s="166">
        <f>IF(N185="nulová",J185,0)</f>
        <v>0</v>
      </c>
      <c r="BJ185" s="19" t="s">
        <v>15</v>
      </c>
      <c r="BK185" s="166">
        <f>ROUND(I185*H185,2)</f>
        <v>0</v>
      </c>
      <c r="BL185" s="19" t="s">
        <v>85</v>
      </c>
      <c r="BM185" s="165" t="s">
        <v>3312</v>
      </c>
    </row>
    <row r="186" spans="1:65" s="2" customFormat="1" ht="24" customHeight="1">
      <c r="A186" s="34"/>
      <c r="B186" s="153"/>
      <c r="C186" s="154" t="s">
        <v>370</v>
      </c>
      <c r="D186" s="154" t="s">
        <v>161</v>
      </c>
      <c r="E186" s="155" t="s">
        <v>1573</v>
      </c>
      <c r="F186" s="156" t="s">
        <v>1574</v>
      </c>
      <c r="G186" s="157" t="s">
        <v>214</v>
      </c>
      <c r="H186" s="158">
        <v>7.623</v>
      </c>
      <c r="I186" s="159"/>
      <c r="J186" s="160">
        <f>ROUND(I186*H186,2)</f>
        <v>0</v>
      </c>
      <c r="K186" s="156" t="s">
        <v>165</v>
      </c>
      <c r="L186" s="35"/>
      <c r="M186" s="161" t="s">
        <v>3</v>
      </c>
      <c r="N186" s="162" t="s">
        <v>42</v>
      </c>
      <c r="O186" s="55"/>
      <c r="P186" s="163">
        <f>O186*H186</f>
        <v>0</v>
      </c>
      <c r="Q186" s="163">
        <v>0</v>
      </c>
      <c r="R186" s="163">
        <f>Q186*H186</f>
        <v>0</v>
      </c>
      <c r="S186" s="163">
        <v>0</v>
      </c>
      <c r="T186" s="164">
        <f>S186*H186</f>
        <v>0</v>
      </c>
      <c r="U186" s="34"/>
      <c r="V186" s="34"/>
      <c r="W186" s="34"/>
      <c r="X186" s="34"/>
      <c r="Y186" s="34"/>
      <c r="Z186" s="34"/>
      <c r="AA186" s="34"/>
      <c r="AB186" s="34"/>
      <c r="AC186" s="34"/>
      <c r="AD186" s="34"/>
      <c r="AE186" s="34"/>
      <c r="AR186" s="165" t="s">
        <v>85</v>
      </c>
      <c r="AT186" s="165" t="s">
        <v>161</v>
      </c>
      <c r="AU186" s="165" t="s">
        <v>79</v>
      </c>
      <c r="AY186" s="19" t="s">
        <v>159</v>
      </c>
      <c r="BE186" s="166">
        <f>IF(N186="základní",J186,0)</f>
        <v>0</v>
      </c>
      <c r="BF186" s="166">
        <f>IF(N186="snížená",J186,0)</f>
        <v>0</v>
      </c>
      <c r="BG186" s="166">
        <f>IF(N186="zákl. přenesená",J186,0)</f>
        <v>0</v>
      </c>
      <c r="BH186" s="166">
        <f>IF(N186="sníž. přenesená",J186,0)</f>
        <v>0</v>
      </c>
      <c r="BI186" s="166">
        <f>IF(N186="nulová",J186,0)</f>
        <v>0</v>
      </c>
      <c r="BJ186" s="19" t="s">
        <v>15</v>
      </c>
      <c r="BK186" s="166">
        <f>ROUND(I186*H186,2)</f>
        <v>0</v>
      </c>
      <c r="BL186" s="19" t="s">
        <v>85</v>
      </c>
      <c r="BM186" s="165" t="s">
        <v>3313</v>
      </c>
    </row>
    <row r="187" spans="1:65" s="2" customFormat="1" ht="36" customHeight="1">
      <c r="A187" s="34"/>
      <c r="B187" s="153"/>
      <c r="C187" s="154" t="s">
        <v>374</v>
      </c>
      <c r="D187" s="154" t="s">
        <v>161</v>
      </c>
      <c r="E187" s="155" t="s">
        <v>1577</v>
      </c>
      <c r="F187" s="156" t="s">
        <v>1578</v>
      </c>
      <c r="G187" s="157" t="s">
        <v>214</v>
      </c>
      <c r="H187" s="158">
        <v>266.805</v>
      </c>
      <c r="I187" s="159"/>
      <c r="J187" s="160">
        <f>ROUND(I187*H187,2)</f>
        <v>0</v>
      </c>
      <c r="K187" s="156" t="s">
        <v>165</v>
      </c>
      <c r="L187" s="35"/>
      <c r="M187" s="161" t="s">
        <v>3</v>
      </c>
      <c r="N187" s="162" t="s">
        <v>42</v>
      </c>
      <c r="O187" s="55"/>
      <c r="P187" s="163">
        <f>O187*H187</f>
        <v>0</v>
      </c>
      <c r="Q187" s="163">
        <v>0</v>
      </c>
      <c r="R187" s="163">
        <f>Q187*H187</f>
        <v>0</v>
      </c>
      <c r="S187" s="163">
        <v>0</v>
      </c>
      <c r="T187" s="164">
        <f>S187*H187</f>
        <v>0</v>
      </c>
      <c r="U187" s="34"/>
      <c r="V187" s="34"/>
      <c r="W187" s="34"/>
      <c r="X187" s="34"/>
      <c r="Y187" s="34"/>
      <c r="Z187" s="34"/>
      <c r="AA187" s="34"/>
      <c r="AB187" s="34"/>
      <c r="AC187" s="34"/>
      <c r="AD187" s="34"/>
      <c r="AE187" s="34"/>
      <c r="AR187" s="165" t="s">
        <v>85</v>
      </c>
      <c r="AT187" s="165" t="s">
        <v>161</v>
      </c>
      <c r="AU187" s="165" t="s">
        <v>79</v>
      </c>
      <c r="AY187" s="19" t="s">
        <v>159</v>
      </c>
      <c r="BE187" s="166">
        <f>IF(N187="základní",J187,0)</f>
        <v>0</v>
      </c>
      <c r="BF187" s="166">
        <f>IF(N187="snížená",J187,0)</f>
        <v>0</v>
      </c>
      <c r="BG187" s="166">
        <f>IF(N187="zákl. přenesená",J187,0)</f>
        <v>0</v>
      </c>
      <c r="BH187" s="166">
        <f>IF(N187="sníž. přenesená",J187,0)</f>
        <v>0</v>
      </c>
      <c r="BI187" s="166">
        <f>IF(N187="nulová",J187,0)</f>
        <v>0</v>
      </c>
      <c r="BJ187" s="19" t="s">
        <v>15</v>
      </c>
      <c r="BK187" s="166">
        <f>ROUND(I187*H187,2)</f>
        <v>0</v>
      </c>
      <c r="BL187" s="19" t="s">
        <v>85</v>
      </c>
      <c r="BM187" s="165" t="s">
        <v>3314</v>
      </c>
    </row>
    <row r="188" spans="2:51" s="14" customFormat="1" ht="11.25">
      <c r="B188" s="175"/>
      <c r="D188" s="168" t="s">
        <v>167</v>
      </c>
      <c r="F188" s="177" t="s">
        <v>3315</v>
      </c>
      <c r="H188" s="178">
        <v>266.805</v>
      </c>
      <c r="I188" s="179"/>
      <c r="L188" s="175"/>
      <c r="M188" s="180"/>
      <c r="N188" s="181"/>
      <c r="O188" s="181"/>
      <c r="P188" s="181"/>
      <c r="Q188" s="181"/>
      <c r="R188" s="181"/>
      <c r="S188" s="181"/>
      <c r="T188" s="182"/>
      <c r="AT188" s="176" t="s">
        <v>167</v>
      </c>
      <c r="AU188" s="176" t="s">
        <v>79</v>
      </c>
      <c r="AV188" s="14" t="s">
        <v>79</v>
      </c>
      <c r="AW188" s="14" t="s">
        <v>4</v>
      </c>
      <c r="AX188" s="14" t="s">
        <v>15</v>
      </c>
      <c r="AY188" s="176" t="s">
        <v>159</v>
      </c>
    </row>
    <row r="189" spans="1:65" s="2" customFormat="1" ht="36" customHeight="1">
      <c r="A189" s="34"/>
      <c r="B189" s="153"/>
      <c r="C189" s="154" t="s">
        <v>378</v>
      </c>
      <c r="D189" s="154" t="s">
        <v>161</v>
      </c>
      <c r="E189" s="155" t="s">
        <v>1586</v>
      </c>
      <c r="F189" s="156" t="s">
        <v>1587</v>
      </c>
      <c r="G189" s="157" t="s">
        <v>214</v>
      </c>
      <c r="H189" s="158">
        <v>7.623</v>
      </c>
      <c r="I189" s="159"/>
      <c r="J189" s="160">
        <f>ROUND(I189*H189,2)</f>
        <v>0</v>
      </c>
      <c r="K189" s="156" t="s">
        <v>165</v>
      </c>
      <c r="L189" s="35"/>
      <c r="M189" s="161" t="s">
        <v>3</v>
      </c>
      <c r="N189" s="162" t="s">
        <v>42</v>
      </c>
      <c r="O189" s="55"/>
      <c r="P189" s="163">
        <f>O189*H189</f>
        <v>0</v>
      </c>
      <c r="Q189" s="163">
        <v>0</v>
      </c>
      <c r="R189" s="163">
        <f>Q189*H189</f>
        <v>0</v>
      </c>
      <c r="S189" s="163">
        <v>0</v>
      </c>
      <c r="T189" s="164">
        <f>S189*H189</f>
        <v>0</v>
      </c>
      <c r="U189" s="34"/>
      <c r="V189" s="34"/>
      <c r="W189" s="34"/>
      <c r="X189" s="34"/>
      <c r="Y189" s="34"/>
      <c r="Z189" s="34"/>
      <c r="AA189" s="34"/>
      <c r="AB189" s="34"/>
      <c r="AC189" s="34"/>
      <c r="AD189" s="34"/>
      <c r="AE189" s="34"/>
      <c r="AR189" s="165" t="s">
        <v>85</v>
      </c>
      <c r="AT189" s="165" t="s">
        <v>161</v>
      </c>
      <c r="AU189" s="165" t="s">
        <v>79</v>
      </c>
      <c r="AY189" s="19" t="s">
        <v>159</v>
      </c>
      <c r="BE189" s="166">
        <f>IF(N189="základní",J189,0)</f>
        <v>0</v>
      </c>
      <c r="BF189" s="166">
        <f>IF(N189="snížená",J189,0)</f>
        <v>0</v>
      </c>
      <c r="BG189" s="166">
        <f>IF(N189="zákl. přenesená",J189,0)</f>
        <v>0</v>
      </c>
      <c r="BH189" s="166">
        <f>IF(N189="sníž. přenesená",J189,0)</f>
        <v>0</v>
      </c>
      <c r="BI189" s="166">
        <f>IF(N189="nulová",J189,0)</f>
        <v>0</v>
      </c>
      <c r="BJ189" s="19" t="s">
        <v>15</v>
      </c>
      <c r="BK189" s="166">
        <f>ROUND(I189*H189,2)</f>
        <v>0</v>
      </c>
      <c r="BL189" s="19" t="s">
        <v>85</v>
      </c>
      <c r="BM189" s="165" t="s">
        <v>3316</v>
      </c>
    </row>
    <row r="190" spans="2:63" s="12" customFormat="1" ht="22.9" customHeight="1">
      <c r="B190" s="140"/>
      <c r="D190" s="141" t="s">
        <v>70</v>
      </c>
      <c r="E190" s="151" t="s">
        <v>1617</v>
      </c>
      <c r="F190" s="151" t="s">
        <v>1618</v>
      </c>
      <c r="I190" s="143"/>
      <c r="J190" s="152">
        <f>BK190</f>
        <v>0</v>
      </c>
      <c r="L190" s="140"/>
      <c r="M190" s="145"/>
      <c r="N190" s="146"/>
      <c r="O190" s="146"/>
      <c r="P190" s="147">
        <f>P191</f>
        <v>0</v>
      </c>
      <c r="Q190" s="146"/>
      <c r="R190" s="147">
        <f>R191</f>
        <v>0</v>
      </c>
      <c r="S190" s="146"/>
      <c r="T190" s="148">
        <f>T191</f>
        <v>0</v>
      </c>
      <c r="AR190" s="141" t="s">
        <v>15</v>
      </c>
      <c r="AT190" s="149" t="s">
        <v>70</v>
      </c>
      <c r="AU190" s="149" t="s">
        <v>15</v>
      </c>
      <c r="AY190" s="141" t="s">
        <v>159</v>
      </c>
      <c r="BK190" s="150">
        <f>BK191</f>
        <v>0</v>
      </c>
    </row>
    <row r="191" spans="1:65" s="2" customFormat="1" ht="48" customHeight="1">
      <c r="A191" s="34"/>
      <c r="B191" s="153"/>
      <c r="C191" s="154" t="s">
        <v>1133</v>
      </c>
      <c r="D191" s="154" t="s">
        <v>161</v>
      </c>
      <c r="E191" s="155" t="s">
        <v>1620</v>
      </c>
      <c r="F191" s="156" t="s">
        <v>1621</v>
      </c>
      <c r="G191" s="157" t="s">
        <v>214</v>
      </c>
      <c r="H191" s="158">
        <v>19.434</v>
      </c>
      <c r="I191" s="159"/>
      <c r="J191" s="160">
        <f>ROUND(I191*H191,2)</f>
        <v>0</v>
      </c>
      <c r="K191" s="156" t="s">
        <v>165</v>
      </c>
      <c r="L191" s="35"/>
      <c r="M191" s="161" t="s">
        <v>3</v>
      </c>
      <c r="N191" s="162" t="s">
        <v>42</v>
      </c>
      <c r="O191" s="55"/>
      <c r="P191" s="163">
        <f>O191*H191</f>
        <v>0</v>
      </c>
      <c r="Q191" s="163">
        <v>0</v>
      </c>
      <c r="R191" s="163">
        <f>Q191*H191</f>
        <v>0</v>
      </c>
      <c r="S191" s="163">
        <v>0</v>
      </c>
      <c r="T191" s="164">
        <f>S191*H191</f>
        <v>0</v>
      </c>
      <c r="U191" s="34"/>
      <c r="V191" s="34"/>
      <c r="W191" s="34"/>
      <c r="X191" s="34"/>
      <c r="Y191" s="34"/>
      <c r="Z191" s="34"/>
      <c r="AA191" s="34"/>
      <c r="AB191" s="34"/>
      <c r="AC191" s="34"/>
      <c r="AD191" s="34"/>
      <c r="AE191" s="34"/>
      <c r="AR191" s="165" t="s">
        <v>85</v>
      </c>
      <c r="AT191" s="165" t="s">
        <v>161</v>
      </c>
      <c r="AU191" s="165" t="s">
        <v>79</v>
      </c>
      <c r="AY191" s="19" t="s">
        <v>159</v>
      </c>
      <c r="BE191" s="166">
        <f>IF(N191="základní",J191,0)</f>
        <v>0</v>
      </c>
      <c r="BF191" s="166">
        <f>IF(N191="snížená",J191,0)</f>
        <v>0</v>
      </c>
      <c r="BG191" s="166">
        <f>IF(N191="zákl. přenesená",J191,0)</f>
        <v>0</v>
      </c>
      <c r="BH191" s="166">
        <f>IF(N191="sníž. přenesená",J191,0)</f>
        <v>0</v>
      </c>
      <c r="BI191" s="166">
        <f>IF(N191="nulová",J191,0)</f>
        <v>0</v>
      </c>
      <c r="BJ191" s="19" t="s">
        <v>15</v>
      </c>
      <c r="BK191" s="166">
        <f>ROUND(I191*H191,2)</f>
        <v>0</v>
      </c>
      <c r="BL191" s="19" t="s">
        <v>85</v>
      </c>
      <c r="BM191" s="165" t="s">
        <v>3317</v>
      </c>
    </row>
    <row r="192" spans="2:63" s="12" customFormat="1" ht="25.9" customHeight="1">
      <c r="B192" s="140"/>
      <c r="D192" s="141" t="s">
        <v>70</v>
      </c>
      <c r="E192" s="142" t="s">
        <v>1623</v>
      </c>
      <c r="F192" s="142" t="s">
        <v>1624</v>
      </c>
      <c r="I192" s="143"/>
      <c r="J192" s="144">
        <f>BK192</f>
        <v>0</v>
      </c>
      <c r="L192" s="140"/>
      <c r="M192" s="145"/>
      <c r="N192" s="146"/>
      <c r="O192" s="146"/>
      <c r="P192" s="147">
        <f>P193+P207+P215+P240+P247+P260+P272+P303+P313</f>
        <v>0</v>
      </c>
      <c r="Q192" s="146"/>
      <c r="R192" s="147">
        <f>R193+R207+R215+R240+R247+R260+R272+R303+R313</f>
        <v>5.86751</v>
      </c>
      <c r="S192" s="146"/>
      <c r="T192" s="148">
        <f>T193+T207+T215+T240+T247+T260+T272+T303+T313</f>
        <v>0</v>
      </c>
      <c r="AR192" s="141" t="s">
        <v>79</v>
      </c>
      <c r="AT192" s="149" t="s">
        <v>70</v>
      </c>
      <c r="AU192" s="149" t="s">
        <v>71</v>
      </c>
      <c r="AY192" s="141" t="s">
        <v>159</v>
      </c>
      <c r="BK192" s="150">
        <f>BK193+BK207+BK215+BK240+BK247+BK260+BK272+BK303+BK313</f>
        <v>0</v>
      </c>
    </row>
    <row r="193" spans="2:63" s="12" customFormat="1" ht="22.9" customHeight="1">
      <c r="B193" s="140"/>
      <c r="D193" s="141" t="s">
        <v>70</v>
      </c>
      <c r="E193" s="151" t="s">
        <v>3318</v>
      </c>
      <c r="F193" s="151" t="s">
        <v>3319</v>
      </c>
      <c r="I193" s="143"/>
      <c r="J193" s="152">
        <f>BK193</f>
        <v>0</v>
      </c>
      <c r="L193" s="140"/>
      <c r="M193" s="145"/>
      <c r="N193" s="146"/>
      <c r="O193" s="146"/>
      <c r="P193" s="147">
        <f>SUM(P194:P206)</f>
        <v>0</v>
      </c>
      <c r="Q193" s="146"/>
      <c r="R193" s="147">
        <f>SUM(R194:R206)</f>
        <v>5.15543</v>
      </c>
      <c r="S193" s="146"/>
      <c r="T193" s="148">
        <f>SUM(T194:T206)</f>
        <v>0</v>
      </c>
      <c r="AR193" s="141" t="s">
        <v>79</v>
      </c>
      <c r="AT193" s="149" t="s">
        <v>70</v>
      </c>
      <c r="AU193" s="149" t="s">
        <v>15</v>
      </c>
      <c r="AY193" s="141" t="s">
        <v>159</v>
      </c>
      <c r="BK193" s="150">
        <f>SUM(BK194:BK206)</f>
        <v>0</v>
      </c>
    </row>
    <row r="194" spans="1:65" s="2" customFormat="1" ht="16.5" customHeight="1">
      <c r="A194" s="34"/>
      <c r="B194" s="153"/>
      <c r="C194" s="154" t="s">
        <v>382</v>
      </c>
      <c r="D194" s="154" t="s">
        <v>161</v>
      </c>
      <c r="E194" s="155" t="s">
        <v>3320</v>
      </c>
      <c r="F194" s="156" t="s">
        <v>3321</v>
      </c>
      <c r="G194" s="157" t="s">
        <v>298</v>
      </c>
      <c r="H194" s="158">
        <v>10</v>
      </c>
      <c r="I194" s="159"/>
      <c r="J194" s="160">
        <f aca="true" t="shared" si="10" ref="J194:J206">ROUND(I194*H194,2)</f>
        <v>0</v>
      </c>
      <c r="K194" s="156" t="s">
        <v>3</v>
      </c>
      <c r="L194" s="35"/>
      <c r="M194" s="161" t="s">
        <v>3</v>
      </c>
      <c r="N194" s="162" t="s">
        <v>42</v>
      </c>
      <c r="O194" s="55"/>
      <c r="P194" s="163">
        <f aca="true" t="shared" si="11" ref="P194:P206">O194*H194</f>
        <v>0</v>
      </c>
      <c r="Q194" s="163">
        <v>0.00029</v>
      </c>
      <c r="R194" s="163">
        <f aca="true" t="shared" si="12" ref="R194:R206">Q194*H194</f>
        <v>0.0029</v>
      </c>
      <c r="S194" s="163">
        <v>0</v>
      </c>
      <c r="T194" s="164">
        <f aca="true" t="shared" si="13" ref="T194:T206">S194*H194</f>
        <v>0</v>
      </c>
      <c r="U194" s="34"/>
      <c r="V194" s="34"/>
      <c r="W194" s="34"/>
      <c r="X194" s="34"/>
      <c r="Y194" s="34"/>
      <c r="Z194" s="34"/>
      <c r="AA194" s="34"/>
      <c r="AB194" s="34"/>
      <c r="AC194" s="34"/>
      <c r="AD194" s="34"/>
      <c r="AE194" s="34"/>
      <c r="AR194" s="165" t="s">
        <v>251</v>
      </c>
      <c r="AT194" s="165" t="s">
        <v>161</v>
      </c>
      <c r="AU194" s="165" t="s">
        <v>79</v>
      </c>
      <c r="AY194" s="19" t="s">
        <v>159</v>
      </c>
      <c r="BE194" s="166">
        <f aca="true" t="shared" si="14" ref="BE194:BE206">IF(N194="základní",J194,0)</f>
        <v>0</v>
      </c>
      <c r="BF194" s="166">
        <f aca="true" t="shared" si="15" ref="BF194:BF206">IF(N194="snížená",J194,0)</f>
        <v>0</v>
      </c>
      <c r="BG194" s="166">
        <f aca="true" t="shared" si="16" ref="BG194:BG206">IF(N194="zákl. přenesená",J194,0)</f>
        <v>0</v>
      </c>
      <c r="BH194" s="166">
        <f aca="true" t="shared" si="17" ref="BH194:BH206">IF(N194="sníž. přenesená",J194,0)</f>
        <v>0</v>
      </c>
      <c r="BI194" s="166">
        <f aca="true" t="shared" si="18" ref="BI194:BI206">IF(N194="nulová",J194,0)</f>
        <v>0</v>
      </c>
      <c r="BJ194" s="19" t="s">
        <v>15</v>
      </c>
      <c r="BK194" s="166">
        <f aca="true" t="shared" si="19" ref="BK194:BK206">ROUND(I194*H194,2)</f>
        <v>0</v>
      </c>
      <c r="BL194" s="19" t="s">
        <v>251</v>
      </c>
      <c r="BM194" s="165" t="s">
        <v>360</v>
      </c>
    </row>
    <row r="195" spans="1:65" s="2" customFormat="1" ht="16.5" customHeight="1">
      <c r="A195" s="34"/>
      <c r="B195" s="153"/>
      <c r="C195" s="154" t="s">
        <v>386</v>
      </c>
      <c r="D195" s="154" t="s">
        <v>161</v>
      </c>
      <c r="E195" s="155" t="s">
        <v>3322</v>
      </c>
      <c r="F195" s="156" t="s">
        <v>3323</v>
      </c>
      <c r="G195" s="157" t="s">
        <v>298</v>
      </c>
      <c r="H195" s="158">
        <v>18</v>
      </c>
      <c r="I195" s="159"/>
      <c r="J195" s="160">
        <f t="shared" si="10"/>
        <v>0</v>
      </c>
      <c r="K195" s="156" t="s">
        <v>3</v>
      </c>
      <c r="L195" s="35"/>
      <c r="M195" s="161" t="s">
        <v>3</v>
      </c>
      <c r="N195" s="162" t="s">
        <v>42</v>
      </c>
      <c r="O195" s="55"/>
      <c r="P195" s="163">
        <f t="shared" si="11"/>
        <v>0</v>
      </c>
      <c r="Q195" s="163">
        <v>0.00035</v>
      </c>
      <c r="R195" s="163">
        <f t="shared" si="12"/>
        <v>0.0063</v>
      </c>
      <c r="S195" s="163">
        <v>0</v>
      </c>
      <c r="T195" s="164">
        <f t="shared" si="13"/>
        <v>0</v>
      </c>
      <c r="U195" s="34"/>
      <c r="V195" s="34"/>
      <c r="W195" s="34"/>
      <c r="X195" s="34"/>
      <c r="Y195" s="34"/>
      <c r="Z195" s="34"/>
      <c r="AA195" s="34"/>
      <c r="AB195" s="34"/>
      <c r="AC195" s="34"/>
      <c r="AD195" s="34"/>
      <c r="AE195" s="34"/>
      <c r="AR195" s="165" t="s">
        <v>251</v>
      </c>
      <c r="AT195" s="165" t="s">
        <v>161</v>
      </c>
      <c r="AU195" s="165" t="s">
        <v>79</v>
      </c>
      <c r="AY195" s="19" t="s">
        <v>159</v>
      </c>
      <c r="BE195" s="166">
        <f t="shared" si="14"/>
        <v>0</v>
      </c>
      <c r="BF195" s="166">
        <f t="shared" si="15"/>
        <v>0</v>
      </c>
      <c r="BG195" s="166">
        <f t="shared" si="16"/>
        <v>0</v>
      </c>
      <c r="BH195" s="166">
        <f t="shared" si="17"/>
        <v>0</v>
      </c>
      <c r="BI195" s="166">
        <f t="shared" si="18"/>
        <v>0</v>
      </c>
      <c r="BJ195" s="19" t="s">
        <v>15</v>
      </c>
      <c r="BK195" s="166">
        <f t="shared" si="19"/>
        <v>0</v>
      </c>
      <c r="BL195" s="19" t="s">
        <v>251</v>
      </c>
      <c r="BM195" s="165" t="s">
        <v>370</v>
      </c>
    </row>
    <row r="196" spans="1:65" s="2" customFormat="1" ht="16.5" customHeight="1">
      <c r="A196" s="34"/>
      <c r="B196" s="153"/>
      <c r="C196" s="154" t="s">
        <v>390</v>
      </c>
      <c r="D196" s="154" t="s">
        <v>161</v>
      </c>
      <c r="E196" s="155" t="s">
        <v>3324</v>
      </c>
      <c r="F196" s="156" t="s">
        <v>3325</v>
      </c>
      <c r="G196" s="157" t="s">
        <v>298</v>
      </c>
      <c r="H196" s="158">
        <v>2</v>
      </c>
      <c r="I196" s="159"/>
      <c r="J196" s="160">
        <f t="shared" si="10"/>
        <v>0</v>
      </c>
      <c r="K196" s="156" t="s">
        <v>3</v>
      </c>
      <c r="L196" s="35"/>
      <c r="M196" s="161" t="s">
        <v>3</v>
      </c>
      <c r="N196" s="162" t="s">
        <v>42</v>
      </c>
      <c r="O196" s="55"/>
      <c r="P196" s="163">
        <f t="shared" si="11"/>
        <v>0</v>
      </c>
      <c r="Q196" s="163">
        <v>0.00059</v>
      </c>
      <c r="R196" s="163">
        <f t="shared" si="12"/>
        <v>0.00118</v>
      </c>
      <c r="S196" s="163">
        <v>0</v>
      </c>
      <c r="T196" s="164">
        <f t="shared" si="13"/>
        <v>0</v>
      </c>
      <c r="U196" s="34"/>
      <c r="V196" s="34"/>
      <c r="W196" s="34"/>
      <c r="X196" s="34"/>
      <c r="Y196" s="34"/>
      <c r="Z196" s="34"/>
      <c r="AA196" s="34"/>
      <c r="AB196" s="34"/>
      <c r="AC196" s="34"/>
      <c r="AD196" s="34"/>
      <c r="AE196" s="34"/>
      <c r="AR196" s="165" t="s">
        <v>251</v>
      </c>
      <c r="AT196" s="165" t="s">
        <v>161</v>
      </c>
      <c r="AU196" s="165" t="s">
        <v>79</v>
      </c>
      <c r="AY196" s="19" t="s">
        <v>159</v>
      </c>
      <c r="BE196" s="166">
        <f t="shared" si="14"/>
        <v>0</v>
      </c>
      <c r="BF196" s="166">
        <f t="shared" si="15"/>
        <v>0</v>
      </c>
      <c r="BG196" s="166">
        <f t="shared" si="16"/>
        <v>0</v>
      </c>
      <c r="BH196" s="166">
        <f t="shared" si="17"/>
        <v>0</v>
      </c>
      <c r="BI196" s="166">
        <f t="shared" si="18"/>
        <v>0</v>
      </c>
      <c r="BJ196" s="19" t="s">
        <v>15</v>
      </c>
      <c r="BK196" s="166">
        <f t="shared" si="19"/>
        <v>0</v>
      </c>
      <c r="BL196" s="19" t="s">
        <v>251</v>
      </c>
      <c r="BM196" s="165" t="s">
        <v>378</v>
      </c>
    </row>
    <row r="197" spans="1:65" s="2" customFormat="1" ht="16.5" customHeight="1">
      <c r="A197" s="34"/>
      <c r="B197" s="153"/>
      <c r="C197" s="154" t="s">
        <v>394</v>
      </c>
      <c r="D197" s="154" t="s">
        <v>161</v>
      </c>
      <c r="E197" s="155" t="s">
        <v>3326</v>
      </c>
      <c r="F197" s="156" t="s">
        <v>3327</v>
      </c>
      <c r="G197" s="157" t="s">
        <v>298</v>
      </c>
      <c r="H197" s="158">
        <v>25</v>
      </c>
      <c r="I197" s="159"/>
      <c r="J197" s="160">
        <f t="shared" si="10"/>
        <v>0</v>
      </c>
      <c r="K197" s="156" t="s">
        <v>3</v>
      </c>
      <c r="L197" s="35"/>
      <c r="M197" s="161" t="s">
        <v>3</v>
      </c>
      <c r="N197" s="162" t="s">
        <v>42</v>
      </c>
      <c r="O197" s="55"/>
      <c r="P197" s="163">
        <f t="shared" si="11"/>
        <v>0</v>
      </c>
      <c r="Q197" s="163">
        <v>0.00121</v>
      </c>
      <c r="R197" s="163">
        <f t="shared" si="12"/>
        <v>0.03025</v>
      </c>
      <c r="S197" s="163">
        <v>0</v>
      </c>
      <c r="T197" s="164">
        <f t="shared" si="13"/>
        <v>0</v>
      </c>
      <c r="U197" s="34"/>
      <c r="V197" s="34"/>
      <c r="W197" s="34"/>
      <c r="X197" s="34"/>
      <c r="Y197" s="34"/>
      <c r="Z197" s="34"/>
      <c r="AA197" s="34"/>
      <c r="AB197" s="34"/>
      <c r="AC197" s="34"/>
      <c r="AD197" s="34"/>
      <c r="AE197" s="34"/>
      <c r="AR197" s="165" t="s">
        <v>251</v>
      </c>
      <c r="AT197" s="165" t="s">
        <v>161</v>
      </c>
      <c r="AU197" s="165" t="s">
        <v>79</v>
      </c>
      <c r="AY197" s="19" t="s">
        <v>159</v>
      </c>
      <c r="BE197" s="166">
        <f t="shared" si="14"/>
        <v>0</v>
      </c>
      <c r="BF197" s="166">
        <f t="shared" si="15"/>
        <v>0</v>
      </c>
      <c r="BG197" s="166">
        <f t="shared" si="16"/>
        <v>0</v>
      </c>
      <c r="BH197" s="166">
        <f t="shared" si="17"/>
        <v>0</v>
      </c>
      <c r="BI197" s="166">
        <f t="shared" si="18"/>
        <v>0</v>
      </c>
      <c r="BJ197" s="19" t="s">
        <v>15</v>
      </c>
      <c r="BK197" s="166">
        <f t="shared" si="19"/>
        <v>0</v>
      </c>
      <c r="BL197" s="19" t="s">
        <v>251</v>
      </c>
      <c r="BM197" s="165" t="s">
        <v>386</v>
      </c>
    </row>
    <row r="198" spans="1:65" s="2" customFormat="1" ht="24" customHeight="1">
      <c r="A198" s="34"/>
      <c r="B198" s="153"/>
      <c r="C198" s="154" t="s">
        <v>399</v>
      </c>
      <c r="D198" s="154" t="s">
        <v>161</v>
      </c>
      <c r="E198" s="155" t="s">
        <v>3328</v>
      </c>
      <c r="F198" s="156" t="s">
        <v>3329</v>
      </c>
      <c r="G198" s="157" t="s">
        <v>298</v>
      </c>
      <c r="H198" s="158">
        <v>45</v>
      </c>
      <c r="I198" s="159"/>
      <c r="J198" s="160">
        <f t="shared" si="10"/>
        <v>0</v>
      </c>
      <c r="K198" s="156" t="s">
        <v>3</v>
      </c>
      <c r="L198" s="35"/>
      <c r="M198" s="161" t="s">
        <v>3</v>
      </c>
      <c r="N198" s="162" t="s">
        <v>42</v>
      </c>
      <c r="O198" s="55"/>
      <c r="P198" s="163">
        <f t="shared" si="11"/>
        <v>0</v>
      </c>
      <c r="Q198" s="163">
        <v>0.00352</v>
      </c>
      <c r="R198" s="163">
        <f t="shared" si="12"/>
        <v>0.1584</v>
      </c>
      <c r="S198" s="163">
        <v>0</v>
      </c>
      <c r="T198" s="164">
        <f t="shared" si="13"/>
        <v>0</v>
      </c>
      <c r="U198" s="34"/>
      <c r="V198" s="34"/>
      <c r="W198" s="34"/>
      <c r="X198" s="34"/>
      <c r="Y198" s="34"/>
      <c r="Z198" s="34"/>
      <c r="AA198" s="34"/>
      <c r="AB198" s="34"/>
      <c r="AC198" s="34"/>
      <c r="AD198" s="34"/>
      <c r="AE198" s="34"/>
      <c r="AR198" s="165" t="s">
        <v>251</v>
      </c>
      <c r="AT198" s="165" t="s">
        <v>161</v>
      </c>
      <c r="AU198" s="165" t="s">
        <v>79</v>
      </c>
      <c r="AY198" s="19" t="s">
        <v>159</v>
      </c>
      <c r="BE198" s="166">
        <f t="shared" si="14"/>
        <v>0</v>
      </c>
      <c r="BF198" s="166">
        <f t="shared" si="15"/>
        <v>0</v>
      </c>
      <c r="BG198" s="166">
        <f t="shared" si="16"/>
        <v>0</v>
      </c>
      <c r="BH198" s="166">
        <f t="shared" si="17"/>
        <v>0</v>
      </c>
      <c r="BI198" s="166">
        <f t="shared" si="18"/>
        <v>0</v>
      </c>
      <c r="BJ198" s="19" t="s">
        <v>15</v>
      </c>
      <c r="BK198" s="166">
        <f t="shared" si="19"/>
        <v>0</v>
      </c>
      <c r="BL198" s="19" t="s">
        <v>251</v>
      </c>
      <c r="BM198" s="165" t="s">
        <v>394</v>
      </c>
    </row>
    <row r="199" spans="1:65" s="2" customFormat="1" ht="24" customHeight="1">
      <c r="A199" s="34"/>
      <c r="B199" s="153"/>
      <c r="C199" s="154" t="s">
        <v>405</v>
      </c>
      <c r="D199" s="154" t="s">
        <v>161</v>
      </c>
      <c r="E199" s="155" t="s">
        <v>3330</v>
      </c>
      <c r="F199" s="156" t="s">
        <v>3331</v>
      </c>
      <c r="G199" s="157" t="s">
        <v>293</v>
      </c>
      <c r="H199" s="158">
        <v>1</v>
      </c>
      <c r="I199" s="159"/>
      <c r="J199" s="160">
        <f t="shared" si="10"/>
        <v>0</v>
      </c>
      <c r="K199" s="156" t="s">
        <v>3</v>
      </c>
      <c r="L199" s="35"/>
      <c r="M199" s="161" t="s">
        <v>3</v>
      </c>
      <c r="N199" s="162" t="s">
        <v>42</v>
      </c>
      <c r="O199" s="55"/>
      <c r="P199" s="163">
        <f t="shared" si="11"/>
        <v>0</v>
      </c>
      <c r="Q199" s="163">
        <v>0</v>
      </c>
      <c r="R199" s="163">
        <f t="shared" si="12"/>
        <v>0</v>
      </c>
      <c r="S199" s="163">
        <v>0</v>
      </c>
      <c r="T199" s="164">
        <f t="shared" si="13"/>
        <v>0</v>
      </c>
      <c r="U199" s="34"/>
      <c r="V199" s="34"/>
      <c r="W199" s="34"/>
      <c r="X199" s="34"/>
      <c r="Y199" s="34"/>
      <c r="Z199" s="34"/>
      <c r="AA199" s="34"/>
      <c r="AB199" s="34"/>
      <c r="AC199" s="34"/>
      <c r="AD199" s="34"/>
      <c r="AE199" s="34"/>
      <c r="AR199" s="165" t="s">
        <v>251</v>
      </c>
      <c r="AT199" s="165" t="s">
        <v>161</v>
      </c>
      <c r="AU199" s="165" t="s">
        <v>79</v>
      </c>
      <c r="AY199" s="19" t="s">
        <v>159</v>
      </c>
      <c r="BE199" s="166">
        <f t="shared" si="14"/>
        <v>0</v>
      </c>
      <c r="BF199" s="166">
        <f t="shared" si="15"/>
        <v>0</v>
      </c>
      <c r="BG199" s="166">
        <f t="shared" si="16"/>
        <v>0</v>
      </c>
      <c r="BH199" s="166">
        <f t="shared" si="17"/>
        <v>0</v>
      </c>
      <c r="BI199" s="166">
        <f t="shared" si="18"/>
        <v>0</v>
      </c>
      <c r="BJ199" s="19" t="s">
        <v>15</v>
      </c>
      <c r="BK199" s="166">
        <f t="shared" si="19"/>
        <v>0</v>
      </c>
      <c r="BL199" s="19" t="s">
        <v>251</v>
      </c>
      <c r="BM199" s="165" t="s">
        <v>405</v>
      </c>
    </row>
    <row r="200" spans="1:65" s="2" customFormat="1" ht="16.5" customHeight="1">
      <c r="A200" s="34"/>
      <c r="B200" s="153"/>
      <c r="C200" s="154" t="s">
        <v>414</v>
      </c>
      <c r="D200" s="154" t="s">
        <v>161</v>
      </c>
      <c r="E200" s="155" t="s">
        <v>3332</v>
      </c>
      <c r="F200" s="156" t="s">
        <v>3333</v>
      </c>
      <c r="G200" s="157" t="s">
        <v>293</v>
      </c>
      <c r="H200" s="158">
        <v>5</v>
      </c>
      <c r="I200" s="159"/>
      <c r="J200" s="160">
        <f t="shared" si="10"/>
        <v>0</v>
      </c>
      <c r="K200" s="156" t="s">
        <v>3</v>
      </c>
      <c r="L200" s="35"/>
      <c r="M200" s="161" t="s">
        <v>3</v>
      </c>
      <c r="N200" s="162" t="s">
        <v>42</v>
      </c>
      <c r="O200" s="55"/>
      <c r="P200" s="163">
        <f t="shared" si="11"/>
        <v>0</v>
      </c>
      <c r="Q200" s="163">
        <v>0</v>
      </c>
      <c r="R200" s="163">
        <f t="shared" si="12"/>
        <v>0</v>
      </c>
      <c r="S200" s="163">
        <v>0</v>
      </c>
      <c r="T200" s="164">
        <f t="shared" si="13"/>
        <v>0</v>
      </c>
      <c r="U200" s="34"/>
      <c r="V200" s="34"/>
      <c r="W200" s="34"/>
      <c r="X200" s="34"/>
      <c r="Y200" s="34"/>
      <c r="Z200" s="34"/>
      <c r="AA200" s="34"/>
      <c r="AB200" s="34"/>
      <c r="AC200" s="34"/>
      <c r="AD200" s="34"/>
      <c r="AE200" s="34"/>
      <c r="AR200" s="165" t="s">
        <v>251</v>
      </c>
      <c r="AT200" s="165" t="s">
        <v>161</v>
      </c>
      <c r="AU200" s="165" t="s">
        <v>79</v>
      </c>
      <c r="AY200" s="19" t="s">
        <v>159</v>
      </c>
      <c r="BE200" s="166">
        <f t="shared" si="14"/>
        <v>0</v>
      </c>
      <c r="BF200" s="166">
        <f t="shared" si="15"/>
        <v>0</v>
      </c>
      <c r="BG200" s="166">
        <f t="shared" si="16"/>
        <v>0</v>
      </c>
      <c r="BH200" s="166">
        <f t="shared" si="17"/>
        <v>0</v>
      </c>
      <c r="BI200" s="166">
        <f t="shared" si="18"/>
        <v>0</v>
      </c>
      <c r="BJ200" s="19" t="s">
        <v>15</v>
      </c>
      <c r="BK200" s="166">
        <f t="shared" si="19"/>
        <v>0</v>
      </c>
      <c r="BL200" s="19" t="s">
        <v>251</v>
      </c>
      <c r="BM200" s="165" t="s">
        <v>433</v>
      </c>
    </row>
    <row r="201" spans="1:65" s="2" customFormat="1" ht="16.5" customHeight="1">
      <c r="A201" s="34"/>
      <c r="B201" s="153"/>
      <c r="C201" s="154" t="s">
        <v>433</v>
      </c>
      <c r="D201" s="154" t="s">
        <v>161</v>
      </c>
      <c r="E201" s="155" t="s">
        <v>3334</v>
      </c>
      <c r="F201" s="156" t="s">
        <v>3335</v>
      </c>
      <c r="G201" s="157" t="s">
        <v>293</v>
      </c>
      <c r="H201" s="158">
        <v>1</v>
      </c>
      <c r="I201" s="159"/>
      <c r="J201" s="160">
        <f t="shared" si="10"/>
        <v>0</v>
      </c>
      <c r="K201" s="156" t="s">
        <v>3</v>
      </c>
      <c r="L201" s="35"/>
      <c r="M201" s="161" t="s">
        <v>3</v>
      </c>
      <c r="N201" s="162" t="s">
        <v>42</v>
      </c>
      <c r="O201" s="55"/>
      <c r="P201" s="163">
        <f t="shared" si="11"/>
        <v>0</v>
      </c>
      <c r="Q201" s="163">
        <v>0</v>
      </c>
      <c r="R201" s="163">
        <f t="shared" si="12"/>
        <v>0</v>
      </c>
      <c r="S201" s="163">
        <v>0</v>
      </c>
      <c r="T201" s="164">
        <f t="shared" si="13"/>
        <v>0</v>
      </c>
      <c r="U201" s="34"/>
      <c r="V201" s="34"/>
      <c r="W201" s="34"/>
      <c r="X201" s="34"/>
      <c r="Y201" s="34"/>
      <c r="Z201" s="34"/>
      <c r="AA201" s="34"/>
      <c r="AB201" s="34"/>
      <c r="AC201" s="34"/>
      <c r="AD201" s="34"/>
      <c r="AE201" s="34"/>
      <c r="AR201" s="165" t="s">
        <v>251</v>
      </c>
      <c r="AT201" s="165" t="s">
        <v>161</v>
      </c>
      <c r="AU201" s="165" t="s">
        <v>79</v>
      </c>
      <c r="AY201" s="19" t="s">
        <v>159</v>
      </c>
      <c r="BE201" s="166">
        <f t="shared" si="14"/>
        <v>0</v>
      </c>
      <c r="BF201" s="166">
        <f t="shared" si="15"/>
        <v>0</v>
      </c>
      <c r="BG201" s="166">
        <f t="shared" si="16"/>
        <v>0</v>
      </c>
      <c r="BH201" s="166">
        <f t="shared" si="17"/>
        <v>0</v>
      </c>
      <c r="BI201" s="166">
        <f t="shared" si="18"/>
        <v>0</v>
      </c>
      <c r="BJ201" s="19" t="s">
        <v>15</v>
      </c>
      <c r="BK201" s="166">
        <f t="shared" si="19"/>
        <v>0</v>
      </c>
      <c r="BL201" s="19" t="s">
        <v>251</v>
      </c>
      <c r="BM201" s="165" t="s">
        <v>447</v>
      </c>
    </row>
    <row r="202" spans="1:65" s="2" customFormat="1" ht="24" customHeight="1">
      <c r="A202" s="34"/>
      <c r="B202" s="153"/>
      <c r="C202" s="154" t="s">
        <v>441</v>
      </c>
      <c r="D202" s="154" t="s">
        <v>161</v>
      </c>
      <c r="E202" s="155" t="s">
        <v>3336</v>
      </c>
      <c r="F202" s="156" t="s">
        <v>3337</v>
      </c>
      <c r="G202" s="157" t="s">
        <v>298</v>
      </c>
      <c r="H202" s="158">
        <v>1</v>
      </c>
      <c r="I202" s="159"/>
      <c r="J202" s="160">
        <f t="shared" si="10"/>
        <v>0</v>
      </c>
      <c r="K202" s="156" t="s">
        <v>3</v>
      </c>
      <c r="L202" s="35"/>
      <c r="M202" s="161" t="s">
        <v>3</v>
      </c>
      <c r="N202" s="162" t="s">
        <v>42</v>
      </c>
      <c r="O202" s="55"/>
      <c r="P202" s="163">
        <f t="shared" si="11"/>
        <v>0</v>
      </c>
      <c r="Q202" s="163">
        <v>2.47758</v>
      </c>
      <c r="R202" s="163">
        <f t="shared" si="12"/>
        <v>2.47758</v>
      </c>
      <c r="S202" s="163">
        <v>0</v>
      </c>
      <c r="T202" s="164">
        <f t="shared" si="13"/>
        <v>0</v>
      </c>
      <c r="U202" s="34"/>
      <c r="V202" s="34"/>
      <c r="W202" s="34"/>
      <c r="X202" s="34"/>
      <c r="Y202" s="34"/>
      <c r="Z202" s="34"/>
      <c r="AA202" s="34"/>
      <c r="AB202" s="34"/>
      <c r="AC202" s="34"/>
      <c r="AD202" s="34"/>
      <c r="AE202" s="34"/>
      <c r="AR202" s="165" t="s">
        <v>251</v>
      </c>
      <c r="AT202" s="165" t="s">
        <v>161</v>
      </c>
      <c r="AU202" s="165" t="s">
        <v>79</v>
      </c>
      <c r="AY202" s="19" t="s">
        <v>159</v>
      </c>
      <c r="BE202" s="166">
        <f t="shared" si="14"/>
        <v>0</v>
      </c>
      <c r="BF202" s="166">
        <f t="shared" si="15"/>
        <v>0</v>
      </c>
      <c r="BG202" s="166">
        <f t="shared" si="16"/>
        <v>0</v>
      </c>
      <c r="BH202" s="166">
        <f t="shared" si="17"/>
        <v>0</v>
      </c>
      <c r="BI202" s="166">
        <f t="shared" si="18"/>
        <v>0</v>
      </c>
      <c r="BJ202" s="19" t="s">
        <v>15</v>
      </c>
      <c r="BK202" s="166">
        <f t="shared" si="19"/>
        <v>0</v>
      </c>
      <c r="BL202" s="19" t="s">
        <v>251</v>
      </c>
      <c r="BM202" s="165" t="s">
        <v>459</v>
      </c>
    </row>
    <row r="203" spans="1:65" s="2" customFormat="1" ht="24" customHeight="1">
      <c r="A203" s="34"/>
      <c r="B203" s="153"/>
      <c r="C203" s="154" t="s">
        <v>447</v>
      </c>
      <c r="D203" s="154" t="s">
        <v>161</v>
      </c>
      <c r="E203" s="155" t="s">
        <v>3338</v>
      </c>
      <c r="F203" s="156" t="s">
        <v>3339</v>
      </c>
      <c r="G203" s="157" t="s">
        <v>293</v>
      </c>
      <c r="H203" s="158">
        <v>1</v>
      </c>
      <c r="I203" s="159"/>
      <c r="J203" s="160">
        <f t="shared" si="10"/>
        <v>0</v>
      </c>
      <c r="K203" s="156" t="s">
        <v>3</v>
      </c>
      <c r="L203" s="35"/>
      <c r="M203" s="161" t="s">
        <v>3</v>
      </c>
      <c r="N203" s="162" t="s">
        <v>42</v>
      </c>
      <c r="O203" s="55"/>
      <c r="P203" s="163">
        <f t="shared" si="11"/>
        <v>0</v>
      </c>
      <c r="Q203" s="163">
        <v>0.00062</v>
      </c>
      <c r="R203" s="163">
        <f t="shared" si="12"/>
        <v>0.00062</v>
      </c>
      <c r="S203" s="163">
        <v>0</v>
      </c>
      <c r="T203" s="164">
        <f t="shared" si="13"/>
        <v>0</v>
      </c>
      <c r="U203" s="34"/>
      <c r="V203" s="34"/>
      <c r="W203" s="34"/>
      <c r="X203" s="34"/>
      <c r="Y203" s="34"/>
      <c r="Z203" s="34"/>
      <c r="AA203" s="34"/>
      <c r="AB203" s="34"/>
      <c r="AC203" s="34"/>
      <c r="AD203" s="34"/>
      <c r="AE203" s="34"/>
      <c r="AR203" s="165" t="s">
        <v>251</v>
      </c>
      <c r="AT203" s="165" t="s">
        <v>161</v>
      </c>
      <c r="AU203" s="165" t="s">
        <v>79</v>
      </c>
      <c r="AY203" s="19" t="s">
        <v>159</v>
      </c>
      <c r="BE203" s="166">
        <f t="shared" si="14"/>
        <v>0</v>
      </c>
      <c r="BF203" s="166">
        <f t="shared" si="15"/>
        <v>0</v>
      </c>
      <c r="BG203" s="166">
        <f t="shared" si="16"/>
        <v>0</v>
      </c>
      <c r="BH203" s="166">
        <f t="shared" si="17"/>
        <v>0</v>
      </c>
      <c r="BI203" s="166">
        <f t="shared" si="18"/>
        <v>0</v>
      </c>
      <c r="BJ203" s="19" t="s">
        <v>15</v>
      </c>
      <c r="BK203" s="166">
        <f t="shared" si="19"/>
        <v>0</v>
      </c>
      <c r="BL203" s="19" t="s">
        <v>251</v>
      </c>
      <c r="BM203" s="165" t="s">
        <v>472</v>
      </c>
    </row>
    <row r="204" spans="1:65" s="2" customFormat="1" ht="24" customHeight="1">
      <c r="A204" s="34"/>
      <c r="B204" s="153"/>
      <c r="C204" s="154" t="s">
        <v>453</v>
      </c>
      <c r="D204" s="154" t="s">
        <v>161</v>
      </c>
      <c r="E204" s="155" t="s">
        <v>3340</v>
      </c>
      <c r="F204" s="156" t="s">
        <v>3341</v>
      </c>
      <c r="G204" s="157" t="s">
        <v>298</v>
      </c>
      <c r="H204" s="158">
        <v>1</v>
      </c>
      <c r="I204" s="159"/>
      <c r="J204" s="160">
        <f t="shared" si="10"/>
        <v>0</v>
      </c>
      <c r="K204" s="156" t="s">
        <v>3</v>
      </c>
      <c r="L204" s="35"/>
      <c r="M204" s="161" t="s">
        <v>3</v>
      </c>
      <c r="N204" s="162" t="s">
        <v>42</v>
      </c>
      <c r="O204" s="55"/>
      <c r="P204" s="163">
        <f t="shared" si="11"/>
        <v>0</v>
      </c>
      <c r="Q204" s="163">
        <v>2.47758</v>
      </c>
      <c r="R204" s="163">
        <f t="shared" si="12"/>
        <v>2.47758</v>
      </c>
      <c r="S204" s="163">
        <v>0</v>
      </c>
      <c r="T204" s="164">
        <f t="shared" si="13"/>
        <v>0</v>
      </c>
      <c r="U204" s="34"/>
      <c r="V204" s="34"/>
      <c r="W204" s="34"/>
      <c r="X204" s="34"/>
      <c r="Y204" s="34"/>
      <c r="Z204" s="34"/>
      <c r="AA204" s="34"/>
      <c r="AB204" s="34"/>
      <c r="AC204" s="34"/>
      <c r="AD204" s="34"/>
      <c r="AE204" s="34"/>
      <c r="AR204" s="165" t="s">
        <v>251</v>
      </c>
      <c r="AT204" s="165" t="s">
        <v>161</v>
      </c>
      <c r="AU204" s="165" t="s">
        <v>79</v>
      </c>
      <c r="AY204" s="19" t="s">
        <v>159</v>
      </c>
      <c r="BE204" s="166">
        <f t="shared" si="14"/>
        <v>0</v>
      </c>
      <c r="BF204" s="166">
        <f t="shared" si="15"/>
        <v>0</v>
      </c>
      <c r="BG204" s="166">
        <f t="shared" si="16"/>
        <v>0</v>
      </c>
      <c r="BH204" s="166">
        <f t="shared" si="17"/>
        <v>0</v>
      </c>
      <c r="BI204" s="166">
        <f t="shared" si="18"/>
        <v>0</v>
      </c>
      <c r="BJ204" s="19" t="s">
        <v>15</v>
      </c>
      <c r="BK204" s="166">
        <f t="shared" si="19"/>
        <v>0</v>
      </c>
      <c r="BL204" s="19" t="s">
        <v>251</v>
      </c>
      <c r="BM204" s="165" t="s">
        <v>483</v>
      </c>
    </row>
    <row r="205" spans="1:65" s="2" customFormat="1" ht="24" customHeight="1">
      <c r="A205" s="34"/>
      <c r="B205" s="153"/>
      <c r="C205" s="154" t="s">
        <v>459</v>
      </c>
      <c r="D205" s="154" t="s">
        <v>161</v>
      </c>
      <c r="E205" s="155" t="s">
        <v>3342</v>
      </c>
      <c r="F205" s="156" t="s">
        <v>3339</v>
      </c>
      <c r="G205" s="157" t="s">
        <v>293</v>
      </c>
      <c r="H205" s="158">
        <v>1</v>
      </c>
      <c r="I205" s="159"/>
      <c r="J205" s="160">
        <f t="shared" si="10"/>
        <v>0</v>
      </c>
      <c r="K205" s="156" t="s">
        <v>3</v>
      </c>
      <c r="L205" s="35"/>
      <c r="M205" s="161" t="s">
        <v>3</v>
      </c>
      <c r="N205" s="162" t="s">
        <v>42</v>
      </c>
      <c r="O205" s="55"/>
      <c r="P205" s="163">
        <f t="shared" si="11"/>
        <v>0</v>
      </c>
      <c r="Q205" s="163">
        <v>0.00062</v>
      </c>
      <c r="R205" s="163">
        <f t="shared" si="12"/>
        <v>0.00062</v>
      </c>
      <c r="S205" s="163">
        <v>0</v>
      </c>
      <c r="T205" s="164">
        <f t="shared" si="13"/>
        <v>0</v>
      </c>
      <c r="U205" s="34"/>
      <c r="V205" s="34"/>
      <c r="W205" s="34"/>
      <c r="X205" s="34"/>
      <c r="Y205" s="34"/>
      <c r="Z205" s="34"/>
      <c r="AA205" s="34"/>
      <c r="AB205" s="34"/>
      <c r="AC205" s="34"/>
      <c r="AD205" s="34"/>
      <c r="AE205" s="34"/>
      <c r="AR205" s="165" t="s">
        <v>251</v>
      </c>
      <c r="AT205" s="165" t="s">
        <v>161</v>
      </c>
      <c r="AU205" s="165" t="s">
        <v>79</v>
      </c>
      <c r="AY205" s="19" t="s">
        <v>159</v>
      </c>
      <c r="BE205" s="166">
        <f t="shared" si="14"/>
        <v>0</v>
      </c>
      <c r="BF205" s="166">
        <f t="shared" si="15"/>
        <v>0</v>
      </c>
      <c r="BG205" s="166">
        <f t="shared" si="16"/>
        <v>0</v>
      </c>
      <c r="BH205" s="166">
        <f t="shared" si="17"/>
        <v>0</v>
      </c>
      <c r="BI205" s="166">
        <f t="shared" si="18"/>
        <v>0</v>
      </c>
      <c r="BJ205" s="19" t="s">
        <v>15</v>
      </c>
      <c r="BK205" s="166">
        <f t="shared" si="19"/>
        <v>0</v>
      </c>
      <c r="BL205" s="19" t="s">
        <v>251</v>
      </c>
      <c r="BM205" s="165" t="s">
        <v>496</v>
      </c>
    </row>
    <row r="206" spans="1:65" s="2" customFormat="1" ht="36" customHeight="1">
      <c r="A206" s="34"/>
      <c r="B206" s="153"/>
      <c r="C206" s="154" t="s">
        <v>1139</v>
      </c>
      <c r="D206" s="154" t="s">
        <v>161</v>
      </c>
      <c r="E206" s="155" t="s">
        <v>3343</v>
      </c>
      <c r="F206" s="156" t="s">
        <v>3344</v>
      </c>
      <c r="G206" s="157" t="s">
        <v>2172</v>
      </c>
      <c r="H206" s="209"/>
      <c r="I206" s="159"/>
      <c r="J206" s="160">
        <f t="shared" si="10"/>
        <v>0</v>
      </c>
      <c r="K206" s="156" t="s">
        <v>165</v>
      </c>
      <c r="L206" s="35"/>
      <c r="M206" s="161" t="s">
        <v>3</v>
      </c>
      <c r="N206" s="162" t="s">
        <v>42</v>
      </c>
      <c r="O206" s="55"/>
      <c r="P206" s="163">
        <f t="shared" si="11"/>
        <v>0</v>
      </c>
      <c r="Q206" s="163">
        <v>0</v>
      </c>
      <c r="R206" s="163">
        <f t="shared" si="12"/>
        <v>0</v>
      </c>
      <c r="S206" s="163">
        <v>0</v>
      </c>
      <c r="T206" s="164">
        <f t="shared" si="13"/>
        <v>0</v>
      </c>
      <c r="U206" s="34"/>
      <c r="V206" s="34"/>
      <c r="W206" s="34"/>
      <c r="X206" s="34"/>
      <c r="Y206" s="34"/>
      <c r="Z206" s="34"/>
      <c r="AA206" s="34"/>
      <c r="AB206" s="34"/>
      <c r="AC206" s="34"/>
      <c r="AD206" s="34"/>
      <c r="AE206" s="34"/>
      <c r="AR206" s="165" t="s">
        <v>251</v>
      </c>
      <c r="AT206" s="165" t="s">
        <v>161</v>
      </c>
      <c r="AU206" s="165" t="s">
        <v>79</v>
      </c>
      <c r="AY206" s="19" t="s">
        <v>159</v>
      </c>
      <c r="BE206" s="166">
        <f t="shared" si="14"/>
        <v>0</v>
      </c>
      <c r="BF206" s="166">
        <f t="shared" si="15"/>
        <v>0</v>
      </c>
      <c r="BG206" s="166">
        <f t="shared" si="16"/>
        <v>0</v>
      </c>
      <c r="BH206" s="166">
        <f t="shared" si="17"/>
        <v>0</v>
      </c>
      <c r="BI206" s="166">
        <f t="shared" si="18"/>
        <v>0</v>
      </c>
      <c r="BJ206" s="19" t="s">
        <v>15</v>
      </c>
      <c r="BK206" s="166">
        <f t="shared" si="19"/>
        <v>0</v>
      </c>
      <c r="BL206" s="19" t="s">
        <v>251</v>
      </c>
      <c r="BM206" s="165" t="s">
        <v>3345</v>
      </c>
    </row>
    <row r="207" spans="2:63" s="12" customFormat="1" ht="22.9" customHeight="1">
      <c r="B207" s="140"/>
      <c r="D207" s="141" t="s">
        <v>70</v>
      </c>
      <c r="E207" s="151" t="s">
        <v>3346</v>
      </c>
      <c r="F207" s="151" t="s">
        <v>3347</v>
      </c>
      <c r="I207" s="143"/>
      <c r="J207" s="152">
        <f>BK207</f>
        <v>0</v>
      </c>
      <c r="L207" s="140"/>
      <c r="M207" s="145"/>
      <c r="N207" s="146"/>
      <c r="O207" s="146"/>
      <c r="P207" s="147">
        <f>SUM(P208:P214)</f>
        <v>0</v>
      </c>
      <c r="Q207" s="146"/>
      <c r="R207" s="147">
        <f>SUM(R208:R214)</f>
        <v>0.032569999999999995</v>
      </c>
      <c r="S207" s="146"/>
      <c r="T207" s="148">
        <f>SUM(T208:T214)</f>
        <v>0</v>
      </c>
      <c r="AR207" s="141" t="s">
        <v>15</v>
      </c>
      <c r="AT207" s="149" t="s">
        <v>70</v>
      </c>
      <c r="AU207" s="149" t="s">
        <v>15</v>
      </c>
      <c r="AY207" s="141" t="s">
        <v>159</v>
      </c>
      <c r="BK207" s="150">
        <f>SUM(BK208:BK214)</f>
        <v>0</v>
      </c>
    </row>
    <row r="208" spans="1:65" s="2" customFormat="1" ht="24" customHeight="1">
      <c r="A208" s="34"/>
      <c r="B208" s="153"/>
      <c r="C208" s="154" t="s">
        <v>464</v>
      </c>
      <c r="D208" s="154" t="s">
        <v>161</v>
      </c>
      <c r="E208" s="155" t="s">
        <v>3348</v>
      </c>
      <c r="F208" s="156" t="s">
        <v>3349</v>
      </c>
      <c r="G208" s="157" t="s">
        <v>298</v>
      </c>
      <c r="H208" s="158">
        <v>18</v>
      </c>
      <c r="I208" s="159"/>
      <c r="J208" s="160">
        <f aca="true" t="shared" si="20" ref="J208:J214">ROUND(I208*H208,2)</f>
        <v>0</v>
      </c>
      <c r="K208" s="156" t="s">
        <v>3</v>
      </c>
      <c r="L208" s="35"/>
      <c r="M208" s="161" t="s">
        <v>3</v>
      </c>
      <c r="N208" s="162" t="s">
        <v>42</v>
      </c>
      <c r="O208" s="55"/>
      <c r="P208" s="163">
        <f aca="true" t="shared" si="21" ref="P208:P214">O208*H208</f>
        <v>0</v>
      </c>
      <c r="Q208" s="163">
        <v>0.00125</v>
      </c>
      <c r="R208" s="163">
        <f aca="true" t="shared" si="22" ref="R208:R214">Q208*H208</f>
        <v>0.0225</v>
      </c>
      <c r="S208" s="163">
        <v>0</v>
      </c>
      <c r="T208" s="164">
        <f aca="true" t="shared" si="23" ref="T208:T214">S208*H208</f>
        <v>0</v>
      </c>
      <c r="U208" s="34"/>
      <c r="V208" s="34"/>
      <c r="W208" s="34"/>
      <c r="X208" s="34"/>
      <c r="Y208" s="34"/>
      <c r="Z208" s="34"/>
      <c r="AA208" s="34"/>
      <c r="AB208" s="34"/>
      <c r="AC208" s="34"/>
      <c r="AD208" s="34"/>
      <c r="AE208" s="34"/>
      <c r="AR208" s="165" t="s">
        <v>85</v>
      </c>
      <c r="AT208" s="165" t="s">
        <v>161</v>
      </c>
      <c r="AU208" s="165" t="s">
        <v>79</v>
      </c>
      <c r="AY208" s="19" t="s">
        <v>159</v>
      </c>
      <c r="BE208" s="166">
        <f aca="true" t="shared" si="24" ref="BE208:BE214">IF(N208="základní",J208,0)</f>
        <v>0</v>
      </c>
      <c r="BF208" s="166">
        <f aca="true" t="shared" si="25" ref="BF208:BF214">IF(N208="snížená",J208,0)</f>
        <v>0</v>
      </c>
      <c r="BG208" s="166">
        <f aca="true" t="shared" si="26" ref="BG208:BG214">IF(N208="zákl. přenesená",J208,0)</f>
        <v>0</v>
      </c>
      <c r="BH208" s="166">
        <f aca="true" t="shared" si="27" ref="BH208:BH214">IF(N208="sníž. přenesená",J208,0)</f>
        <v>0</v>
      </c>
      <c r="BI208" s="166">
        <f aca="true" t="shared" si="28" ref="BI208:BI214">IF(N208="nulová",J208,0)</f>
        <v>0</v>
      </c>
      <c r="BJ208" s="19" t="s">
        <v>15</v>
      </c>
      <c r="BK208" s="166">
        <f aca="true" t="shared" si="29" ref="BK208:BK214">ROUND(I208*H208,2)</f>
        <v>0</v>
      </c>
      <c r="BL208" s="19" t="s">
        <v>85</v>
      </c>
      <c r="BM208" s="165" t="s">
        <v>511</v>
      </c>
    </row>
    <row r="209" spans="1:65" s="2" customFormat="1" ht="16.5" customHeight="1">
      <c r="A209" s="34"/>
      <c r="B209" s="153"/>
      <c r="C209" s="154" t="s">
        <v>472</v>
      </c>
      <c r="D209" s="154" t="s">
        <v>161</v>
      </c>
      <c r="E209" s="155" t="s">
        <v>3350</v>
      </c>
      <c r="F209" s="156" t="s">
        <v>3351</v>
      </c>
      <c r="G209" s="157" t="s">
        <v>298</v>
      </c>
      <c r="H209" s="158">
        <v>12</v>
      </c>
      <c r="I209" s="159"/>
      <c r="J209" s="160">
        <f t="shared" si="20"/>
        <v>0</v>
      </c>
      <c r="K209" s="156" t="s">
        <v>3</v>
      </c>
      <c r="L209" s="35"/>
      <c r="M209" s="161" t="s">
        <v>3</v>
      </c>
      <c r="N209" s="162" t="s">
        <v>42</v>
      </c>
      <c r="O209" s="55"/>
      <c r="P209" s="163">
        <f t="shared" si="21"/>
        <v>0</v>
      </c>
      <c r="Q209" s="163">
        <v>0.00026</v>
      </c>
      <c r="R209" s="163">
        <f t="shared" si="22"/>
        <v>0.0031199999999999995</v>
      </c>
      <c r="S209" s="163">
        <v>0</v>
      </c>
      <c r="T209" s="164">
        <f t="shared" si="23"/>
        <v>0</v>
      </c>
      <c r="U209" s="34"/>
      <c r="V209" s="34"/>
      <c r="W209" s="34"/>
      <c r="X209" s="34"/>
      <c r="Y209" s="34"/>
      <c r="Z209" s="34"/>
      <c r="AA209" s="34"/>
      <c r="AB209" s="34"/>
      <c r="AC209" s="34"/>
      <c r="AD209" s="34"/>
      <c r="AE209" s="34"/>
      <c r="AR209" s="165" t="s">
        <v>85</v>
      </c>
      <c r="AT209" s="165" t="s">
        <v>161</v>
      </c>
      <c r="AU209" s="165" t="s">
        <v>79</v>
      </c>
      <c r="AY209" s="19" t="s">
        <v>159</v>
      </c>
      <c r="BE209" s="166">
        <f t="shared" si="24"/>
        <v>0</v>
      </c>
      <c r="BF209" s="166">
        <f t="shared" si="25"/>
        <v>0</v>
      </c>
      <c r="BG209" s="166">
        <f t="shared" si="26"/>
        <v>0</v>
      </c>
      <c r="BH209" s="166">
        <f t="shared" si="27"/>
        <v>0</v>
      </c>
      <c r="BI209" s="166">
        <f t="shared" si="28"/>
        <v>0</v>
      </c>
      <c r="BJ209" s="19" t="s">
        <v>15</v>
      </c>
      <c r="BK209" s="166">
        <f t="shared" si="29"/>
        <v>0</v>
      </c>
      <c r="BL209" s="19" t="s">
        <v>85</v>
      </c>
      <c r="BM209" s="165" t="s">
        <v>527</v>
      </c>
    </row>
    <row r="210" spans="1:65" s="2" customFormat="1" ht="24" customHeight="1">
      <c r="A210" s="34"/>
      <c r="B210" s="153"/>
      <c r="C210" s="154" t="s">
        <v>478</v>
      </c>
      <c r="D210" s="154" t="s">
        <v>161</v>
      </c>
      <c r="E210" s="155" t="s">
        <v>3352</v>
      </c>
      <c r="F210" s="156" t="s">
        <v>3353</v>
      </c>
      <c r="G210" s="157" t="s">
        <v>293</v>
      </c>
      <c r="H210" s="158">
        <v>3</v>
      </c>
      <c r="I210" s="159"/>
      <c r="J210" s="160">
        <f t="shared" si="20"/>
        <v>0</v>
      </c>
      <c r="K210" s="156" t="s">
        <v>3</v>
      </c>
      <c r="L210" s="35"/>
      <c r="M210" s="161" t="s">
        <v>3</v>
      </c>
      <c r="N210" s="162" t="s">
        <v>42</v>
      </c>
      <c r="O210" s="55"/>
      <c r="P210" s="163">
        <f t="shared" si="21"/>
        <v>0</v>
      </c>
      <c r="Q210" s="163">
        <v>0</v>
      </c>
      <c r="R210" s="163">
        <f t="shared" si="22"/>
        <v>0</v>
      </c>
      <c r="S210" s="163">
        <v>0</v>
      </c>
      <c r="T210" s="164">
        <f t="shared" si="23"/>
        <v>0</v>
      </c>
      <c r="U210" s="34"/>
      <c r="V210" s="34"/>
      <c r="W210" s="34"/>
      <c r="X210" s="34"/>
      <c r="Y210" s="34"/>
      <c r="Z210" s="34"/>
      <c r="AA210" s="34"/>
      <c r="AB210" s="34"/>
      <c r="AC210" s="34"/>
      <c r="AD210" s="34"/>
      <c r="AE210" s="34"/>
      <c r="AR210" s="165" t="s">
        <v>85</v>
      </c>
      <c r="AT210" s="165" t="s">
        <v>161</v>
      </c>
      <c r="AU210" s="165" t="s">
        <v>79</v>
      </c>
      <c r="AY210" s="19" t="s">
        <v>159</v>
      </c>
      <c r="BE210" s="166">
        <f t="shared" si="24"/>
        <v>0</v>
      </c>
      <c r="BF210" s="166">
        <f t="shared" si="25"/>
        <v>0</v>
      </c>
      <c r="BG210" s="166">
        <f t="shared" si="26"/>
        <v>0</v>
      </c>
      <c r="BH210" s="166">
        <f t="shared" si="27"/>
        <v>0</v>
      </c>
      <c r="BI210" s="166">
        <f t="shared" si="28"/>
        <v>0</v>
      </c>
      <c r="BJ210" s="19" t="s">
        <v>15</v>
      </c>
      <c r="BK210" s="166">
        <f t="shared" si="29"/>
        <v>0</v>
      </c>
      <c r="BL210" s="19" t="s">
        <v>85</v>
      </c>
      <c r="BM210" s="165" t="s">
        <v>539</v>
      </c>
    </row>
    <row r="211" spans="1:65" s="2" customFormat="1" ht="16.5" customHeight="1">
      <c r="A211" s="34"/>
      <c r="B211" s="153"/>
      <c r="C211" s="154" t="s">
        <v>483</v>
      </c>
      <c r="D211" s="154" t="s">
        <v>161</v>
      </c>
      <c r="E211" s="155" t="s">
        <v>3354</v>
      </c>
      <c r="F211" s="156" t="s">
        <v>3355</v>
      </c>
      <c r="G211" s="157" t="s">
        <v>293</v>
      </c>
      <c r="H211" s="158">
        <v>10</v>
      </c>
      <c r="I211" s="159"/>
      <c r="J211" s="160">
        <f t="shared" si="20"/>
        <v>0</v>
      </c>
      <c r="K211" s="156" t="s">
        <v>3</v>
      </c>
      <c r="L211" s="35"/>
      <c r="M211" s="161" t="s">
        <v>3</v>
      </c>
      <c r="N211" s="162" t="s">
        <v>42</v>
      </c>
      <c r="O211" s="55"/>
      <c r="P211" s="163">
        <f t="shared" si="21"/>
        <v>0</v>
      </c>
      <c r="Q211" s="163">
        <v>5E-05</v>
      </c>
      <c r="R211" s="163">
        <f t="shared" si="22"/>
        <v>0.0005</v>
      </c>
      <c r="S211" s="163">
        <v>0</v>
      </c>
      <c r="T211" s="164">
        <f t="shared" si="23"/>
        <v>0</v>
      </c>
      <c r="U211" s="34"/>
      <c r="V211" s="34"/>
      <c r="W211" s="34"/>
      <c r="X211" s="34"/>
      <c r="Y211" s="34"/>
      <c r="Z211" s="34"/>
      <c r="AA211" s="34"/>
      <c r="AB211" s="34"/>
      <c r="AC211" s="34"/>
      <c r="AD211" s="34"/>
      <c r="AE211" s="34"/>
      <c r="AR211" s="165" t="s">
        <v>85</v>
      </c>
      <c r="AT211" s="165" t="s">
        <v>161</v>
      </c>
      <c r="AU211" s="165" t="s">
        <v>79</v>
      </c>
      <c r="AY211" s="19" t="s">
        <v>159</v>
      </c>
      <c r="BE211" s="166">
        <f t="shared" si="24"/>
        <v>0</v>
      </c>
      <c r="BF211" s="166">
        <f t="shared" si="25"/>
        <v>0</v>
      </c>
      <c r="BG211" s="166">
        <f t="shared" si="26"/>
        <v>0</v>
      </c>
      <c r="BH211" s="166">
        <f t="shared" si="27"/>
        <v>0</v>
      </c>
      <c r="BI211" s="166">
        <f t="shared" si="28"/>
        <v>0</v>
      </c>
      <c r="BJ211" s="19" t="s">
        <v>15</v>
      </c>
      <c r="BK211" s="166">
        <f t="shared" si="29"/>
        <v>0</v>
      </c>
      <c r="BL211" s="19" t="s">
        <v>85</v>
      </c>
      <c r="BM211" s="165" t="s">
        <v>3356</v>
      </c>
    </row>
    <row r="212" spans="1:65" s="2" customFormat="1" ht="16.5" customHeight="1">
      <c r="A212" s="34"/>
      <c r="B212" s="153"/>
      <c r="C212" s="154" t="s">
        <v>488</v>
      </c>
      <c r="D212" s="154" t="s">
        <v>161</v>
      </c>
      <c r="E212" s="155" t="s">
        <v>3357</v>
      </c>
      <c r="F212" s="156" t="s">
        <v>3358</v>
      </c>
      <c r="G212" s="157" t="s">
        <v>298</v>
      </c>
      <c r="H212" s="158">
        <v>5</v>
      </c>
      <c r="I212" s="159"/>
      <c r="J212" s="160">
        <f t="shared" si="20"/>
        <v>0</v>
      </c>
      <c r="K212" s="156" t="s">
        <v>3</v>
      </c>
      <c r="L212" s="35"/>
      <c r="M212" s="161" t="s">
        <v>3</v>
      </c>
      <c r="N212" s="162" t="s">
        <v>42</v>
      </c>
      <c r="O212" s="55"/>
      <c r="P212" s="163">
        <f t="shared" si="21"/>
        <v>0</v>
      </c>
      <c r="Q212" s="163">
        <v>0.00029</v>
      </c>
      <c r="R212" s="163">
        <f t="shared" si="22"/>
        <v>0.00145</v>
      </c>
      <c r="S212" s="163">
        <v>0</v>
      </c>
      <c r="T212" s="164">
        <f t="shared" si="23"/>
        <v>0</v>
      </c>
      <c r="U212" s="34"/>
      <c r="V212" s="34"/>
      <c r="W212" s="34"/>
      <c r="X212" s="34"/>
      <c r="Y212" s="34"/>
      <c r="Z212" s="34"/>
      <c r="AA212" s="34"/>
      <c r="AB212" s="34"/>
      <c r="AC212" s="34"/>
      <c r="AD212" s="34"/>
      <c r="AE212" s="34"/>
      <c r="AR212" s="165" t="s">
        <v>85</v>
      </c>
      <c r="AT212" s="165" t="s">
        <v>161</v>
      </c>
      <c r="AU212" s="165" t="s">
        <v>79</v>
      </c>
      <c r="AY212" s="19" t="s">
        <v>159</v>
      </c>
      <c r="BE212" s="166">
        <f t="shared" si="24"/>
        <v>0</v>
      </c>
      <c r="BF212" s="166">
        <f t="shared" si="25"/>
        <v>0</v>
      </c>
      <c r="BG212" s="166">
        <f t="shared" si="26"/>
        <v>0</v>
      </c>
      <c r="BH212" s="166">
        <f t="shared" si="27"/>
        <v>0</v>
      </c>
      <c r="BI212" s="166">
        <f t="shared" si="28"/>
        <v>0</v>
      </c>
      <c r="BJ212" s="19" t="s">
        <v>15</v>
      </c>
      <c r="BK212" s="166">
        <f t="shared" si="29"/>
        <v>0</v>
      </c>
      <c r="BL212" s="19" t="s">
        <v>85</v>
      </c>
      <c r="BM212" s="165" t="s">
        <v>3359</v>
      </c>
    </row>
    <row r="213" spans="1:65" s="2" customFormat="1" ht="16.5" customHeight="1">
      <c r="A213" s="34"/>
      <c r="B213" s="153"/>
      <c r="C213" s="154" t="s">
        <v>496</v>
      </c>
      <c r="D213" s="154" t="s">
        <v>161</v>
      </c>
      <c r="E213" s="155" t="s">
        <v>3360</v>
      </c>
      <c r="F213" s="156" t="s">
        <v>3361</v>
      </c>
      <c r="G213" s="157" t="s">
        <v>293</v>
      </c>
      <c r="H213" s="158">
        <v>5</v>
      </c>
      <c r="I213" s="159"/>
      <c r="J213" s="160">
        <f t="shared" si="20"/>
        <v>0</v>
      </c>
      <c r="K213" s="156" t="s">
        <v>3</v>
      </c>
      <c r="L213" s="35"/>
      <c r="M213" s="161" t="s">
        <v>3</v>
      </c>
      <c r="N213" s="162" t="s">
        <v>42</v>
      </c>
      <c r="O213" s="55"/>
      <c r="P213" s="163">
        <f t="shared" si="21"/>
        <v>0</v>
      </c>
      <c r="Q213" s="163">
        <v>0.001</v>
      </c>
      <c r="R213" s="163">
        <f t="shared" si="22"/>
        <v>0.005</v>
      </c>
      <c r="S213" s="163">
        <v>0</v>
      </c>
      <c r="T213" s="164">
        <f t="shared" si="23"/>
        <v>0</v>
      </c>
      <c r="U213" s="34"/>
      <c r="V213" s="34"/>
      <c r="W213" s="34"/>
      <c r="X213" s="34"/>
      <c r="Y213" s="34"/>
      <c r="Z213" s="34"/>
      <c r="AA213" s="34"/>
      <c r="AB213" s="34"/>
      <c r="AC213" s="34"/>
      <c r="AD213" s="34"/>
      <c r="AE213" s="34"/>
      <c r="AR213" s="165" t="s">
        <v>85</v>
      </c>
      <c r="AT213" s="165" t="s">
        <v>161</v>
      </c>
      <c r="AU213" s="165" t="s">
        <v>79</v>
      </c>
      <c r="AY213" s="19" t="s">
        <v>159</v>
      </c>
      <c r="BE213" s="166">
        <f t="shared" si="24"/>
        <v>0</v>
      </c>
      <c r="BF213" s="166">
        <f t="shared" si="25"/>
        <v>0</v>
      </c>
      <c r="BG213" s="166">
        <f t="shared" si="26"/>
        <v>0</v>
      </c>
      <c r="BH213" s="166">
        <f t="shared" si="27"/>
        <v>0</v>
      </c>
      <c r="BI213" s="166">
        <f t="shared" si="28"/>
        <v>0</v>
      </c>
      <c r="BJ213" s="19" t="s">
        <v>15</v>
      </c>
      <c r="BK213" s="166">
        <f t="shared" si="29"/>
        <v>0</v>
      </c>
      <c r="BL213" s="19" t="s">
        <v>85</v>
      </c>
      <c r="BM213" s="165" t="s">
        <v>3362</v>
      </c>
    </row>
    <row r="214" spans="1:65" s="2" customFormat="1" ht="24" customHeight="1">
      <c r="A214" s="34"/>
      <c r="B214" s="153"/>
      <c r="C214" s="154" t="s">
        <v>501</v>
      </c>
      <c r="D214" s="154" t="s">
        <v>161</v>
      </c>
      <c r="E214" s="155" t="s">
        <v>3287</v>
      </c>
      <c r="F214" s="156" t="s">
        <v>3288</v>
      </c>
      <c r="G214" s="157" t="s">
        <v>2172</v>
      </c>
      <c r="H214" s="209"/>
      <c r="I214" s="159"/>
      <c r="J214" s="160">
        <f t="shared" si="20"/>
        <v>0</v>
      </c>
      <c r="K214" s="156" t="s">
        <v>3</v>
      </c>
      <c r="L214" s="35"/>
      <c r="M214" s="161" t="s">
        <v>3</v>
      </c>
      <c r="N214" s="162" t="s">
        <v>42</v>
      </c>
      <c r="O214" s="55"/>
      <c r="P214" s="163">
        <f t="shared" si="21"/>
        <v>0</v>
      </c>
      <c r="Q214" s="163">
        <v>0</v>
      </c>
      <c r="R214" s="163">
        <f t="shared" si="22"/>
        <v>0</v>
      </c>
      <c r="S214" s="163">
        <v>0</v>
      </c>
      <c r="T214" s="164">
        <f t="shared" si="23"/>
        <v>0</v>
      </c>
      <c r="U214" s="34"/>
      <c r="V214" s="34"/>
      <c r="W214" s="34"/>
      <c r="X214" s="34"/>
      <c r="Y214" s="34"/>
      <c r="Z214" s="34"/>
      <c r="AA214" s="34"/>
      <c r="AB214" s="34"/>
      <c r="AC214" s="34"/>
      <c r="AD214" s="34"/>
      <c r="AE214" s="34"/>
      <c r="AR214" s="165" t="s">
        <v>85</v>
      </c>
      <c r="AT214" s="165" t="s">
        <v>161</v>
      </c>
      <c r="AU214" s="165" t="s">
        <v>79</v>
      </c>
      <c r="AY214" s="19" t="s">
        <v>159</v>
      </c>
      <c r="BE214" s="166">
        <f t="shared" si="24"/>
        <v>0</v>
      </c>
      <c r="BF214" s="166">
        <f t="shared" si="25"/>
        <v>0</v>
      </c>
      <c r="BG214" s="166">
        <f t="shared" si="26"/>
        <v>0</v>
      </c>
      <c r="BH214" s="166">
        <f t="shared" si="27"/>
        <v>0</v>
      </c>
      <c r="BI214" s="166">
        <f t="shared" si="28"/>
        <v>0</v>
      </c>
      <c r="BJ214" s="19" t="s">
        <v>15</v>
      </c>
      <c r="BK214" s="166">
        <f t="shared" si="29"/>
        <v>0</v>
      </c>
      <c r="BL214" s="19" t="s">
        <v>85</v>
      </c>
      <c r="BM214" s="165" t="s">
        <v>596</v>
      </c>
    </row>
    <row r="215" spans="2:63" s="12" customFormat="1" ht="22.9" customHeight="1">
      <c r="B215" s="140"/>
      <c r="D215" s="141" t="s">
        <v>70</v>
      </c>
      <c r="E215" s="151" t="s">
        <v>3363</v>
      </c>
      <c r="F215" s="151" t="s">
        <v>3364</v>
      </c>
      <c r="I215" s="143"/>
      <c r="J215" s="152">
        <f>BK215</f>
        <v>0</v>
      </c>
      <c r="L215" s="140"/>
      <c r="M215" s="145"/>
      <c r="N215" s="146"/>
      <c r="O215" s="146"/>
      <c r="P215" s="147">
        <f>SUM(P216:P239)</f>
        <v>0</v>
      </c>
      <c r="Q215" s="146"/>
      <c r="R215" s="147">
        <f>SUM(R216:R239)</f>
        <v>0.53647</v>
      </c>
      <c r="S215" s="146"/>
      <c r="T215" s="148">
        <f>SUM(T216:T239)</f>
        <v>0</v>
      </c>
      <c r="AR215" s="141" t="s">
        <v>79</v>
      </c>
      <c r="AT215" s="149" t="s">
        <v>70</v>
      </c>
      <c r="AU215" s="149" t="s">
        <v>15</v>
      </c>
      <c r="AY215" s="141" t="s">
        <v>159</v>
      </c>
      <c r="BK215" s="150">
        <f>SUM(BK216:BK239)</f>
        <v>0</v>
      </c>
    </row>
    <row r="216" spans="1:65" s="2" customFormat="1" ht="24" customHeight="1">
      <c r="A216" s="34"/>
      <c r="B216" s="153"/>
      <c r="C216" s="154" t="s">
        <v>511</v>
      </c>
      <c r="D216" s="154" t="s">
        <v>161</v>
      </c>
      <c r="E216" s="155" t="s">
        <v>3365</v>
      </c>
      <c r="F216" s="156" t="s">
        <v>3366</v>
      </c>
      <c r="G216" s="157" t="s">
        <v>298</v>
      </c>
      <c r="H216" s="158">
        <v>66</v>
      </c>
      <c r="I216" s="159"/>
      <c r="J216" s="160">
        <f aca="true" t="shared" si="30" ref="J216:J239">ROUND(I216*H216,2)</f>
        <v>0</v>
      </c>
      <c r="K216" s="156" t="s">
        <v>3</v>
      </c>
      <c r="L216" s="35"/>
      <c r="M216" s="161" t="s">
        <v>3</v>
      </c>
      <c r="N216" s="162" t="s">
        <v>42</v>
      </c>
      <c r="O216" s="55"/>
      <c r="P216" s="163">
        <f aca="true" t="shared" si="31" ref="P216:P239">O216*H216</f>
        <v>0</v>
      </c>
      <c r="Q216" s="163">
        <v>0.00078</v>
      </c>
      <c r="R216" s="163">
        <f aca="true" t="shared" si="32" ref="R216:R239">Q216*H216</f>
        <v>0.05148</v>
      </c>
      <c r="S216" s="163">
        <v>0</v>
      </c>
      <c r="T216" s="164">
        <f aca="true" t="shared" si="33" ref="T216:T239">S216*H216</f>
        <v>0</v>
      </c>
      <c r="U216" s="34"/>
      <c r="V216" s="34"/>
      <c r="W216" s="34"/>
      <c r="X216" s="34"/>
      <c r="Y216" s="34"/>
      <c r="Z216" s="34"/>
      <c r="AA216" s="34"/>
      <c r="AB216" s="34"/>
      <c r="AC216" s="34"/>
      <c r="AD216" s="34"/>
      <c r="AE216" s="34"/>
      <c r="AR216" s="165" t="s">
        <v>251</v>
      </c>
      <c r="AT216" s="165" t="s">
        <v>161</v>
      </c>
      <c r="AU216" s="165" t="s">
        <v>79</v>
      </c>
      <c r="AY216" s="19" t="s">
        <v>159</v>
      </c>
      <c r="BE216" s="166">
        <f aca="true" t="shared" si="34" ref="BE216:BE239">IF(N216="základní",J216,0)</f>
        <v>0</v>
      </c>
      <c r="BF216" s="166">
        <f aca="true" t="shared" si="35" ref="BF216:BF239">IF(N216="snížená",J216,0)</f>
        <v>0</v>
      </c>
      <c r="BG216" s="166">
        <f aca="true" t="shared" si="36" ref="BG216:BG239">IF(N216="zákl. přenesená",J216,0)</f>
        <v>0</v>
      </c>
      <c r="BH216" s="166">
        <f aca="true" t="shared" si="37" ref="BH216:BH239">IF(N216="sníž. přenesená",J216,0)</f>
        <v>0</v>
      </c>
      <c r="BI216" s="166">
        <f aca="true" t="shared" si="38" ref="BI216:BI239">IF(N216="nulová",J216,0)</f>
        <v>0</v>
      </c>
      <c r="BJ216" s="19" t="s">
        <v>15</v>
      </c>
      <c r="BK216" s="166">
        <f aca="true" t="shared" si="39" ref="BK216:BK239">ROUND(I216*H216,2)</f>
        <v>0</v>
      </c>
      <c r="BL216" s="19" t="s">
        <v>251</v>
      </c>
      <c r="BM216" s="165" t="s">
        <v>606</v>
      </c>
    </row>
    <row r="217" spans="1:65" s="2" customFormat="1" ht="24" customHeight="1">
      <c r="A217" s="34"/>
      <c r="B217" s="153"/>
      <c r="C217" s="154" t="s">
        <v>520</v>
      </c>
      <c r="D217" s="154" t="s">
        <v>161</v>
      </c>
      <c r="E217" s="155" t="s">
        <v>3367</v>
      </c>
      <c r="F217" s="156" t="s">
        <v>3368</v>
      </c>
      <c r="G217" s="157" t="s">
        <v>298</v>
      </c>
      <c r="H217" s="158">
        <v>172</v>
      </c>
      <c r="I217" s="159"/>
      <c r="J217" s="160">
        <f t="shared" si="30"/>
        <v>0</v>
      </c>
      <c r="K217" s="156" t="s">
        <v>3</v>
      </c>
      <c r="L217" s="35"/>
      <c r="M217" s="161" t="s">
        <v>3</v>
      </c>
      <c r="N217" s="162" t="s">
        <v>42</v>
      </c>
      <c r="O217" s="55"/>
      <c r="P217" s="163">
        <f t="shared" si="31"/>
        <v>0</v>
      </c>
      <c r="Q217" s="163">
        <v>0.00096</v>
      </c>
      <c r="R217" s="163">
        <f t="shared" si="32"/>
        <v>0.16512000000000002</v>
      </c>
      <c r="S217" s="163">
        <v>0</v>
      </c>
      <c r="T217" s="164">
        <f t="shared" si="33"/>
        <v>0</v>
      </c>
      <c r="U217" s="34"/>
      <c r="V217" s="34"/>
      <c r="W217" s="34"/>
      <c r="X217" s="34"/>
      <c r="Y217" s="34"/>
      <c r="Z217" s="34"/>
      <c r="AA217" s="34"/>
      <c r="AB217" s="34"/>
      <c r="AC217" s="34"/>
      <c r="AD217" s="34"/>
      <c r="AE217" s="34"/>
      <c r="AR217" s="165" t="s">
        <v>251</v>
      </c>
      <c r="AT217" s="165" t="s">
        <v>161</v>
      </c>
      <c r="AU217" s="165" t="s">
        <v>79</v>
      </c>
      <c r="AY217" s="19" t="s">
        <v>159</v>
      </c>
      <c r="BE217" s="166">
        <f t="shared" si="34"/>
        <v>0</v>
      </c>
      <c r="BF217" s="166">
        <f t="shared" si="35"/>
        <v>0</v>
      </c>
      <c r="BG217" s="166">
        <f t="shared" si="36"/>
        <v>0</v>
      </c>
      <c r="BH217" s="166">
        <f t="shared" si="37"/>
        <v>0</v>
      </c>
      <c r="BI217" s="166">
        <f t="shared" si="38"/>
        <v>0</v>
      </c>
      <c r="BJ217" s="19" t="s">
        <v>15</v>
      </c>
      <c r="BK217" s="166">
        <f t="shared" si="39"/>
        <v>0</v>
      </c>
      <c r="BL217" s="19" t="s">
        <v>251</v>
      </c>
      <c r="BM217" s="165" t="s">
        <v>615</v>
      </c>
    </row>
    <row r="218" spans="1:65" s="2" customFormat="1" ht="24" customHeight="1">
      <c r="A218" s="34"/>
      <c r="B218" s="153"/>
      <c r="C218" s="154" t="s">
        <v>527</v>
      </c>
      <c r="D218" s="154" t="s">
        <v>161</v>
      </c>
      <c r="E218" s="155" t="s">
        <v>3348</v>
      </c>
      <c r="F218" s="156" t="s">
        <v>3349</v>
      </c>
      <c r="G218" s="157" t="s">
        <v>298</v>
      </c>
      <c r="H218" s="158">
        <v>62</v>
      </c>
      <c r="I218" s="159"/>
      <c r="J218" s="160">
        <f t="shared" si="30"/>
        <v>0</v>
      </c>
      <c r="K218" s="156" t="s">
        <v>3</v>
      </c>
      <c r="L218" s="35"/>
      <c r="M218" s="161" t="s">
        <v>3</v>
      </c>
      <c r="N218" s="162" t="s">
        <v>42</v>
      </c>
      <c r="O218" s="55"/>
      <c r="P218" s="163">
        <f t="shared" si="31"/>
        <v>0</v>
      </c>
      <c r="Q218" s="163">
        <v>0.00125</v>
      </c>
      <c r="R218" s="163">
        <f t="shared" si="32"/>
        <v>0.0775</v>
      </c>
      <c r="S218" s="163">
        <v>0</v>
      </c>
      <c r="T218" s="164">
        <f t="shared" si="33"/>
        <v>0</v>
      </c>
      <c r="U218" s="34"/>
      <c r="V218" s="34"/>
      <c r="W218" s="34"/>
      <c r="X218" s="34"/>
      <c r="Y218" s="34"/>
      <c r="Z218" s="34"/>
      <c r="AA218" s="34"/>
      <c r="AB218" s="34"/>
      <c r="AC218" s="34"/>
      <c r="AD218" s="34"/>
      <c r="AE218" s="34"/>
      <c r="AR218" s="165" t="s">
        <v>251</v>
      </c>
      <c r="AT218" s="165" t="s">
        <v>161</v>
      </c>
      <c r="AU218" s="165" t="s">
        <v>79</v>
      </c>
      <c r="AY218" s="19" t="s">
        <v>159</v>
      </c>
      <c r="BE218" s="166">
        <f t="shared" si="34"/>
        <v>0</v>
      </c>
      <c r="BF218" s="166">
        <f t="shared" si="35"/>
        <v>0</v>
      </c>
      <c r="BG218" s="166">
        <f t="shared" si="36"/>
        <v>0</v>
      </c>
      <c r="BH218" s="166">
        <f t="shared" si="37"/>
        <v>0</v>
      </c>
      <c r="BI218" s="166">
        <f t="shared" si="38"/>
        <v>0</v>
      </c>
      <c r="BJ218" s="19" t="s">
        <v>15</v>
      </c>
      <c r="BK218" s="166">
        <f t="shared" si="39"/>
        <v>0</v>
      </c>
      <c r="BL218" s="19" t="s">
        <v>251</v>
      </c>
      <c r="BM218" s="165" t="s">
        <v>628</v>
      </c>
    </row>
    <row r="219" spans="1:65" s="2" customFormat="1" ht="24" customHeight="1">
      <c r="A219" s="34"/>
      <c r="B219" s="153"/>
      <c r="C219" s="154" t="s">
        <v>532</v>
      </c>
      <c r="D219" s="154" t="s">
        <v>161</v>
      </c>
      <c r="E219" s="155" t="s">
        <v>3369</v>
      </c>
      <c r="F219" s="156" t="s">
        <v>3370</v>
      </c>
      <c r="G219" s="157" t="s">
        <v>298</v>
      </c>
      <c r="H219" s="158">
        <v>44</v>
      </c>
      <c r="I219" s="159"/>
      <c r="J219" s="160">
        <f t="shared" si="30"/>
        <v>0</v>
      </c>
      <c r="K219" s="156" t="s">
        <v>3</v>
      </c>
      <c r="L219" s="35"/>
      <c r="M219" s="161" t="s">
        <v>3</v>
      </c>
      <c r="N219" s="162" t="s">
        <v>42</v>
      </c>
      <c r="O219" s="55"/>
      <c r="P219" s="163">
        <f t="shared" si="31"/>
        <v>0</v>
      </c>
      <c r="Q219" s="163">
        <v>0.00256</v>
      </c>
      <c r="R219" s="163">
        <f t="shared" si="32"/>
        <v>0.11264</v>
      </c>
      <c r="S219" s="163">
        <v>0</v>
      </c>
      <c r="T219" s="164">
        <f t="shared" si="33"/>
        <v>0</v>
      </c>
      <c r="U219" s="34"/>
      <c r="V219" s="34"/>
      <c r="W219" s="34"/>
      <c r="X219" s="34"/>
      <c r="Y219" s="34"/>
      <c r="Z219" s="34"/>
      <c r="AA219" s="34"/>
      <c r="AB219" s="34"/>
      <c r="AC219" s="34"/>
      <c r="AD219" s="34"/>
      <c r="AE219" s="34"/>
      <c r="AR219" s="165" t="s">
        <v>251</v>
      </c>
      <c r="AT219" s="165" t="s">
        <v>161</v>
      </c>
      <c r="AU219" s="165" t="s">
        <v>79</v>
      </c>
      <c r="AY219" s="19" t="s">
        <v>159</v>
      </c>
      <c r="BE219" s="166">
        <f t="shared" si="34"/>
        <v>0</v>
      </c>
      <c r="BF219" s="166">
        <f t="shared" si="35"/>
        <v>0</v>
      </c>
      <c r="BG219" s="166">
        <f t="shared" si="36"/>
        <v>0</v>
      </c>
      <c r="BH219" s="166">
        <f t="shared" si="37"/>
        <v>0</v>
      </c>
      <c r="BI219" s="166">
        <f t="shared" si="38"/>
        <v>0</v>
      </c>
      <c r="BJ219" s="19" t="s">
        <v>15</v>
      </c>
      <c r="BK219" s="166">
        <f t="shared" si="39"/>
        <v>0</v>
      </c>
      <c r="BL219" s="19" t="s">
        <v>251</v>
      </c>
      <c r="BM219" s="165" t="s">
        <v>640</v>
      </c>
    </row>
    <row r="220" spans="1:65" s="2" customFormat="1" ht="24" customHeight="1">
      <c r="A220" s="34"/>
      <c r="B220" s="153"/>
      <c r="C220" s="154" t="s">
        <v>539</v>
      </c>
      <c r="D220" s="154" t="s">
        <v>161</v>
      </c>
      <c r="E220" s="155" t="s">
        <v>3371</v>
      </c>
      <c r="F220" s="156" t="s">
        <v>3372</v>
      </c>
      <c r="G220" s="157" t="s">
        <v>298</v>
      </c>
      <c r="H220" s="158">
        <v>12</v>
      </c>
      <c r="I220" s="159"/>
      <c r="J220" s="160">
        <f t="shared" si="30"/>
        <v>0</v>
      </c>
      <c r="K220" s="156" t="s">
        <v>3</v>
      </c>
      <c r="L220" s="35"/>
      <c r="M220" s="161" t="s">
        <v>3</v>
      </c>
      <c r="N220" s="162" t="s">
        <v>42</v>
      </c>
      <c r="O220" s="55"/>
      <c r="P220" s="163">
        <f t="shared" si="31"/>
        <v>0</v>
      </c>
      <c r="Q220" s="163">
        <v>0.00107</v>
      </c>
      <c r="R220" s="163">
        <f t="shared" si="32"/>
        <v>0.01284</v>
      </c>
      <c r="S220" s="163">
        <v>0</v>
      </c>
      <c r="T220" s="164">
        <f t="shared" si="33"/>
        <v>0</v>
      </c>
      <c r="U220" s="34"/>
      <c r="V220" s="34"/>
      <c r="W220" s="34"/>
      <c r="X220" s="34"/>
      <c r="Y220" s="34"/>
      <c r="Z220" s="34"/>
      <c r="AA220" s="34"/>
      <c r="AB220" s="34"/>
      <c r="AC220" s="34"/>
      <c r="AD220" s="34"/>
      <c r="AE220" s="34"/>
      <c r="AR220" s="165" t="s">
        <v>251</v>
      </c>
      <c r="AT220" s="165" t="s">
        <v>161</v>
      </c>
      <c r="AU220" s="165" t="s">
        <v>79</v>
      </c>
      <c r="AY220" s="19" t="s">
        <v>159</v>
      </c>
      <c r="BE220" s="166">
        <f t="shared" si="34"/>
        <v>0</v>
      </c>
      <c r="BF220" s="166">
        <f t="shared" si="35"/>
        <v>0</v>
      </c>
      <c r="BG220" s="166">
        <f t="shared" si="36"/>
        <v>0</v>
      </c>
      <c r="BH220" s="166">
        <f t="shared" si="37"/>
        <v>0</v>
      </c>
      <c r="BI220" s="166">
        <f t="shared" si="38"/>
        <v>0</v>
      </c>
      <c r="BJ220" s="19" t="s">
        <v>15</v>
      </c>
      <c r="BK220" s="166">
        <f t="shared" si="39"/>
        <v>0</v>
      </c>
      <c r="BL220" s="19" t="s">
        <v>251</v>
      </c>
      <c r="BM220" s="165" t="s">
        <v>650</v>
      </c>
    </row>
    <row r="221" spans="1:65" s="2" customFormat="1" ht="16.5" customHeight="1">
      <c r="A221" s="34"/>
      <c r="B221" s="153"/>
      <c r="C221" s="154" t="s">
        <v>545</v>
      </c>
      <c r="D221" s="154" t="s">
        <v>161</v>
      </c>
      <c r="E221" s="155" t="s">
        <v>3373</v>
      </c>
      <c r="F221" s="156" t="s">
        <v>3374</v>
      </c>
      <c r="G221" s="157" t="s">
        <v>293</v>
      </c>
      <c r="H221" s="158">
        <v>2</v>
      </c>
      <c r="I221" s="159"/>
      <c r="J221" s="160">
        <f t="shared" si="30"/>
        <v>0</v>
      </c>
      <c r="K221" s="156" t="s">
        <v>3</v>
      </c>
      <c r="L221" s="35"/>
      <c r="M221" s="161" t="s">
        <v>3</v>
      </c>
      <c r="N221" s="162" t="s">
        <v>42</v>
      </c>
      <c r="O221" s="55"/>
      <c r="P221" s="163">
        <f t="shared" si="31"/>
        <v>0</v>
      </c>
      <c r="Q221" s="163">
        <v>0.00034</v>
      </c>
      <c r="R221" s="163">
        <f t="shared" si="32"/>
        <v>0.00068</v>
      </c>
      <c r="S221" s="163">
        <v>0</v>
      </c>
      <c r="T221" s="164">
        <f t="shared" si="33"/>
        <v>0</v>
      </c>
      <c r="U221" s="34"/>
      <c r="V221" s="34"/>
      <c r="W221" s="34"/>
      <c r="X221" s="34"/>
      <c r="Y221" s="34"/>
      <c r="Z221" s="34"/>
      <c r="AA221" s="34"/>
      <c r="AB221" s="34"/>
      <c r="AC221" s="34"/>
      <c r="AD221" s="34"/>
      <c r="AE221" s="34"/>
      <c r="AR221" s="165" t="s">
        <v>251</v>
      </c>
      <c r="AT221" s="165" t="s">
        <v>161</v>
      </c>
      <c r="AU221" s="165" t="s">
        <v>79</v>
      </c>
      <c r="AY221" s="19" t="s">
        <v>159</v>
      </c>
      <c r="BE221" s="166">
        <f t="shared" si="34"/>
        <v>0</v>
      </c>
      <c r="BF221" s="166">
        <f t="shared" si="35"/>
        <v>0</v>
      </c>
      <c r="BG221" s="166">
        <f t="shared" si="36"/>
        <v>0</v>
      </c>
      <c r="BH221" s="166">
        <f t="shared" si="37"/>
        <v>0</v>
      </c>
      <c r="BI221" s="166">
        <f t="shared" si="38"/>
        <v>0</v>
      </c>
      <c r="BJ221" s="19" t="s">
        <v>15</v>
      </c>
      <c r="BK221" s="166">
        <f t="shared" si="39"/>
        <v>0</v>
      </c>
      <c r="BL221" s="19" t="s">
        <v>251</v>
      </c>
      <c r="BM221" s="165" t="s">
        <v>660</v>
      </c>
    </row>
    <row r="222" spans="1:65" s="2" customFormat="1" ht="16.5" customHeight="1">
      <c r="A222" s="34"/>
      <c r="B222" s="153"/>
      <c r="C222" s="154" t="s">
        <v>551</v>
      </c>
      <c r="D222" s="154" t="s">
        <v>161</v>
      </c>
      <c r="E222" s="155" t="s">
        <v>3375</v>
      </c>
      <c r="F222" s="156" t="s">
        <v>3376</v>
      </c>
      <c r="G222" s="157" t="s">
        <v>293</v>
      </c>
      <c r="H222" s="158">
        <v>2</v>
      </c>
      <c r="I222" s="159"/>
      <c r="J222" s="160">
        <f t="shared" si="30"/>
        <v>0</v>
      </c>
      <c r="K222" s="156" t="s">
        <v>3</v>
      </c>
      <c r="L222" s="35"/>
      <c r="M222" s="161" t="s">
        <v>3</v>
      </c>
      <c r="N222" s="162" t="s">
        <v>42</v>
      </c>
      <c r="O222" s="55"/>
      <c r="P222" s="163">
        <f t="shared" si="31"/>
        <v>0</v>
      </c>
      <c r="Q222" s="163">
        <v>0.0005</v>
      </c>
      <c r="R222" s="163">
        <f t="shared" si="32"/>
        <v>0.001</v>
      </c>
      <c r="S222" s="163">
        <v>0</v>
      </c>
      <c r="T222" s="164">
        <f t="shared" si="33"/>
        <v>0</v>
      </c>
      <c r="U222" s="34"/>
      <c r="V222" s="34"/>
      <c r="W222" s="34"/>
      <c r="X222" s="34"/>
      <c r="Y222" s="34"/>
      <c r="Z222" s="34"/>
      <c r="AA222" s="34"/>
      <c r="AB222" s="34"/>
      <c r="AC222" s="34"/>
      <c r="AD222" s="34"/>
      <c r="AE222" s="34"/>
      <c r="AR222" s="165" t="s">
        <v>251</v>
      </c>
      <c r="AT222" s="165" t="s">
        <v>161</v>
      </c>
      <c r="AU222" s="165" t="s">
        <v>79</v>
      </c>
      <c r="AY222" s="19" t="s">
        <v>159</v>
      </c>
      <c r="BE222" s="166">
        <f t="shared" si="34"/>
        <v>0</v>
      </c>
      <c r="BF222" s="166">
        <f t="shared" si="35"/>
        <v>0</v>
      </c>
      <c r="BG222" s="166">
        <f t="shared" si="36"/>
        <v>0</v>
      </c>
      <c r="BH222" s="166">
        <f t="shared" si="37"/>
        <v>0</v>
      </c>
      <c r="BI222" s="166">
        <f t="shared" si="38"/>
        <v>0</v>
      </c>
      <c r="BJ222" s="19" t="s">
        <v>15</v>
      </c>
      <c r="BK222" s="166">
        <f t="shared" si="39"/>
        <v>0</v>
      </c>
      <c r="BL222" s="19" t="s">
        <v>251</v>
      </c>
      <c r="BM222" s="165" t="s">
        <v>670</v>
      </c>
    </row>
    <row r="223" spans="1:65" s="2" customFormat="1" ht="16.5" customHeight="1">
      <c r="A223" s="34"/>
      <c r="B223" s="153"/>
      <c r="C223" s="154" t="s">
        <v>556</v>
      </c>
      <c r="D223" s="154" t="s">
        <v>161</v>
      </c>
      <c r="E223" s="155" t="s">
        <v>3377</v>
      </c>
      <c r="F223" s="156" t="s">
        <v>3378</v>
      </c>
      <c r="G223" s="157" t="s">
        <v>293</v>
      </c>
      <c r="H223" s="158">
        <v>2</v>
      </c>
      <c r="I223" s="159"/>
      <c r="J223" s="160">
        <f t="shared" si="30"/>
        <v>0</v>
      </c>
      <c r="K223" s="156" t="s">
        <v>3</v>
      </c>
      <c r="L223" s="35"/>
      <c r="M223" s="161" t="s">
        <v>3</v>
      </c>
      <c r="N223" s="162" t="s">
        <v>42</v>
      </c>
      <c r="O223" s="55"/>
      <c r="P223" s="163">
        <f t="shared" si="31"/>
        <v>0</v>
      </c>
      <c r="Q223" s="163">
        <v>0.0007</v>
      </c>
      <c r="R223" s="163">
        <f t="shared" si="32"/>
        <v>0.0014</v>
      </c>
      <c r="S223" s="163">
        <v>0</v>
      </c>
      <c r="T223" s="164">
        <f t="shared" si="33"/>
        <v>0</v>
      </c>
      <c r="U223" s="34"/>
      <c r="V223" s="34"/>
      <c r="W223" s="34"/>
      <c r="X223" s="34"/>
      <c r="Y223" s="34"/>
      <c r="Z223" s="34"/>
      <c r="AA223" s="34"/>
      <c r="AB223" s="34"/>
      <c r="AC223" s="34"/>
      <c r="AD223" s="34"/>
      <c r="AE223" s="34"/>
      <c r="AR223" s="165" t="s">
        <v>251</v>
      </c>
      <c r="AT223" s="165" t="s">
        <v>161</v>
      </c>
      <c r="AU223" s="165" t="s">
        <v>79</v>
      </c>
      <c r="AY223" s="19" t="s">
        <v>159</v>
      </c>
      <c r="BE223" s="166">
        <f t="shared" si="34"/>
        <v>0</v>
      </c>
      <c r="BF223" s="166">
        <f t="shared" si="35"/>
        <v>0</v>
      </c>
      <c r="BG223" s="166">
        <f t="shared" si="36"/>
        <v>0</v>
      </c>
      <c r="BH223" s="166">
        <f t="shared" si="37"/>
        <v>0</v>
      </c>
      <c r="BI223" s="166">
        <f t="shared" si="38"/>
        <v>0</v>
      </c>
      <c r="BJ223" s="19" t="s">
        <v>15</v>
      </c>
      <c r="BK223" s="166">
        <f t="shared" si="39"/>
        <v>0</v>
      </c>
      <c r="BL223" s="19" t="s">
        <v>251</v>
      </c>
      <c r="BM223" s="165" t="s">
        <v>693</v>
      </c>
    </row>
    <row r="224" spans="1:65" s="2" customFormat="1" ht="16.5" customHeight="1">
      <c r="A224" s="34"/>
      <c r="B224" s="153"/>
      <c r="C224" s="154" t="s">
        <v>561</v>
      </c>
      <c r="D224" s="154" t="s">
        <v>161</v>
      </c>
      <c r="E224" s="155" t="s">
        <v>3379</v>
      </c>
      <c r="F224" s="156" t="s">
        <v>3380</v>
      </c>
      <c r="G224" s="157" t="s">
        <v>293</v>
      </c>
      <c r="H224" s="158">
        <v>4</v>
      </c>
      <c r="I224" s="159"/>
      <c r="J224" s="160">
        <f t="shared" si="30"/>
        <v>0</v>
      </c>
      <c r="K224" s="156" t="s">
        <v>3</v>
      </c>
      <c r="L224" s="35"/>
      <c r="M224" s="161" t="s">
        <v>3</v>
      </c>
      <c r="N224" s="162" t="s">
        <v>42</v>
      </c>
      <c r="O224" s="55"/>
      <c r="P224" s="163">
        <f t="shared" si="31"/>
        <v>0</v>
      </c>
      <c r="Q224" s="163">
        <v>0.00107</v>
      </c>
      <c r="R224" s="163">
        <f t="shared" si="32"/>
        <v>0.00428</v>
      </c>
      <c r="S224" s="163">
        <v>0</v>
      </c>
      <c r="T224" s="164">
        <f t="shared" si="33"/>
        <v>0</v>
      </c>
      <c r="U224" s="34"/>
      <c r="V224" s="34"/>
      <c r="W224" s="34"/>
      <c r="X224" s="34"/>
      <c r="Y224" s="34"/>
      <c r="Z224" s="34"/>
      <c r="AA224" s="34"/>
      <c r="AB224" s="34"/>
      <c r="AC224" s="34"/>
      <c r="AD224" s="34"/>
      <c r="AE224" s="34"/>
      <c r="AR224" s="165" t="s">
        <v>251</v>
      </c>
      <c r="AT224" s="165" t="s">
        <v>161</v>
      </c>
      <c r="AU224" s="165" t="s">
        <v>79</v>
      </c>
      <c r="AY224" s="19" t="s">
        <v>159</v>
      </c>
      <c r="BE224" s="166">
        <f t="shared" si="34"/>
        <v>0</v>
      </c>
      <c r="BF224" s="166">
        <f t="shared" si="35"/>
        <v>0</v>
      </c>
      <c r="BG224" s="166">
        <f t="shared" si="36"/>
        <v>0</v>
      </c>
      <c r="BH224" s="166">
        <f t="shared" si="37"/>
        <v>0</v>
      </c>
      <c r="BI224" s="166">
        <f t="shared" si="38"/>
        <v>0</v>
      </c>
      <c r="BJ224" s="19" t="s">
        <v>15</v>
      </c>
      <c r="BK224" s="166">
        <f t="shared" si="39"/>
        <v>0</v>
      </c>
      <c r="BL224" s="19" t="s">
        <v>251</v>
      </c>
      <c r="BM224" s="165" t="s">
        <v>704</v>
      </c>
    </row>
    <row r="225" spans="1:65" s="2" customFormat="1" ht="24" customHeight="1">
      <c r="A225" s="34"/>
      <c r="B225" s="153"/>
      <c r="C225" s="154" t="s">
        <v>566</v>
      </c>
      <c r="D225" s="154" t="s">
        <v>161</v>
      </c>
      <c r="E225" s="155" t="s">
        <v>3381</v>
      </c>
      <c r="F225" s="156" t="s">
        <v>3382</v>
      </c>
      <c r="G225" s="157" t="s">
        <v>293</v>
      </c>
      <c r="H225" s="158">
        <v>1</v>
      </c>
      <c r="I225" s="159"/>
      <c r="J225" s="160">
        <f t="shared" si="30"/>
        <v>0</v>
      </c>
      <c r="K225" s="156" t="s">
        <v>3</v>
      </c>
      <c r="L225" s="35"/>
      <c r="M225" s="161" t="s">
        <v>3</v>
      </c>
      <c r="N225" s="162" t="s">
        <v>42</v>
      </c>
      <c r="O225" s="55"/>
      <c r="P225" s="163">
        <f t="shared" si="31"/>
        <v>0</v>
      </c>
      <c r="Q225" s="163">
        <v>0.0012</v>
      </c>
      <c r="R225" s="163">
        <f t="shared" si="32"/>
        <v>0.0012</v>
      </c>
      <c r="S225" s="163">
        <v>0</v>
      </c>
      <c r="T225" s="164">
        <f t="shared" si="33"/>
        <v>0</v>
      </c>
      <c r="U225" s="34"/>
      <c r="V225" s="34"/>
      <c r="W225" s="34"/>
      <c r="X225" s="34"/>
      <c r="Y225" s="34"/>
      <c r="Z225" s="34"/>
      <c r="AA225" s="34"/>
      <c r="AB225" s="34"/>
      <c r="AC225" s="34"/>
      <c r="AD225" s="34"/>
      <c r="AE225" s="34"/>
      <c r="AR225" s="165" t="s">
        <v>251</v>
      </c>
      <c r="AT225" s="165" t="s">
        <v>161</v>
      </c>
      <c r="AU225" s="165" t="s">
        <v>79</v>
      </c>
      <c r="AY225" s="19" t="s">
        <v>159</v>
      </c>
      <c r="BE225" s="166">
        <f t="shared" si="34"/>
        <v>0</v>
      </c>
      <c r="BF225" s="166">
        <f t="shared" si="35"/>
        <v>0</v>
      </c>
      <c r="BG225" s="166">
        <f t="shared" si="36"/>
        <v>0</v>
      </c>
      <c r="BH225" s="166">
        <f t="shared" si="37"/>
        <v>0</v>
      </c>
      <c r="BI225" s="166">
        <f t="shared" si="38"/>
        <v>0</v>
      </c>
      <c r="BJ225" s="19" t="s">
        <v>15</v>
      </c>
      <c r="BK225" s="166">
        <f t="shared" si="39"/>
        <v>0</v>
      </c>
      <c r="BL225" s="19" t="s">
        <v>251</v>
      </c>
      <c r="BM225" s="165" t="s">
        <v>720</v>
      </c>
    </row>
    <row r="226" spans="1:65" s="2" customFormat="1" ht="24" customHeight="1">
      <c r="A226" s="34"/>
      <c r="B226" s="153"/>
      <c r="C226" s="154" t="s">
        <v>581</v>
      </c>
      <c r="D226" s="154" t="s">
        <v>161</v>
      </c>
      <c r="E226" s="155" t="s">
        <v>3383</v>
      </c>
      <c r="F226" s="156" t="s">
        <v>3384</v>
      </c>
      <c r="G226" s="157" t="s">
        <v>293</v>
      </c>
      <c r="H226" s="158">
        <v>1</v>
      </c>
      <c r="I226" s="159"/>
      <c r="J226" s="160">
        <f t="shared" si="30"/>
        <v>0</v>
      </c>
      <c r="K226" s="156" t="s">
        <v>3</v>
      </c>
      <c r="L226" s="35"/>
      <c r="M226" s="161" t="s">
        <v>3</v>
      </c>
      <c r="N226" s="162" t="s">
        <v>42</v>
      </c>
      <c r="O226" s="55"/>
      <c r="P226" s="163">
        <f t="shared" si="31"/>
        <v>0</v>
      </c>
      <c r="Q226" s="163">
        <v>0.00182</v>
      </c>
      <c r="R226" s="163">
        <f t="shared" si="32"/>
        <v>0.00182</v>
      </c>
      <c r="S226" s="163">
        <v>0</v>
      </c>
      <c r="T226" s="164">
        <f t="shared" si="33"/>
        <v>0</v>
      </c>
      <c r="U226" s="34"/>
      <c r="V226" s="34"/>
      <c r="W226" s="34"/>
      <c r="X226" s="34"/>
      <c r="Y226" s="34"/>
      <c r="Z226" s="34"/>
      <c r="AA226" s="34"/>
      <c r="AB226" s="34"/>
      <c r="AC226" s="34"/>
      <c r="AD226" s="34"/>
      <c r="AE226" s="34"/>
      <c r="AR226" s="165" t="s">
        <v>251</v>
      </c>
      <c r="AT226" s="165" t="s">
        <v>161</v>
      </c>
      <c r="AU226" s="165" t="s">
        <v>79</v>
      </c>
      <c r="AY226" s="19" t="s">
        <v>159</v>
      </c>
      <c r="BE226" s="166">
        <f t="shared" si="34"/>
        <v>0</v>
      </c>
      <c r="BF226" s="166">
        <f t="shared" si="35"/>
        <v>0</v>
      </c>
      <c r="BG226" s="166">
        <f t="shared" si="36"/>
        <v>0</v>
      </c>
      <c r="BH226" s="166">
        <f t="shared" si="37"/>
        <v>0</v>
      </c>
      <c r="BI226" s="166">
        <f t="shared" si="38"/>
        <v>0</v>
      </c>
      <c r="BJ226" s="19" t="s">
        <v>15</v>
      </c>
      <c r="BK226" s="166">
        <f t="shared" si="39"/>
        <v>0</v>
      </c>
      <c r="BL226" s="19" t="s">
        <v>251</v>
      </c>
      <c r="BM226" s="165" t="s">
        <v>740</v>
      </c>
    </row>
    <row r="227" spans="1:65" s="2" customFormat="1" ht="24" customHeight="1">
      <c r="A227" s="34"/>
      <c r="B227" s="153"/>
      <c r="C227" s="154" t="s">
        <v>592</v>
      </c>
      <c r="D227" s="154" t="s">
        <v>161</v>
      </c>
      <c r="E227" s="155" t="s">
        <v>3385</v>
      </c>
      <c r="F227" s="156" t="s">
        <v>3386</v>
      </c>
      <c r="G227" s="157" t="s">
        <v>293</v>
      </c>
      <c r="H227" s="158">
        <v>1</v>
      </c>
      <c r="I227" s="159"/>
      <c r="J227" s="160">
        <f t="shared" si="30"/>
        <v>0</v>
      </c>
      <c r="K227" s="156" t="s">
        <v>3</v>
      </c>
      <c r="L227" s="35"/>
      <c r="M227" s="161" t="s">
        <v>3</v>
      </c>
      <c r="N227" s="162" t="s">
        <v>42</v>
      </c>
      <c r="O227" s="55"/>
      <c r="P227" s="163">
        <f t="shared" si="31"/>
        <v>0</v>
      </c>
      <c r="Q227" s="163">
        <v>0.0005</v>
      </c>
      <c r="R227" s="163">
        <f t="shared" si="32"/>
        <v>0.0005</v>
      </c>
      <c r="S227" s="163">
        <v>0</v>
      </c>
      <c r="T227" s="164">
        <f t="shared" si="33"/>
        <v>0</v>
      </c>
      <c r="U227" s="34"/>
      <c r="V227" s="34"/>
      <c r="W227" s="34"/>
      <c r="X227" s="34"/>
      <c r="Y227" s="34"/>
      <c r="Z227" s="34"/>
      <c r="AA227" s="34"/>
      <c r="AB227" s="34"/>
      <c r="AC227" s="34"/>
      <c r="AD227" s="34"/>
      <c r="AE227" s="34"/>
      <c r="AR227" s="165" t="s">
        <v>251</v>
      </c>
      <c r="AT227" s="165" t="s">
        <v>161</v>
      </c>
      <c r="AU227" s="165" t="s">
        <v>79</v>
      </c>
      <c r="AY227" s="19" t="s">
        <v>159</v>
      </c>
      <c r="BE227" s="166">
        <f t="shared" si="34"/>
        <v>0</v>
      </c>
      <c r="BF227" s="166">
        <f t="shared" si="35"/>
        <v>0</v>
      </c>
      <c r="BG227" s="166">
        <f t="shared" si="36"/>
        <v>0</v>
      </c>
      <c r="BH227" s="166">
        <f t="shared" si="37"/>
        <v>0</v>
      </c>
      <c r="BI227" s="166">
        <f t="shared" si="38"/>
        <v>0</v>
      </c>
      <c r="BJ227" s="19" t="s">
        <v>15</v>
      </c>
      <c r="BK227" s="166">
        <f t="shared" si="39"/>
        <v>0</v>
      </c>
      <c r="BL227" s="19" t="s">
        <v>251</v>
      </c>
      <c r="BM227" s="165" t="s">
        <v>760</v>
      </c>
    </row>
    <row r="228" spans="1:65" s="2" customFormat="1" ht="24" customHeight="1">
      <c r="A228" s="34"/>
      <c r="B228" s="153"/>
      <c r="C228" s="154" t="s">
        <v>596</v>
      </c>
      <c r="D228" s="154" t="s">
        <v>161</v>
      </c>
      <c r="E228" s="155" t="s">
        <v>3387</v>
      </c>
      <c r="F228" s="156" t="s">
        <v>3388</v>
      </c>
      <c r="G228" s="157" t="s">
        <v>293</v>
      </c>
      <c r="H228" s="158">
        <v>1</v>
      </c>
      <c r="I228" s="159"/>
      <c r="J228" s="160">
        <f t="shared" si="30"/>
        <v>0</v>
      </c>
      <c r="K228" s="156" t="s">
        <v>3</v>
      </c>
      <c r="L228" s="35"/>
      <c r="M228" s="161" t="s">
        <v>3</v>
      </c>
      <c r="N228" s="162" t="s">
        <v>42</v>
      </c>
      <c r="O228" s="55"/>
      <c r="P228" s="163">
        <f t="shared" si="31"/>
        <v>0</v>
      </c>
      <c r="Q228" s="163">
        <v>0.00076</v>
      </c>
      <c r="R228" s="163">
        <f t="shared" si="32"/>
        <v>0.00076</v>
      </c>
      <c r="S228" s="163">
        <v>0</v>
      </c>
      <c r="T228" s="164">
        <f t="shared" si="33"/>
        <v>0</v>
      </c>
      <c r="U228" s="34"/>
      <c r="V228" s="34"/>
      <c r="W228" s="34"/>
      <c r="X228" s="34"/>
      <c r="Y228" s="34"/>
      <c r="Z228" s="34"/>
      <c r="AA228" s="34"/>
      <c r="AB228" s="34"/>
      <c r="AC228" s="34"/>
      <c r="AD228" s="34"/>
      <c r="AE228" s="34"/>
      <c r="AR228" s="165" t="s">
        <v>251</v>
      </c>
      <c r="AT228" s="165" t="s">
        <v>161</v>
      </c>
      <c r="AU228" s="165" t="s">
        <v>79</v>
      </c>
      <c r="AY228" s="19" t="s">
        <v>159</v>
      </c>
      <c r="BE228" s="166">
        <f t="shared" si="34"/>
        <v>0</v>
      </c>
      <c r="BF228" s="166">
        <f t="shared" si="35"/>
        <v>0</v>
      </c>
      <c r="BG228" s="166">
        <f t="shared" si="36"/>
        <v>0</v>
      </c>
      <c r="BH228" s="166">
        <f t="shared" si="37"/>
        <v>0</v>
      </c>
      <c r="BI228" s="166">
        <f t="shared" si="38"/>
        <v>0</v>
      </c>
      <c r="BJ228" s="19" t="s">
        <v>15</v>
      </c>
      <c r="BK228" s="166">
        <f t="shared" si="39"/>
        <v>0</v>
      </c>
      <c r="BL228" s="19" t="s">
        <v>251</v>
      </c>
      <c r="BM228" s="165" t="s">
        <v>786</v>
      </c>
    </row>
    <row r="229" spans="1:65" s="2" customFormat="1" ht="16.5" customHeight="1">
      <c r="A229" s="34"/>
      <c r="B229" s="153"/>
      <c r="C229" s="154" t="s">
        <v>602</v>
      </c>
      <c r="D229" s="154" t="s">
        <v>161</v>
      </c>
      <c r="E229" s="155" t="s">
        <v>3389</v>
      </c>
      <c r="F229" s="156" t="s">
        <v>3390</v>
      </c>
      <c r="G229" s="157" t="s">
        <v>298</v>
      </c>
      <c r="H229" s="158">
        <v>38</v>
      </c>
      <c r="I229" s="159"/>
      <c r="J229" s="160">
        <f t="shared" si="30"/>
        <v>0</v>
      </c>
      <c r="K229" s="156" t="s">
        <v>3</v>
      </c>
      <c r="L229" s="35"/>
      <c r="M229" s="161" t="s">
        <v>3</v>
      </c>
      <c r="N229" s="162" t="s">
        <v>42</v>
      </c>
      <c r="O229" s="55"/>
      <c r="P229" s="163">
        <f t="shared" si="31"/>
        <v>0</v>
      </c>
      <c r="Q229" s="163">
        <v>0.00018</v>
      </c>
      <c r="R229" s="163">
        <f t="shared" si="32"/>
        <v>0.006840000000000001</v>
      </c>
      <c r="S229" s="163">
        <v>0</v>
      </c>
      <c r="T229" s="164">
        <f t="shared" si="33"/>
        <v>0</v>
      </c>
      <c r="U229" s="34"/>
      <c r="V229" s="34"/>
      <c r="W229" s="34"/>
      <c r="X229" s="34"/>
      <c r="Y229" s="34"/>
      <c r="Z229" s="34"/>
      <c r="AA229" s="34"/>
      <c r="AB229" s="34"/>
      <c r="AC229" s="34"/>
      <c r="AD229" s="34"/>
      <c r="AE229" s="34"/>
      <c r="AR229" s="165" t="s">
        <v>251</v>
      </c>
      <c r="AT229" s="165" t="s">
        <v>161</v>
      </c>
      <c r="AU229" s="165" t="s">
        <v>79</v>
      </c>
      <c r="AY229" s="19" t="s">
        <v>159</v>
      </c>
      <c r="BE229" s="166">
        <f t="shared" si="34"/>
        <v>0</v>
      </c>
      <c r="BF229" s="166">
        <f t="shared" si="35"/>
        <v>0</v>
      </c>
      <c r="BG229" s="166">
        <f t="shared" si="36"/>
        <v>0</v>
      </c>
      <c r="BH229" s="166">
        <f t="shared" si="37"/>
        <v>0</v>
      </c>
      <c r="BI229" s="166">
        <f t="shared" si="38"/>
        <v>0</v>
      </c>
      <c r="BJ229" s="19" t="s">
        <v>15</v>
      </c>
      <c r="BK229" s="166">
        <f t="shared" si="39"/>
        <v>0</v>
      </c>
      <c r="BL229" s="19" t="s">
        <v>251</v>
      </c>
      <c r="BM229" s="165" t="s">
        <v>796</v>
      </c>
    </row>
    <row r="230" spans="1:65" s="2" customFormat="1" ht="16.5" customHeight="1">
      <c r="A230" s="34"/>
      <c r="B230" s="153"/>
      <c r="C230" s="154" t="s">
        <v>606</v>
      </c>
      <c r="D230" s="154" t="s">
        <v>161</v>
      </c>
      <c r="E230" s="155" t="s">
        <v>3391</v>
      </c>
      <c r="F230" s="156" t="s">
        <v>3392</v>
      </c>
      <c r="G230" s="157" t="s">
        <v>298</v>
      </c>
      <c r="H230" s="158">
        <v>38</v>
      </c>
      <c r="I230" s="159"/>
      <c r="J230" s="160">
        <f t="shared" si="30"/>
        <v>0</v>
      </c>
      <c r="K230" s="156" t="s">
        <v>3</v>
      </c>
      <c r="L230" s="35"/>
      <c r="M230" s="161" t="s">
        <v>3</v>
      </c>
      <c r="N230" s="162" t="s">
        <v>42</v>
      </c>
      <c r="O230" s="55"/>
      <c r="P230" s="163">
        <f t="shared" si="31"/>
        <v>0</v>
      </c>
      <c r="Q230" s="163">
        <v>0.00021</v>
      </c>
      <c r="R230" s="163">
        <f t="shared" si="32"/>
        <v>0.007980000000000001</v>
      </c>
      <c r="S230" s="163">
        <v>0</v>
      </c>
      <c r="T230" s="164">
        <f t="shared" si="33"/>
        <v>0</v>
      </c>
      <c r="U230" s="34"/>
      <c r="V230" s="34"/>
      <c r="W230" s="34"/>
      <c r="X230" s="34"/>
      <c r="Y230" s="34"/>
      <c r="Z230" s="34"/>
      <c r="AA230" s="34"/>
      <c r="AB230" s="34"/>
      <c r="AC230" s="34"/>
      <c r="AD230" s="34"/>
      <c r="AE230" s="34"/>
      <c r="AR230" s="165" t="s">
        <v>251</v>
      </c>
      <c r="AT230" s="165" t="s">
        <v>161</v>
      </c>
      <c r="AU230" s="165" t="s">
        <v>79</v>
      </c>
      <c r="AY230" s="19" t="s">
        <v>159</v>
      </c>
      <c r="BE230" s="166">
        <f t="shared" si="34"/>
        <v>0</v>
      </c>
      <c r="BF230" s="166">
        <f t="shared" si="35"/>
        <v>0</v>
      </c>
      <c r="BG230" s="166">
        <f t="shared" si="36"/>
        <v>0</v>
      </c>
      <c r="BH230" s="166">
        <f t="shared" si="37"/>
        <v>0</v>
      </c>
      <c r="BI230" s="166">
        <f t="shared" si="38"/>
        <v>0</v>
      </c>
      <c r="BJ230" s="19" t="s">
        <v>15</v>
      </c>
      <c r="BK230" s="166">
        <f t="shared" si="39"/>
        <v>0</v>
      </c>
      <c r="BL230" s="19" t="s">
        <v>251</v>
      </c>
      <c r="BM230" s="165" t="s">
        <v>805</v>
      </c>
    </row>
    <row r="231" spans="1:65" s="2" customFormat="1" ht="16.5" customHeight="1">
      <c r="A231" s="34"/>
      <c r="B231" s="153"/>
      <c r="C231" s="154" t="s">
        <v>611</v>
      </c>
      <c r="D231" s="154" t="s">
        <v>161</v>
      </c>
      <c r="E231" s="155" t="s">
        <v>3350</v>
      </c>
      <c r="F231" s="156" t="s">
        <v>3351</v>
      </c>
      <c r="G231" s="157" t="s">
        <v>298</v>
      </c>
      <c r="H231" s="158">
        <v>28</v>
      </c>
      <c r="I231" s="159"/>
      <c r="J231" s="160">
        <f t="shared" si="30"/>
        <v>0</v>
      </c>
      <c r="K231" s="156" t="s">
        <v>3</v>
      </c>
      <c r="L231" s="35"/>
      <c r="M231" s="161" t="s">
        <v>3</v>
      </c>
      <c r="N231" s="162" t="s">
        <v>42</v>
      </c>
      <c r="O231" s="55"/>
      <c r="P231" s="163">
        <f t="shared" si="31"/>
        <v>0</v>
      </c>
      <c r="Q231" s="163">
        <v>0.00026</v>
      </c>
      <c r="R231" s="163">
        <f t="shared" si="32"/>
        <v>0.007279999999999999</v>
      </c>
      <c r="S231" s="163">
        <v>0</v>
      </c>
      <c r="T231" s="164">
        <f t="shared" si="33"/>
        <v>0</v>
      </c>
      <c r="U231" s="34"/>
      <c r="V231" s="34"/>
      <c r="W231" s="34"/>
      <c r="X231" s="34"/>
      <c r="Y231" s="34"/>
      <c r="Z231" s="34"/>
      <c r="AA231" s="34"/>
      <c r="AB231" s="34"/>
      <c r="AC231" s="34"/>
      <c r="AD231" s="34"/>
      <c r="AE231" s="34"/>
      <c r="AR231" s="165" t="s">
        <v>251</v>
      </c>
      <c r="AT231" s="165" t="s">
        <v>161</v>
      </c>
      <c r="AU231" s="165" t="s">
        <v>79</v>
      </c>
      <c r="AY231" s="19" t="s">
        <v>159</v>
      </c>
      <c r="BE231" s="166">
        <f t="shared" si="34"/>
        <v>0</v>
      </c>
      <c r="BF231" s="166">
        <f t="shared" si="35"/>
        <v>0</v>
      </c>
      <c r="BG231" s="166">
        <f t="shared" si="36"/>
        <v>0</v>
      </c>
      <c r="BH231" s="166">
        <f t="shared" si="37"/>
        <v>0</v>
      </c>
      <c r="BI231" s="166">
        <f t="shared" si="38"/>
        <v>0</v>
      </c>
      <c r="BJ231" s="19" t="s">
        <v>15</v>
      </c>
      <c r="BK231" s="166">
        <f t="shared" si="39"/>
        <v>0</v>
      </c>
      <c r="BL231" s="19" t="s">
        <v>251</v>
      </c>
      <c r="BM231" s="165" t="s">
        <v>812</v>
      </c>
    </row>
    <row r="232" spans="1:65" s="2" customFormat="1" ht="16.5" customHeight="1">
      <c r="A232" s="34"/>
      <c r="B232" s="153"/>
      <c r="C232" s="154" t="s">
        <v>615</v>
      </c>
      <c r="D232" s="154" t="s">
        <v>161</v>
      </c>
      <c r="E232" s="155" t="s">
        <v>3393</v>
      </c>
      <c r="F232" s="156" t="s">
        <v>3394</v>
      </c>
      <c r="G232" s="157" t="s">
        <v>298</v>
      </c>
      <c r="H232" s="158">
        <v>10</v>
      </c>
      <c r="I232" s="159"/>
      <c r="J232" s="160">
        <f t="shared" si="30"/>
        <v>0</v>
      </c>
      <c r="K232" s="156" t="s">
        <v>3</v>
      </c>
      <c r="L232" s="35"/>
      <c r="M232" s="161" t="s">
        <v>3</v>
      </c>
      <c r="N232" s="162" t="s">
        <v>42</v>
      </c>
      <c r="O232" s="55"/>
      <c r="P232" s="163">
        <f t="shared" si="31"/>
        <v>0</v>
      </c>
      <c r="Q232" s="163">
        <v>0.00029</v>
      </c>
      <c r="R232" s="163">
        <f t="shared" si="32"/>
        <v>0.0029</v>
      </c>
      <c r="S232" s="163">
        <v>0</v>
      </c>
      <c r="T232" s="164">
        <f t="shared" si="33"/>
        <v>0</v>
      </c>
      <c r="U232" s="34"/>
      <c r="V232" s="34"/>
      <c r="W232" s="34"/>
      <c r="X232" s="34"/>
      <c r="Y232" s="34"/>
      <c r="Z232" s="34"/>
      <c r="AA232" s="34"/>
      <c r="AB232" s="34"/>
      <c r="AC232" s="34"/>
      <c r="AD232" s="34"/>
      <c r="AE232" s="34"/>
      <c r="AR232" s="165" t="s">
        <v>251</v>
      </c>
      <c r="AT232" s="165" t="s">
        <v>161</v>
      </c>
      <c r="AU232" s="165" t="s">
        <v>79</v>
      </c>
      <c r="AY232" s="19" t="s">
        <v>159</v>
      </c>
      <c r="BE232" s="166">
        <f t="shared" si="34"/>
        <v>0</v>
      </c>
      <c r="BF232" s="166">
        <f t="shared" si="35"/>
        <v>0</v>
      </c>
      <c r="BG232" s="166">
        <f t="shared" si="36"/>
        <v>0</v>
      </c>
      <c r="BH232" s="166">
        <f t="shared" si="37"/>
        <v>0</v>
      </c>
      <c r="BI232" s="166">
        <f t="shared" si="38"/>
        <v>0</v>
      </c>
      <c r="BJ232" s="19" t="s">
        <v>15</v>
      </c>
      <c r="BK232" s="166">
        <f t="shared" si="39"/>
        <v>0</v>
      </c>
      <c r="BL232" s="19" t="s">
        <v>251</v>
      </c>
      <c r="BM232" s="165" t="s">
        <v>834</v>
      </c>
    </row>
    <row r="233" spans="1:65" s="2" customFormat="1" ht="16.5" customHeight="1">
      <c r="A233" s="34"/>
      <c r="B233" s="153"/>
      <c r="C233" s="154" t="s">
        <v>622</v>
      </c>
      <c r="D233" s="154" t="s">
        <v>161</v>
      </c>
      <c r="E233" s="155" t="s">
        <v>3395</v>
      </c>
      <c r="F233" s="156" t="s">
        <v>3396</v>
      </c>
      <c r="G233" s="157" t="s">
        <v>293</v>
      </c>
      <c r="H233" s="158">
        <v>20</v>
      </c>
      <c r="I233" s="159"/>
      <c r="J233" s="160">
        <f t="shared" si="30"/>
        <v>0</v>
      </c>
      <c r="K233" s="156" t="s">
        <v>3</v>
      </c>
      <c r="L233" s="35"/>
      <c r="M233" s="161" t="s">
        <v>3</v>
      </c>
      <c r="N233" s="162" t="s">
        <v>42</v>
      </c>
      <c r="O233" s="55"/>
      <c r="P233" s="163">
        <f t="shared" si="31"/>
        <v>0</v>
      </c>
      <c r="Q233" s="163">
        <v>4E-05</v>
      </c>
      <c r="R233" s="163">
        <f t="shared" si="32"/>
        <v>0.0008</v>
      </c>
      <c r="S233" s="163">
        <v>0</v>
      </c>
      <c r="T233" s="164">
        <f t="shared" si="33"/>
        <v>0</v>
      </c>
      <c r="U233" s="34"/>
      <c r="V233" s="34"/>
      <c r="W233" s="34"/>
      <c r="X233" s="34"/>
      <c r="Y233" s="34"/>
      <c r="Z233" s="34"/>
      <c r="AA233" s="34"/>
      <c r="AB233" s="34"/>
      <c r="AC233" s="34"/>
      <c r="AD233" s="34"/>
      <c r="AE233" s="34"/>
      <c r="AR233" s="165" t="s">
        <v>85</v>
      </c>
      <c r="AT233" s="165" t="s">
        <v>161</v>
      </c>
      <c r="AU233" s="165" t="s">
        <v>79</v>
      </c>
      <c r="AY233" s="19" t="s">
        <v>159</v>
      </c>
      <c r="BE233" s="166">
        <f t="shared" si="34"/>
        <v>0</v>
      </c>
      <c r="BF233" s="166">
        <f t="shared" si="35"/>
        <v>0</v>
      </c>
      <c r="BG233" s="166">
        <f t="shared" si="36"/>
        <v>0</v>
      </c>
      <c r="BH233" s="166">
        <f t="shared" si="37"/>
        <v>0</v>
      </c>
      <c r="BI233" s="166">
        <f t="shared" si="38"/>
        <v>0</v>
      </c>
      <c r="BJ233" s="19" t="s">
        <v>15</v>
      </c>
      <c r="BK233" s="166">
        <f t="shared" si="39"/>
        <v>0</v>
      </c>
      <c r="BL233" s="19" t="s">
        <v>85</v>
      </c>
      <c r="BM233" s="165" t="s">
        <v>3397</v>
      </c>
    </row>
    <row r="234" spans="1:65" s="2" customFormat="1" ht="16.5" customHeight="1">
      <c r="A234" s="34"/>
      <c r="B234" s="153"/>
      <c r="C234" s="154" t="s">
        <v>628</v>
      </c>
      <c r="D234" s="154" t="s">
        <v>161</v>
      </c>
      <c r="E234" s="155" t="s">
        <v>3398</v>
      </c>
      <c r="F234" s="156" t="s">
        <v>3399</v>
      </c>
      <c r="G234" s="157" t="s">
        <v>293</v>
      </c>
      <c r="H234" s="158">
        <v>20</v>
      </c>
      <c r="I234" s="159"/>
      <c r="J234" s="160">
        <f t="shared" si="30"/>
        <v>0</v>
      </c>
      <c r="K234" s="156" t="s">
        <v>3</v>
      </c>
      <c r="L234" s="35"/>
      <c r="M234" s="161" t="s">
        <v>3</v>
      </c>
      <c r="N234" s="162" t="s">
        <v>42</v>
      </c>
      <c r="O234" s="55"/>
      <c r="P234" s="163">
        <f t="shared" si="31"/>
        <v>0</v>
      </c>
      <c r="Q234" s="163">
        <v>5E-05</v>
      </c>
      <c r="R234" s="163">
        <f t="shared" si="32"/>
        <v>0.001</v>
      </c>
      <c r="S234" s="163">
        <v>0</v>
      </c>
      <c r="T234" s="164">
        <f t="shared" si="33"/>
        <v>0</v>
      </c>
      <c r="U234" s="34"/>
      <c r="V234" s="34"/>
      <c r="W234" s="34"/>
      <c r="X234" s="34"/>
      <c r="Y234" s="34"/>
      <c r="Z234" s="34"/>
      <c r="AA234" s="34"/>
      <c r="AB234" s="34"/>
      <c r="AC234" s="34"/>
      <c r="AD234" s="34"/>
      <c r="AE234" s="34"/>
      <c r="AR234" s="165" t="s">
        <v>85</v>
      </c>
      <c r="AT234" s="165" t="s">
        <v>161</v>
      </c>
      <c r="AU234" s="165" t="s">
        <v>79</v>
      </c>
      <c r="AY234" s="19" t="s">
        <v>159</v>
      </c>
      <c r="BE234" s="166">
        <f t="shared" si="34"/>
        <v>0</v>
      </c>
      <c r="BF234" s="166">
        <f t="shared" si="35"/>
        <v>0</v>
      </c>
      <c r="BG234" s="166">
        <f t="shared" si="36"/>
        <v>0</v>
      </c>
      <c r="BH234" s="166">
        <f t="shared" si="37"/>
        <v>0</v>
      </c>
      <c r="BI234" s="166">
        <f t="shared" si="38"/>
        <v>0</v>
      </c>
      <c r="BJ234" s="19" t="s">
        <v>15</v>
      </c>
      <c r="BK234" s="166">
        <f t="shared" si="39"/>
        <v>0</v>
      </c>
      <c r="BL234" s="19" t="s">
        <v>85</v>
      </c>
      <c r="BM234" s="165" t="s">
        <v>3400</v>
      </c>
    </row>
    <row r="235" spans="1:65" s="2" customFormat="1" ht="16.5" customHeight="1">
      <c r="A235" s="34"/>
      <c r="B235" s="153"/>
      <c r="C235" s="154" t="s">
        <v>636</v>
      </c>
      <c r="D235" s="154" t="s">
        <v>161</v>
      </c>
      <c r="E235" s="155" t="s">
        <v>3354</v>
      </c>
      <c r="F235" s="156" t="s">
        <v>3355</v>
      </c>
      <c r="G235" s="157" t="s">
        <v>293</v>
      </c>
      <c r="H235" s="158">
        <v>15</v>
      </c>
      <c r="I235" s="159"/>
      <c r="J235" s="160">
        <f t="shared" si="30"/>
        <v>0</v>
      </c>
      <c r="K235" s="156" t="s">
        <v>3</v>
      </c>
      <c r="L235" s="35"/>
      <c r="M235" s="161" t="s">
        <v>3</v>
      </c>
      <c r="N235" s="162" t="s">
        <v>42</v>
      </c>
      <c r="O235" s="55"/>
      <c r="P235" s="163">
        <f t="shared" si="31"/>
        <v>0</v>
      </c>
      <c r="Q235" s="163">
        <v>5E-05</v>
      </c>
      <c r="R235" s="163">
        <f t="shared" si="32"/>
        <v>0.00075</v>
      </c>
      <c r="S235" s="163">
        <v>0</v>
      </c>
      <c r="T235" s="164">
        <f t="shared" si="33"/>
        <v>0</v>
      </c>
      <c r="U235" s="34"/>
      <c r="V235" s="34"/>
      <c r="W235" s="34"/>
      <c r="X235" s="34"/>
      <c r="Y235" s="34"/>
      <c r="Z235" s="34"/>
      <c r="AA235" s="34"/>
      <c r="AB235" s="34"/>
      <c r="AC235" s="34"/>
      <c r="AD235" s="34"/>
      <c r="AE235" s="34"/>
      <c r="AR235" s="165" t="s">
        <v>85</v>
      </c>
      <c r="AT235" s="165" t="s">
        <v>161</v>
      </c>
      <c r="AU235" s="165" t="s">
        <v>79</v>
      </c>
      <c r="AY235" s="19" t="s">
        <v>159</v>
      </c>
      <c r="BE235" s="166">
        <f t="shared" si="34"/>
        <v>0</v>
      </c>
      <c r="BF235" s="166">
        <f t="shared" si="35"/>
        <v>0</v>
      </c>
      <c r="BG235" s="166">
        <f t="shared" si="36"/>
        <v>0</v>
      </c>
      <c r="BH235" s="166">
        <f t="shared" si="37"/>
        <v>0</v>
      </c>
      <c r="BI235" s="166">
        <f t="shared" si="38"/>
        <v>0</v>
      </c>
      <c r="BJ235" s="19" t="s">
        <v>15</v>
      </c>
      <c r="BK235" s="166">
        <f t="shared" si="39"/>
        <v>0</v>
      </c>
      <c r="BL235" s="19" t="s">
        <v>85</v>
      </c>
      <c r="BM235" s="165" t="s">
        <v>3401</v>
      </c>
    </row>
    <row r="236" spans="1:65" s="2" customFormat="1" ht="16.5" customHeight="1">
      <c r="A236" s="34"/>
      <c r="B236" s="153"/>
      <c r="C236" s="154" t="s">
        <v>640</v>
      </c>
      <c r="D236" s="154" t="s">
        <v>161</v>
      </c>
      <c r="E236" s="155" t="s">
        <v>3402</v>
      </c>
      <c r="F236" s="156" t="s">
        <v>3403</v>
      </c>
      <c r="G236" s="157" t="s">
        <v>293</v>
      </c>
      <c r="H236" s="158">
        <v>5</v>
      </c>
      <c r="I236" s="159"/>
      <c r="J236" s="160">
        <f t="shared" si="30"/>
        <v>0</v>
      </c>
      <c r="K236" s="156" t="s">
        <v>3</v>
      </c>
      <c r="L236" s="35"/>
      <c r="M236" s="161" t="s">
        <v>3</v>
      </c>
      <c r="N236" s="162" t="s">
        <v>42</v>
      </c>
      <c r="O236" s="55"/>
      <c r="P236" s="163">
        <f t="shared" si="31"/>
        <v>0</v>
      </c>
      <c r="Q236" s="163">
        <v>6E-05</v>
      </c>
      <c r="R236" s="163">
        <f t="shared" si="32"/>
        <v>0.00030000000000000003</v>
      </c>
      <c r="S236" s="163">
        <v>0</v>
      </c>
      <c r="T236" s="164">
        <f t="shared" si="33"/>
        <v>0</v>
      </c>
      <c r="U236" s="34"/>
      <c r="V236" s="34"/>
      <c r="W236" s="34"/>
      <c r="X236" s="34"/>
      <c r="Y236" s="34"/>
      <c r="Z236" s="34"/>
      <c r="AA236" s="34"/>
      <c r="AB236" s="34"/>
      <c r="AC236" s="34"/>
      <c r="AD236" s="34"/>
      <c r="AE236" s="34"/>
      <c r="AR236" s="165" t="s">
        <v>85</v>
      </c>
      <c r="AT236" s="165" t="s">
        <v>161</v>
      </c>
      <c r="AU236" s="165" t="s">
        <v>79</v>
      </c>
      <c r="AY236" s="19" t="s">
        <v>159</v>
      </c>
      <c r="BE236" s="166">
        <f t="shared" si="34"/>
        <v>0</v>
      </c>
      <c r="BF236" s="166">
        <f t="shared" si="35"/>
        <v>0</v>
      </c>
      <c r="BG236" s="166">
        <f t="shared" si="36"/>
        <v>0</v>
      </c>
      <c r="BH236" s="166">
        <f t="shared" si="37"/>
        <v>0</v>
      </c>
      <c r="BI236" s="166">
        <f t="shared" si="38"/>
        <v>0</v>
      </c>
      <c r="BJ236" s="19" t="s">
        <v>15</v>
      </c>
      <c r="BK236" s="166">
        <f t="shared" si="39"/>
        <v>0</v>
      </c>
      <c r="BL236" s="19" t="s">
        <v>85</v>
      </c>
      <c r="BM236" s="165" t="s">
        <v>3404</v>
      </c>
    </row>
    <row r="237" spans="1:65" s="2" customFormat="1" ht="16.5" customHeight="1">
      <c r="A237" s="34"/>
      <c r="B237" s="153"/>
      <c r="C237" s="154" t="s">
        <v>645</v>
      </c>
      <c r="D237" s="154" t="s">
        <v>161</v>
      </c>
      <c r="E237" s="155" t="s">
        <v>3357</v>
      </c>
      <c r="F237" s="156" t="s">
        <v>3358</v>
      </c>
      <c r="G237" s="157" t="s">
        <v>298</v>
      </c>
      <c r="H237" s="158">
        <v>60</v>
      </c>
      <c r="I237" s="159"/>
      <c r="J237" s="160">
        <f t="shared" si="30"/>
        <v>0</v>
      </c>
      <c r="K237" s="156" t="s">
        <v>3</v>
      </c>
      <c r="L237" s="35"/>
      <c r="M237" s="161" t="s">
        <v>3</v>
      </c>
      <c r="N237" s="162" t="s">
        <v>42</v>
      </c>
      <c r="O237" s="55"/>
      <c r="P237" s="163">
        <f t="shared" si="31"/>
        <v>0</v>
      </c>
      <c r="Q237" s="163">
        <v>0.00029</v>
      </c>
      <c r="R237" s="163">
        <f t="shared" si="32"/>
        <v>0.0174</v>
      </c>
      <c r="S237" s="163">
        <v>0</v>
      </c>
      <c r="T237" s="164">
        <f t="shared" si="33"/>
        <v>0</v>
      </c>
      <c r="U237" s="34"/>
      <c r="V237" s="34"/>
      <c r="W237" s="34"/>
      <c r="X237" s="34"/>
      <c r="Y237" s="34"/>
      <c r="Z237" s="34"/>
      <c r="AA237" s="34"/>
      <c r="AB237" s="34"/>
      <c r="AC237" s="34"/>
      <c r="AD237" s="34"/>
      <c r="AE237" s="34"/>
      <c r="AR237" s="165" t="s">
        <v>85</v>
      </c>
      <c r="AT237" s="165" t="s">
        <v>161</v>
      </c>
      <c r="AU237" s="165" t="s">
        <v>79</v>
      </c>
      <c r="AY237" s="19" t="s">
        <v>159</v>
      </c>
      <c r="BE237" s="166">
        <f t="shared" si="34"/>
        <v>0</v>
      </c>
      <c r="BF237" s="166">
        <f t="shared" si="35"/>
        <v>0</v>
      </c>
      <c r="BG237" s="166">
        <f t="shared" si="36"/>
        <v>0</v>
      </c>
      <c r="BH237" s="166">
        <f t="shared" si="37"/>
        <v>0</v>
      </c>
      <c r="BI237" s="166">
        <f t="shared" si="38"/>
        <v>0</v>
      </c>
      <c r="BJ237" s="19" t="s">
        <v>15</v>
      </c>
      <c r="BK237" s="166">
        <f t="shared" si="39"/>
        <v>0</v>
      </c>
      <c r="BL237" s="19" t="s">
        <v>85</v>
      </c>
      <c r="BM237" s="165" t="s">
        <v>3405</v>
      </c>
    </row>
    <row r="238" spans="1:65" s="2" customFormat="1" ht="16.5" customHeight="1">
      <c r="A238" s="34"/>
      <c r="B238" s="153"/>
      <c r="C238" s="154" t="s">
        <v>650</v>
      </c>
      <c r="D238" s="154" t="s">
        <v>161</v>
      </c>
      <c r="E238" s="155" t="s">
        <v>3360</v>
      </c>
      <c r="F238" s="156" t="s">
        <v>3361</v>
      </c>
      <c r="G238" s="157" t="s">
        <v>293</v>
      </c>
      <c r="H238" s="158">
        <v>60</v>
      </c>
      <c r="I238" s="159"/>
      <c r="J238" s="160">
        <f t="shared" si="30"/>
        <v>0</v>
      </c>
      <c r="K238" s="156" t="s">
        <v>3</v>
      </c>
      <c r="L238" s="35"/>
      <c r="M238" s="161" t="s">
        <v>3</v>
      </c>
      <c r="N238" s="162" t="s">
        <v>42</v>
      </c>
      <c r="O238" s="55"/>
      <c r="P238" s="163">
        <f t="shared" si="31"/>
        <v>0</v>
      </c>
      <c r="Q238" s="163">
        <v>0.001</v>
      </c>
      <c r="R238" s="163">
        <f t="shared" si="32"/>
        <v>0.06</v>
      </c>
      <c r="S238" s="163">
        <v>0</v>
      </c>
      <c r="T238" s="164">
        <f t="shared" si="33"/>
        <v>0</v>
      </c>
      <c r="U238" s="34"/>
      <c r="V238" s="34"/>
      <c r="W238" s="34"/>
      <c r="X238" s="34"/>
      <c r="Y238" s="34"/>
      <c r="Z238" s="34"/>
      <c r="AA238" s="34"/>
      <c r="AB238" s="34"/>
      <c r="AC238" s="34"/>
      <c r="AD238" s="34"/>
      <c r="AE238" s="34"/>
      <c r="AR238" s="165" t="s">
        <v>85</v>
      </c>
      <c r="AT238" s="165" t="s">
        <v>161</v>
      </c>
      <c r="AU238" s="165" t="s">
        <v>79</v>
      </c>
      <c r="AY238" s="19" t="s">
        <v>159</v>
      </c>
      <c r="BE238" s="166">
        <f t="shared" si="34"/>
        <v>0</v>
      </c>
      <c r="BF238" s="166">
        <f t="shared" si="35"/>
        <v>0</v>
      </c>
      <c r="BG238" s="166">
        <f t="shared" si="36"/>
        <v>0</v>
      </c>
      <c r="BH238" s="166">
        <f t="shared" si="37"/>
        <v>0</v>
      </c>
      <c r="BI238" s="166">
        <f t="shared" si="38"/>
        <v>0</v>
      </c>
      <c r="BJ238" s="19" t="s">
        <v>15</v>
      </c>
      <c r="BK238" s="166">
        <f t="shared" si="39"/>
        <v>0</v>
      </c>
      <c r="BL238" s="19" t="s">
        <v>85</v>
      </c>
      <c r="BM238" s="165" t="s">
        <v>3406</v>
      </c>
    </row>
    <row r="239" spans="1:65" s="2" customFormat="1" ht="24" customHeight="1">
      <c r="A239" s="34"/>
      <c r="B239" s="153"/>
      <c r="C239" s="154" t="s">
        <v>655</v>
      </c>
      <c r="D239" s="154" t="s">
        <v>161</v>
      </c>
      <c r="E239" s="155" t="s">
        <v>3407</v>
      </c>
      <c r="F239" s="156" t="s">
        <v>3408</v>
      </c>
      <c r="G239" s="157" t="s">
        <v>2172</v>
      </c>
      <c r="H239" s="209"/>
      <c r="I239" s="159"/>
      <c r="J239" s="160">
        <f t="shared" si="30"/>
        <v>0</v>
      </c>
      <c r="K239" s="156" t="s">
        <v>3</v>
      </c>
      <c r="L239" s="35"/>
      <c r="M239" s="161" t="s">
        <v>3</v>
      </c>
      <c r="N239" s="162" t="s">
        <v>42</v>
      </c>
      <c r="O239" s="55"/>
      <c r="P239" s="163">
        <f t="shared" si="31"/>
        <v>0</v>
      </c>
      <c r="Q239" s="163">
        <v>0</v>
      </c>
      <c r="R239" s="163">
        <f t="shared" si="32"/>
        <v>0</v>
      </c>
      <c r="S239" s="163">
        <v>0</v>
      </c>
      <c r="T239" s="164">
        <f t="shared" si="33"/>
        <v>0</v>
      </c>
      <c r="U239" s="34"/>
      <c r="V239" s="34"/>
      <c r="W239" s="34"/>
      <c r="X239" s="34"/>
      <c r="Y239" s="34"/>
      <c r="Z239" s="34"/>
      <c r="AA239" s="34"/>
      <c r="AB239" s="34"/>
      <c r="AC239" s="34"/>
      <c r="AD239" s="34"/>
      <c r="AE239" s="34"/>
      <c r="AR239" s="165" t="s">
        <v>251</v>
      </c>
      <c r="AT239" s="165" t="s">
        <v>161</v>
      </c>
      <c r="AU239" s="165" t="s">
        <v>79</v>
      </c>
      <c r="AY239" s="19" t="s">
        <v>159</v>
      </c>
      <c r="BE239" s="166">
        <f t="shared" si="34"/>
        <v>0</v>
      </c>
      <c r="BF239" s="166">
        <f t="shared" si="35"/>
        <v>0</v>
      </c>
      <c r="BG239" s="166">
        <f t="shared" si="36"/>
        <v>0</v>
      </c>
      <c r="BH239" s="166">
        <f t="shared" si="37"/>
        <v>0</v>
      </c>
      <c r="BI239" s="166">
        <f t="shared" si="38"/>
        <v>0</v>
      </c>
      <c r="BJ239" s="19" t="s">
        <v>15</v>
      </c>
      <c r="BK239" s="166">
        <f t="shared" si="39"/>
        <v>0</v>
      </c>
      <c r="BL239" s="19" t="s">
        <v>251</v>
      </c>
      <c r="BM239" s="165" t="s">
        <v>962</v>
      </c>
    </row>
    <row r="240" spans="2:63" s="12" customFormat="1" ht="22.9" customHeight="1">
      <c r="B240" s="140"/>
      <c r="D240" s="141" t="s">
        <v>70</v>
      </c>
      <c r="E240" s="151" t="s">
        <v>3409</v>
      </c>
      <c r="F240" s="151" t="s">
        <v>3410</v>
      </c>
      <c r="I240" s="143"/>
      <c r="J240" s="152">
        <f>BK240</f>
        <v>0</v>
      </c>
      <c r="L240" s="140"/>
      <c r="M240" s="145"/>
      <c r="N240" s="146"/>
      <c r="O240" s="146"/>
      <c r="P240" s="147">
        <f>SUM(P241:P246)</f>
        <v>0</v>
      </c>
      <c r="Q240" s="146"/>
      <c r="R240" s="147">
        <f>SUM(R241:R246)</f>
        <v>0.0794</v>
      </c>
      <c r="S240" s="146"/>
      <c r="T240" s="148">
        <f>SUM(T241:T246)</f>
        <v>0</v>
      </c>
      <c r="AR240" s="141" t="s">
        <v>15</v>
      </c>
      <c r="AT240" s="149" t="s">
        <v>70</v>
      </c>
      <c r="AU240" s="149" t="s">
        <v>15</v>
      </c>
      <c r="AY240" s="141" t="s">
        <v>159</v>
      </c>
      <c r="BK240" s="150">
        <f>SUM(BK241:BK246)</f>
        <v>0</v>
      </c>
    </row>
    <row r="241" spans="1:65" s="2" customFormat="1" ht="24" customHeight="1">
      <c r="A241" s="34"/>
      <c r="B241" s="153"/>
      <c r="C241" s="154" t="s">
        <v>660</v>
      </c>
      <c r="D241" s="154" t="s">
        <v>161</v>
      </c>
      <c r="E241" s="155" t="s">
        <v>3411</v>
      </c>
      <c r="F241" s="156" t="s">
        <v>3412</v>
      </c>
      <c r="G241" s="157" t="s">
        <v>298</v>
      </c>
      <c r="H241" s="158">
        <v>10</v>
      </c>
      <c r="I241" s="159"/>
      <c r="J241" s="160">
        <f aca="true" t="shared" si="40" ref="J241:J246">ROUND(I241*H241,2)</f>
        <v>0</v>
      </c>
      <c r="K241" s="156" t="s">
        <v>3</v>
      </c>
      <c r="L241" s="35"/>
      <c r="M241" s="161" t="s">
        <v>3</v>
      </c>
      <c r="N241" s="162" t="s">
        <v>42</v>
      </c>
      <c r="O241" s="55"/>
      <c r="P241" s="163">
        <f aca="true" t="shared" si="41" ref="P241:P246">O241*H241</f>
        <v>0</v>
      </c>
      <c r="Q241" s="163">
        <v>0.00309</v>
      </c>
      <c r="R241" s="163">
        <f aca="true" t="shared" si="42" ref="R241:R246">Q241*H241</f>
        <v>0.030899999999999997</v>
      </c>
      <c r="S241" s="163">
        <v>0</v>
      </c>
      <c r="T241" s="164">
        <f aca="true" t="shared" si="43" ref="T241:T246">S241*H241</f>
        <v>0</v>
      </c>
      <c r="U241" s="34"/>
      <c r="V241" s="34"/>
      <c r="W241" s="34"/>
      <c r="X241" s="34"/>
      <c r="Y241" s="34"/>
      <c r="Z241" s="34"/>
      <c r="AA241" s="34"/>
      <c r="AB241" s="34"/>
      <c r="AC241" s="34"/>
      <c r="AD241" s="34"/>
      <c r="AE241" s="34"/>
      <c r="AR241" s="165" t="s">
        <v>85</v>
      </c>
      <c r="AT241" s="165" t="s">
        <v>161</v>
      </c>
      <c r="AU241" s="165" t="s">
        <v>79</v>
      </c>
      <c r="AY241" s="19" t="s">
        <v>159</v>
      </c>
      <c r="BE241" s="166">
        <f aca="true" t="shared" si="44" ref="BE241:BE246">IF(N241="základní",J241,0)</f>
        <v>0</v>
      </c>
      <c r="BF241" s="166">
        <f aca="true" t="shared" si="45" ref="BF241:BF246">IF(N241="snížená",J241,0)</f>
        <v>0</v>
      </c>
      <c r="BG241" s="166">
        <f aca="true" t="shared" si="46" ref="BG241:BG246">IF(N241="zákl. přenesená",J241,0)</f>
        <v>0</v>
      </c>
      <c r="BH241" s="166">
        <f aca="true" t="shared" si="47" ref="BH241:BH246">IF(N241="sníž. přenesená",J241,0)</f>
        <v>0</v>
      </c>
      <c r="BI241" s="166">
        <f aca="true" t="shared" si="48" ref="BI241:BI246">IF(N241="nulová",J241,0)</f>
        <v>0</v>
      </c>
      <c r="BJ241" s="19" t="s">
        <v>15</v>
      </c>
      <c r="BK241" s="166">
        <f aca="true" t="shared" si="49" ref="BK241:BK246">ROUND(I241*H241,2)</f>
        <v>0</v>
      </c>
      <c r="BL241" s="19" t="s">
        <v>85</v>
      </c>
      <c r="BM241" s="165" t="s">
        <v>981</v>
      </c>
    </row>
    <row r="242" spans="1:65" s="2" customFormat="1" ht="24" customHeight="1">
      <c r="A242" s="34"/>
      <c r="B242" s="153"/>
      <c r="C242" s="154" t="s">
        <v>664</v>
      </c>
      <c r="D242" s="154" t="s">
        <v>161</v>
      </c>
      <c r="E242" s="155" t="s">
        <v>3413</v>
      </c>
      <c r="F242" s="156" t="s">
        <v>3414</v>
      </c>
      <c r="G242" s="157" t="s">
        <v>298</v>
      </c>
      <c r="H242" s="158">
        <v>4</v>
      </c>
      <c r="I242" s="159"/>
      <c r="J242" s="160">
        <f t="shared" si="40"/>
        <v>0</v>
      </c>
      <c r="K242" s="156" t="s">
        <v>3</v>
      </c>
      <c r="L242" s="35"/>
      <c r="M242" s="161" t="s">
        <v>3</v>
      </c>
      <c r="N242" s="162" t="s">
        <v>42</v>
      </c>
      <c r="O242" s="55"/>
      <c r="P242" s="163">
        <f t="shared" si="41"/>
        <v>0</v>
      </c>
      <c r="Q242" s="163">
        <v>0.00451</v>
      </c>
      <c r="R242" s="163">
        <f t="shared" si="42"/>
        <v>0.01804</v>
      </c>
      <c r="S242" s="163">
        <v>0</v>
      </c>
      <c r="T242" s="164">
        <f t="shared" si="43"/>
        <v>0</v>
      </c>
      <c r="U242" s="34"/>
      <c r="V242" s="34"/>
      <c r="W242" s="34"/>
      <c r="X242" s="34"/>
      <c r="Y242" s="34"/>
      <c r="Z242" s="34"/>
      <c r="AA242" s="34"/>
      <c r="AB242" s="34"/>
      <c r="AC242" s="34"/>
      <c r="AD242" s="34"/>
      <c r="AE242" s="34"/>
      <c r="AR242" s="165" t="s">
        <v>85</v>
      </c>
      <c r="AT242" s="165" t="s">
        <v>161</v>
      </c>
      <c r="AU242" s="165" t="s">
        <v>79</v>
      </c>
      <c r="AY242" s="19" t="s">
        <v>159</v>
      </c>
      <c r="BE242" s="166">
        <f t="shared" si="44"/>
        <v>0</v>
      </c>
      <c r="BF242" s="166">
        <f t="shared" si="45"/>
        <v>0</v>
      </c>
      <c r="BG242" s="166">
        <f t="shared" si="46"/>
        <v>0</v>
      </c>
      <c r="BH242" s="166">
        <f t="shared" si="47"/>
        <v>0</v>
      </c>
      <c r="BI242" s="166">
        <f t="shared" si="48"/>
        <v>0</v>
      </c>
      <c r="BJ242" s="19" t="s">
        <v>15</v>
      </c>
      <c r="BK242" s="166">
        <f t="shared" si="49"/>
        <v>0</v>
      </c>
      <c r="BL242" s="19" t="s">
        <v>85</v>
      </c>
      <c r="BM242" s="165" t="s">
        <v>991</v>
      </c>
    </row>
    <row r="243" spans="1:65" s="2" customFormat="1" ht="24" customHeight="1">
      <c r="A243" s="34"/>
      <c r="B243" s="153"/>
      <c r="C243" s="154" t="s">
        <v>670</v>
      </c>
      <c r="D243" s="154" t="s">
        <v>161</v>
      </c>
      <c r="E243" s="155" t="s">
        <v>3415</v>
      </c>
      <c r="F243" s="156" t="s">
        <v>3416</v>
      </c>
      <c r="G243" s="157" t="s">
        <v>3417</v>
      </c>
      <c r="H243" s="158">
        <v>1</v>
      </c>
      <c r="I243" s="159"/>
      <c r="J243" s="160">
        <f t="shared" si="40"/>
        <v>0</v>
      </c>
      <c r="K243" s="156" t="s">
        <v>3</v>
      </c>
      <c r="L243" s="35"/>
      <c r="M243" s="161" t="s">
        <v>3</v>
      </c>
      <c r="N243" s="162" t="s">
        <v>42</v>
      </c>
      <c r="O243" s="55"/>
      <c r="P243" s="163">
        <f t="shared" si="41"/>
        <v>0</v>
      </c>
      <c r="Q243" s="163">
        <v>0.02814</v>
      </c>
      <c r="R243" s="163">
        <f t="shared" si="42"/>
        <v>0.02814</v>
      </c>
      <c r="S243" s="163">
        <v>0</v>
      </c>
      <c r="T243" s="164">
        <f t="shared" si="43"/>
        <v>0</v>
      </c>
      <c r="U243" s="34"/>
      <c r="V243" s="34"/>
      <c r="W243" s="34"/>
      <c r="X243" s="34"/>
      <c r="Y243" s="34"/>
      <c r="Z243" s="34"/>
      <c r="AA243" s="34"/>
      <c r="AB243" s="34"/>
      <c r="AC243" s="34"/>
      <c r="AD243" s="34"/>
      <c r="AE243" s="34"/>
      <c r="AR243" s="165" t="s">
        <v>85</v>
      </c>
      <c r="AT243" s="165" t="s">
        <v>161</v>
      </c>
      <c r="AU243" s="165" t="s">
        <v>79</v>
      </c>
      <c r="AY243" s="19" t="s">
        <v>159</v>
      </c>
      <c r="BE243" s="166">
        <f t="shared" si="44"/>
        <v>0</v>
      </c>
      <c r="BF243" s="166">
        <f t="shared" si="45"/>
        <v>0</v>
      </c>
      <c r="BG243" s="166">
        <f t="shared" si="46"/>
        <v>0</v>
      </c>
      <c r="BH243" s="166">
        <f t="shared" si="47"/>
        <v>0</v>
      </c>
      <c r="BI243" s="166">
        <f t="shared" si="48"/>
        <v>0</v>
      </c>
      <c r="BJ243" s="19" t="s">
        <v>15</v>
      </c>
      <c r="BK243" s="166">
        <f t="shared" si="49"/>
        <v>0</v>
      </c>
      <c r="BL243" s="19" t="s">
        <v>85</v>
      </c>
      <c r="BM243" s="165" t="s">
        <v>1001</v>
      </c>
    </row>
    <row r="244" spans="1:65" s="2" customFormat="1" ht="24" customHeight="1">
      <c r="A244" s="34"/>
      <c r="B244" s="153"/>
      <c r="C244" s="154" t="s">
        <v>681</v>
      </c>
      <c r="D244" s="154" t="s">
        <v>161</v>
      </c>
      <c r="E244" s="155" t="s">
        <v>3418</v>
      </c>
      <c r="F244" s="156" t="s">
        <v>3419</v>
      </c>
      <c r="G244" s="157" t="s">
        <v>293</v>
      </c>
      <c r="H244" s="158">
        <v>1</v>
      </c>
      <c r="I244" s="159"/>
      <c r="J244" s="160">
        <f t="shared" si="40"/>
        <v>0</v>
      </c>
      <c r="K244" s="156" t="s">
        <v>3</v>
      </c>
      <c r="L244" s="35"/>
      <c r="M244" s="161" t="s">
        <v>3</v>
      </c>
      <c r="N244" s="162" t="s">
        <v>42</v>
      </c>
      <c r="O244" s="55"/>
      <c r="P244" s="163">
        <f t="shared" si="41"/>
        <v>0</v>
      </c>
      <c r="Q244" s="163">
        <v>0.00232</v>
      </c>
      <c r="R244" s="163">
        <f t="shared" si="42"/>
        <v>0.00232</v>
      </c>
      <c r="S244" s="163">
        <v>0</v>
      </c>
      <c r="T244" s="164">
        <f t="shared" si="43"/>
        <v>0</v>
      </c>
      <c r="U244" s="34"/>
      <c r="V244" s="34"/>
      <c r="W244" s="34"/>
      <c r="X244" s="34"/>
      <c r="Y244" s="34"/>
      <c r="Z244" s="34"/>
      <c r="AA244" s="34"/>
      <c r="AB244" s="34"/>
      <c r="AC244" s="34"/>
      <c r="AD244" s="34"/>
      <c r="AE244" s="34"/>
      <c r="AR244" s="165" t="s">
        <v>85</v>
      </c>
      <c r="AT244" s="165" t="s">
        <v>161</v>
      </c>
      <c r="AU244" s="165" t="s">
        <v>79</v>
      </c>
      <c r="AY244" s="19" t="s">
        <v>159</v>
      </c>
      <c r="BE244" s="166">
        <f t="shared" si="44"/>
        <v>0</v>
      </c>
      <c r="BF244" s="166">
        <f t="shared" si="45"/>
        <v>0</v>
      </c>
      <c r="BG244" s="166">
        <f t="shared" si="46"/>
        <v>0</v>
      </c>
      <c r="BH244" s="166">
        <f t="shared" si="47"/>
        <v>0</v>
      </c>
      <c r="BI244" s="166">
        <f t="shared" si="48"/>
        <v>0</v>
      </c>
      <c r="BJ244" s="19" t="s">
        <v>15</v>
      </c>
      <c r="BK244" s="166">
        <f t="shared" si="49"/>
        <v>0</v>
      </c>
      <c r="BL244" s="19" t="s">
        <v>85</v>
      </c>
      <c r="BM244" s="165" t="s">
        <v>1011</v>
      </c>
    </row>
    <row r="245" spans="1:65" s="2" customFormat="1" ht="16.5" customHeight="1">
      <c r="A245" s="34"/>
      <c r="B245" s="153"/>
      <c r="C245" s="154" t="s">
        <v>693</v>
      </c>
      <c r="D245" s="154" t="s">
        <v>161</v>
      </c>
      <c r="E245" s="155" t="s">
        <v>3420</v>
      </c>
      <c r="F245" s="156" t="s">
        <v>3421</v>
      </c>
      <c r="G245" s="157" t="s">
        <v>293</v>
      </c>
      <c r="H245" s="158">
        <v>1</v>
      </c>
      <c r="I245" s="159"/>
      <c r="J245" s="160">
        <f t="shared" si="40"/>
        <v>0</v>
      </c>
      <c r="K245" s="156" t="s">
        <v>3</v>
      </c>
      <c r="L245" s="35"/>
      <c r="M245" s="161" t="s">
        <v>3</v>
      </c>
      <c r="N245" s="162" t="s">
        <v>42</v>
      </c>
      <c r="O245" s="55"/>
      <c r="P245" s="163">
        <f t="shared" si="41"/>
        <v>0</v>
      </c>
      <c r="Q245" s="163">
        <v>0</v>
      </c>
      <c r="R245" s="163">
        <f t="shared" si="42"/>
        <v>0</v>
      </c>
      <c r="S245" s="163">
        <v>0</v>
      </c>
      <c r="T245" s="164">
        <f t="shared" si="43"/>
        <v>0</v>
      </c>
      <c r="U245" s="34"/>
      <c r="V245" s="34"/>
      <c r="W245" s="34"/>
      <c r="X245" s="34"/>
      <c r="Y245" s="34"/>
      <c r="Z245" s="34"/>
      <c r="AA245" s="34"/>
      <c r="AB245" s="34"/>
      <c r="AC245" s="34"/>
      <c r="AD245" s="34"/>
      <c r="AE245" s="34"/>
      <c r="AR245" s="165" t="s">
        <v>85</v>
      </c>
      <c r="AT245" s="165" t="s">
        <v>161</v>
      </c>
      <c r="AU245" s="165" t="s">
        <v>79</v>
      </c>
      <c r="AY245" s="19" t="s">
        <v>159</v>
      </c>
      <c r="BE245" s="166">
        <f t="shared" si="44"/>
        <v>0</v>
      </c>
      <c r="BF245" s="166">
        <f t="shared" si="45"/>
        <v>0</v>
      </c>
      <c r="BG245" s="166">
        <f t="shared" si="46"/>
        <v>0</v>
      </c>
      <c r="BH245" s="166">
        <f t="shared" si="47"/>
        <v>0</v>
      </c>
      <c r="BI245" s="166">
        <f t="shared" si="48"/>
        <v>0</v>
      </c>
      <c r="BJ245" s="19" t="s">
        <v>15</v>
      </c>
      <c r="BK245" s="166">
        <f t="shared" si="49"/>
        <v>0</v>
      </c>
      <c r="BL245" s="19" t="s">
        <v>85</v>
      </c>
      <c r="BM245" s="165" t="s">
        <v>1019</v>
      </c>
    </row>
    <row r="246" spans="1:65" s="2" customFormat="1" ht="24" customHeight="1">
      <c r="A246" s="34"/>
      <c r="B246" s="153"/>
      <c r="C246" s="154" t="s">
        <v>698</v>
      </c>
      <c r="D246" s="154" t="s">
        <v>161</v>
      </c>
      <c r="E246" s="155" t="s">
        <v>3407</v>
      </c>
      <c r="F246" s="156" t="s">
        <v>3408</v>
      </c>
      <c r="G246" s="157" t="s">
        <v>2172</v>
      </c>
      <c r="H246" s="209"/>
      <c r="I246" s="159"/>
      <c r="J246" s="160">
        <f t="shared" si="40"/>
        <v>0</v>
      </c>
      <c r="K246" s="156" t="s">
        <v>3</v>
      </c>
      <c r="L246" s="35"/>
      <c r="M246" s="161" t="s">
        <v>3</v>
      </c>
      <c r="N246" s="162" t="s">
        <v>42</v>
      </c>
      <c r="O246" s="55"/>
      <c r="P246" s="163">
        <f t="shared" si="41"/>
        <v>0</v>
      </c>
      <c r="Q246" s="163">
        <v>0</v>
      </c>
      <c r="R246" s="163">
        <f t="shared" si="42"/>
        <v>0</v>
      </c>
      <c r="S246" s="163">
        <v>0</v>
      </c>
      <c r="T246" s="164">
        <f t="shared" si="43"/>
        <v>0</v>
      </c>
      <c r="U246" s="34"/>
      <c r="V246" s="34"/>
      <c r="W246" s="34"/>
      <c r="X246" s="34"/>
      <c r="Y246" s="34"/>
      <c r="Z246" s="34"/>
      <c r="AA246" s="34"/>
      <c r="AB246" s="34"/>
      <c r="AC246" s="34"/>
      <c r="AD246" s="34"/>
      <c r="AE246" s="34"/>
      <c r="AR246" s="165" t="s">
        <v>85</v>
      </c>
      <c r="AT246" s="165" t="s">
        <v>161</v>
      </c>
      <c r="AU246" s="165" t="s">
        <v>79</v>
      </c>
      <c r="AY246" s="19" t="s">
        <v>159</v>
      </c>
      <c r="BE246" s="166">
        <f t="shared" si="44"/>
        <v>0</v>
      </c>
      <c r="BF246" s="166">
        <f t="shared" si="45"/>
        <v>0</v>
      </c>
      <c r="BG246" s="166">
        <f t="shared" si="46"/>
        <v>0</v>
      </c>
      <c r="BH246" s="166">
        <f t="shared" si="47"/>
        <v>0</v>
      </c>
      <c r="BI246" s="166">
        <f t="shared" si="48"/>
        <v>0</v>
      </c>
      <c r="BJ246" s="19" t="s">
        <v>15</v>
      </c>
      <c r="BK246" s="166">
        <f t="shared" si="49"/>
        <v>0</v>
      </c>
      <c r="BL246" s="19" t="s">
        <v>85</v>
      </c>
      <c r="BM246" s="165" t="s">
        <v>1032</v>
      </c>
    </row>
    <row r="247" spans="2:63" s="12" customFormat="1" ht="22.9" customHeight="1">
      <c r="B247" s="140"/>
      <c r="D247" s="141" t="s">
        <v>70</v>
      </c>
      <c r="E247" s="151" t="s">
        <v>3422</v>
      </c>
      <c r="F247" s="151" t="s">
        <v>3423</v>
      </c>
      <c r="I247" s="143"/>
      <c r="J247" s="152">
        <f>BK247</f>
        <v>0</v>
      </c>
      <c r="L247" s="140"/>
      <c r="M247" s="145"/>
      <c r="N247" s="146"/>
      <c r="O247" s="146"/>
      <c r="P247" s="147">
        <f>SUM(P248:P259)</f>
        <v>0</v>
      </c>
      <c r="Q247" s="146"/>
      <c r="R247" s="147">
        <f>SUM(R248:R259)</f>
        <v>0</v>
      </c>
      <c r="S247" s="146"/>
      <c r="T247" s="148">
        <f>SUM(T248:T259)</f>
        <v>0</v>
      </c>
      <c r="AR247" s="141" t="s">
        <v>15</v>
      </c>
      <c r="AT247" s="149" t="s">
        <v>70</v>
      </c>
      <c r="AU247" s="149" t="s">
        <v>15</v>
      </c>
      <c r="AY247" s="141" t="s">
        <v>159</v>
      </c>
      <c r="BK247" s="150">
        <f>SUM(BK248:BK259)</f>
        <v>0</v>
      </c>
    </row>
    <row r="248" spans="1:65" s="2" customFormat="1" ht="24" customHeight="1">
      <c r="A248" s="34"/>
      <c r="B248" s="153"/>
      <c r="C248" s="154" t="s">
        <v>704</v>
      </c>
      <c r="D248" s="154" t="s">
        <v>161</v>
      </c>
      <c r="E248" s="155" t="s">
        <v>3424</v>
      </c>
      <c r="F248" s="156" t="s">
        <v>3425</v>
      </c>
      <c r="G248" s="157" t="s">
        <v>298</v>
      </c>
      <c r="H248" s="158">
        <v>54</v>
      </c>
      <c r="I248" s="159"/>
      <c r="J248" s="160">
        <f aca="true" t="shared" si="50" ref="J248:J259">ROUND(I248*H248,2)</f>
        <v>0</v>
      </c>
      <c r="K248" s="156" t="s">
        <v>3</v>
      </c>
      <c r="L248" s="35"/>
      <c r="M248" s="161" t="s">
        <v>3</v>
      </c>
      <c r="N248" s="162" t="s">
        <v>42</v>
      </c>
      <c r="O248" s="55"/>
      <c r="P248" s="163">
        <f aca="true" t="shared" si="51" ref="P248:P259">O248*H248</f>
        <v>0</v>
      </c>
      <c r="Q248" s="163">
        <v>0</v>
      </c>
      <c r="R248" s="163">
        <f aca="true" t="shared" si="52" ref="R248:R259">Q248*H248</f>
        <v>0</v>
      </c>
      <c r="S248" s="163">
        <v>0</v>
      </c>
      <c r="T248" s="164">
        <f aca="true" t="shared" si="53" ref="T248:T259">S248*H248</f>
        <v>0</v>
      </c>
      <c r="U248" s="34"/>
      <c r="V248" s="34"/>
      <c r="W248" s="34"/>
      <c r="X248" s="34"/>
      <c r="Y248" s="34"/>
      <c r="Z248" s="34"/>
      <c r="AA248" s="34"/>
      <c r="AB248" s="34"/>
      <c r="AC248" s="34"/>
      <c r="AD248" s="34"/>
      <c r="AE248" s="34"/>
      <c r="AR248" s="165" t="s">
        <v>85</v>
      </c>
      <c r="AT248" s="165" t="s">
        <v>161</v>
      </c>
      <c r="AU248" s="165" t="s">
        <v>79</v>
      </c>
      <c r="AY248" s="19" t="s">
        <v>159</v>
      </c>
      <c r="BE248" s="166">
        <f aca="true" t="shared" si="54" ref="BE248:BE259">IF(N248="základní",J248,0)</f>
        <v>0</v>
      </c>
      <c r="BF248" s="166">
        <f aca="true" t="shared" si="55" ref="BF248:BF259">IF(N248="snížená",J248,0)</f>
        <v>0</v>
      </c>
      <c r="BG248" s="166">
        <f aca="true" t="shared" si="56" ref="BG248:BG259">IF(N248="zákl. přenesená",J248,0)</f>
        <v>0</v>
      </c>
      <c r="BH248" s="166">
        <f aca="true" t="shared" si="57" ref="BH248:BH259">IF(N248="sníž. přenesená",J248,0)</f>
        <v>0</v>
      </c>
      <c r="BI248" s="166">
        <f aca="true" t="shared" si="58" ref="BI248:BI259">IF(N248="nulová",J248,0)</f>
        <v>0</v>
      </c>
      <c r="BJ248" s="19" t="s">
        <v>15</v>
      </c>
      <c r="BK248" s="166">
        <f aca="true" t="shared" si="59" ref="BK248:BK259">ROUND(I248*H248,2)</f>
        <v>0</v>
      </c>
      <c r="BL248" s="19" t="s">
        <v>85</v>
      </c>
      <c r="BM248" s="165" t="s">
        <v>3426</v>
      </c>
    </row>
    <row r="249" spans="1:65" s="2" customFormat="1" ht="24" customHeight="1">
      <c r="A249" s="34"/>
      <c r="B249" s="153"/>
      <c r="C249" s="154" t="s">
        <v>708</v>
      </c>
      <c r="D249" s="154" t="s">
        <v>161</v>
      </c>
      <c r="E249" s="155" t="s">
        <v>3427</v>
      </c>
      <c r="F249" s="156" t="s">
        <v>3428</v>
      </c>
      <c r="G249" s="157" t="s">
        <v>298</v>
      </c>
      <c r="H249" s="158">
        <v>22</v>
      </c>
      <c r="I249" s="159"/>
      <c r="J249" s="160">
        <f t="shared" si="50"/>
        <v>0</v>
      </c>
      <c r="K249" s="156" t="s">
        <v>3</v>
      </c>
      <c r="L249" s="35"/>
      <c r="M249" s="161" t="s">
        <v>3</v>
      </c>
      <c r="N249" s="162" t="s">
        <v>42</v>
      </c>
      <c r="O249" s="55"/>
      <c r="P249" s="163">
        <f t="shared" si="51"/>
        <v>0</v>
      </c>
      <c r="Q249" s="163">
        <v>0</v>
      </c>
      <c r="R249" s="163">
        <f t="shared" si="52"/>
        <v>0</v>
      </c>
      <c r="S249" s="163">
        <v>0</v>
      </c>
      <c r="T249" s="164">
        <f t="shared" si="53"/>
        <v>0</v>
      </c>
      <c r="U249" s="34"/>
      <c r="V249" s="34"/>
      <c r="W249" s="34"/>
      <c r="X249" s="34"/>
      <c r="Y249" s="34"/>
      <c r="Z249" s="34"/>
      <c r="AA249" s="34"/>
      <c r="AB249" s="34"/>
      <c r="AC249" s="34"/>
      <c r="AD249" s="34"/>
      <c r="AE249" s="34"/>
      <c r="AR249" s="165" t="s">
        <v>85</v>
      </c>
      <c r="AT249" s="165" t="s">
        <v>161</v>
      </c>
      <c r="AU249" s="165" t="s">
        <v>79</v>
      </c>
      <c r="AY249" s="19" t="s">
        <v>159</v>
      </c>
      <c r="BE249" s="166">
        <f t="shared" si="54"/>
        <v>0</v>
      </c>
      <c r="BF249" s="166">
        <f t="shared" si="55"/>
        <v>0</v>
      </c>
      <c r="BG249" s="166">
        <f t="shared" si="56"/>
        <v>0</v>
      </c>
      <c r="BH249" s="166">
        <f t="shared" si="57"/>
        <v>0</v>
      </c>
      <c r="BI249" s="166">
        <f t="shared" si="58"/>
        <v>0</v>
      </c>
      <c r="BJ249" s="19" t="s">
        <v>15</v>
      </c>
      <c r="BK249" s="166">
        <f t="shared" si="59"/>
        <v>0</v>
      </c>
      <c r="BL249" s="19" t="s">
        <v>85</v>
      </c>
      <c r="BM249" s="165" t="s">
        <v>3429</v>
      </c>
    </row>
    <row r="250" spans="1:65" s="2" customFormat="1" ht="24" customHeight="1">
      <c r="A250" s="34"/>
      <c r="B250" s="153"/>
      <c r="C250" s="154" t="s">
        <v>720</v>
      </c>
      <c r="D250" s="154" t="s">
        <v>161</v>
      </c>
      <c r="E250" s="155" t="s">
        <v>3430</v>
      </c>
      <c r="F250" s="156" t="s">
        <v>3431</v>
      </c>
      <c r="G250" s="157" t="s">
        <v>298</v>
      </c>
      <c r="H250" s="158">
        <v>14</v>
      </c>
      <c r="I250" s="159"/>
      <c r="J250" s="160">
        <f t="shared" si="50"/>
        <v>0</v>
      </c>
      <c r="K250" s="156" t="s">
        <v>3</v>
      </c>
      <c r="L250" s="35"/>
      <c r="M250" s="161" t="s">
        <v>3</v>
      </c>
      <c r="N250" s="162" t="s">
        <v>42</v>
      </c>
      <c r="O250" s="55"/>
      <c r="P250" s="163">
        <f t="shared" si="51"/>
        <v>0</v>
      </c>
      <c r="Q250" s="163">
        <v>0</v>
      </c>
      <c r="R250" s="163">
        <f t="shared" si="52"/>
        <v>0</v>
      </c>
      <c r="S250" s="163">
        <v>0</v>
      </c>
      <c r="T250" s="164">
        <f t="shared" si="53"/>
        <v>0</v>
      </c>
      <c r="U250" s="34"/>
      <c r="V250" s="34"/>
      <c r="W250" s="34"/>
      <c r="X250" s="34"/>
      <c r="Y250" s="34"/>
      <c r="Z250" s="34"/>
      <c r="AA250" s="34"/>
      <c r="AB250" s="34"/>
      <c r="AC250" s="34"/>
      <c r="AD250" s="34"/>
      <c r="AE250" s="34"/>
      <c r="AR250" s="165" t="s">
        <v>85</v>
      </c>
      <c r="AT250" s="165" t="s">
        <v>161</v>
      </c>
      <c r="AU250" s="165" t="s">
        <v>79</v>
      </c>
      <c r="AY250" s="19" t="s">
        <v>159</v>
      </c>
      <c r="BE250" s="166">
        <f t="shared" si="54"/>
        <v>0</v>
      </c>
      <c r="BF250" s="166">
        <f t="shared" si="55"/>
        <v>0</v>
      </c>
      <c r="BG250" s="166">
        <f t="shared" si="56"/>
        <v>0</v>
      </c>
      <c r="BH250" s="166">
        <f t="shared" si="57"/>
        <v>0</v>
      </c>
      <c r="BI250" s="166">
        <f t="shared" si="58"/>
        <v>0</v>
      </c>
      <c r="BJ250" s="19" t="s">
        <v>15</v>
      </c>
      <c r="BK250" s="166">
        <f t="shared" si="59"/>
        <v>0</v>
      </c>
      <c r="BL250" s="19" t="s">
        <v>85</v>
      </c>
      <c r="BM250" s="165" t="s">
        <v>3432</v>
      </c>
    </row>
    <row r="251" spans="1:65" s="2" customFormat="1" ht="24" customHeight="1">
      <c r="A251" s="34"/>
      <c r="B251" s="153"/>
      <c r="C251" s="154" t="s">
        <v>734</v>
      </c>
      <c r="D251" s="154" t="s">
        <v>161</v>
      </c>
      <c r="E251" s="155" t="s">
        <v>3433</v>
      </c>
      <c r="F251" s="156" t="s">
        <v>3434</v>
      </c>
      <c r="G251" s="157" t="s">
        <v>298</v>
      </c>
      <c r="H251" s="158">
        <v>40</v>
      </c>
      <c r="I251" s="159"/>
      <c r="J251" s="160">
        <f t="shared" si="50"/>
        <v>0</v>
      </c>
      <c r="K251" s="156" t="s">
        <v>3</v>
      </c>
      <c r="L251" s="35"/>
      <c r="M251" s="161" t="s">
        <v>3</v>
      </c>
      <c r="N251" s="162" t="s">
        <v>42</v>
      </c>
      <c r="O251" s="55"/>
      <c r="P251" s="163">
        <f t="shared" si="51"/>
        <v>0</v>
      </c>
      <c r="Q251" s="163">
        <v>0</v>
      </c>
      <c r="R251" s="163">
        <f t="shared" si="52"/>
        <v>0</v>
      </c>
      <c r="S251" s="163">
        <v>0</v>
      </c>
      <c r="T251" s="164">
        <f t="shared" si="53"/>
        <v>0</v>
      </c>
      <c r="U251" s="34"/>
      <c r="V251" s="34"/>
      <c r="W251" s="34"/>
      <c r="X251" s="34"/>
      <c r="Y251" s="34"/>
      <c r="Z251" s="34"/>
      <c r="AA251" s="34"/>
      <c r="AB251" s="34"/>
      <c r="AC251" s="34"/>
      <c r="AD251" s="34"/>
      <c r="AE251" s="34"/>
      <c r="AR251" s="165" t="s">
        <v>85</v>
      </c>
      <c r="AT251" s="165" t="s">
        <v>161</v>
      </c>
      <c r="AU251" s="165" t="s">
        <v>79</v>
      </c>
      <c r="AY251" s="19" t="s">
        <v>159</v>
      </c>
      <c r="BE251" s="166">
        <f t="shared" si="54"/>
        <v>0</v>
      </c>
      <c r="BF251" s="166">
        <f t="shared" si="55"/>
        <v>0</v>
      </c>
      <c r="BG251" s="166">
        <f t="shared" si="56"/>
        <v>0</v>
      </c>
      <c r="BH251" s="166">
        <f t="shared" si="57"/>
        <v>0</v>
      </c>
      <c r="BI251" s="166">
        <f t="shared" si="58"/>
        <v>0</v>
      </c>
      <c r="BJ251" s="19" t="s">
        <v>15</v>
      </c>
      <c r="BK251" s="166">
        <f t="shared" si="59"/>
        <v>0</v>
      </c>
      <c r="BL251" s="19" t="s">
        <v>85</v>
      </c>
      <c r="BM251" s="165" t="s">
        <v>3435</v>
      </c>
    </row>
    <row r="252" spans="1:65" s="2" customFormat="1" ht="24" customHeight="1">
      <c r="A252" s="34"/>
      <c r="B252" s="153"/>
      <c r="C252" s="154" t="s">
        <v>740</v>
      </c>
      <c r="D252" s="154" t="s">
        <v>161</v>
      </c>
      <c r="E252" s="155" t="s">
        <v>3436</v>
      </c>
      <c r="F252" s="156" t="s">
        <v>3437</v>
      </c>
      <c r="G252" s="157" t="s">
        <v>298</v>
      </c>
      <c r="H252" s="158">
        <v>102</v>
      </c>
      <c r="I252" s="159"/>
      <c r="J252" s="160">
        <f t="shared" si="50"/>
        <v>0</v>
      </c>
      <c r="K252" s="156" t="s">
        <v>3</v>
      </c>
      <c r="L252" s="35"/>
      <c r="M252" s="161" t="s">
        <v>3</v>
      </c>
      <c r="N252" s="162" t="s">
        <v>42</v>
      </c>
      <c r="O252" s="55"/>
      <c r="P252" s="163">
        <f t="shared" si="51"/>
        <v>0</v>
      </c>
      <c r="Q252" s="163">
        <v>0</v>
      </c>
      <c r="R252" s="163">
        <f t="shared" si="52"/>
        <v>0</v>
      </c>
      <c r="S252" s="163">
        <v>0</v>
      </c>
      <c r="T252" s="164">
        <f t="shared" si="53"/>
        <v>0</v>
      </c>
      <c r="U252" s="34"/>
      <c r="V252" s="34"/>
      <c r="W252" s="34"/>
      <c r="X252" s="34"/>
      <c r="Y252" s="34"/>
      <c r="Z252" s="34"/>
      <c r="AA252" s="34"/>
      <c r="AB252" s="34"/>
      <c r="AC252" s="34"/>
      <c r="AD252" s="34"/>
      <c r="AE252" s="34"/>
      <c r="AR252" s="165" t="s">
        <v>85</v>
      </c>
      <c r="AT252" s="165" t="s">
        <v>161</v>
      </c>
      <c r="AU252" s="165" t="s">
        <v>79</v>
      </c>
      <c r="AY252" s="19" t="s">
        <v>159</v>
      </c>
      <c r="BE252" s="166">
        <f t="shared" si="54"/>
        <v>0</v>
      </c>
      <c r="BF252" s="166">
        <f t="shared" si="55"/>
        <v>0</v>
      </c>
      <c r="BG252" s="166">
        <f t="shared" si="56"/>
        <v>0</v>
      </c>
      <c r="BH252" s="166">
        <f t="shared" si="57"/>
        <v>0</v>
      </c>
      <c r="BI252" s="166">
        <f t="shared" si="58"/>
        <v>0</v>
      </c>
      <c r="BJ252" s="19" t="s">
        <v>15</v>
      </c>
      <c r="BK252" s="166">
        <f t="shared" si="59"/>
        <v>0</v>
      </c>
      <c r="BL252" s="19" t="s">
        <v>85</v>
      </c>
      <c r="BM252" s="165" t="s">
        <v>3438</v>
      </c>
    </row>
    <row r="253" spans="1:65" s="2" customFormat="1" ht="24" customHeight="1">
      <c r="A253" s="34"/>
      <c r="B253" s="153"/>
      <c r="C253" s="154" t="s">
        <v>748</v>
      </c>
      <c r="D253" s="154" t="s">
        <v>161</v>
      </c>
      <c r="E253" s="155" t="s">
        <v>3439</v>
      </c>
      <c r="F253" s="156" t="s">
        <v>3440</v>
      </c>
      <c r="G253" s="157" t="s">
        <v>298</v>
      </c>
      <c r="H253" s="158">
        <v>28</v>
      </c>
      <c r="I253" s="159"/>
      <c r="J253" s="160">
        <f t="shared" si="50"/>
        <v>0</v>
      </c>
      <c r="K253" s="156" t="s">
        <v>3</v>
      </c>
      <c r="L253" s="35"/>
      <c r="M253" s="161" t="s">
        <v>3</v>
      </c>
      <c r="N253" s="162" t="s">
        <v>42</v>
      </c>
      <c r="O253" s="55"/>
      <c r="P253" s="163">
        <f t="shared" si="51"/>
        <v>0</v>
      </c>
      <c r="Q253" s="163">
        <v>0</v>
      </c>
      <c r="R253" s="163">
        <f t="shared" si="52"/>
        <v>0</v>
      </c>
      <c r="S253" s="163">
        <v>0</v>
      </c>
      <c r="T253" s="164">
        <f t="shared" si="53"/>
        <v>0</v>
      </c>
      <c r="U253" s="34"/>
      <c r="V253" s="34"/>
      <c r="W253" s="34"/>
      <c r="X253" s="34"/>
      <c r="Y253" s="34"/>
      <c r="Z253" s="34"/>
      <c r="AA253" s="34"/>
      <c r="AB253" s="34"/>
      <c r="AC253" s="34"/>
      <c r="AD253" s="34"/>
      <c r="AE253" s="34"/>
      <c r="AR253" s="165" t="s">
        <v>85</v>
      </c>
      <c r="AT253" s="165" t="s">
        <v>161</v>
      </c>
      <c r="AU253" s="165" t="s">
        <v>79</v>
      </c>
      <c r="AY253" s="19" t="s">
        <v>159</v>
      </c>
      <c r="BE253" s="166">
        <f t="shared" si="54"/>
        <v>0</v>
      </c>
      <c r="BF253" s="166">
        <f t="shared" si="55"/>
        <v>0</v>
      </c>
      <c r="BG253" s="166">
        <f t="shared" si="56"/>
        <v>0</v>
      </c>
      <c r="BH253" s="166">
        <f t="shared" si="57"/>
        <v>0</v>
      </c>
      <c r="BI253" s="166">
        <f t="shared" si="58"/>
        <v>0</v>
      </c>
      <c r="BJ253" s="19" t="s">
        <v>15</v>
      </c>
      <c r="BK253" s="166">
        <f t="shared" si="59"/>
        <v>0</v>
      </c>
      <c r="BL253" s="19" t="s">
        <v>85</v>
      </c>
      <c r="BM253" s="165" t="s">
        <v>3441</v>
      </c>
    </row>
    <row r="254" spans="1:65" s="2" customFormat="1" ht="24" customHeight="1">
      <c r="A254" s="34"/>
      <c r="B254" s="153"/>
      <c r="C254" s="154" t="s">
        <v>760</v>
      </c>
      <c r="D254" s="154" t="s">
        <v>161</v>
      </c>
      <c r="E254" s="155" t="s">
        <v>3442</v>
      </c>
      <c r="F254" s="156" t="s">
        <v>3443</v>
      </c>
      <c r="G254" s="157" t="s">
        <v>298</v>
      </c>
      <c r="H254" s="158">
        <v>12</v>
      </c>
      <c r="I254" s="159"/>
      <c r="J254" s="160">
        <f t="shared" si="50"/>
        <v>0</v>
      </c>
      <c r="K254" s="156" t="s">
        <v>3</v>
      </c>
      <c r="L254" s="35"/>
      <c r="M254" s="161" t="s">
        <v>3</v>
      </c>
      <c r="N254" s="162" t="s">
        <v>42</v>
      </c>
      <c r="O254" s="55"/>
      <c r="P254" s="163">
        <f t="shared" si="51"/>
        <v>0</v>
      </c>
      <c r="Q254" s="163">
        <v>0</v>
      </c>
      <c r="R254" s="163">
        <f t="shared" si="52"/>
        <v>0</v>
      </c>
      <c r="S254" s="163">
        <v>0</v>
      </c>
      <c r="T254" s="164">
        <f t="shared" si="53"/>
        <v>0</v>
      </c>
      <c r="U254" s="34"/>
      <c r="V254" s="34"/>
      <c r="W254" s="34"/>
      <c r="X254" s="34"/>
      <c r="Y254" s="34"/>
      <c r="Z254" s="34"/>
      <c r="AA254" s="34"/>
      <c r="AB254" s="34"/>
      <c r="AC254" s="34"/>
      <c r="AD254" s="34"/>
      <c r="AE254" s="34"/>
      <c r="AR254" s="165" t="s">
        <v>85</v>
      </c>
      <c r="AT254" s="165" t="s">
        <v>161</v>
      </c>
      <c r="AU254" s="165" t="s">
        <v>79</v>
      </c>
      <c r="AY254" s="19" t="s">
        <v>159</v>
      </c>
      <c r="BE254" s="166">
        <f t="shared" si="54"/>
        <v>0</v>
      </c>
      <c r="BF254" s="166">
        <f t="shared" si="55"/>
        <v>0</v>
      </c>
      <c r="BG254" s="166">
        <f t="shared" si="56"/>
        <v>0</v>
      </c>
      <c r="BH254" s="166">
        <f t="shared" si="57"/>
        <v>0</v>
      </c>
      <c r="BI254" s="166">
        <f t="shared" si="58"/>
        <v>0</v>
      </c>
      <c r="BJ254" s="19" t="s">
        <v>15</v>
      </c>
      <c r="BK254" s="166">
        <f t="shared" si="59"/>
        <v>0</v>
      </c>
      <c r="BL254" s="19" t="s">
        <v>85</v>
      </c>
      <c r="BM254" s="165" t="s">
        <v>3444</v>
      </c>
    </row>
    <row r="255" spans="1:65" s="2" customFormat="1" ht="24" customHeight="1">
      <c r="A255" s="34"/>
      <c r="B255" s="153"/>
      <c r="C255" s="154" t="s">
        <v>769</v>
      </c>
      <c r="D255" s="154" t="s">
        <v>161</v>
      </c>
      <c r="E255" s="155" t="s">
        <v>3445</v>
      </c>
      <c r="F255" s="156" t="s">
        <v>3446</v>
      </c>
      <c r="G255" s="157" t="s">
        <v>298</v>
      </c>
      <c r="H255" s="158">
        <v>26</v>
      </c>
      <c r="I255" s="159"/>
      <c r="J255" s="160">
        <f t="shared" si="50"/>
        <v>0</v>
      </c>
      <c r="K255" s="156" t="s">
        <v>3</v>
      </c>
      <c r="L255" s="35"/>
      <c r="M255" s="161" t="s">
        <v>3</v>
      </c>
      <c r="N255" s="162" t="s">
        <v>42</v>
      </c>
      <c r="O255" s="55"/>
      <c r="P255" s="163">
        <f t="shared" si="51"/>
        <v>0</v>
      </c>
      <c r="Q255" s="163">
        <v>0</v>
      </c>
      <c r="R255" s="163">
        <f t="shared" si="52"/>
        <v>0</v>
      </c>
      <c r="S255" s="163">
        <v>0</v>
      </c>
      <c r="T255" s="164">
        <f t="shared" si="53"/>
        <v>0</v>
      </c>
      <c r="U255" s="34"/>
      <c r="V255" s="34"/>
      <c r="W255" s="34"/>
      <c r="X255" s="34"/>
      <c r="Y255" s="34"/>
      <c r="Z255" s="34"/>
      <c r="AA255" s="34"/>
      <c r="AB255" s="34"/>
      <c r="AC255" s="34"/>
      <c r="AD255" s="34"/>
      <c r="AE255" s="34"/>
      <c r="AR255" s="165" t="s">
        <v>85</v>
      </c>
      <c r="AT255" s="165" t="s">
        <v>161</v>
      </c>
      <c r="AU255" s="165" t="s">
        <v>79</v>
      </c>
      <c r="AY255" s="19" t="s">
        <v>159</v>
      </c>
      <c r="BE255" s="166">
        <f t="shared" si="54"/>
        <v>0</v>
      </c>
      <c r="BF255" s="166">
        <f t="shared" si="55"/>
        <v>0</v>
      </c>
      <c r="BG255" s="166">
        <f t="shared" si="56"/>
        <v>0</v>
      </c>
      <c r="BH255" s="166">
        <f t="shared" si="57"/>
        <v>0</v>
      </c>
      <c r="BI255" s="166">
        <f t="shared" si="58"/>
        <v>0</v>
      </c>
      <c r="BJ255" s="19" t="s">
        <v>15</v>
      </c>
      <c r="BK255" s="166">
        <f t="shared" si="59"/>
        <v>0</v>
      </c>
      <c r="BL255" s="19" t="s">
        <v>85</v>
      </c>
      <c r="BM255" s="165" t="s">
        <v>3447</v>
      </c>
    </row>
    <row r="256" spans="1:65" s="2" customFormat="1" ht="24" customHeight="1">
      <c r="A256" s="34"/>
      <c r="B256" s="153"/>
      <c r="C256" s="154" t="s">
        <v>786</v>
      </c>
      <c r="D256" s="154" t="s">
        <v>161</v>
      </c>
      <c r="E256" s="155" t="s">
        <v>3448</v>
      </c>
      <c r="F256" s="156" t="s">
        <v>3449</v>
      </c>
      <c r="G256" s="157" t="s">
        <v>298</v>
      </c>
      <c r="H256" s="158">
        <v>26</v>
      </c>
      <c r="I256" s="159"/>
      <c r="J256" s="160">
        <f t="shared" si="50"/>
        <v>0</v>
      </c>
      <c r="K256" s="156" t="s">
        <v>3</v>
      </c>
      <c r="L256" s="35"/>
      <c r="M256" s="161" t="s">
        <v>3</v>
      </c>
      <c r="N256" s="162" t="s">
        <v>42</v>
      </c>
      <c r="O256" s="55"/>
      <c r="P256" s="163">
        <f t="shared" si="51"/>
        <v>0</v>
      </c>
      <c r="Q256" s="163">
        <v>0</v>
      </c>
      <c r="R256" s="163">
        <f t="shared" si="52"/>
        <v>0</v>
      </c>
      <c r="S256" s="163">
        <v>0</v>
      </c>
      <c r="T256" s="164">
        <f t="shared" si="53"/>
        <v>0</v>
      </c>
      <c r="U256" s="34"/>
      <c r="V256" s="34"/>
      <c r="W256" s="34"/>
      <c r="X256" s="34"/>
      <c r="Y256" s="34"/>
      <c r="Z256" s="34"/>
      <c r="AA256" s="34"/>
      <c r="AB256" s="34"/>
      <c r="AC256" s="34"/>
      <c r="AD256" s="34"/>
      <c r="AE256" s="34"/>
      <c r="AR256" s="165" t="s">
        <v>85</v>
      </c>
      <c r="AT256" s="165" t="s">
        <v>161</v>
      </c>
      <c r="AU256" s="165" t="s">
        <v>79</v>
      </c>
      <c r="AY256" s="19" t="s">
        <v>159</v>
      </c>
      <c r="BE256" s="166">
        <f t="shared" si="54"/>
        <v>0</v>
      </c>
      <c r="BF256" s="166">
        <f t="shared" si="55"/>
        <v>0</v>
      </c>
      <c r="BG256" s="166">
        <f t="shared" si="56"/>
        <v>0</v>
      </c>
      <c r="BH256" s="166">
        <f t="shared" si="57"/>
        <v>0</v>
      </c>
      <c r="BI256" s="166">
        <f t="shared" si="58"/>
        <v>0</v>
      </c>
      <c r="BJ256" s="19" t="s">
        <v>15</v>
      </c>
      <c r="BK256" s="166">
        <f t="shared" si="59"/>
        <v>0</v>
      </c>
      <c r="BL256" s="19" t="s">
        <v>85</v>
      </c>
      <c r="BM256" s="165" t="s">
        <v>3450</v>
      </c>
    </row>
    <row r="257" spans="1:65" s="2" customFormat="1" ht="24" customHeight="1">
      <c r="A257" s="34"/>
      <c r="B257" s="153"/>
      <c r="C257" s="154" t="s">
        <v>791</v>
      </c>
      <c r="D257" s="154" t="s">
        <v>161</v>
      </c>
      <c r="E257" s="155" t="s">
        <v>3451</v>
      </c>
      <c r="F257" s="156" t="s">
        <v>3452</v>
      </c>
      <c r="G257" s="157" t="s">
        <v>298</v>
      </c>
      <c r="H257" s="158">
        <v>16</v>
      </c>
      <c r="I257" s="159"/>
      <c r="J257" s="160">
        <f t="shared" si="50"/>
        <v>0</v>
      </c>
      <c r="K257" s="156" t="s">
        <v>3</v>
      </c>
      <c r="L257" s="35"/>
      <c r="M257" s="161" t="s">
        <v>3</v>
      </c>
      <c r="N257" s="162" t="s">
        <v>42</v>
      </c>
      <c r="O257" s="55"/>
      <c r="P257" s="163">
        <f t="shared" si="51"/>
        <v>0</v>
      </c>
      <c r="Q257" s="163">
        <v>0</v>
      </c>
      <c r="R257" s="163">
        <f t="shared" si="52"/>
        <v>0</v>
      </c>
      <c r="S257" s="163">
        <v>0</v>
      </c>
      <c r="T257" s="164">
        <f t="shared" si="53"/>
        <v>0</v>
      </c>
      <c r="U257" s="34"/>
      <c r="V257" s="34"/>
      <c r="W257" s="34"/>
      <c r="X257" s="34"/>
      <c r="Y257" s="34"/>
      <c r="Z257" s="34"/>
      <c r="AA257" s="34"/>
      <c r="AB257" s="34"/>
      <c r="AC257" s="34"/>
      <c r="AD257" s="34"/>
      <c r="AE257" s="34"/>
      <c r="AR257" s="165" t="s">
        <v>85</v>
      </c>
      <c r="AT257" s="165" t="s">
        <v>161</v>
      </c>
      <c r="AU257" s="165" t="s">
        <v>79</v>
      </c>
      <c r="AY257" s="19" t="s">
        <v>159</v>
      </c>
      <c r="BE257" s="166">
        <f t="shared" si="54"/>
        <v>0</v>
      </c>
      <c r="BF257" s="166">
        <f t="shared" si="55"/>
        <v>0</v>
      </c>
      <c r="BG257" s="166">
        <f t="shared" si="56"/>
        <v>0</v>
      </c>
      <c r="BH257" s="166">
        <f t="shared" si="57"/>
        <v>0</v>
      </c>
      <c r="BI257" s="166">
        <f t="shared" si="58"/>
        <v>0</v>
      </c>
      <c r="BJ257" s="19" t="s">
        <v>15</v>
      </c>
      <c r="BK257" s="166">
        <f t="shared" si="59"/>
        <v>0</v>
      </c>
      <c r="BL257" s="19" t="s">
        <v>85</v>
      </c>
      <c r="BM257" s="165" t="s">
        <v>3453</v>
      </c>
    </row>
    <row r="258" spans="1:65" s="2" customFormat="1" ht="24" customHeight="1">
      <c r="A258" s="34"/>
      <c r="B258" s="153"/>
      <c r="C258" s="154" t="s">
        <v>796</v>
      </c>
      <c r="D258" s="154" t="s">
        <v>161</v>
      </c>
      <c r="E258" s="155" t="s">
        <v>3454</v>
      </c>
      <c r="F258" s="156" t="s">
        <v>3455</v>
      </c>
      <c r="G258" s="157" t="s">
        <v>298</v>
      </c>
      <c r="H258" s="158">
        <v>18</v>
      </c>
      <c r="I258" s="159"/>
      <c r="J258" s="160">
        <f t="shared" si="50"/>
        <v>0</v>
      </c>
      <c r="K258" s="156" t="s">
        <v>3</v>
      </c>
      <c r="L258" s="35"/>
      <c r="M258" s="161" t="s">
        <v>3</v>
      </c>
      <c r="N258" s="162" t="s">
        <v>42</v>
      </c>
      <c r="O258" s="55"/>
      <c r="P258" s="163">
        <f t="shared" si="51"/>
        <v>0</v>
      </c>
      <c r="Q258" s="163">
        <v>0</v>
      </c>
      <c r="R258" s="163">
        <f t="shared" si="52"/>
        <v>0</v>
      </c>
      <c r="S258" s="163">
        <v>0</v>
      </c>
      <c r="T258" s="164">
        <f t="shared" si="53"/>
        <v>0</v>
      </c>
      <c r="U258" s="34"/>
      <c r="V258" s="34"/>
      <c r="W258" s="34"/>
      <c r="X258" s="34"/>
      <c r="Y258" s="34"/>
      <c r="Z258" s="34"/>
      <c r="AA258" s="34"/>
      <c r="AB258" s="34"/>
      <c r="AC258" s="34"/>
      <c r="AD258" s="34"/>
      <c r="AE258" s="34"/>
      <c r="AR258" s="165" t="s">
        <v>85</v>
      </c>
      <c r="AT258" s="165" t="s">
        <v>161</v>
      </c>
      <c r="AU258" s="165" t="s">
        <v>79</v>
      </c>
      <c r="AY258" s="19" t="s">
        <v>159</v>
      </c>
      <c r="BE258" s="166">
        <f t="shared" si="54"/>
        <v>0</v>
      </c>
      <c r="BF258" s="166">
        <f t="shared" si="55"/>
        <v>0</v>
      </c>
      <c r="BG258" s="166">
        <f t="shared" si="56"/>
        <v>0</v>
      </c>
      <c r="BH258" s="166">
        <f t="shared" si="57"/>
        <v>0</v>
      </c>
      <c r="BI258" s="166">
        <f t="shared" si="58"/>
        <v>0</v>
      </c>
      <c r="BJ258" s="19" t="s">
        <v>15</v>
      </c>
      <c r="BK258" s="166">
        <f t="shared" si="59"/>
        <v>0</v>
      </c>
      <c r="BL258" s="19" t="s">
        <v>85</v>
      </c>
      <c r="BM258" s="165" t="s">
        <v>3456</v>
      </c>
    </row>
    <row r="259" spans="1:65" s="2" customFormat="1" ht="24" customHeight="1">
      <c r="A259" s="34"/>
      <c r="B259" s="153"/>
      <c r="C259" s="154" t="s">
        <v>800</v>
      </c>
      <c r="D259" s="154" t="s">
        <v>161</v>
      </c>
      <c r="E259" s="155" t="s">
        <v>3457</v>
      </c>
      <c r="F259" s="156" t="s">
        <v>3458</v>
      </c>
      <c r="G259" s="157" t="s">
        <v>2172</v>
      </c>
      <c r="H259" s="209"/>
      <c r="I259" s="159"/>
      <c r="J259" s="160">
        <f t="shared" si="50"/>
        <v>0</v>
      </c>
      <c r="K259" s="156" t="s">
        <v>3</v>
      </c>
      <c r="L259" s="35"/>
      <c r="M259" s="161" t="s">
        <v>3</v>
      </c>
      <c r="N259" s="162" t="s">
        <v>42</v>
      </c>
      <c r="O259" s="55"/>
      <c r="P259" s="163">
        <f t="shared" si="51"/>
        <v>0</v>
      </c>
      <c r="Q259" s="163">
        <v>0</v>
      </c>
      <c r="R259" s="163">
        <f t="shared" si="52"/>
        <v>0</v>
      </c>
      <c r="S259" s="163">
        <v>0</v>
      </c>
      <c r="T259" s="164">
        <f t="shared" si="53"/>
        <v>0</v>
      </c>
      <c r="U259" s="34"/>
      <c r="V259" s="34"/>
      <c r="W259" s="34"/>
      <c r="X259" s="34"/>
      <c r="Y259" s="34"/>
      <c r="Z259" s="34"/>
      <c r="AA259" s="34"/>
      <c r="AB259" s="34"/>
      <c r="AC259" s="34"/>
      <c r="AD259" s="34"/>
      <c r="AE259" s="34"/>
      <c r="AR259" s="165" t="s">
        <v>85</v>
      </c>
      <c r="AT259" s="165" t="s">
        <v>161</v>
      </c>
      <c r="AU259" s="165" t="s">
        <v>79</v>
      </c>
      <c r="AY259" s="19" t="s">
        <v>159</v>
      </c>
      <c r="BE259" s="166">
        <f t="shared" si="54"/>
        <v>0</v>
      </c>
      <c r="BF259" s="166">
        <f t="shared" si="55"/>
        <v>0</v>
      </c>
      <c r="BG259" s="166">
        <f t="shared" si="56"/>
        <v>0</v>
      </c>
      <c r="BH259" s="166">
        <f t="shared" si="57"/>
        <v>0</v>
      </c>
      <c r="BI259" s="166">
        <f t="shared" si="58"/>
        <v>0</v>
      </c>
      <c r="BJ259" s="19" t="s">
        <v>15</v>
      </c>
      <c r="BK259" s="166">
        <f t="shared" si="59"/>
        <v>0</v>
      </c>
      <c r="BL259" s="19" t="s">
        <v>85</v>
      </c>
      <c r="BM259" s="165" t="s">
        <v>1143</v>
      </c>
    </row>
    <row r="260" spans="2:63" s="12" customFormat="1" ht="22.9" customHeight="1">
      <c r="B260" s="140"/>
      <c r="D260" s="141" t="s">
        <v>70</v>
      </c>
      <c r="E260" s="151" t="s">
        <v>3459</v>
      </c>
      <c r="F260" s="151" t="s">
        <v>3460</v>
      </c>
      <c r="I260" s="143"/>
      <c r="J260" s="152">
        <f>BK260</f>
        <v>0</v>
      </c>
      <c r="L260" s="140"/>
      <c r="M260" s="145"/>
      <c r="N260" s="146"/>
      <c r="O260" s="146"/>
      <c r="P260" s="147">
        <f>SUM(P261:P271)</f>
        <v>0</v>
      </c>
      <c r="Q260" s="146"/>
      <c r="R260" s="147">
        <f>SUM(R261:R271)</f>
        <v>0.012899999999999998</v>
      </c>
      <c r="S260" s="146"/>
      <c r="T260" s="148">
        <f>SUM(T261:T271)</f>
        <v>0</v>
      </c>
      <c r="AR260" s="141" t="s">
        <v>79</v>
      </c>
      <c r="AT260" s="149" t="s">
        <v>70</v>
      </c>
      <c r="AU260" s="149" t="s">
        <v>15</v>
      </c>
      <c r="AY260" s="141" t="s">
        <v>159</v>
      </c>
      <c r="BK260" s="150">
        <f>SUM(BK261:BK271)</f>
        <v>0</v>
      </c>
    </row>
    <row r="261" spans="1:65" s="2" customFormat="1" ht="24" customHeight="1">
      <c r="A261" s="34"/>
      <c r="B261" s="153"/>
      <c r="C261" s="154" t="s">
        <v>805</v>
      </c>
      <c r="D261" s="154" t="s">
        <v>161</v>
      </c>
      <c r="E261" s="155" t="s">
        <v>3461</v>
      </c>
      <c r="F261" s="156" t="s">
        <v>3462</v>
      </c>
      <c r="G261" s="157" t="s">
        <v>293</v>
      </c>
      <c r="H261" s="158">
        <v>1</v>
      </c>
      <c r="I261" s="159"/>
      <c r="J261" s="160">
        <f aca="true" t="shared" si="60" ref="J261:J271">ROUND(I261*H261,2)</f>
        <v>0</v>
      </c>
      <c r="K261" s="156" t="s">
        <v>3</v>
      </c>
      <c r="L261" s="35"/>
      <c r="M261" s="161" t="s">
        <v>3</v>
      </c>
      <c r="N261" s="162" t="s">
        <v>42</v>
      </c>
      <c r="O261" s="55"/>
      <c r="P261" s="163">
        <f aca="true" t="shared" si="61" ref="P261:P271">O261*H261</f>
        <v>0</v>
      </c>
      <c r="Q261" s="163">
        <v>0</v>
      </c>
      <c r="R261" s="163">
        <f aca="true" t="shared" si="62" ref="R261:R271">Q261*H261</f>
        <v>0</v>
      </c>
      <c r="S261" s="163">
        <v>0</v>
      </c>
      <c r="T261" s="164">
        <f aca="true" t="shared" si="63" ref="T261:T271">S261*H261</f>
        <v>0</v>
      </c>
      <c r="U261" s="34"/>
      <c r="V261" s="34"/>
      <c r="W261" s="34"/>
      <c r="X261" s="34"/>
      <c r="Y261" s="34"/>
      <c r="Z261" s="34"/>
      <c r="AA261" s="34"/>
      <c r="AB261" s="34"/>
      <c r="AC261" s="34"/>
      <c r="AD261" s="34"/>
      <c r="AE261" s="34"/>
      <c r="AR261" s="165" t="s">
        <v>85</v>
      </c>
      <c r="AT261" s="165" t="s">
        <v>161</v>
      </c>
      <c r="AU261" s="165" t="s">
        <v>79</v>
      </c>
      <c r="AY261" s="19" t="s">
        <v>159</v>
      </c>
      <c r="BE261" s="166">
        <f aca="true" t="shared" si="64" ref="BE261:BE271">IF(N261="základní",J261,0)</f>
        <v>0</v>
      </c>
      <c r="BF261" s="166">
        <f aca="true" t="shared" si="65" ref="BF261:BF271">IF(N261="snížená",J261,0)</f>
        <v>0</v>
      </c>
      <c r="BG261" s="166">
        <f aca="true" t="shared" si="66" ref="BG261:BG271">IF(N261="zákl. přenesená",J261,0)</f>
        <v>0</v>
      </c>
      <c r="BH261" s="166">
        <f aca="true" t="shared" si="67" ref="BH261:BH271">IF(N261="sníž. přenesená",J261,0)</f>
        <v>0</v>
      </c>
      <c r="BI261" s="166">
        <f aca="true" t="shared" si="68" ref="BI261:BI271">IF(N261="nulová",J261,0)</f>
        <v>0</v>
      </c>
      <c r="BJ261" s="19" t="s">
        <v>15</v>
      </c>
      <c r="BK261" s="166">
        <f aca="true" t="shared" si="69" ref="BK261:BK271">ROUND(I261*H261,2)</f>
        <v>0</v>
      </c>
      <c r="BL261" s="19" t="s">
        <v>85</v>
      </c>
      <c r="BM261" s="165" t="s">
        <v>3463</v>
      </c>
    </row>
    <row r="262" spans="1:65" s="2" customFormat="1" ht="24" customHeight="1">
      <c r="A262" s="34"/>
      <c r="B262" s="153"/>
      <c r="C262" s="154" t="s">
        <v>808</v>
      </c>
      <c r="D262" s="154" t="s">
        <v>161</v>
      </c>
      <c r="E262" s="155" t="s">
        <v>3464</v>
      </c>
      <c r="F262" s="156" t="s">
        <v>3465</v>
      </c>
      <c r="G262" s="157" t="s">
        <v>293</v>
      </c>
      <c r="H262" s="158">
        <v>1</v>
      </c>
      <c r="I262" s="159"/>
      <c r="J262" s="160">
        <f t="shared" si="60"/>
        <v>0</v>
      </c>
      <c r="K262" s="156" t="s">
        <v>3</v>
      </c>
      <c r="L262" s="35"/>
      <c r="M262" s="161" t="s">
        <v>3</v>
      </c>
      <c r="N262" s="162" t="s">
        <v>42</v>
      </c>
      <c r="O262" s="55"/>
      <c r="P262" s="163">
        <f t="shared" si="61"/>
        <v>0</v>
      </c>
      <c r="Q262" s="163">
        <v>0</v>
      </c>
      <c r="R262" s="163">
        <f t="shared" si="62"/>
        <v>0</v>
      </c>
      <c r="S262" s="163">
        <v>0</v>
      </c>
      <c r="T262" s="164">
        <f t="shared" si="63"/>
        <v>0</v>
      </c>
      <c r="U262" s="34"/>
      <c r="V262" s="34"/>
      <c r="W262" s="34"/>
      <c r="X262" s="34"/>
      <c r="Y262" s="34"/>
      <c r="Z262" s="34"/>
      <c r="AA262" s="34"/>
      <c r="AB262" s="34"/>
      <c r="AC262" s="34"/>
      <c r="AD262" s="34"/>
      <c r="AE262" s="34"/>
      <c r="AR262" s="165" t="s">
        <v>85</v>
      </c>
      <c r="AT262" s="165" t="s">
        <v>161</v>
      </c>
      <c r="AU262" s="165" t="s">
        <v>79</v>
      </c>
      <c r="AY262" s="19" t="s">
        <v>159</v>
      </c>
      <c r="BE262" s="166">
        <f t="shared" si="64"/>
        <v>0</v>
      </c>
      <c r="BF262" s="166">
        <f t="shared" si="65"/>
        <v>0</v>
      </c>
      <c r="BG262" s="166">
        <f t="shared" si="66"/>
        <v>0</v>
      </c>
      <c r="BH262" s="166">
        <f t="shared" si="67"/>
        <v>0</v>
      </c>
      <c r="BI262" s="166">
        <f t="shared" si="68"/>
        <v>0</v>
      </c>
      <c r="BJ262" s="19" t="s">
        <v>15</v>
      </c>
      <c r="BK262" s="166">
        <f t="shared" si="69"/>
        <v>0</v>
      </c>
      <c r="BL262" s="19" t="s">
        <v>85</v>
      </c>
      <c r="BM262" s="165" t="s">
        <v>3466</v>
      </c>
    </row>
    <row r="263" spans="1:65" s="2" customFormat="1" ht="24" customHeight="1">
      <c r="A263" s="34"/>
      <c r="B263" s="153"/>
      <c r="C263" s="154" t="s">
        <v>812</v>
      </c>
      <c r="D263" s="154" t="s">
        <v>161</v>
      </c>
      <c r="E263" s="155" t="s">
        <v>3467</v>
      </c>
      <c r="F263" s="156" t="s">
        <v>3468</v>
      </c>
      <c r="G263" s="157" t="s">
        <v>3417</v>
      </c>
      <c r="H263" s="158">
        <v>1</v>
      </c>
      <c r="I263" s="159"/>
      <c r="J263" s="160">
        <f t="shared" si="60"/>
        <v>0</v>
      </c>
      <c r="K263" s="156" t="s">
        <v>3</v>
      </c>
      <c r="L263" s="35"/>
      <c r="M263" s="161" t="s">
        <v>3</v>
      </c>
      <c r="N263" s="162" t="s">
        <v>42</v>
      </c>
      <c r="O263" s="55"/>
      <c r="P263" s="163">
        <f t="shared" si="61"/>
        <v>0</v>
      </c>
      <c r="Q263" s="163">
        <v>0.00328</v>
      </c>
      <c r="R263" s="163">
        <f t="shared" si="62"/>
        <v>0.00328</v>
      </c>
      <c r="S263" s="163">
        <v>0</v>
      </c>
      <c r="T263" s="164">
        <f t="shared" si="63"/>
        <v>0</v>
      </c>
      <c r="U263" s="34"/>
      <c r="V263" s="34"/>
      <c r="W263" s="34"/>
      <c r="X263" s="34"/>
      <c r="Y263" s="34"/>
      <c r="Z263" s="34"/>
      <c r="AA263" s="34"/>
      <c r="AB263" s="34"/>
      <c r="AC263" s="34"/>
      <c r="AD263" s="34"/>
      <c r="AE263" s="34"/>
      <c r="AR263" s="165" t="s">
        <v>251</v>
      </c>
      <c r="AT263" s="165" t="s">
        <v>161</v>
      </c>
      <c r="AU263" s="165" t="s">
        <v>79</v>
      </c>
      <c r="AY263" s="19" t="s">
        <v>159</v>
      </c>
      <c r="BE263" s="166">
        <f t="shared" si="64"/>
        <v>0</v>
      </c>
      <c r="BF263" s="166">
        <f t="shared" si="65"/>
        <v>0</v>
      </c>
      <c r="BG263" s="166">
        <f t="shared" si="66"/>
        <v>0</v>
      </c>
      <c r="BH263" s="166">
        <f t="shared" si="67"/>
        <v>0</v>
      </c>
      <c r="BI263" s="166">
        <f t="shared" si="68"/>
        <v>0</v>
      </c>
      <c r="BJ263" s="19" t="s">
        <v>15</v>
      </c>
      <c r="BK263" s="166">
        <f t="shared" si="69"/>
        <v>0</v>
      </c>
      <c r="BL263" s="19" t="s">
        <v>251</v>
      </c>
      <c r="BM263" s="165" t="s">
        <v>1248</v>
      </c>
    </row>
    <row r="264" spans="1:65" s="2" customFormat="1" ht="16.5" customHeight="1">
      <c r="A264" s="34"/>
      <c r="B264" s="153"/>
      <c r="C264" s="154" t="s">
        <v>829</v>
      </c>
      <c r="D264" s="154" t="s">
        <v>161</v>
      </c>
      <c r="E264" s="155" t="s">
        <v>3469</v>
      </c>
      <c r="F264" s="156" t="s">
        <v>3470</v>
      </c>
      <c r="G264" s="157" t="s">
        <v>293</v>
      </c>
      <c r="H264" s="158">
        <v>1</v>
      </c>
      <c r="I264" s="159"/>
      <c r="J264" s="160">
        <f t="shared" si="60"/>
        <v>0</v>
      </c>
      <c r="K264" s="156" t="s">
        <v>3</v>
      </c>
      <c r="L264" s="35"/>
      <c r="M264" s="161" t="s">
        <v>3</v>
      </c>
      <c r="N264" s="162" t="s">
        <v>42</v>
      </c>
      <c r="O264" s="55"/>
      <c r="P264" s="163">
        <f t="shared" si="61"/>
        <v>0</v>
      </c>
      <c r="Q264" s="163">
        <v>0.00041</v>
      </c>
      <c r="R264" s="163">
        <f t="shared" si="62"/>
        <v>0.00041</v>
      </c>
      <c r="S264" s="163">
        <v>0</v>
      </c>
      <c r="T264" s="164">
        <f t="shared" si="63"/>
        <v>0</v>
      </c>
      <c r="U264" s="34"/>
      <c r="V264" s="34"/>
      <c r="W264" s="34"/>
      <c r="X264" s="34"/>
      <c r="Y264" s="34"/>
      <c r="Z264" s="34"/>
      <c r="AA264" s="34"/>
      <c r="AB264" s="34"/>
      <c r="AC264" s="34"/>
      <c r="AD264" s="34"/>
      <c r="AE264" s="34"/>
      <c r="AR264" s="165" t="s">
        <v>251</v>
      </c>
      <c r="AT264" s="165" t="s">
        <v>161</v>
      </c>
      <c r="AU264" s="165" t="s">
        <v>79</v>
      </c>
      <c r="AY264" s="19" t="s">
        <v>159</v>
      </c>
      <c r="BE264" s="166">
        <f t="shared" si="64"/>
        <v>0</v>
      </c>
      <c r="BF264" s="166">
        <f t="shared" si="65"/>
        <v>0</v>
      </c>
      <c r="BG264" s="166">
        <f t="shared" si="66"/>
        <v>0</v>
      </c>
      <c r="BH264" s="166">
        <f t="shared" si="67"/>
        <v>0</v>
      </c>
      <c r="BI264" s="166">
        <f t="shared" si="68"/>
        <v>0</v>
      </c>
      <c r="BJ264" s="19" t="s">
        <v>15</v>
      </c>
      <c r="BK264" s="166">
        <f t="shared" si="69"/>
        <v>0</v>
      </c>
      <c r="BL264" s="19" t="s">
        <v>251</v>
      </c>
      <c r="BM264" s="165" t="s">
        <v>1257</v>
      </c>
    </row>
    <row r="265" spans="1:65" s="2" customFormat="1" ht="24" customHeight="1">
      <c r="A265" s="34"/>
      <c r="B265" s="153"/>
      <c r="C265" s="154" t="s">
        <v>834</v>
      </c>
      <c r="D265" s="154" t="s">
        <v>161</v>
      </c>
      <c r="E265" s="155" t="s">
        <v>3471</v>
      </c>
      <c r="F265" s="156" t="s">
        <v>3472</v>
      </c>
      <c r="G265" s="157" t="s">
        <v>293</v>
      </c>
      <c r="H265" s="158">
        <v>3</v>
      </c>
      <c r="I265" s="159"/>
      <c r="J265" s="160">
        <f t="shared" si="60"/>
        <v>0</v>
      </c>
      <c r="K265" s="156" t="s">
        <v>3</v>
      </c>
      <c r="L265" s="35"/>
      <c r="M265" s="161" t="s">
        <v>3</v>
      </c>
      <c r="N265" s="162" t="s">
        <v>42</v>
      </c>
      <c r="O265" s="55"/>
      <c r="P265" s="163">
        <f t="shared" si="61"/>
        <v>0</v>
      </c>
      <c r="Q265" s="163">
        <v>0.00147</v>
      </c>
      <c r="R265" s="163">
        <f t="shared" si="62"/>
        <v>0.00441</v>
      </c>
      <c r="S265" s="163">
        <v>0</v>
      </c>
      <c r="T265" s="164">
        <f t="shared" si="63"/>
        <v>0</v>
      </c>
      <c r="U265" s="34"/>
      <c r="V265" s="34"/>
      <c r="W265" s="34"/>
      <c r="X265" s="34"/>
      <c r="Y265" s="34"/>
      <c r="Z265" s="34"/>
      <c r="AA265" s="34"/>
      <c r="AB265" s="34"/>
      <c r="AC265" s="34"/>
      <c r="AD265" s="34"/>
      <c r="AE265" s="34"/>
      <c r="AR265" s="165" t="s">
        <v>251</v>
      </c>
      <c r="AT265" s="165" t="s">
        <v>161</v>
      </c>
      <c r="AU265" s="165" t="s">
        <v>79</v>
      </c>
      <c r="AY265" s="19" t="s">
        <v>159</v>
      </c>
      <c r="BE265" s="166">
        <f t="shared" si="64"/>
        <v>0</v>
      </c>
      <c r="BF265" s="166">
        <f t="shared" si="65"/>
        <v>0</v>
      </c>
      <c r="BG265" s="166">
        <f t="shared" si="66"/>
        <v>0</v>
      </c>
      <c r="BH265" s="166">
        <f t="shared" si="67"/>
        <v>0</v>
      </c>
      <c r="BI265" s="166">
        <f t="shared" si="68"/>
        <v>0</v>
      </c>
      <c r="BJ265" s="19" t="s">
        <v>15</v>
      </c>
      <c r="BK265" s="166">
        <f t="shared" si="69"/>
        <v>0</v>
      </c>
      <c r="BL265" s="19" t="s">
        <v>251</v>
      </c>
      <c r="BM265" s="165" t="s">
        <v>1271</v>
      </c>
    </row>
    <row r="266" spans="1:65" s="2" customFormat="1" ht="24" customHeight="1">
      <c r="A266" s="34"/>
      <c r="B266" s="153"/>
      <c r="C266" s="154" t="s">
        <v>858</v>
      </c>
      <c r="D266" s="154" t="s">
        <v>161</v>
      </c>
      <c r="E266" s="155" t="s">
        <v>3473</v>
      </c>
      <c r="F266" s="156" t="s">
        <v>3474</v>
      </c>
      <c r="G266" s="157" t="s">
        <v>293</v>
      </c>
      <c r="H266" s="158">
        <v>3</v>
      </c>
      <c r="I266" s="159"/>
      <c r="J266" s="160">
        <f t="shared" si="60"/>
        <v>0</v>
      </c>
      <c r="K266" s="156" t="s">
        <v>3</v>
      </c>
      <c r="L266" s="35"/>
      <c r="M266" s="161" t="s">
        <v>3</v>
      </c>
      <c r="N266" s="162" t="s">
        <v>42</v>
      </c>
      <c r="O266" s="55"/>
      <c r="P266" s="163">
        <f t="shared" si="61"/>
        <v>0</v>
      </c>
      <c r="Q266" s="163">
        <v>0.0005</v>
      </c>
      <c r="R266" s="163">
        <f t="shared" si="62"/>
        <v>0.0015</v>
      </c>
      <c r="S266" s="163">
        <v>0</v>
      </c>
      <c r="T266" s="164">
        <f t="shared" si="63"/>
        <v>0</v>
      </c>
      <c r="U266" s="34"/>
      <c r="V266" s="34"/>
      <c r="W266" s="34"/>
      <c r="X266" s="34"/>
      <c r="Y266" s="34"/>
      <c r="Z266" s="34"/>
      <c r="AA266" s="34"/>
      <c r="AB266" s="34"/>
      <c r="AC266" s="34"/>
      <c r="AD266" s="34"/>
      <c r="AE266" s="34"/>
      <c r="AR266" s="165" t="s">
        <v>251</v>
      </c>
      <c r="AT266" s="165" t="s">
        <v>161</v>
      </c>
      <c r="AU266" s="165" t="s">
        <v>79</v>
      </c>
      <c r="AY266" s="19" t="s">
        <v>159</v>
      </c>
      <c r="BE266" s="166">
        <f t="shared" si="64"/>
        <v>0</v>
      </c>
      <c r="BF266" s="166">
        <f t="shared" si="65"/>
        <v>0</v>
      </c>
      <c r="BG266" s="166">
        <f t="shared" si="66"/>
        <v>0</v>
      </c>
      <c r="BH266" s="166">
        <f t="shared" si="67"/>
        <v>0</v>
      </c>
      <c r="BI266" s="166">
        <f t="shared" si="68"/>
        <v>0</v>
      </c>
      <c r="BJ266" s="19" t="s">
        <v>15</v>
      </c>
      <c r="BK266" s="166">
        <f t="shared" si="69"/>
        <v>0</v>
      </c>
      <c r="BL266" s="19" t="s">
        <v>251</v>
      </c>
      <c r="BM266" s="165" t="s">
        <v>1279</v>
      </c>
    </row>
    <row r="267" spans="1:65" s="2" customFormat="1" ht="24" customHeight="1">
      <c r="A267" s="34"/>
      <c r="B267" s="153"/>
      <c r="C267" s="154" t="s">
        <v>863</v>
      </c>
      <c r="D267" s="154" t="s">
        <v>161</v>
      </c>
      <c r="E267" s="155" t="s">
        <v>3475</v>
      </c>
      <c r="F267" s="156" t="s">
        <v>3476</v>
      </c>
      <c r="G267" s="157" t="s">
        <v>293</v>
      </c>
      <c r="H267" s="158">
        <v>3</v>
      </c>
      <c r="I267" s="159"/>
      <c r="J267" s="160">
        <f t="shared" si="60"/>
        <v>0</v>
      </c>
      <c r="K267" s="156" t="s">
        <v>3</v>
      </c>
      <c r="L267" s="35"/>
      <c r="M267" s="161" t="s">
        <v>3</v>
      </c>
      <c r="N267" s="162" t="s">
        <v>42</v>
      </c>
      <c r="O267" s="55"/>
      <c r="P267" s="163">
        <f t="shared" si="61"/>
        <v>0</v>
      </c>
      <c r="Q267" s="163">
        <v>0.0001</v>
      </c>
      <c r="R267" s="163">
        <f t="shared" si="62"/>
        <v>0.00030000000000000003</v>
      </c>
      <c r="S267" s="163">
        <v>0</v>
      </c>
      <c r="T267" s="164">
        <f t="shared" si="63"/>
        <v>0</v>
      </c>
      <c r="U267" s="34"/>
      <c r="V267" s="34"/>
      <c r="W267" s="34"/>
      <c r="X267" s="34"/>
      <c r="Y267" s="34"/>
      <c r="Z267" s="34"/>
      <c r="AA267" s="34"/>
      <c r="AB267" s="34"/>
      <c r="AC267" s="34"/>
      <c r="AD267" s="34"/>
      <c r="AE267" s="34"/>
      <c r="AR267" s="165" t="s">
        <v>251</v>
      </c>
      <c r="AT267" s="165" t="s">
        <v>161</v>
      </c>
      <c r="AU267" s="165" t="s">
        <v>79</v>
      </c>
      <c r="AY267" s="19" t="s">
        <v>159</v>
      </c>
      <c r="BE267" s="166">
        <f t="shared" si="64"/>
        <v>0</v>
      </c>
      <c r="BF267" s="166">
        <f t="shared" si="65"/>
        <v>0</v>
      </c>
      <c r="BG267" s="166">
        <f t="shared" si="66"/>
        <v>0</v>
      </c>
      <c r="BH267" s="166">
        <f t="shared" si="67"/>
        <v>0</v>
      </c>
      <c r="BI267" s="166">
        <f t="shared" si="68"/>
        <v>0</v>
      </c>
      <c r="BJ267" s="19" t="s">
        <v>15</v>
      </c>
      <c r="BK267" s="166">
        <f t="shared" si="69"/>
        <v>0</v>
      </c>
      <c r="BL267" s="19" t="s">
        <v>251</v>
      </c>
      <c r="BM267" s="165" t="s">
        <v>1287</v>
      </c>
    </row>
    <row r="268" spans="1:65" s="2" customFormat="1" ht="24" customHeight="1">
      <c r="A268" s="34"/>
      <c r="B268" s="153"/>
      <c r="C268" s="154" t="s">
        <v>887</v>
      </c>
      <c r="D268" s="154" t="s">
        <v>161</v>
      </c>
      <c r="E268" s="155" t="s">
        <v>3477</v>
      </c>
      <c r="F268" s="156" t="s">
        <v>3478</v>
      </c>
      <c r="G268" s="157" t="s">
        <v>3417</v>
      </c>
      <c r="H268" s="158">
        <v>1</v>
      </c>
      <c r="I268" s="159"/>
      <c r="J268" s="160">
        <f t="shared" si="60"/>
        <v>0</v>
      </c>
      <c r="K268" s="156" t="s">
        <v>3</v>
      </c>
      <c r="L268" s="35"/>
      <c r="M268" s="161" t="s">
        <v>3</v>
      </c>
      <c r="N268" s="162" t="s">
        <v>42</v>
      </c>
      <c r="O268" s="55"/>
      <c r="P268" s="163">
        <f t="shared" si="61"/>
        <v>0</v>
      </c>
      <c r="Q268" s="163">
        <v>0</v>
      </c>
      <c r="R268" s="163">
        <f t="shared" si="62"/>
        <v>0</v>
      </c>
      <c r="S268" s="163">
        <v>0</v>
      </c>
      <c r="T268" s="164">
        <f t="shared" si="63"/>
        <v>0</v>
      </c>
      <c r="U268" s="34"/>
      <c r="V268" s="34"/>
      <c r="W268" s="34"/>
      <c r="X268" s="34"/>
      <c r="Y268" s="34"/>
      <c r="Z268" s="34"/>
      <c r="AA268" s="34"/>
      <c r="AB268" s="34"/>
      <c r="AC268" s="34"/>
      <c r="AD268" s="34"/>
      <c r="AE268" s="34"/>
      <c r="AR268" s="165" t="s">
        <v>251</v>
      </c>
      <c r="AT268" s="165" t="s">
        <v>161</v>
      </c>
      <c r="AU268" s="165" t="s">
        <v>79</v>
      </c>
      <c r="AY268" s="19" t="s">
        <v>159</v>
      </c>
      <c r="BE268" s="166">
        <f t="shared" si="64"/>
        <v>0</v>
      </c>
      <c r="BF268" s="166">
        <f t="shared" si="65"/>
        <v>0</v>
      </c>
      <c r="BG268" s="166">
        <f t="shared" si="66"/>
        <v>0</v>
      </c>
      <c r="BH268" s="166">
        <f t="shared" si="67"/>
        <v>0</v>
      </c>
      <c r="BI268" s="166">
        <f t="shared" si="68"/>
        <v>0</v>
      </c>
      <c r="BJ268" s="19" t="s">
        <v>15</v>
      </c>
      <c r="BK268" s="166">
        <f t="shared" si="69"/>
        <v>0</v>
      </c>
      <c r="BL268" s="19" t="s">
        <v>251</v>
      </c>
      <c r="BM268" s="165" t="s">
        <v>1298</v>
      </c>
    </row>
    <row r="269" spans="1:65" s="2" customFormat="1" ht="16.5" customHeight="1">
      <c r="A269" s="34"/>
      <c r="B269" s="153"/>
      <c r="C269" s="154" t="s">
        <v>894</v>
      </c>
      <c r="D269" s="154" t="s">
        <v>161</v>
      </c>
      <c r="E269" s="155" t="s">
        <v>3479</v>
      </c>
      <c r="F269" s="156" t="s">
        <v>3480</v>
      </c>
      <c r="G269" s="157" t="s">
        <v>293</v>
      </c>
      <c r="H269" s="158">
        <v>2</v>
      </c>
      <c r="I269" s="159"/>
      <c r="J269" s="160">
        <f t="shared" si="60"/>
        <v>0</v>
      </c>
      <c r="K269" s="156" t="s">
        <v>3</v>
      </c>
      <c r="L269" s="35"/>
      <c r="M269" s="161" t="s">
        <v>3</v>
      </c>
      <c r="N269" s="162" t="s">
        <v>42</v>
      </c>
      <c r="O269" s="55"/>
      <c r="P269" s="163">
        <f t="shared" si="61"/>
        <v>0</v>
      </c>
      <c r="Q269" s="163">
        <v>0.00128</v>
      </c>
      <c r="R269" s="163">
        <f t="shared" si="62"/>
        <v>0.00256</v>
      </c>
      <c r="S269" s="163">
        <v>0</v>
      </c>
      <c r="T269" s="164">
        <f t="shared" si="63"/>
        <v>0</v>
      </c>
      <c r="U269" s="34"/>
      <c r="V269" s="34"/>
      <c r="W269" s="34"/>
      <c r="X269" s="34"/>
      <c r="Y269" s="34"/>
      <c r="Z269" s="34"/>
      <c r="AA269" s="34"/>
      <c r="AB269" s="34"/>
      <c r="AC269" s="34"/>
      <c r="AD269" s="34"/>
      <c r="AE269" s="34"/>
      <c r="AR269" s="165" t="s">
        <v>251</v>
      </c>
      <c r="AT269" s="165" t="s">
        <v>161</v>
      </c>
      <c r="AU269" s="165" t="s">
        <v>79</v>
      </c>
      <c r="AY269" s="19" t="s">
        <v>159</v>
      </c>
      <c r="BE269" s="166">
        <f t="shared" si="64"/>
        <v>0</v>
      </c>
      <c r="BF269" s="166">
        <f t="shared" si="65"/>
        <v>0</v>
      </c>
      <c r="BG269" s="166">
        <f t="shared" si="66"/>
        <v>0</v>
      </c>
      <c r="BH269" s="166">
        <f t="shared" si="67"/>
        <v>0</v>
      </c>
      <c r="BI269" s="166">
        <f t="shared" si="68"/>
        <v>0</v>
      </c>
      <c r="BJ269" s="19" t="s">
        <v>15</v>
      </c>
      <c r="BK269" s="166">
        <f t="shared" si="69"/>
        <v>0</v>
      </c>
      <c r="BL269" s="19" t="s">
        <v>251</v>
      </c>
      <c r="BM269" s="165" t="s">
        <v>1310</v>
      </c>
    </row>
    <row r="270" spans="1:65" s="2" customFormat="1" ht="16.5" customHeight="1">
      <c r="A270" s="34"/>
      <c r="B270" s="153"/>
      <c r="C270" s="154" t="s">
        <v>913</v>
      </c>
      <c r="D270" s="154" t="s">
        <v>161</v>
      </c>
      <c r="E270" s="155" t="s">
        <v>3481</v>
      </c>
      <c r="F270" s="156" t="s">
        <v>3482</v>
      </c>
      <c r="G270" s="157" t="s">
        <v>293</v>
      </c>
      <c r="H270" s="158">
        <v>1</v>
      </c>
      <c r="I270" s="159"/>
      <c r="J270" s="160">
        <f t="shared" si="60"/>
        <v>0</v>
      </c>
      <c r="K270" s="156" t="s">
        <v>3</v>
      </c>
      <c r="L270" s="35"/>
      <c r="M270" s="161" t="s">
        <v>3</v>
      </c>
      <c r="N270" s="162" t="s">
        <v>42</v>
      </c>
      <c r="O270" s="55"/>
      <c r="P270" s="163">
        <f t="shared" si="61"/>
        <v>0</v>
      </c>
      <c r="Q270" s="163">
        <v>0.00044</v>
      </c>
      <c r="R270" s="163">
        <f t="shared" si="62"/>
        <v>0.00044</v>
      </c>
      <c r="S270" s="163">
        <v>0</v>
      </c>
      <c r="T270" s="164">
        <f t="shared" si="63"/>
        <v>0</v>
      </c>
      <c r="U270" s="34"/>
      <c r="V270" s="34"/>
      <c r="W270" s="34"/>
      <c r="X270" s="34"/>
      <c r="Y270" s="34"/>
      <c r="Z270" s="34"/>
      <c r="AA270" s="34"/>
      <c r="AB270" s="34"/>
      <c r="AC270" s="34"/>
      <c r="AD270" s="34"/>
      <c r="AE270" s="34"/>
      <c r="AR270" s="165" t="s">
        <v>251</v>
      </c>
      <c r="AT270" s="165" t="s">
        <v>161</v>
      </c>
      <c r="AU270" s="165" t="s">
        <v>79</v>
      </c>
      <c r="AY270" s="19" t="s">
        <v>159</v>
      </c>
      <c r="BE270" s="166">
        <f t="shared" si="64"/>
        <v>0</v>
      </c>
      <c r="BF270" s="166">
        <f t="shared" si="65"/>
        <v>0</v>
      </c>
      <c r="BG270" s="166">
        <f t="shared" si="66"/>
        <v>0</v>
      </c>
      <c r="BH270" s="166">
        <f t="shared" si="67"/>
        <v>0</v>
      </c>
      <c r="BI270" s="166">
        <f t="shared" si="68"/>
        <v>0</v>
      </c>
      <c r="BJ270" s="19" t="s">
        <v>15</v>
      </c>
      <c r="BK270" s="166">
        <f t="shared" si="69"/>
        <v>0</v>
      </c>
      <c r="BL270" s="19" t="s">
        <v>251</v>
      </c>
      <c r="BM270" s="165" t="s">
        <v>1319</v>
      </c>
    </row>
    <row r="271" spans="1:65" s="2" customFormat="1" ht="36" customHeight="1">
      <c r="A271" s="34"/>
      <c r="B271" s="153"/>
      <c r="C271" s="154" t="s">
        <v>1149</v>
      </c>
      <c r="D271" s="154" t="s">
        <v>161</v>
      </c>
      <c r="E271" s="155" t="s">
        <v>3483</v>
      </c>
      <c r="F271" s="156" t="s">
        <v>3484</v>
      </c>
      <c r="G271" s="157" t="s">
        <v>2172</v>
      </c>
      <c r="H271" s="209"/>
      <c r="I271" s="159"/>
      <c r="J271" s="160">
        <f t="shared" si="60"/>
        <v>0</v>
      </c>
      <c r="K271" s="156" t="s">
        <v>165</v>
      </c>
      <c r="L271" s="35"/>
      <c r="M271" s="161" t="s">
        <v>3</v>
      </c>
      <c r="N271" s="162" t="s">
        <v>42</v>
      </c>
      <c r="O271" s="55"/>
      <c r="P271" s="163">
        <f t="shared" si="61"/>
        <v>0</v>
      </c>
      <c r="Q271" s="163">
        <v>0</v>
      </c>
      <c r="R271" s="163">
        <f t="shared" si="62"/>
        <v>0</v>
      </c>
      <c r="S271" s="163">
        <v>0</v>
      </c>
      <c r="T271" s="164">
        <f t="shared" si="63"/>
        <v>0</v>
      </c>
      <c r="U271" s="34"/>
      <c r="V271" s="34"/>
      <c r="W271" s="34"/>
      <c r="X271" s="34"/>
      <c r="Y271" s="34"/>
      <c r="Z271" s="34"/>
      <c r="AA271" s="34"/>
      <c r="AB271" s="34"/>
      <c r="AC271" s="34"/>
      <c r="AD271" s="34"/>
      <c r="AE271" s="34"/>
      <c r="AR271" s="165" t="s">
        <v>251</v>
      </c>
      <c r="AT271" s="165" t="s">
        <v>161</v>
      </c>
      <c r="AU271" s="165" t="s">
        <v>79</v>
      </c>
      <c r="AY271" s="19" t="s">
        <v>159</v>
      </c>
      <c r="BE271" s="166">
        <f t="shared" si="64"/>
        <v>0</v>
      </c>
      <c r="BF271" s="166">
        <f t="shared" si="65"/>
        <v>0</v>
      </c>
      <c r="BG271" s="166">
        <f t="shared" si="66"/>
        <v>0</v>
      </c>
      <c r="BH271" s="166">
        <f t="shared" si="67"/>
        <v>0</v>
      </c>
      <c r="BI271" s="166">
        <f t="shared" si="68"/>
        <v>0</v>
      </c>
      <c r="BJ271" s="19" t="s">
        <v>15</v>
      </c>
      <c r="BK271" s="166">
        <f t="shared" si="69"/>
        <v>0</v>
      </c>
      <c r="BL271" s="19" t="s">
        <v>251</v>
      </c>
      <c r="BM271" s="165" t="s">
        <v>3485</v>
      </c>
    </row>
    <row r="272" spans="2:63" s="12" customFormat="1" ht="22.9" customHeight="1">
      <c r="B272" s="140"/>
      <c r="D272" s="141" t="s">
        <v>70</v>
      </c>
      <c r="E272" s="151" t="s">
        <v>3486</v>
      </c>
      <c r="F272" s="151" t="s">
        <v>3487</v>
      </c>
      <c r="I272" s="143"/>
      <c r="J272" s="152">
        <f>BK272</f>
        <v>0</v>
      </c>
      <c r="L272" s="140"/>
      <c r="M272" s="145"/>
      <c r="N272" s="146"/>
      <c r="O272" s="146"/>
      <c r="P272" s="147">
        <f>SUM(P273:P302)</f>
        <v>0</v>
      </c>
      <c r="Q272" s="146"/>
      <c r="R272" s="147">
        <f>SUM(R273:R302)</f>
        <v>0.05073999999999999</v>
      </c>
      <c r="S272" s="146"/>
      <c r="T272" s="148">
        <f>SUM(T273:T302)</f>
        <v>0</v>
      </c>
      <c r="AR272" s="141" t="s">
        <v>79</v>
      </c>
      <c r="AT272" s="149" t="s">
        <v>70</v>
      </c>
      <c r="AU272" s="149" t="s">
        <v>15</v>
      </c>
      <c r="AY272" s="141" t="s">
        <v>159</v>
      </c>
      <c r="BK272" s="150">
        <f>SUM(BK273:BK302)</f>
        <v>0</v>
      </c>
    </row>
    <row r="273" spans="1:65" s="2" customFormat="1" ht="16.5" customHeight="1">
      <c r="A273" s="34"/>
      <c r="B273" s="153"/>
      <c r="C273" s="154" t="s">
        <v>922</v>
      </c>
      <c r="D273" s="154" t="s">
        <v>161</v>
      </c>
      <c r="E273" s="155" t="s">
        <v>3488</v>
      </c>
      <c r="F273" s="156" t="s">
        <v>3489</v>
      </c>
      <c r="G273" s="157" t="s">
        <v>293</v>
      </c>
      <c r="H273" s="158">
        <v>5</v>
      </c>
      <c r="I273" s="159"/>
      <c r="J273" s="160">
        <f aca="true" t="shared" si="70" ref="J273:J302">ROUND(I273*H273,2)</f>
        <v>0</v>
      </c>
      <c r="K273" s="156" t="s">
        <v>3</v>
      </c>
      <c r="L273" s="35"/>
      <c r="M273" s="161" t="s">
        <v>3</v>
      </c>
      <c r="N273" s="162" t="s">
        <v>42</v>
      </c>
      <c r="O273" s="55"/>
      <c r="P273" s="163">
        <f aca="true" t="shared" si="71" ref="P273:P302">O273*H273</f>
        <v>0</v>
      </c>
      <c r="Q273" s="163">
        <v>0</v>
      </c>
      <c r="R273" s="163">
        <f aca="true" t="shared" si="72" ref="R273:R302">Q273*H273</f>
        <v>0</v>
      </c>
      <c r="S273" s="163">
        <v>0</v>
      </c>
      <c r="T273" s="164">
        <f aca="true" t="shared" si="73" ref="T273:T302">S273*H273</f>
        <v>0</v>
      </c>
      <c r="U273" s="34"/>
      <c r="V273" s="34"/>
      <c r="W273" s="34"/>
      <c r="X273" s="34"/>
      <c r="Y273" s="34"/>
      <c r="Z273" s="34"/>
      <c r="AA273" s="34"/>
      <c r="AB273" s="34"/>
      <c r="AC273" s="34"/>
      <c r="AD273" s="34"/>
      <c r="AE273" s="34"/>
      <c r="AR273" s="165" t="s">
        <v>251</v>
      </c>
      <c r="AT273" s="165" t="s">
        <v>161</v>
      </c>
      <c r="AU273" s="165" t="s">
        <v>79</v>
      </c>
      <c r="AY273" s="19" t="s">
        <v>159</v>
      </c>
      <c r="BE273" s="166">
        <f aca="true" t="shared" si="74" ref="BE273:BE302">IF(N273="základní",J273,0)</f>
        <v>0</v>
      </c>
      <c r="BF273" s="166">
        <f aca="true" t="shared" si="75" ref="BF273:BF302">IF(N273="snížená",J273,0)</f>
        <v>0</v>
      </c>
      <c r="BG273" s="166">
        <f aca="true" t="shared" si="76" ref="BG273:BG302">IF(N273="zákl. přenesená",J273,0)</f>
        <v>0</v>
      </c>
      <c r="BH273" s="166">
        <f aca="true" t="shared" si="77" ref="BH273:BH302">IF(N273="sníž. přenesená",J273,0)</f>
        <v>0</v>
      </c>
      <c r="BI273" s="166">
        <f aca="true" t="shared" si="78" ref="BI273:BI302">IF(N273="nulová",J273,0)</f>
        <v>0</v>
      </c>
      <c r="BJ273" s="19" t="s">
        <v>15</v>
      </c>
      <c r="BK273" s="166">
        <f aca="true" t="shared" si="79" ref="BK273:BK302">ROUND(I273*H273,2)</f>
        <v>0</v>
      </c>
      <c r="BL273" s="19" t="s">
        <v>251</v>
      </c>
      <c r="BM273" s="165" t="s">
        <v>1328</v>
      </c>
    </row>
    <row r="274" spans="1:65" s="2" customFormat="1" ht="16.5" customHeight="1">
      <c r="A274" s="34"/>
      <c r="B274" s="153"/>
      <c r="C274" s="154" t="s">
        <v>926</v>
      </c>
      <c r="D274" s="154" t="s">
        <v>161</v>
      </c>
      <c r="E274" s="155" t="s">
        <v>3490</v>
      </c>
      <c r="F274" s="156" t="s">
        <v>3491</v>
      </c>
      <c r="G274" s="157" t="s">
        <v>293</v>
      </c>
      <c r="H274" s="158">
        <v>5</v>
      </c>
      <c r="I274" s="159"/>
      <c r="J274" s="160">
        <f t="shared" si="70"/>
        <v>0</v>
      </c>
      <c r="K274" s="156" t="s">
        <v>3</v>
      </c>
      <c r="L274" s="35"/>
      <c r="M274" s="161" t="s">
        <v>3</v>
      </c>
      <c r="N274" s="162" t="s">
        <v>42</v>
      </c>
      <c r="O274" s="55"/>
      <c r="P274" s="163">
        <f t="shared" si="71"/>
        <v>0</v>
      </c>
      <c r="Q274" s="163">
        <v>0.00242</v>
      </c>
      <c r="R274" s="163">
        <f t="shared" si="72"/>
        <v>0.0121</v>
      </c>
      <c r="S274" s="163">
        <v>0</v>
      </c>
      <c r="T274" s="164">
        <f t="shared" si="73"/>
        <v>0</v>
      </c>
      <c r="U274" s="34"/>
      <c r="V274" s="34"/>
      <c r="W274" s="34"/>
      <c r="X274" s="34"/>
      <c r="Y274" s="34"/>
      <c r="Z274" s="34"/>
      <c r="AA274" s="34"/>
      <c r="AB274" s="34"/>
      <c r="AC274" s="34"/>
      <c r="AD274" s="34"/>
      <c r="AE274" s="34"/>
      <c r="AR274" s="165" t="s">
        <v>251</v>
      </c>
      <c r="AT274" s="165" t="s">
        <v>161</v>
      </c>
      <c r="AU274" s="165" t="s">
        <v>79</v>
      </c>
      <c r="AY274" s="19" t="s">
        <v>159</v>
      </c>
      <c r="BE274" s="166">
        <f t="shared" si="74"/>
        <v>0</v>
      </c>
      <c r="BF274" s="166">
        <f t="shared" si="75"/>
        <v>0</v>
      </c>
      <c r="BG274" s="166">
        <f t="shared" si="76"/>
        <v>0</v>
      </c>
      <c r="BH274" s="166">
        <f t="shared" si="77"/>
        <v>0</v>
      </c>
      <c r="BI274" s="166">
        <f t="shared" si="78"/>
        <v>0</v>
      </c>
      <c r="BJ274" s="19" t="s">
        <v>15</v>
      </c>
      <c r="BK274" s="166">
        <f t="shared" si="79"/>
        <v>0</v>
      </c>
      <c r="BL274" s="19" t="s">
        <v>251</v>
      </c>
      <c r="BM274" s="165" t="s">
        <v>1338</v>
      </c>
    </row>
    <row r="275" spans="1:65" s="2" customFormat="1" ht="24" customHeight="1">
      <c r="A275" s="34"/>
      <c r="B275" s="153"/>
      <c r="C275" s="154" t="s">
        <v>930</v>
      </c>
      <c r="D275" s="154" t="s">
        <v>161</v>
      </c>
      <c r="E275" s="155" t="s">
        <v>3492</v>
      </c>
      <c r="F275" s="156" t="s">
        <v>3493</v>
      </c>
      <c r="G275" s="157" t="s">
        <v>293</v>
      </c>
      <c r="H275" s="158">
        <v>5</v>
      </c>
      <c r="I275" s="159"/>
      <c r="J275" s="160">
        <f t="shared" si="70"/>
        <v>0</v>
      </c>
      <c r="K275" s="156" t="s">
        <v>3</v>
      </c>
      <c r="L275" s="35"/>
      <c r="M275" s="161" t="s">
        <v>3</v>
      </c>
      <c r="N275" s="162" t="s">
        <v>42</v>
      </c>
      <c r="O275" s="55"/>
      <c r="P275" s="163">
        <f t="shared" si="71"/>
        <v>0</v>
      </c>
      <c r="Q275" s="163">
        <v>0</v>
      </c>
      <c r="R275" s="163">
        <f t="shared" si="72"/>
        <v>0</v>
      </c>
      <c r="S275" s="163">
        <v>0</v>
      </c>
      <c r="T275" s="164">
        <f t="shared" si="73"/>
        <v>0</v>
      </c>
      <c r="U275" s="34"/>
      <c r="V275" s="34"/>
      <c r="W275" s="34"/>
      <c r="X275" s="34"/>
      <c r="Y275" s="34"/>
      <c r="Z275" s="34"/>
      <c r="AA275" s="34"/>
      <c r="AB275" s="34"/>
      <c r="AC275" s="34"/>
      <c r="AD275" s="34"/>
      <c r="AE275" s="34"/>
      <c r="AR275" s="165" t="s">
        <v>251</v>
      </c>
      <c r="AT275" s="165" t="s">
        <v>161</v>
      </c>
      <c r="AU275" s="165" t="s">
        <v>79</v>
      </c>
      <c r="AY275" s="19" t="s">
        <v>159</v>
      </c>
      <c r="BE275" s="166">
        <f t="shared" si="74"/>
        <v>0</v>
      </c>
      <c r="BF275" s="166">
        <f t="shared" si="75"/>
        <v>0</v>
      </c>
      <c r="BG275" s="166">
        <f t="shared" si="76"/>
        <v>0</v>
      </c>
      <c r="BH275" s="166">
        <f t="shared" si="77"/>
        <v>0</v>
      </c>
      <c r="BI275" s="166">
        <f t="shared" si="78"/>
        <v>0</v>
      </c>
      <c r="BJ275" s="19" t="s">
        <v>15</v>
      </c>
      <c r="BK275" s="166">
        <f t="shared" si="79"/>
        <v>0</v>
      </c>
      <c r="BL275" s="19" t="s">
        <v>251</v>
      </c>
      <c r="BM275" s="165" t="s">
        <v>1349</v>
      </c>
    </row>
    <row r="276" spans="1:65" s="2" customFormat="1" ht="24" customHeight="1">
      <c r="A276" s="34"/>
      <c r="B276" s="153"/>
      <c r="C276" s="154" t="s">
        <v>935</v>
      </c>
      <c r="D276" s="154" t="s">
        <v>161</v>
      </c>
      <c r="E276" s="155" t="s">
        <v>3494</v>
      </c>
      <c r="F276" s="156" t="s">
        <v>3495</v>
      </c>
      <c r="G276" s="157" t="s">
        <v>3417</v>
      </c>
      <c r="H276" s="158">
        <v>5</v>
      </c>
      <c r="I276" s="159"/>
      <c r="J276" s="160">
        <f t="shared" si="70"/>
        <v>0</v>
      </c>
      <c r="K276" s="156" t="s">
        <v>3</v>
      </c>
      <c r="L276" s="35"/>
      <c r="M276" s="161" t="s">
        <v>3</v>
      </c>
      <c r="N276" s="162" t="s">
        <v>42</v>
      </c>
      <c r="O276" s="55"/>
      <c r="P276" s="163">
        <f t="shared" si="71"/>
        <v>0</v>
      </c>
      <c r="Q276" s="163">
        <v>0</v>
      </c>
      <c r="R276" s="163">
        <f t="shared" si="72"/>
        <v>0</v>
      </c>
      <c r="S276" s="163">
        <v>0</v>
      </c>
      <c r="T276" s="164">
        <f t="shared" si="73"/>
        <v>0</v>
      </c>
      <c r="U276" s="34"/>
      <c r="V276" s="34"/>
      <c r="W276" s="34"/>
      <c r="X276" s="34"/>
      <c r="Y276" s="34"/>
      <c r="Z276" s="34"/>
      <c r="AA276" s="34"/>
      <c r="AB276" s="34"/>
      <c r="AC276" s="34"/>
      <c r="AD276" s="34"/>
      <c r="AE276" s="34"/>
      <c r="AR276" s="165" t="s">
        <v>251</v>
      </c>
      <c r="AT276" s="165" t="s">
        <v>161</v>
      </c>
      <c r="AU276" s="165" t="s">
        <v>79</v>
      </c>
      <c r="AY276" s="19" t="s">
        <v>159</v>
      </c>
      <c r="BE276" s="166">
        <f t="shared" si="74"/>
        <v>0</v>
      </c>
      <c r="BF276" s="166">
        <f t="shared" si="75"/>
        <v>0</v>
      </c>
      <c r="BG276" s="166">
        <f t="shared" si="76"/>
        <v>0</v>
      </c>
      <c r="BH276" s="166">
        <f t="shared" si="77"/>
        <v>0</v>
      </c>
      <c r="BI276" s="166">
        <f t="shared" si="78"/>
        <v>0</v>
      </c>
      <c r="BJ276" s="19" t="s">
        <v>15</v>
      </c>
      <c r="BK276" s="166">
        <f t="shared" si="79"/>
        <v>0</v>
      </c>
      <c r="BL276" s="19" t="s">
        <v>251</v>
      </c>
      <c r="BM276" s="165" t="s">
        <v>1358</v>
      </c>
    </row>
    <row r="277" spans="1:65" s="2" customFormat="1" ht="16.5" customHeight="1">
      <c r="A277" s="34"/>
      <c r="B277" s="153"/>
      <c r="C277" s="154" t="s">
        <v>939</v>
      </c>
      <c r="D277" s="154" t="s">
        <v>161</v>
      </c>
      <c r="E277" s="155" t="s">
        <v>3496</v>
      </c>
      <c r="F277" s="156" t="s">
        <v>3497</v>
      </c>
      <c r="G277" s="157" t="s">
        <v>293</v>
      </c>
      <c r="H277" s="158">
        <v>5</v>
      </c>
      <c r="I277" s="159"/>
      <c r="J277" s="160">
        <f t="shared" si="70"/>
        <v>0</v>
      </c>
      <c r="K277" s="156" t="s">
        <v>3</v>
      </c>
      <c r="L277" s="35"/>
      <c r="M277" s="161" t="s">
        <v>3</v>
      </c>
      <c r="N277" s="162" t="s">
        <v>42</v>
      </c>
      <c r="O277" s="55"/>
      <c r="P277" s="163">
        <f t="shared" si="71"/>
        <v>0</v>
      </c>
      <c r="Q277" s="163">
        <v>0</v>
      </c>
      <c r="R277" s="163">
        <f t="shared" si="72"/>
        <v>0</v>
      </c>
      <c r="S277" s="163">
        <v>0</v>
      </c>
      <c r="T277" s="164">
        <f t="shared" si="73"/>
        <v>0</v>
      </c>
      <c r="U277" s="34"/>
      <c r="V277" s="34"/>
      <c r="W277" s="34"/>
      <c r="X277" s="34"/>
      <c r="Y277" s="34"/>
      <c r="Z277" s="34"/>
      <c r="AA277" s="34"/>
      <c r="AB277" s="34"/>
      <c r="AC277" s="34"/>
      <c r="AD277" s="34"/>
      <c r="AE277" s="34"/>
      <c r="AR277" s="165" t="s">
        <v>251</v>
      </c>
      <c r="AT277" s="165" t="s">
        <v>161</v>
      </c>
      <c r="AU277" s="165" t="s">
        <v>79</v>
      </c>
      <c r="AY277" s="19" t="s">
        <v>159</v>
      </c>
      <c r="BE277" s="166">
        <f t="shared" si="74"/>
        <v>0</v>
      </c>
      <c r="BF277" s="166">
        <f t="shared" si="75"/>
        <v>0</v>
      </c>
      <c r="BG277" s="166">
        <f t="shared" si="76"/>
        <v>0</v>
      </c>
      <c r="BH277" s="166">
        <f t="shared" si="77"/>
        <v>0</v>
      </c>
      <c r="BI277" s="166">
        <f t="shared" si="78"/>
        <v>0</v>
      </c>
      <c r="BJ277" s="19" t="s">
        <v>15</v>
      </c>
      <c r="BK277" s="166">
        <f t="shared" si="79"/>
        <v>0</v>
      </c>
      <c r="BL277" s="19" t="s">
        <v>251</v>
      </c>
      <c r="BM277" s="165" t="s">
        <v>1367</v>
      </c>
    </row>
    <row r="278" spans="1:65" s="2" customFormat="1" ht="24" customHeight="1">
      <c r="A278" s="34"/>
      <c r="B278" s="153"/>
      <c r="C278" s="154" t="s">
        <v>943</v>
      </c>
      <c r="D278" s="154" t="s">
        <v>161</v>
      </c>
      <c r="E278" s="155" t="s">
        <v>3498</v>
      </c>
      <c r="F278" s="156" t="s">
        <v>3499</v>
      </c>
      <c r="G278" s="157" t="s">
        <v>293</v>
      </c>
      <c r="H278" s="158">
        <v>5</v>
      </c>
      <c r="I278" s="159"/>
      <c r="J278" s="160">
        <f t="shared" si="70"/>
        <v>0</v>
      </c>
      <c r="K278" s="156" t="s">
        <v>3</v>
      </c>
      <c r="L278" s="35"/>
      <c r="M278" s="161" t="s">
        <v>3</v>
      </c>
      <c r="N278" s="162" t="s">
        <v>42</v>
      </c>
      <c r="O278" s="55"/>
      <c r="P278" s="163">
        <f t="shared" si="71"/>
        <v>0</v>
      </c>
      <c r="Q278" s="163">
        <v>0</v>
      </c>
      <c r="R278" s="163">
        <f t="shared" si="72"/>
        <v>0</v>
      </c>
      <c r="S278" s="163">
        <v>0</v>
      </c>
      <c r="T278" s="164">
        <f t="shared" si="73"/>
        <v>0</v>
      </c>
      <c r="U278" s="34"/>
      <c r="V278" s="34"/>
      <c r="W278" s="34"/>
      <c r="X278" s="34"/>
      <c r="Y278" s="34"/>
      <c r="Z278" s="34"/>
      <c r="AA278" s="34"/>
      <c r="AB278" s="34"/>
      <c r="AC278" s="34"/>
      <c r="AD278" s="34"/>
      <c r="AE278" s="34"/>
      <c r="AR278" s="165" t="s">
        <v>251</v>
      </c>
      <c r="AT278" s="165" t="s">
        <v>161</v>
      </c>
      <c r="AU278" s="165" t="s">
        <v>79</v>
      </c>
      <c r="AY278" s="19" t="s">
        <v>159</v>
      </c>
      <c r="BE278" s="166">
        <f t="shared" si="74"/>
        <v>0</v>
      </c>
      <c r="BF278" s="166">
        <f t="shared" si="75"/>
        <v>0</v>
      </c>
      <c r="BG278" s="166">
        <f t="shared" si="76"/>
        <v>0</v>
      </c>
      <c r="BH278" s="166">
        <f t="shared" si="77"/>
        <v>0</v>
      </c>
      <c r="BI278" s="166">
        <f t="shared" si="78"/>
        <v>0</v>
      </c>
      <c r="BJ278" s="19" t="s">
        <v>15</v>
      </c>
      <c r="BK278" s="166">
        <f t="shared" si="79"/>
        <v>0</v>
      </c>
      <c r="BL278" s="19" t="s">
        <v>251</v>
      </c>
      <c r="BM278" s="165" t="s">
        <v>1376</v>
      </c>
    </row>
    <row r="279" spans="1:65" s="2" customFormat="1" ht="16.5" customHeight="1">
      <c r="A279" s="34"/>
      <c r="B279" s="153"/>
      <c r="C279" s="154" t="s">
        <v>949</v>
      </c>
      <c r="D279" s="154" t="s">
        <v>161</v>
      </c>
      <c r="E279" s="155" t="s">
        <v>3500</v>
      </c>
      <c r="F279" s="156" t="s">
        <v>3501</v>
      </c>
      <c r="G279" s="157" t="s">
        <v>293</v>
      </c>
      <c r="H279" s="158">
        <v>7</v>
      </c>
      <c r="I279" s="159"/>
      <c r="J279" s="160">
        <f t="shared" si="70"/>
        <v>0</v>
      </c>
      <c r="K279" s="156" t="s">
        <v>3</v>
      </c>
      <c r="L279" s="35"/>
      <c r="M279" s="161" t="s">
        <v>3</v>
      </c>
      <c r="N279" s="162" t="s">
        <v>42</v>
      </c>
      <c r="O279" s="55"/>
      <c r="P279" s="163">
        <f t="shared" si="71"/>
        <v>0</v>
      </c>
      <c r="Q279" s="163">
        <v>0</v>
      </c>
      <c r="R279" s="163">
        <f t="shared" si="72"/>
        <v>0</v>
      </c>
      <c r="S279" s="163">
        <v>0</v>
      </c>
      <c r="T279" s="164">
        <f t="shared" si="73"/>
        <v>0</v>
      </c>
      <c r="U279" s="34"/>
      <c r="V279" s="34"/>
      <c r="W279" s="34"/>
      <c r="X279" s="34"/>
      <c r="Y279" s="34"/>
      <c r="Z279" s="34"/>
      <c r="AA279" s="34"/>
      <c r="AB279" s="34"/>
      <c r="AC279" s="34"/>
      <c r="AD279" s="34"/>
      <c r="AE279" s="34"/>
      <c r="AR279" s="165" t="s">
        <v>251</v>
      </c>
      <c r="AT279" s="165" t="s">
        <v>161</v>
      </c>
      <c r="AU279" s="165" t="s">
        <v>79</v>
      </c>
      <c r="AY279" s="19" t="s">
        <v>159</v>
      </c>
      <c r="BE279" s="166">
        <f t="shared" si="74"/>
        <v>0</v>
      </c>
      <c r="BF279" s="166">
        <f t="shared" si="75"/>
        <v>0</v>
      </c>
      <c r="BG279" s="166">
        <f t="shared" si="76"/>
        <v>0</v>
      </c>
      <c r="BH279" s="166">
        <f t="shared" si="77"/>
        <v>0</v>
      </c>
      <c r="BI279" s="166">
        <f t="shared" si="78"/>
        <v>0</v>
      </c>
      <c r="BJ279" s="19" t="s">
        <v>15</v>
      </c>
      <c r="BK279" s="166">
        <f t="shared" si="79"/>
        <v>0</v>
      </c>
      <c r="BL279" s="19" t="s">
        <v>251</v>
      </c>
      <c r="BM279" s="165" t="s">
        <v>1391</v>
      </c>
    </row>
    <row r="280" spans="1:65" s="2" customFormat="1" ht="16.5" customHeight="1">
      <c r="A280" s="34"/>
      <c r="B280" s="153"/>
      <c r="C280" s="154" t="s">
        <v>955</v>
      </c>
      <c r="D280" s="154" t="s">
        <v>161</v>
      </c>
      <c r="E280" s="155" t="s">
        <v>3502</v>
      </c>
      <c r="F280" s="156" t="s">
        <v>3503</v>
      </c>
      <c r="G280" s="157" t="s">
        <v>3417</v>
      </c>
      <c r="H280" s="158">
        <v>7</v>
      </c>
      <c r="I280" s="159"/>
      <c r="J280" s="160">
        <f t="shared" si="70"/>
        <v>0</v>
      </c>
      <c r="K280" s="156" t="s">
        <v>3</v>
      </c>
      <c r="L280" s="35"/>
      <c r="M280" s="161" t="s">
        <v>3</v>
      </c>
      <c r="N280" s="162" t="s">
        <v>42</v>
      </c>
      <c r="O280" s="55"/>
      <c r="P280" s="163">
        <f t="shared" si="71"/>
        <v>0</v>
      </c>
      <c r="Q280" s="163">
        <v>0.00185</v>
      </c>
      <c r="R280" s="163">
        <f t="shared" si="72"/>
        <v>0.01295</v>
      </c>
      <c r="S280" s="163">
        <v>0</v>
      </c>
      <c r="T280" s="164">
        <f t="shared" si="73"/>
        <v>0</v>
      </c>
      <c r="U280" s="34"/>
      <c r="V280" s="34"/>
      <c r="W280" s="34"/>
      <c r="X280" s="34"/>
      <c r="Y280" s="34"/>
      <c r="Z280" s="34"/>
      <c r="AA280" s="34"/>
      <c r="AB280" s="34"/>
      <c r="AC280" s="34"/>
      <c r="AD280" s="34"/>
      <c r="AE280" s="34"/>
      <c r="AR280" s="165" t="s">
        <v>251</v>
      </c>
      <c r="AT280" s="165" t="s">
        <v>161</v>
      </c>
      <c r="AU280" s="165" t="s">
        <v>79</v>
      </c>
      <c r="AY280" s="19" t="s">
        <v>159</v>
      </c>
      <c r="BE280" s="166">
        <f t="shared" si="74"/>
        <v>0</v>
      </c>
      <c r="BF280" s="166">
        <f t="shared" si="75"/>
        <v>0</v>
      </c>
      <c r="BG280" s="166">
        <f t="shared" si="76"/>
        <v>0</v>
      </c>
      <c r="BH280" s="166">
        <f t="shared" si="77"/>
        <v>0</v>
      </c>
      <c r="BI280" s="166">
        <f t="shared" si="78"/>
        <v>0</v>
      </c>
      <c r="BJ280" s="19" t="s">
        <v>15</v>
      </c>
      <c r="BK280" s="166">
        <f t="shared" si="79"/>
        <v>0</v>
      </c>
      <c r="BL280" s="19" t="s">
        <v>251</v>
      </c>
      <c r="BM280" s="165" t="s">
        <v>1403</v>
      </c>
    </row>
    <row r="281" spans="1:65" s="2" customFormat="1" ht="24" customHeight="1">
      <c r="A281" s="34"/>
      <c r="B281" s="153"/>
      <c r="C281" s="154" t="s">
        <v>962</v>
      </c>
      <c r="D281" s="154" t="s">
        <v>161</v>
      </c>
      <c r="E281" s="155" t="s">
        <v>3504</v>
      </c>
      <c r="F281" s="156" t="s">
        <v>3505</v>
      </c>
      <c r="G281" s="157" t="s">
        <v>293</v>
      </c>
      <c r="H281" s="158">
        <v>7</v>
      </c>
      <c r="I281" s="159"/>
      <c r="J281" s="160">
        <f t="shared" si="70"/>
        <v>0</v>
      </c>
      <c r="K281" s="156" t="s">
        <v>3</v>
      </c>
      <c r="L281" s="35"/>
      <c r="M281" s="161" t="s">
        <v>3</v>
      </c>
      <c r="N281" s="162" t="s">
        <v>42</v>
      </c>
      <c r="O281" s="55"/>
      <c r="P281" s="163">
        <f t="shared" si="71"/>
        <v>0</v>
      </c>
      <c r="Q281" s="163">
        <v>0.00019</v>
      </c>
      <c r="R281" s="163">
        <f t="shared" si="72"/>
        <v>0.00133</v>
      </c>
      <c r="S281" s="163">
        <v>0</v>
      </c>
      <c r="T281" s="164">
        <f t="shared" si="73"/>
        <v>0</v>
      </c>
      <c r="U281" s="34"/>
      <c r="V281" s="34"/>
      <c r="W281" s="34"/>
      <c r="X281" s="34"/>
      <c r="Y281" s="34"/>
      <c r="Z281" s="34"/>
      <c r="AA281" s="34"/>
      <c r="AB281" s="34"/>
      <c r="AC281" s="34"/>
      <c r="AD281" s="34"/>
      <c r="AE281" s="34"/>
      <c r="AR281" s="165" t="s">
        <v>85</v>
      </c>
      <c r="AT281" s="165" t="s">
        <v>161</v>
      </c>
      <c r="AU281" s="165" t="s">
        <v>79</v>
      </c>
      <c r="AY281" s="19" t="s">
        <v>159</v>
      </c>
      <c r="BE281" s="166">
        <f t="shared" si="74"/>
        <v>0</v>
      </c>
      <c r="BF281" s="166">
        <f t="shared" si="75"/>
        <v>0</v>
      </c>
      <c r="BG281" s="166">
        <f t="shared" si="76"/>
        <v>0</v>
      </c>
      <c r="BH281" s="166">
        <f t="shared" si="77"/>
        <v>0</v>
      </c>
      <c r="BI281" s="166">
        <f t="shared" si="78"/>
        <v>0</v>
      </c>
      <c r="BJ281" s="19" t="s">
        <v>15</v>
      </c>
      <c r="BK281" s="166">
        <f t="shared" si="79"/>
        <v>0</v>
      </c>
      <c r="BL281" s="19" t="s">
        <v>85</v>
      </c>
      <c r="BM281" s="165" t="s">
        <v>3506</v>
      </c>
    </row>
    <row r="282" spans="1:65" s="2" customFormat="1" ht="16.5" customHeight="1">
      <c r="A282" s="34"/>
      <c r="B282" s="153"/>
      <c r="C282" s="154" t="s">
        <v>978</v>
      </c>
      <c r="D282" s="154" t="s">
        <v>161</v>
      </c>
      <c r="E282" s="155" t="s">
        <v>3507</v>
      </c>
      <c r="F282" s="156" t="s">
        <v>3508</v>
      </c>
      <c r="G282" s="157" t="s">
        <v>3417</v>
      </c>
      <c r="H282" s="158">
        <v>1</v>
      </c>
      <c r="I282" s="159"/>
      <c r="J282" s="160">
        <f t="shared" si="70"/>
        <v>0</v>
      </c>
      <c r="K282" s="156" t="s">
        <v>3</v>
      </c>
      <c r="L282" s="35"/>
      <c r="M282" s="161" t="s">
        <v>3</v>
      </c>
      <c r="N282" s="162" t="s">
        <v>42</v>
      </c>
      <c r="O282" s="55"/>
      <c r="P282" s="163">
        <f t="shared" si="71"/>
        <v>0</v>
      </c>
      <c r="Q282" s="163">
        <v>0.00601</v>
      </c>
      <c r="R282" s="163">
        <f t="shared" si="72"/>
        <v>0.00601</v>
      </c>
      <c r="S282" s="163">
        <v>0</v>
      </c>
      <c r="T282" s="164">
        <f t="shared" si="73"/>
        <v>0</v>
      </c>
      <c r="U282" s="34"/>
      <c r="V282" s="34"/>
      <c r="W282" s="34"/>
      <c r="X282" s="34"/>
      <c r="Y282" s="34"/>
      <c r="Z282" s="34"/>
      <c r="AA282" s="34"/>
      <c r="AB282" s="34"/>
      <c r="AC282" s="34"/>
      <c r="AD282" s="34"/>
      <c r="AE282" s="34"/>
      <c r="AR282" s="165" t="s">
        <v>251</v>
      </c>
      <c r="AT282" s="165" t="s">
        <v>161</v>
      </c>
      <c r="AU282" s="165" t="s">
        <v>79</v>
      </c>
      <c r="AY282" s="19" t="s">
        <v>159</v>
      </c>
      <c r="BE282" s="166">
        <f t="shared" si="74"/>
        <v>0</v>
      </c>
      <c r="BF282" s="166">
        <f t="shared" si="75"/>
        <v>0</v>
      </c>
      <c r="BG282" s="166">
        <f t="shared" si="76"/>
        <v>0</v>
      </c>
      <c r="BH282" s="166">
        <f t="shared" si="77"/>
        <v>0</v>
      </c>
      <c r="BI282" s="166">
        <f t="shared" si="78"/>
        <v>0</v>
      </c>
      <c r="BJ282" s="19" t="s">
        <v>15</v>
      </c>
      <c r="BK282" s="166">
        <f t="shared" si="79"/>
        <v>0</v>
      </c>
      <c r="BL282" s="19" t="s">
        <v>251</v>
      </c>
      <c r="BM282" s="165" t="s">
        <v>1451</v>
      </c>
    </row>
    <row r="283" spans="1:65" s="2" customFormat="1" ht="16.5" customHeight="1">
      <c r="A283" s="34"/>
      <c r="B283" s="153"/>
      <c r="C283" s="154" t="s">
        <v>981</v>
      </c>
      <c r="D283" s="154" t="s">
        <v>161</v>
      </c>
      <c r="E283" s="155" t="s">
        <v>3509</v>
      </c>
      <c r="F283" s="156" t="s">
        <v>3510</v>
      </c>
      <c r="G283" s="157" t="s">
        <v>3417</v>
      </c>
      <c r="H283" s="158">
        <v>1</v>
      </c>
      <c r="I283" s="159"/>
      <c r="J283" s="160">
        <f t="shared" si="70"/>
        <v>0</v>
      </c>
      <c r="K283" s="156" t="s">
        <v>3</v>
      </c>
      <c r="L283" s="35"/>
      <c r="M283" s="161" t="s">
        <v>3</v>
      </c>
      <c r="N283" s="162" t="s">
        <v>42</v>
      </c>
      <c r="O283" s="55"/>
      <c r="P283" s="163">
        <f t="shared" si="71"/>
        <v>0</v>
      </c>
      <c r="Q283" s="163">
        <v>0.00185</v>
      </c>
      <c r="R283" s="163">
        <f t="shared" si="72"/>
        <v>0.00185</v>
      </c>
      <c r="S283" s="163">
        <v>0</v>
      </c>
      <c r="T283" s="164">
        <f t="shared" si="73"/>
        <v>0</v>
      </c>
      <c r="U283" s="34"/>
      <c r="V283" s="34"/>
      <c r="W283" s="34"/>
      <c r="X283" s="34"/>
      <c r="Y283" s="34"/>
      <c r="Z283" s="34"/>
      <c r="AA283" s="34"/>
      <c r="AB283" s="34"/>
      <c r="AC283" s="34"/>
      <c r="AD283" s="34"/>
      <c r="AE283" s="34"/>
      <c r="AR283" s="165" t="s">
        <v>251</v>
      </c>
      <c r="AT283" s="165" t="s">
        <v>161</v>
      </c>
      <c r="AU283" s="165" t="s">
        <v>79</v>
      </c>
      <c r="AY283" s="19" t="s">
        <v>159</v>
      </c>
      <c r="BE283" s="166">
        <f t="shared" si="74"/>
        <v>0</v>
      </c>
      <c r="BF283" s="166">
        <f t="shared" si="75"/>
        <v>0</v>
      </c>
      <c r="BG283" s="166">
        <f t="shared" si="76"/>
        <v>0</v>
      </c>
      <c r="BH283" s="166">
        <f t="shared" si="77"/>
        <v>0</v>
      </c>
      <c r="BI283" s="166">
        <f t="shared" si="78"/>
        <v>0</v>
      </c>
      <c r="BJ283" s="19" t="s">
        <v>15</v>
      </c>
      <c r="BK283" s="166">
        <f t="shared" si="79"/>
        <v>0</v>
      </c>
      <c r="BL283" s="19" t="s">
        <v>251</v>
      </c>
      <c r="BM283" s="165" t="s">
        <v>1467</v>
      </c>
    </row>
    <row r="284" spans="1:65" s="2" customFormat="1" ht="16.5" customHeight="1">
      <c r="A284" s="34"/>
      <c r="B284" s="153"/>
      <c r="C284" s="154" t="s">
        <v>986</v>
      </c>
      <c r="D284" s="154" t="s">
        <v>161</v>
      </c>
      <c r="E284" s="155" t="s">
        <v>3511</v>
      </c>
      <c r="F284" s="156" t="s">
        <v>3512</v>
      </c>
      <c r="G284" s="157" t="s">
        <v>293</v>
      </c>
      <c r="H284" s="158">
        <v>2</v>
      </c>
      <c r="I284" s="159"/>
      <c r="J284" s="160">
        <f t="shared" si="70"/>
        <v>0</v>
      </c>
      <c r="K284" s="156" t="s">
        <v>3</v>
      </c>
      <c r="L284" s="35"/>
      <c r="M284" s="161" t="s">
        <v>3</v>
      </c>
      <c r="N284" s="162" t="s">
        <v>42</v>
      </c>
      <c r="O284" s="55"/>
      <c r="P284" s="163">
        <f t="shared" si="71"/>
        <v>0</v>
      </c>
      <c r="Q284" s="163">
        <v>0</v>
      </c>
      <c r="R284" s="163">
        <f t="shared" si="72"/>
        <v>0</v>
      </c>
      <c r="S284" s="163">
        <v>0</v>
      </c>
      <c r="T284" s="164">
        <f t="shared" si="73"/>
        <v>0</v>
      </c>
      <c r="U284" s="34"/>
      <c r="V284" s="34"/>
      <c r="W284" s="34"/>
      <c r="X284" s="34"/>
      <c r="Y284" s="34"/>
      <c r="Z284" s="34"/>
      <c r="AA284" s="34"/>
      <c r="AB284" s="34"/>
      <c r="AC284" s="34"/>
      <c r="AD284" s="34"/>
      <c r="AE284" s="34"/>
      <c r="AR284" s="165" t="s">
        <v>251</v>
      </c>
      <c r="AT284" s="165" t="s">
        <v>161</v>
      </c>
      <c r="AU284" s="165" t="s">
        <v>79</v>
      </c>
      <c r="AY284" s="19" t="s">
        <v>159</v>
      </c>
      <c r="BE284" s="166">
        <f t="shared" si="74"/>
        <v>0</v>
      </c>
      <c r="BF284" s="166">
        <f t="shared" si="75"/>
        <v>0</v>
      </c>
      <c r="BG284" s="166">
        <f t="shared" si="76"/>
        <v>0</v>
      </c>
      <c r="BH284" s="166">
        <f t="shared" si="77"/>
        <v>0</v>
      </c>
      <c r="BI284" s="166">
        <f t="shared" si="78"/>
        <v>0</v>
      </c>
      <c r="BJ284" s="19" t="s">
        <v>15</v>
      </c>
      <c r="BK284" s="166">
        <f t="shared" si="79"/>
        <v>0</v>
      </c>
      <c r="BL284" s="19" t="s">
        <v>251</v>
      </c>
      <c r="BM284" s="165" t="s">
        <v>1478</v>
      </c>
    </row>
    <row r="285" spans="1:65" s="2" customFormat="1" ht="16.5" customHeight="1">
      <c r="A285" s="34"/>
      <c r="B285" s="153"/>
      <c r="C285" s="154" t="s">
        <v>991</v>
      </c>
      <c r="D285" s="154" t="s">
        <v>161</v>
      </c>
      <c r="E285" s="155" t="s">
        <v>3490</v>
      </c>
      <c r="F285" s="156" t="s">
        <v>3491</v>
      </c>
      <c r="G285" s="157" t="s">
        <v>293</v>
      </c>
      <c r="H285" s="158">
        <v>2</v>
      </c>
      <c r="I285" s="159"/>
      <c r="J285" s="160">
        <f t="shared" si="70"/>
        <v>0</v>
      </c>
      <c r="K285" s="156" t="s">
        <v>3</v>
      </c>
      <c r="L285" s="35"/>
      <c r="M285" s="161" t="s">
        <v>3</v>
      </c>
      <c r="N285" s="162" t="s">
        <v>42</v>
      </c>
      <c r="O285" s="55"/>
      <c r="P285" s="163">
        <f t="shared" si="71"/>
        <v>0</v>
      </c>
      <c r="Q285" s="163">
        <v>0.00242</v>
      </c>
      <c r="R285" s="163">
        <f t="shared" si="72"/>
        <v>0.00484</v>
      </c>
      <c r="S285" s="163">
        <v>0</v>
      </c>
      <c r="T285" s="164">
        <f t="shared" si="73"/>
        <v>0</v>
      </c>
      <c r="U285" s="34"/>
      <c r="V285" s="34"/>
      <c r="W285" s="34"/>
      <c r="X285" s="34"/>
      <c r="Y285" s="34"/>
      <c r="Z285" s="34"/>
      <c r="AA285" s="34"/>
      <c r="AB285" s="34"/>
      <c r="AC285" s="34"/>
      <c r="AD285" s="34"/>
      <c r="AE285" s="34"/>
      <c r="AR285" s="165" t="s">
        <v>251</v>
      </c>
      <c r="AT285" s="165" t="s">
        <v>161</v>
      </c>
      <c r="AU285" s="165" t="s">
        <v>79</v>
      </c>
      <c r="AY285" s="19" t="s">
        <v>159</v>
      </c>
      <c r="BE285" s="166">
        <f t="shared" si="74"/>
        <v>0</v>
      </c>
      <c r="BF285" s="166">
        <f t="shared" si="75"/>
        <v>0</v>
      </c>
      <c r="BG285" s="166">
        <f t="shared" si="76"/>
        <v>0</v>
      </c>
      <c r="BH285" s="166">
        <f t="shared" si="77"/>
        <v>0</v>
      </c>
      <c r="BI285" s="166">
        <f t="shared" si="78"/>
        <v>0</v>
      </c>
      <c r="BJ285" s="19" t="s">
        <v>15</v>
      </c>
      <c r="BK285" s="166">
        <f t="shared" si="79"/>
        <v>0</v>
      </c>
      <c r="BL285" s="19" t="s">
        <v>251</v>
      </c>
      <c r="BM285" s="165" t="s">
        <v>1493</v>
      </c>
    </row>
    <row r="286" spans="1:65" s="2" customFormat="1" ht="36" customHeight="1">
      <c r="A286" s="34"/>
      <c r="B286" s="153"/>
      <c r="C286" s="154" t="s">
        <v>997</v>
      </c>
      <c r="D286" s="154" t="s">
        <v>161</v>
      </c>
      <c r="E286" s="155" t="s">
        <v>3513</v>
      </c>
      <c r="F286" s="156" t="s">
        <v>3514</v>
      </c>
      <c r="G286" s="157" t="s">
        <v>293</v>
      </c>
      <c r="H286" s="158">
        <v>2</v>
      </c>
      <c r="I286" s="159"/>
      <c r="J286" s="160">
        <f t="shared" si="70"/>
        <v>0</v>
      </c>
      <c r="K286" s="156" t="s">
        <v>3</v>
      </c>
      <c r="L286" s="35"/>
      <c r="M286" s="161" t="s">
        <v>3</v>
      </c>
      <c r="N286" s="162" t="s">
        <v>42</v>
      </c>
      <c r="O286" s="55"/>
      <c r="P286" s="163">
        <f t="shared" si="71"/>
        <v>0</v>
      </c>
      <c r="Q286" s="163">
        <v>0</v>
      </c>
      <c r="R286" s="163">
        <f t="shared" si="72"/>
        <v>0</v>
      </c>
      <c r="S286" s="163">
        <v>0</v>
      </c>
      <c r="T286" s="164">
        <f t="shared" si="73"/>
        <v>0</v>
      </c>
      <c r="U286" s="34"/>
      <c r="V286" s="34"/>
      <c r="W286" s="34"/>
      <c r="X286" s="34"/>
      <c r="Y286" s="34"/>
      <c r="Z286" s="34"/>
      <c r="AA286" s="34"/>
      <c r="AB286" s="34"/>
      <c r="AC286" s="34"/>
      <c r="AD286" s="34"/>
      <c r="AE286" s="34"/>
      <c r="AR286" s="165" t="s">
        <v>251</v>
      </c>
      <c r="AT286" s="165" t="s">
        <v>161</v>
      </c>
      <c r="AU286" s="165" t="s">
        <v>79</v>
      </c>
      <c r="AY286" s="19" t="s">
        <v>159</v>
      </c>
      <c r="BE286" s="166">
        <f t="shared" si="74"/>
        <v>0</v>
      </c>
      <c r="BF286" s="166">
        <f t="shared" si="75"/>
        <v>0</v>
      </c>
      <c r="BG286" s="166">
        <f t="shared" si="76"/>
        <v>0</v>
      </c>
      <c r="BH286" s="166">
        <f t="shared" si="77"/>
        <v>0</v>
      </c>
      <c r="BI286" s="166">
        <f t="shared" si="78"/>
        <v>0</v>
      </c>
      <c r="BJ286" s="19" t="s">
        <v>15</v>
      </c>
      <c r="BK286" s="166">
        <f t="shared" si="79"/>
        <v>0</v>
      </c>
      <c r="BL286" s="19" t="s">
        <v>251</v>
      </c>
      <c r="BM286" s="165" t="s">
        <v>1503</v>
      </c>
    </row>
    <row r="287" spans="1:65" s="2" customFormat="1" ht="24" customHeight="1">
      <c r="A287" s="34"/>
      <c r="B287" s="153"/>
      <c r="C287" s="154" t="s">
        <v>1001</v>
      </c>
      <c r="D287" s="154" t="s">
        <v>161</v>
      </c>
      <c r="E287" s="155" t="s">
        <v>3515</v>
      </c>
      <c r="F287" s="156" t="s">
        <v>3516</v>
      </c>
      <c r="G287" s="157" t="s">
        <v>3417</v>
      </c>
      <c r="H287" s="158">
        <v>2</v>
      </c>
      <c r="I287" s="159"/>
      <c r="J287" s="160">
        <f t="shared" si="70"/>
        <v>0</v>
      </c>
      <c r="K287" s="156" t="s">
        <v>3</v>
      </c>
      <c r="L287" s="35"/>
      <c r="M287" s="161" t="s">
        <v>3</v>
      </c>
      <c r="N287" s="162" t="s">
        <v>42</v>
      </c>
      <c r="O287" s="55"/>
      <c r="P287" s="163">
        <f t="shared" si="71"/>
        <v>0</v>
      </c>
      <c r="Q287" s="163">
        <v>0</v>
      </c>
      <c r="R287" s="163">
        <f t="shared" si="72"/>
        <v>0</v>
      </c>
      <c r="S287" s="163">
        <v>0</v>
      </c>
      <c r="T287" s="164">
        <f t="shared" si="73"/>
        <v>0</v>
      </c>
      <c r="U287" s="34"/>
      <c r="V287" s="34"/>
      <c r="W287" s="34"/>
      <c r="X287" s="34"/>
      <c r="Y287" s="34"/>
      <c r="Z287" s="34"/>
      <c r="AA287" s="34"/>
      <c r="AB287" s="34"/>
      <c r="AC287" s="34"/>
      <c r="AD287" s="34"/>
      <c r="AE287" s="34"/>
      <c r="AR287" s="165" t="s">
        <v>251</v>
      </c>
      <c r="AT287" s="165" t="s">
        <v>161</v>
      </c>
      <c r="AU287" s="165" t="s">
        <v>79</v>
      </c>
      <c r="AY287" s="19" t="s">
        <v>159</v>
      </c>
      <c r="BE287" s="166">
        <f t="shared" si="74"/>
        <v>0</v>
      </c>
      <c r="BF287" s="166">
        <f t="shared" si="75"/>
        <v>0</v>
      </c>
      <c r="BG287" s="166">
        <f t="shared" si="76"/>
        <v>0</v>
      </c>
      <c r="BH287" s="166">
        <f t="shared" si="77"/>
        <v>0</v>
      </c>
      <c r="BI287" s="166">
        <f t="shared" si="78"/>
        <v>0</v>
      </c>
      <c r="BJ287" s="19" t="s">
        <v>15</v>
      </c>
      <c r="BK287" s="166">
        <f t="shared" si="79"/>
        <v>0</v>
      </c>
      <c r="BL287" s="19" t="s">
        <v>251</v>
      </c>
      <c r="BM287" s="165" t="s">
        <v>1511</v>
      </c>
    </row>
    <row r="288" spans="1:65" s="2" customFormat="1" ht="24" customHeight="1">
      <c r="A288" s="34"/>
      <c r="B288" s="153"/>
      <c r="C288" s="154" t="s">
        <v>1006</v>
      </c>
      <c r="D288" s="154" t="s">
        <v>161</v>
      </c>
      <c r="E288" s="155" t="s">
        <v>3517</v>
      </c>
      <c r="F288" s="156" t="s">
        <v>3518</v>
      </c>
      <c r="G288" s="157" t="s">
        <v>293</v>
      </c>
      <c r="H288" s="158">
        <v>2</v>
      </c>
      <c r="I288" s="159"/>
      <c r="J288" s="160">
        <f t="shared" si="70"/>
        <v>0</v>
      </c>
      <c r="K288" s="156" t="s">
        <v>3</v>
      </c>
      <c r="L288" s="35"/>
      <c r="M288" s="161" t="s">
        <v>3</v>
      </c>
      <c r="N288" s="162" t="s">
        <v>42</v>
      </c>
      <c r="O288" s="55"/>
      <c r="P288" s="163">
        <f t="shared" si="71"/>
        <v>0</v>
      </c>
      <c r="Q288" s="163">
        <v>0</v>
      </c>
      <c r="R288" s="163">
        <f t="shared" si="72"/>
        <v>0</v>
      </c>
      <c r="S288" s="163">
        <v>0</v>
      </c>
      <c r="T288" s="164">
        <f t="shared" si="73"/>
        <v>0</v>
      </c>
      <c r="U288" s="34"/>
      <c r="V288" s="34"/>
      <c r="W288" s="34"/>
      <c r="X288" s="34"/>
      <c r="Y288" s="34"/>
      <c r="Z288" s="34"/>
      <c r="AA288" s="34"/>
      <c r="AB288" s="34"/>
      <c r="AC288" s="34"/>
      <c r="AD288" s="34"/>
      <c r="AE288" s="34"/>
      <c r="AR288" s="165" t="s">
        <v>251</v>
      </c>
      <c r="AT288" s="165" t="s">
        <v>161</v>
      </c>
      <c r="AU288" s="165" t="s">
        <v>79</v>
      </c>
      <c r="AY288" s="19" t="s">
        <v>159</v>
      </c>
      <c r="BE288" s="166">
        <f t="shared" si="74"/>
        <v>0</v>
      </c>
      <c r="BF288" s="166">
        <f t="shared" si="75"/>
        <v>0</v>
      </c>
      <c r="BG288" s="166">
        <f t="shared" si="76"/>
        <v>0</v>
      </c>
      <c r="BH288" s="166">
        <f t="shared" si="77"/>
        <v>0</v>
      </c>
      <c r="BI288" s="166">
        <f t="shared" si="78"/>
        <v>0</v>
      </c>
      <c r="BJ288" s="19" t="s">
        <v>15</v>
      </c>
      <c r="BK288" s="166">
        <f t="shared" si="79"/>
        <v>0</v>
      </c>
      <c r="BL288" s="19" t="s">
        <v>251</v>
      </c>
      <c r="BM288" s="165" t="s">
        <v>1520</v>
      </c>
    </row>
    <row r="289" spans="1:65" s="2" customFormat="1" ht="16.5" customHeight="1">
      <c r="A289" s="34"/>
      <c r="B289" s="153"/>
      <c r="C289" s="154" t="s">
        <v>1011</v>
      </c>
      <c r="D289" s="154" t="s">
        <v>161</v>
      </c>
      <c r="E289" s="155" t="s">
        <v>3519</v>
      </c>
      <c r="F289" s="156" t="s">
        <v>3520</v>
      </c>
      <c r="G289" s="157" t="s">
        <v>3417</v>
      </c>
      <c r="H289" s="158">
        <v>2</v>
      </c>
      <c r="I289" s="159"/>
      <c r="J289" s="160">
        <f t="shared" si="70"/>
        <v>0</v>
      </c>
      <c r="K289" s="156" t="s">
        <v>3</v>
      </c>
      <c r="L289" s="35"/>
      <c r="M289" s="161" t="s">
        <v>3</v>
      </c>
      <c r="N289" s="162" t="s">
        <v>42</v>
      </c>
      <c r="O289" s="55"/>
      <c r="P289" s="163">
        <f t="shared" si="71"/>
        <v>0</v>
      </c>
      <c r="Q289" s="163">
        <v>0.00017</v>
      </c>
      <c r="R289" s="163">
        <f t="shared" si="72"/>
        <v>0.00034</v>
      </c>
      <c r="S289" s="163">
        <v>0</v>
      </c>
      <c r="T289" s="164">
        <f t="shared" si="73"/>
        <v>0</v>
      </c>
      <c r="U289" s="34"/>
      <c r="V289" s="34"/>
      <c r="W289" s="34"/>
      <c r="X289" s="34"/>
      <c r="Y289" s="34"/>
      <c r="Z289" s="34"/>
      <c r="AA289" s="34"/>
      <c r="AB289" s="34"/>
      <c r="AC289" s="34"/>
      <c r="AD289" s="34"/>
      <c r="AE289" s="34"/>
      <c r="AR289" s="165" t="s">
        <v>251</v>
      </c>
      <c r="AT289" s="165" t="s">
        <v>161</v>
      </c>
      <c r="AU289" s="165" t="s">
        <v>79</v>
      </c>
      <c r="AY289" s="19" t="s">
        <v>159</v>
      </c>
      <c r="BE289" s="166">
        <f t="shared" si="74"/>
        <v>0</v>
      </c>
      <c r="BF289" s="166">
        <f t="shared" si="75"/>
        <v>0</v>
      </c>
      <c r="BG289" s="166">
        <f t="shared" si="76"/>
        <v>0</v>
      </c>
      <c r="BH289" s="166">
        <f t="shared" si="77"/>
        <v>0</v>
      </c>
      <c r="BI289" s="166">
        <f t="shared" si="78"/>
        <v>0</v>
      </c>
      <c r="BJ289" s="19" t="s">
        <v>15</v>
      </c>
      <c r="BK289" s="166">
        <f t="shared" si="79"/>
        <v>0</v>
      </c>
      <c r="BL289" s="19" t="s">
        <v>251</v>
      </c>
      <c r="BM289" s="165" t="s">
        <v>1533</v>
      </c>
    </row>
    <row r="290" spans="1:65" s="2" customFormat="1" ht="36" customHeight="1">
      <c r="A290" s="34"/>
      <c r="B290" s="153"/>
      <c r="C290" s="154" t="s">
        <v>1016</v>
      </c>
      <c r="D290" s="154" t="s">
        <v>161</v>
      </c>
      <c r="E290" s="155" t="s">
        <v>3521</v>
      </c>
      <c r="F290" s="156" t="s">
        <v>3522</v>
      </c>
      <c r="G290" s="157" t="s">
        <v>293</v>
      </c>
      <c r="H290" s="158">
        <v>2</v>
      </c>
      <c r="I290" s="159"/>
      <c r="J290" s="160">
        <f t="shared" si="70"/>
        <v>0</v>
      </c>
      <c r="K290" s="156" t="s">
        <v>3</v>
      </c>
      <c r="L290" s="35"/>
      <c r="M290" s="161" t="s">
        <v>3</v>
      </c>
      <c r="N290" s="162" t="s">
        <v>42</v>
      </c>
      <c r="O290" s="55"/>
      <c r="P290" s="163">
        <f t="shared" si="71"/>
        <v>0</v>
      </c>
      <c r="Q290" s="163">
        <v>0</v>
      </c>
      <c r="R290" s="163">
        <f t="shared" si="72"/>
        <v>0</v>
      </c>
      <c r="S290" s="163">
        <v>0</v>
      </c>
      <c r="T290" s="164">
        <f t="shared" si="73"/>
        <v>0</v>
      </c>
      <c r="U290" s="34"/>
      <c r="V290" s="34"/>
      <c r="W290" s="34"/>
      <c r="X290" s="34"/>
      <c r="Y290" s="34"/>
      <c r="Z290" s="34"/>
      <c r="AA290" s="34"/>
      <c r="AB290" s="34"/>
      <c r="AC290" s="34"/>
      <c r="AD290" s="34"/>
      <c r="AE290" s="34"/>
      <c r="AR290" s="165" t="s">
        <v>251</v>
      </c>
      <c r="AT290" s="165" t="s">
        <v>161</v>
      </c>
      <c r="AU290" s="165" t="s">
        <v>79</v>
      </c>
      <c r="AY290" s="19" t="s">
        <v>159</v>
      </c>
      <c r="BE290" s="166">
        <f t="shared" si="74"/>
        <v>0</v>
      </c>
      <c r="BF290" s="166">
        <f t="shared" si="75"/>
        <v>0</v>
      </c>
      <c r="BG290" s="166">
        <f t="shared" si="76"/>
        <v>0</v>
      </c>
      <c r="BH290" s="166">
        <f t="shared" si="77"/>
        <v>0</v>
      </c>
      <c r="BI290" s="166">
        <f t="shared" si="78"/>
        <v>0</v>
      </c>
      <c r="BJ290" s="19" t="s">
        <v>15</v>
      </c>
      <c r="BK290" s="166">
        <f t="shared" si="79"/>
        <v>0</v>
      </c>
      <c r="BL290" s="19" t="s">
        <v>251</v>
      </c>
      <c r="BM290" s="165" t="s">
        <v>1545</v>
      </c>
    </row>
    <row r="291" spans="1:65" s="2" customFormat="1" ht="16.5" customHeight="1">
      <c r="A291" s="34"/>
      <c r="B291" s="153"/>
      <c r="C291" s="154" t="s">
        <v>1019</v>
      </c>
      <c r="D291" s="154" t="s">
        <v>161</v>
      </c>
      <c r="E291" s="155" t="s">
        <v>3523</v>
      </c>
      <c r="F291" s="156" t="s">
        <v>3524</v>
      </c>
      <c r="G291" s="157" t="s">
        <v>3417</v>
      </c>
      <c r="H291" s="158">
        <v>2</v>
      </c>
      <c r="I291" s="159"/>
      <c r="J291" s="160">
        <f t="shared" si="70"/>
        <v>0</v>
      </c>
      <c r="K291" s="156" t="s">
        <v>3</v>
      </c>
      <c r="L291" s="35"/>
      <c r="M291" s="161" t="s">
        <v>3</v>
      </c>
      <c r="N291" s="162" t="s">
        <v>42</v>
      </c>
      <c r="O291" s="55"/>
      <c r="P291" s="163">
        <f t="shared" si="71"/>
        <v>0</v>
      </c>
      <c r="Q291" s="163">
        <v>0.00017</v>
      </c>
      <c r="R291" s="163">
        <f t="shared" si="72"/>
        <v>0.00034</v>
      </c>
      <c r="S291" s="163">
        <v>0</v>
      </c>
      <c r="T291" s="164">
        <f t="shared" si="73"/>
        <v>0</v>
      </c>
      <c r="U291" s="34"/>
      <c r="V291" s="34"/>
      <c r="W291" s="34"/>
      <c r="X291" s="34"/>
      <c r="Y291" s="34"/>
      <c r="Z291" s="34"/>
      <c r="AA291" s="34"/>
      <c r="AB291" s="34"/>
      <c r="AC291" s="34"/>
      <c r="AD291" s="34"/>
      <c r="AE291" s="34"/>
      <c r="AR291" s="165" t="s">
        <v>251</v>
      </c>
      <c r="AT291" s="165" t="s">
        <v>161</v>
      </c>
      <c r="AU291" s="165" t="s">
        <v>79</v>
      </c>
      <c r="AY291" s="19" t="s">
        <v>159</v>
      </c>
      <c r="BE291" s="166">
        <f t="shared" si="74"/>
        <v>0</v>
      </c>
      <c r="BF291" s="166">
        <f t="shared" si="75"/>
        <v>0</v>
      </c>
      <c r="BG291" s="166">
        <f t="shared" si="76"/>
        <v>0</v>
      </c>
      <c r="BH291" s="166">
        <f t="shared" si="77"/>
        <v>0</v>
      </c>
      <c r="BI291" s="166">
        <f t="shared" si="78"/>
        <v>0</v>
      </c>
      <c r="BJ291" s="19" t="s">
        <v>15</v>
      </c>
      <c r="BK291" s="166">
        <f t="shared" si="79"/>
        <v>0</v>
      </c>
      <c r="BL291" s="19" t="s">
        <v>251</v>
      </c>
      <c r="BM291" s="165" t="s">
        <v>1568</v>
      </c>
    </row>
    <row r="292" spans="1:65" s="2" customFormat="1" ht="24" customHeight="1">
      <c r="A292" s="34"/>
      <c r="B292" s="153"/>
      <c r="C292" s="154" t="s">
        <v>1026</v>
      </c>
      <c r="D292" s="154" t="s">
        <v>161</v>
      </c>
      <c r="E292" s="155" t="s">
        <v>3525</v>
      </c>
      <c r="F292" s="156" t="s">
        <v>3526</v>
      </c>
      <c r="G292" s="157" t="s">
        <v>293</v>
      </c>
      <c r="H292" s="158">
        <v>3</v>
      </c>
      <c r="I292" s="159"/>
      <c r="J292" s="160">
        <f t="shared" si="70"/>
        <v>0</v>
      </c>
      <c r="K292" s="156" t="s">
        <v>3</v>
      </c>
      <c r="L292" s="35"/>
      <c r="M292" s="161" t="s">
        <v>3</v>
      </c>
      <c r="N292" s="162" t="s">
        <v>42</v>
      </c>
      <c r="O292" s="55"/>
      <c r="P292" s="163">
        <f t="shared" si="71"/>
        <v>0</v>
      </c>
      <c r="Q292" s="163">
        <v>0</v>
      </c>
      <c r="R292" s="163">
        <f t="shared" si="72"/>
        <v>0</v>
      </c>
      <c r="S292" s="163">
        <v>0</v>
      </c>
      <c r="T292" s="164">
        <f t="shared" si="73"/>
        <v>0</v>
      </c>
      <c r="U292" s="34"/>
      <c r="V292" s="34"/>
      <c r="W292" s="34"/>
      <c r="X292" s="34"/>
      <c r="Y292" s="34"/>
      <c r="Z292" s="34"/>
      <c r="AA292" s="34"/>
      <c r="AB292" s="34"/>
      <c r="AC292" s="34"/>
      <c r="AD292" s="34"/>
      <c r="AE292" s="34"/>
      <c r="AR292" s="165" t="s">
        <v>251</v>
      </c>
      <c r="AT292" s="165" t="s">
        <v>161</v>
      </c>
      <c r="AU292" s="165" t="s">
        <v>79</v>
      </c>
      <c r="AY292" s="19" t="s">
        <v>159</v>
      </c>
      <c r="BE292" s="166">
        <f t="shared" si="74"/>
        <v>0</v>
      </c>
      <c r="BF292" s="166">
        <f t="shared" si="75"/>
        <v>0</v>
      </c>
      <c r="BG292" s="166">
        <f t="shared" si="76"/>
        <v>0</v>
      </c>
      <c r="BH292" s="166">
        <f t="shared" si="77"/>
        <v>0</v>
      </c>
      <c r="BI292" s="166">
        <f t="shared" si="78"/>
        <v>0</v>
      </c>
      <c r="BJ292" s="19" t="s">
        <v>15</v>
      </c>
      <c r="BK292" s="166">
        <f t="shared" si="79"/>
        <v>0</v>
      </c>
      <c r="BL292" s="19" t="s">
        <v>251</v>
      </c>
      <c r="BM292" s="165" t="s">
        <v>1576</v>
      </c>
    </row>
    <row r="293" spans="1:65" s="2" customFormat="1" ht="24" customHeight="1">
      <c r="A293" s="34"/>
      <c r="B293" s="153"/>
      <c r="C293" s="154" t="s">
        <v>1032</v>
      </c>
      <c r="D293" s="154" t="s">
        <v>161</v>
      </c>
      <c r="E293" s="155" t="s">
        <v>3527</v>
      </c>
      <c r="F293" s="156" t="s">
        <v>3528</v>
      </c>
      <c r="G293" s="157" t="s">
        <v>3417</v>
      </c>
      <c r="H293" s="158">
        <v>1</v>
      </c>
      <c r="I293" s="159"/>
      <c r="J293" s="160">
        <f t="shared" si="70"/>
        <v>0</v>
      </c>
      <c r="K293" s="156" t="s">
        <v>3</v>
      </c>
      <c r="L293" s="35"/>
      <c r="M293" s="161" t="s">
        <v>3</v>
      </c>
      <c r="N293" s="162" t="s">
        <v>42</v>
      </c>
      <c r="O293" s="55"/>
      <c r="P293" s="163">
        <f t="shared" si="71"/>
        <v>0</v>
      </c>
      <c r="Q293" s="163">
        <v>0.00493</v>
      </c>
      <c r="R293" s="163">
        <f t="shared" si="72"/>
        <v>0.00493</v>
      </c>
      <c r="S293" s="163">
        <v>0</v>
      </c>
      <c r="T293" s="164">
        <f t="shared" si="73"/>
        <v>0</v>
      </c>
      <c r="U293" s="34"/>
      <c r="V293" s="34"/>
      <c r="W293" s="34"/>
      <c r="X293" s="34"/>
      <c r="Y293" s="34"/>
      <c r="Z293" s="34"/>
      <c r="AA293" s="34"/>
      <c r="AB293" s="34"/>
      <c r="AC293" s="34"/>
      <c r="AD293" s="34"/>
      <c r="AE293" s="34"/>
      <c r="AR293" s="165" t="s">
        <v>251</v>
      </c>
      <c r="AT293" s="165" t="s">
        <v>161</v>
      </c>
      <c r="AU293" s="165" t="s">
        <v>79</v>
      </c>
      <c r="AY293" s="19" t="s">
        <v>159</v>
      </c>
      <c r="BE293" s="166">
        <f t="shared" si="74"/>
        <v>0</v>
      </c>
      <c r="BF293" s="166">
        <f t="shared" si="75"/>
        <v>0</v>
      </c>
      <c r="BG293" s="166">
        <f t="shared" si="76"/>
        <v>0</v>
      </c>
      <c r="BH293" s="166">
        <f t="shared" si="77"/>
        <v>0</v>
      </c>
      <c r="BI293" s="166">
        <f t="shared" si="78"/>
        <v>0</v>
      </c>
      <c r="BJ293" s="19" t="s">
        <v>15</v>
      </c>
      <c r="BK293" s="166">
        <f t="shared" si="79"/>
        <v>0</v>
      </c>
      <c r="BL293" s="19" t="s">
        <v>251</v>
      </c>
      <c r="BM293" s="165" t="s">
        <v>1585</v>
      </c>
    </row>
    <row r="294" spans="1:65" s="2" customFormat="1" ht="24" customHeight="1">
      <c r="A294" s="34"/>
      <c r="B294" s="153"/>
      <c r="C294" s="154" t="s">
        <v>1038</v>
      </c>
      <c r="D294" s="154" t="s">
        <v>161</v>
      </c>
      <c r="E294" s="155" t="s">
        <v>3529</v>
      </c>
      <c r="F294" s="156" t="s">
        <v>3530</v>
      </c>
      <c r="G294" s="157" t="s">
        <v>293</v>
      </c>
      <c r="H294" s="158">
        <v>7</v>
      </c>
      <c r="I294" s="159"/>
      <c r="J294" s="160">
        <f t="shared" si="70"/>
        <v>0</v>
      </c>
      <c r="K294" s="156" t="s">
        <v>3</v>
      </c>
      <c r="L294" s="35"/>
      <c r="M294" s="161" t="s">
        <v>3</v>
      </c>
      <c r="N294" s="162" t="s">
        <v>42</v>
      </c>
      <c r="O294" s="55"/>
      <c r="P294" s="163">
        <f t="shared" si="71"/>
        <v>0</v>
      </c>
      <c r="Q294" s="163">
        <v>0</v>
      </c>
      <c r="R294" s="163">
        <f t="shared" si="72"/>
        <v>0</v>
      </c>
      <c r="S294" s="163">
        <v>0</v>
      </c>
      <c r="T294" s="164">
        <f t="shared" si="73"/>
        <v>0</v>
      </c>
      <c r="U294" s="34"/>
      <c r="V294" s="34"/>
      <c r="W294" s="34"/>
      <c r="X294" s="34"/>
      <c r="Y294" s="34"/>
      <c r="Z294" s="34"/>
      <c r="AA294" s="34"/>
      <c r="AB294" s="34"/>
      <c r="AC294" s="34"/>
      <c r="AD294" s="34"/>
      <c r="AE294" s="34"/>
      <c r="AR294" s="165" t="s">
        <v>251</v>
      </c>
      <c r="AT294" s="165" t="s">
        <v>161</v>
      </c>
      <c r="AU294" s="165" t="s">
        <v>79</v>
      </c>
      <c r="AY294" s="19" t="s">
        <v>159</v>
      </c>
      <c r="BE294" s="166">
        <f t="shared" si="74"/>
        <v>0</v>
      </c>
      <c r="BF294" s="166">
        <f t="shared" si="75"/>
        <v>0</v>
      </c>
      <c r="BG294" s="166">
        <f t="shared" si="76"/>
        <v>0</v>
      </c>
      <c r="BH294" s="166">
        <f t="shared" si="77"/>
        <v>0</v>
      </c>
      <c r="BI294" s="166">
        <f t="shared" si="78"/>
        <v>0</v>
      </c>
      <c r="BJ294" s="19" t="s">
        <v>15</v>
      </c>
      <c r="BK294" s="166">
        <f t="shared" si="79"/>
        <v>0</v>
      </c>
      <c r="BL294" s="19" t="s">
        <v>251</v>
      </c>
      <c r="BM294" s="165" t="s">
        <v>1593</v>
      </c>
    </row>
    <row r="295" spans="1:65" s="2" customFormat="1" ht="16.5" customHeight="1">
      <c r="A295" s="34"/>
      <c r="B295" s="153"/>
      <c r="C295" s="154" t="s">
        <v>1044</v>
      </c>
      <c r="D295" s="154" t="s">
        <v>161</v>
      </c>
      <c r="E295" s="155" t="s">
        <v>3531</v>
      </c>
      <c r="F295" s="156" t="s">
        <v>3532</v>
      </c>
      <c r="G295" s="157" t="s">
        <v>293</v>
      </c>
      <c r="H295" s="158">
        <v>1</v>
      </c>
      <c r="I295" s="159"/>
      <c r="J295" s="160">
        <f t="shared" si="70"/>
        <v>0</v>
      </c>
      <c r="K295" s="156" t="s">
        <v>3</v>
      </c>
      <c r="L295" s="35"/>
      <c r="M295" s="161" t="s">
        <v>3</v>
      </c>
      <c r="N295" s="162" t="s">
        <v>42</v>
      </c>
      <c r="O295" s="55"/>
      <c r="P295" s="163">
        <f t="shared" si="71"/>
        <v>0</v>
      </c>
      <c r="Q295" s="163">
        <v>0</v>
      </c>
      <c r="R295" s="163">
        <f t="shared" si="72"/>
        <v>0</v>
      </c>
      <c r="S295" s="163">
        <v>0</v>
      </c>
      <c r="T295" s="164">
        <f t="shared" si="73"/>
        <v>0</v>
      </c>
      <c r="U295" s="34"/>
      <c r="V295" s="34"/>
      <c r="W295" s="34"/>
      <c r="X295" s="34"/>
      <c r="Y295" s="34"/>
      <c r="Z295" s="34"/>
      <c r="AA295" s="34"/>
      <c r="AB295" s="34"/>
      <c r="AC295" s="34"/>
      <c r="AD295" s="34"/>
      <c r="AE295" s="34"/>
      <c r="AR295" s="165" t="s">
        <v>251</v>
      </c>
      <c r="AT295" s="165" t="s">
        <v>161</v>
      </c>
      <c r="AU295" s="165" t="s">
        <v>79</v>
      </c>
      <c r="AY295" s="19" t="s">
        <v>159</v>
      </c>
      <c r="BE295" s="166">
        <f t="shared" si="74"/>
        <v>0</v>
      </c>
      <c r="BF295" s="166">
        <f t="shared" si="75"/>
        <v>0</v>
      </c>
      <c r="BG295" s="166">
        <f t="shared" si="76"/>
        <v>0</v>
      </c>
      <c r="BH295" s="166">
        <f t="shared" si="77"/>
        <v>0</v>
      </c>
      <c r="BI295" s="166">
        <f t="shared" si="78"/>
        <v>0</v>
      </c>
      <c r="BJ295" s="19" t="s">
        <v>15</v>
      </c>
      <c r="BK295" s="166">
        <f t="shared" si="79"/>
        <v>0</v>
      </c>
      <c r="BL295" s="19" t="s">
        <v>251</v>
      </c>
      <c r="BM295" s="165" t="s">
        <v>1601</v>
      </c>
    </row>
    <row r="296" spans="1:65" s="2" customFormat="1" ht="16.5" customHeight="1">
      <c r="A296" s="34"/>
      <c r="B296" s="153"/>
      <c r="C296" s="154" t="s">
        <v>1050</v>
      </c>
      <c r="D296" s="154" t="s">
        <v>161</v>
      </c>
      <c r="E296" s="155" t="s">
        <v>3533</v>
      </c>
      <c r="F296" s="156" t="s">
        <v>3534</v>
      </c>
      <c r="G296" s="157" t="s">
        <v>293</v>
      </c>
      <c r="H296" s="158">
        <v>8</v>
      </c>
      <c r="I296" s="159"/>
      <c r="J296" s="160">
        <f t="shared" si="70"/>
        <v>0</v>
      </c>
      <c r="K296" s="156" t="s">
        <v>3</v>
      </c>
      <c r="L296" s="35"/>
      <c r="M296" s="161" t="s">
        <v>3</v>
      </c>
      <c r="N296" s="162" t="s">
        <v>42</v>
      </c>
      <c r="O296" s="55"/>
      <c r="P296" s="163">
        <f t="shared" si="71"/>
        <v>0</v>
      </c>
      <c r="Q296" s="163">
        <v>0</v>
      </c>
      <c r="R296" s="163">
        <f t="shared" si="72"/>
        <v>0</v>
      </c>
      <c r="S296" s="163">
        <v>0</v>
      </c>
      <c r="T296" s="164">
        <f t="shared" si="73"/>
        <v>0</v>
      </c>
      <c r="U296" s="34"/>
      <c r="V296" s="34"/>
      <c r="W296" s="34"/>
      <c r="X296" s="34"/>
      <c r="Y296" s="34"/>
      <c r="Z296" s="34"/>
      <c r="AA296" s="34"/>
      <c r="AB296" s="34"/>
      <c r="AC296" s="34"/>
      <c r="AD296" s="34"/>
      <c r="AE296" s="34"/>
      <c r="AR296" s="165" t="s">
        <v>251</v>
      </c>
      <c r="AT296" s="165" t="s">
        <v>161</v>
      </c>
      <c r="AU296" s="165" t="s">
        <v>79</v>
      </c>
      <c r="AY296" s="19" t="s">
        <v>159</v>
      </c>
      <c r="BE296" s="166">
        <f t="shared" si="74"/>
        <v>0</v>
      </c>
      <c r="BF296" s="166">
        <f t="shared" si="75"/>
        <v>0</v>
      </c>
      <c r="BG296" s="166">
        <f t="shared" si="76"/>
        <v>0</v>
      </c>
      <c r="BH296" s="166">
        <f t="shared" si="77"/>
        <v>0</v>
      </c>
      <c r="BI296" s="166">
        <f t="shared" si="78"/>
        <v>0</v>
      </c>
      <c r="BJ296" s="19" t="s">
        <v>15</v>
      </c>
      <c r="BK296" s="166">
        <f t="shared" si="79"/>
        <v>0</v>
      </c>
      <c r="BL296" s="19" t="s">
        <v>251</v>
      </c>
      <c r="BM296" s="165" t="s">
        <v>1609</v>
      </c>
    </row>
    <row r="297" spans="1:65" s="2" customFormat="1" ht="24" customHeight="1">
      <c r="A297" s="34"/>
      <c r="B297" s="153"/>
      <c r="C297" s="154" t="s">
        <v>1055</v>
      </c>
      <c r="D297" s="154" t="s">
        <v>161</v>
      </c>
      <c r="E297" s="155" t="s">
        <v>3535</v>
      </c>
      <c r="F297" s="156" t="s">
        <v>3536</v>
      </c>
      <c r="G297" s="157" t="s">
        <v>293</v>
      </c>
      <c r="H297" s="158">
        <v>5</v>
      </c>
      <c r="I297" s="159"/>
      <c r="J297" s="160">
        <f t="shared" si="70"/>
        <v>0</v>
      </c>
      <c r="K297" s="156" t="s">
        <v>3</v>
      </c>
      <c r="L297" s="35"/>
      <c r="M297" s="161" t="s">
        <v>3</v>
      </c>
      <c r="N297" s="162" t="s">
        <v>42</v>
      </c>
      <c r="O297" s="55"/>
      <c r="P297" s="163">
        <f t="shared" si="71"/>
        <v>0</v>
      </c>
      <c r="Q297" s="163">
        <v>0</v>
      </c>
      <c r="R297" s="163">
        <f t="shared" si="72"/>
        <v>0</v>
      </c>
      <c r="S297" s="163">
        <v>0</v>
      </c>
      <c r="T297" s="164">
        <f t="shared" si="73"/>
        <v>0</v>
      </c>
      <c r="U297" s="34"/>
      <c r="V297" s="34"/>
      <c r="W297" s="34"/>
      <c r="X297" s="34"/>
      <c r="Y297" s="34"/>
      <c r="Z297" s="34"/>
      <c r="AA297" s="34"/>
      <c r="AB297" s="34"/>
      <c r="AC297" s="34"/>
      <c r="AD297" s="34"/>
      <c r="AE297" s="34"/>
      <c r="AR297" s="165" t="s">
        <v>251</v>
      </c>
      <c r="AT297" s="165" t="s">
        <v>161</v>
      </c>
      <c r="AU297" s="165" t="s">
        <v>79</v>
      </c>
      <c r="AY297" s="19" t="s">
        <v>159</v>
      </c>
      <c r="BE297" s="166">
        <f t="shared" si="74"/>
        <v>0</v>
      </c>
      <c r="BF297" s="166">
        <f t="shared" si="75"/>
        <v>0</v>
      </c>
      <c r="BG297" s="166">
        <f t="shared" si="76"/>
        <v>0</v>
      </c>
      <c r="BH297" s="166">
        <f t="shared" si="77"/>
        <v>0</v>
      </c>
      <c r="BI297" s="166">
        <f t="shared" si="78"/>
        <v>0</v>
      </c>
      <c r="BJ297" s="19" t="s">
        <v>15</v>
      </c>
      <c r="BK297" s="166">
        <f t="shared" si="79"/>
        <v>0</v>
      </c>
      <c r="BL297" s="19" t="s">
        <v>251</v>
      </c>
      <c r="BM297" s="165" t="s">
        <v>1619</v>
      </c>
    </row>
    <row r="298" spans="1:65" s="2" customFormat="1" ht="24" customHeight="1">
      <c r="A298" s="34"/>
      <c r="B298" s="153"/>
      <c r="C298" s="154" t="s">
        <v>1058</v>
      </c>
      <c r="D298" s="154" t="s">
        <v>161</v>
      </c>
      <c r="E298" s="155" t="s">
        <v>3537</v>
      </c>
      <c r="F298" s="156" t="s">
        <v>3538</v>
      </c>
      <c r="G298" s="157" t="s">
        <v>3417</v>
      </c>
      <c r="H298" s="158">
        <v>5</v>
      </c>
      <c r="I298" s="159"/>
      <c r="J298" s="160">
        <f t="shared" si="70"/>
        <v>0</v>
      </c>
      <c r="K298" s="156" t="s">
        <v>3</v>
      </c>
      <c r="L298" s="35"/>
      <c r="M298" s="161" t="s">
        <v>3</v>
      </c>
      <c r="N298" s="162" t="s">
        <v>42</v>
      </c>
      <c r="O298" s="55"/>
      <c r="P298" s="163">
        <f t="shared" si="71"/>
        <v>0</v>
      </c>
      <c r="Q298" s="163">
        <v>0</v>
      </c>
      <c r="R298" s="163">
        <f t="shared" si="72"/>
        <v>0</v>
      </c>
      <c r="S298" s="163">
        <v>0</v>
      </c>
      <c r="T298" s="164">
        <f t="shared" si="73"/>
        <v>0</v>
      </c>
      <c r="U298" s="34"/>
      <c r="V298" s="34"/>
      <c r="W298" s="34"/>
      <c r="X298" s="34"/>
      <c r="Y298" s="34"/>
      <c r="Z298" s="34"/>
      <c r="AA298" s="34"/>
      <c r="AB298" s="34"/>
      <c r="AC298" s="34"/>
      <c r="AD298" s="34"/>
      <c r="AE298" s="34"/>
      <c r="AR298" s="165" t="s">
        <v>251</v>
      </c>
      <c r="AT298" s="165" t="s">
        <v>161</v>
      </c>
      <c r="AU298" s="165" t="s">
        <v>79</v>
      </c>
      <c r="AY298" s="19" t="s">
        <v>159</v>
      </c>
      <c r="BE298" s="166">
        <f t="shared" si="74"/>
        <v>0</v>
      </c>
      <c r="BF298" s="166">
        <f t="shared" si="75"/>
        <v>0</v>
      </c>
      <c r="BG298" s="166">
        <f t="shared" si="76"/>
        <v>0</v>
      </c>
      <c r="BH298" s="166">
        <f t="shared" si="77"/>
        <v>0</v>
      </c>
      <c r="BI298" s="166">
        <f t="shared" si="78"/>
        <v>0</v>
      </c>
      <c r="BJ298" s="19" t="s">
        <v>15</v>
      </c>
      <c r="BK298" s="166">
        <f t="shared" si="79"/>
        <v>0</v>
      </c>
      <c r="BL298" s="19" t="s">
        <v>251</v>
      </c>
      <c r="BM298" s="165" t="s">
        <v>1633</v>
      </c>
    </row>
    <row r="299" spans="1:65" s="2" customFormat="1" ht="24" customHeight="1">
      <c r="A299" s="34"/>
      <c r="B299" s="153"/>
      <c r="C299" s="154" t="s">
        <v>1063</v>
      </c>
      <c r="D299" s="154" t="s">
        <v>161</v>
      </c>
      <c r="E299" s="155" t="s">
        <v>3539</v>
      </c>
      <c r="F299" s="156" t="s">
        <v>3540</v>
      </c>
      <c r="G299" s="157" t="s">
        <v>293</v>
      </c>
      <c r="H299" s="158">
        <v>5</v>
      </c>
      <c r="I299" s="159"/>
      <c r="J299" s="160">
        <f t="shared" si="70"/>
        <v>0</v>
      </c>
      <c r="K299" s="156" t="s">
        <v>3</v>
      </c>
      <c r="L299" s="35"/>
      <c r="M299" s="161" t="s">
        <v>3</v>
      </c>
      <c r="N299" s="162" t="s">
        <v>42</v>
      </c>
      <c r="O299" s="55"/>
      <c r="P299" s="163">
        <f t="shared" si="71"/>
        <v>0</v>
      </c>
      <c r="Q299" s="163">
        <v>0.00013</v>
      </c>
      <c r="R299" s="163">
        <f t="shared" si="72"/>
        <v>0.00065</v>
      </c>
      <c r="S299" s="163">
        <v>0</v>
      </c>
      <c r="T299" s="164">
        <f t="shared" si="73"/>
        <v>0</v>
      </c>
      <c r="U299" s="34"/>
      <c r="V299" s="34"/>
      <c r="W299" s="34"/>
      <c r="X299" s="34"/>
      <c r="Y299" s="34"/>
      <c r="Z299" s="34"/>
      <c r="AA299" s="34"/>
      <c r="AB299" s="34"/>
      <c r="AC299" s="34"/>
      <c r="AD299" s="34"/>
      <c r="AE299" s="34"/>
      <c r="AR299" s="165" t="s">
        <v>251</v>
      </c>
      <c r="AT299" s="165" t="s">
        <v>161</v>
      </c>
      <c r="AU299" s="165" t="s">
        <v>79</v>
      </c>
      <c r="AY299" s="19" t="s">
        <v>159</v>
      </c>
      <c r="BE299" s="166">
        <f t="shared" si="74"/>
        <v>0</v>
      </c>
      <c r="BF299" s="166">
        <f t="shared" si="75"/>
        <v>0</v>
      </c>
      <c r="BG299" s="166">
        <f t="shared" si="76"/>
        <v>0</v>
      </c>
      <c r="BH299" s="166">
        <f t="shared" si="77"/>
        <v>0</v>
      </c>
      <c r="BI299" s="166">
        <f t="shared" si="78"/>
        <v>0</v>
      </c>
      <c r="BJ299" s="19" t="s">
        <v>15</v>
      </c>
      <c r="BK299" s="166">
        <f t="shared" si="79"/>
        <v>0</v>
      </c>
      <c r="BL299" s="19" t="s">
        <v>251</v>
      </c>
      <c r="BM299" s="165" t="s">
        <v>1644</v>
      </c>
    </row>
    <row r="300" spans="1:65" s="2" customFormat="1" ht="24" customHeight="1">
      <c r="A300" s="34"/>
      <c r="B300" s="153"/>
      <c r="C300" s="154" t="s">
        <v>1067</v>
      </c>
      <c r="D300" s="154" t="s">
        <v>161</v>
      </c>
      <c r="E300" s="155" t="s">
        <v>3541</v>
      </c>
      <c r="F300" s="156" t="s">
        <v>3542</v>
      </c>
      <c r="G300" s="157" t="s">
        <v>293</v>
      </c>
      <c r="H300" s="158">
        <v>2</v>
      </c>
      <c r="I300" s="159"/>
      <c r="J300" s="160">
        <f t="shared" si="70"/>
        <v>0</v>
      </c>
      <c r="K300" s="156" t="s">
        <v>3</v>
      </c>
      <c r="L300" s="35"/>
      <c r="M300" s="161" t="s">
        <v>3</v>
      </c>
      <c r="N300" s="162" t="s">
        <v>42</v>
      </c>
      <c r="O300" s="55"/>
      <c r="P300" s="163">
        <f t="shared" si="71"/>
        <v>0</v>
      </c>
      <c r="Q300" s="163">
        <v>0</v>
      </c>
      <c r="R300" s="163">
        <f t="shared" si="72"/>
        <v>0</v>
      </c>
      <c r="S300" s="163">
        <v>0</v>
      </c>
      <c r="T300" s="164">
        <f t="shared" si="73"/>
        <v>0</v>
      </c>
      <c r="U300" s="34"/>
      <c r="V300" s="34"/>
      <c r="W300" s="34"/>
      <c r="X300" s="34"/>
      <c r="Y300" s="34"/>
      <c r="Z300" s="34"/>
      <c r="AA300" s="34"/>
      <c r="AB300" s="34"/>
      <c r="AC300" s="34"/>
      <c r="AD300" s="34"/>
      <c r="AE300" s="34"/>
      <c r="AR300" s="165" t="s">
        <v>251</v>
      </c>
      <c r="AT300" s="165" t="s">
        <v>161</v>
      </c>
      <c r="AU300" s="165" t="s">
        <v>79</v>
      </c>
      <c r="AY300" s="19" t="s">
        <v>159</v>
      </c>
      <c r="BE300" s="166">
        <f t="shared" si="74"/>
        <v>0</v>
      </c>
      <c r="BF300" s="166">
        <f t="shared" si="75"/>
        <v>0</v>
      </c>
      <c r="BG300" s="166">
        <f t="shared" si="76"/>
        <v>0</v>
      </c>
      <c r="BH300" s="166">
        <f t="shared" si="77"/>
        <v>0</v>
      </c>
      <c r="BI300" s="166">
        <f t="shared" si="78"/>
        <v>0</v>
      </c>
      <c r="BJ300" s="19" t="s">
        <v>15</v>
      </c>
      <c r="BK300" s="166">
        <f t="shared" si="79"/>
        <v>0</v>
      </c>
      <c r="BL300" s="19" t="s">
        <v>251</v>
      </c>
      <c r="BM300" s="165" t="s">
        <v>1651</v>
      </c>
    </row>
    <row r="301" spans="1:65" s="2" customFormat="1" ht="24" customHeight="1">
      <c r="A301" s="34"/>
      <c r="B301" s="153"/>
      <c r="C301" s="154" t="s">
        <v>1072</v>
      </c>
      <c r="D301" s="154" t="s">
        <v>161</v>
      </c>
      <c r="E301" s="155" t="s">
        <v>3543</v>
      </c>
      <c r="F301" s="156" t="s">
        <v>3544</v>
      </c>
      <c r="G301" s="157" t="s">
        <v>3417</v>
      </c>
      <c r="H301" s="158">
        <v>18</v>
      </c>
      <c r="I301" s="159"/>
      <c r="J301" s="160">
        <f t="shared" si="70"/>
        <v>0</v>
      </c>
      <c r="K301" s="156" t="s">
        <v>3</v>
      </c>
      <c r="L301" s="35"/>
      <c r="M301" s="161" t="s">
        <v>3</v>
      </c>
      <c r="N301" s="162" t="s">
        <v>42</v>
      </c>
      <c r="O301" s="55"/>
      <c r="P301" s="163">
        <f t="shared" si="71"/>
        <v>0</v>
      </c>
      <c r="Q301" s="163">
        <v>0.0003</v>
      </c>
      <c r="R301" s="163">
        <f t="shared" si="72"/>
        <v>0.005399999999999999</v>
      </c>
      <c r="S301" s="163">
        <v>0</v>
      </c>
      <c r="T301" s="164">
        <f t="shared" si="73"/>
        <v>0</v>
      </c>
      <c r="U301" s="34"/>
      <c r="V301" s="34"/>
      <c r="W301" s="34"/>
      <c r="X301" s="34"/>
      <c r="Y301" s="34"/>
      <c r="Z301" s="34"/>
      <c r="AA301" s="34"/>
      <c r="AB301" s="34"/>
      <c r="AC301" s="34"/>
      <c r="AD301" s="34"/>
      <c r="AE301" s="34"/>
      <c r="AR301" s="165" t="s">
        <v>251</v>
      </c>
      <c r="AT301" s="165" t="s">
        <v>161</v>
      </c>
      <c r="AU301" s="165" t="s">
        <v>79</v>
      </c>
      <c r="AY301" s="19" t="s">
        <v>159</v>
      </c>
      <c r="BE301" s="166">
        <f t="shared" si="74"/>
        <v>0</v>
      </c>
      <c r="BF301" s="166">
        <f t="shared" si="75"/>
        <v>0</v>
      </c>
      <c r="BG301" s="166">
        <f t="shared" si="76"/>
        <v>0</v>
      </c>
      <c r="BH301" s="166">
        <f t="shared" si="77"/>
        <v>0</v>
      </c>
      <c r="BI301" s="166">
        <f t="shared" si="78"/>
        <v>0</v>
      </c>
      <c r="BJ301" s="19" t="s">
        <v>15</v>
      </c>
      <c r="BK301" s="166">
        <f t="shared" si="79"/>
        <v>0</v>
      </c>
      <c r="BL301" s="19" t="s">
        <v>251</v>
      </c>
      <c r="BM301" s="165" t="s">
        <v>1662</v>
      </c>
    </row>
    <row r="302" spans="1:65" s="2" customFormat="1" ht="24" customHeight="1">
      <c r="A302" s="34"/>
      <c r="B302" s="153"/>
      <c r="C302" s="154" t="s">
        <v>1077</v>
      </c>
      <c r="D302" s="154" t="s">
        <v>161</v>
      </c>
      <c r="E302" s="155" t="s">
        <v>3545</v>
      </c>
      <c r="F302" s="156" t="s">
        <v>3546</v>
      </c>
      <c r="G302" s="157" t="s">
        <v>2172</v>
      </c>
      <c r="H302" s="209"/>
      <c r="I302" s="159"/>
      <c r="J302" s="160">
        <f t="shared" si="70"/>
        <v>0</v>
      </c>
      <c r="K302" s="156" t="s">
        <v>3</v>
      </c>
      <c r="L302" s="35"/>
      <c r="M302" s="161" t="s">
        <v>3</v>
      </c>
      <c r="N302" s="162" t="s">
        <v>42</v>
      </c>
      <c r="O302" s="55"/>
      <c r="P302" s="163">
        <f t="shared" si="71"/>
        <v>0</v>
      </c>
      <c r="Q302" s="163">
        <v>0</v>
      </c>
      <c r="R302" s="163">
        <f t="shared" si="72"/>
        <v>0</v>
      </c>
      <c r="S302" s="163">
        <v>0</v>
      </c>
      <c r="T302" s="164">
        <f t="shared" si="73"/>
        <v>0</v>
      </c>
      <c r="U302" s="34"/>
      <c r="V302" s="34"/>
      <c r="W302" s="34"/>
      <c r="X302" s="34"/>
      <c r="Y302" s="34"/>
      <c r="Z302" s="34"/>
      <c r="AA302" s="34"/>
      <c r="AB302" s="34"/>
      <c r="AC302" s="34"/>
      <c r="AD302" s="34"/>
      <c r="AE302" s="34"/>
      <c r="AR302" s="165" t="s">
        <v>251</v>
      </c>
      <c r="AT302" s="165" t="s">
        <v>161</v>
      </c>
      <c r="AU302" s="165" t="s">
        <v>79</v>
      </c>
      <c r="AY302" s="19" t="s">
        <v>159</v>
      </c>
      <c r="BE302" s="166">
        <f t="shared" si="74"/>
        <v>0</v>
      </c>
      <c r="BF302" s="166">
        <f t="shared" si="75"/>
        <v>0</v>
      </c>
      <c r="BG302" s="166">
        <f t="shared" si="76"/>
        <v>0</v>
      </c>
      <c r="BH302" s="166">
        <f t="shared" si="77"/>
        <v>0</v>
      </c>
      <c r="BI302" s="166">
        <f t="shared" si="78"/>
        <v>0</v>
      </c>
      <c r="BJ302" s="19" t="s">
        <v>15</v>
      </c>
      <c r="BK302" s="166">
        <f t="shared" si="79"/>
        <v>0</v>
      </c>
      <c r="BL302" s="19" t="s">
        <v>251</v>
      </c>
      <c r="BM302" s="165" t="s">
        <v>1669</v>
      </c>
    </row>
    <row r="303" spans="2:63" s="12" customFormat="1" ht="22.9" customHeight="1">
      <c r="B303" s="140"/>
      <c r="D303" s="141" t="s">
        <v>70</v>
      </c>
      <c r="E303" s="151" t="s">
        <v>3547</v>
      </c>
      <c r="F303" s="151" t="s">
        <v>3548</v>
      </c>
      <c r="I303" s="143"/>
      <c r="J303" s="152">
        <f>BK303</f>
        <v>0</v>
      </c>
      <c r="L303" s="140"/>
      <c r="M303" s="145"/>
      <c r="N303" s="146"/>
      <c r="O303" s="146"/>
      <c r="P303" s="147">
        <f>SUM(P304:P312)</f>
        <v>0</v>
      </c>
      <c r="Q303" s="146"/>
      <c r="R303" s="147">
        <f>SUM(R304:R312)</f>
        <v>0</v>
      </c>
      <c r="S303" s="146"/>
      <c r="T303" s="148">
        <f>SUM(T304:T312)</f>
        <v>0</v>
      </c>
      <c r="AR303" s="141" t="s">
        <v>15</v>
      </c>
      <c r="AT303" s="149" t="s">
        <v>70</v>
      </c>
      <c r="AU303" s="149" t="s">
        <v>15</v>
      </c>
      <c r="AY303" s="141" t="s">
        <v>159</v>
      </c>
      <c r="BK303" s="150">
        <f>SUM(BK304:BK312)</f>
        <v>0</v>
      </c>
    </row>
    <row r="304" spans="1:65" s="2" customFormat="1" ht="16.5" customHeight="1">
      <c r="A304" s="34"/>
      <c r="B304" s="153"/>
      <c r="C304" s="154" t="s">
        <v>1082</v>
      </c>
      <c r="D304" s="154" t="s">
        <v>161</v>
      </c>
      <c r="E304" s="155" t="s">
        <v>3549</v>
      </c>
      <c r="F304" s="156" t="s">
        <v>3550</v>
      </c>
      <c r="G304" s="157" t="s">
        <v>293</v>
      </c>
      <c r="H304" s="158">
        <v>5</v>
      </c>
      <c r="I304" s="159"/>
      <c r="J304" s="160">
        <f aca="true" t="shared" si="80" ref="J304:J312">ROUND(I304*H304,2)</f>
        <v>0</v>
      </c>
      <c r="K304" s="156" t="s">
        <v>3</v>
      </c>
      <c r="L304" s="35"/>
      <c r="M304" s="161" t="s">
        <v>3</v>
      </c>
      <c r="N304" s="162" t="s">
        <v>42</v>
      </c>
      <c r="O304" s="55"/>
      <c r="P304" s="163">
        <f aca="true" t="shared" si="81" ref="P304:P312">O304*H304</f>
        <v>0</v>
      </c>
      <c r="Q304" s="163">
        <v>0</v>
      </c>
      <c r="R304" s="163">
        <f aca="true" t="shared" si="82" ref="R304:R312">Q304*H304</f>
        <v>0</v>
      </c>
      <c r="S304" s="163">
        <v>0</v>
      </c>
      <c r="T304" s="164">
        <f aca="true" t="shared" si="83" ref="T304:T312">S304*H304</f>
        <v>0</v>
      </c>
      <c r="U304" s="34"/>
      <c r="V304" s="34"/>
      <c r="W304" s="34"/>
      <c r="X304" s="34"/>
      <c r="Y304" s="34"/>
      <c r="Z304" s="34"/>
      <c r="AA304" s="34"/>
      <c r="AB304" s="34"/>
      <c r="AC304" s="34"/>
      <c r="AD304" s="34"/>
      <c r="AE304" s="34"/>
      <c r="AR304" s="165" t="s">
        <v>85</v>
      </c>
      <c r="AT304" s="165" t="s">
        <v>161</v>
      </c>
      <c r="AU304" s="165" t="s">
        <v>79</v>
      </c>
      <c r="AY304" s="19" t="s">
        <v>159</v>
      </c>
      <c r="BE304" s="166">
        <f aca="true" t="shared" si="84" ref="BE304:BE312">IF(N304="základní",J304,0)</f>
        <v>0</v>
      </c>
      <c r="BF304" s="166">
        <f aca="true" t="shared" si="85" ref="BF304:BF312">IF(N304="snížená",J304,0)</f>
        <v>0</v>
      </c>
      <c r="BG304" s="166">
        <f aca="true" t="shared" si="86" ref="BG304:BG312">IF(N304="zákl. přenesená",J304,0)</f>
        <v>0</v>
      </c>
      <c r="BH304" s="166">
        <f aca="true" t="shared" si="87" ref="BH304:BH312">IF(N304="sníž. přenesená",J304,0)</f>
        <v>0</v>
      </c>
      <c r="BI304" s="166">
        <f aca="true" t="shared" si="88" ref="BI304:BI312">IF(N304="nulová",J304,0)</f>
        <v>0</v>
      </c>
      <c r="BJ304" s="19" t="s">
        <v>15</v>
      </c>
      <c r="BK304" s="166">
        <f aca="true" t="shared" si="89" ref="BK304:BK312">ROUND(I304*H304,2)</f>
        <v>0</v>
      </c>
      <c r="BL304" s="19" t="s">
        <v>85</v>
      </c>
      <c r="BM304" s="165" t="s">
        <v>1679</v>
      </c>
    </row>
    <row r="305" spans="1:65" s="2" customFormat="1" ht="16.5" customHeight="1">
      <c r="A305" s="34"/>
      <c r="B305" s="153"/>
      <c r="C305" s="154" t="s">
        <v>1086</v>
      </c>
      <c r="D305" s="154" t="s">
        <v>161</v>
      </c>
      <c r="E305" s="155" t="s">
        <v>3551</v>
      </c>
      <c r="F305" s="156" t="s">
        <v>3552</v>
      </c>
      <c r="G305" s="157" t="s">
        <v>293</v>
      </c>
      <c r="H305" s="158">
        <v>5</v>
      </c>
      <c r="I305" s="159"/>
      <c r="J305" s="160">
        <f t="shared" si="80"/>
        <v>0</v>
      </c>
      <c r="K305" s="156" t="s">
        <v>3</v>
      </c>
      <c r="L305" s="35"/>
      <c r="M305" s="161" t="s">
        <v>3</v>
      </c>
      <c r="N305" s="162" t="s">
        <v>42</v>
      </c>
      <c r="O305" s="55"/>
      <c r="P305" s="163">
        <f t="shared" si="81"/>
        <v>0</v>
      </c>
      <c r="Q305" s="163">
        <v>0</v>
      </c>
      <c r="R305" s="163">
        <f t="shared" si="82"/>
        <v>0</v>
      </c>
      <c r="S305" s="163">
        <v>0</v>
      </c>
      <c r="T305" s="164">
        <f t="shared" si="83"/>
        <v>0</v>
      </c>
      <c r="U305" s="34"/>
      <c r="V305" s="34"/>
      <c r="W305" s="34"/>
      <c r="X305" s="34"/>
      <c r="Y305" s="34"/>
      <c r="Z305" s="34"/>
      <c r="AA305" s="34"/>
      <c r="AB305" s="34"/>
      <c r="AC305" s="34"/>
      <c r="AD305" s="34"/>
      <c r="AE305" s="34"/>
      <c r="AR305" s="165" t="s">
        <v>85</v>
      </c>
      <c r="AT305" s="165" t="s">
        <v>161</v>
      </c>
      <c r="AU305" s="165" t="s">
        <v>79</v>
      </c>
      <c r="AY305" s="19" t="s">
        <v>159</v>
      </c>
      <c r="BE305" s="166">
        <f t="shared" si="84"/>
        <v>0</v>
      </c>
      <c r="BF305" s="166">
        <f t="shared" si="85"/>
        <v>0</v>
      </c>
      <c r="BG305" s="166">
        <f t="shared" si="86"/>
        <v>0</v>
      </c>
      <c r="BH305" s="166">
        <f t="shared" si="87"/>
        <v>0</v>
      </c>
      <c r="BI305" s="166">
        <f t="shared" si="88"/>
        <v>0</v>
      </c>
      <c r="BJ305" s="19" t="s">
        <v>15</v>
      </c>
      <c r="BK305" s="166">
        <f t="shared" si="89"/>
        <v>0</v>
      </c>
      <c r="BL305" s="19" t="s">
        <v>85</v>
      </c>
      <c r="BM305" s="165" t="s">
        <v>1701</v>
      </c>
    </row>
    <row r="306" spans="1:65" s="2" customFormat="1" ht="16.5" customHeight="1">
      <c r="A306" s="34"/>
      <c r="B306" s="153"/>
      <c r="C306" s="154" t="s">
        <v>1091</v>
      </c>
      <c r="D306" s="154" t="s">
        <v>161</v>
      </c>
      <c r="E306" s="155" t="s">
        <v>3553</v>
      </c>
      <c r="F306" s="156" t="s">
        <v>3554</v>
      </c>
      <c r="G306" s="157" t="s">
        <v>293</v>
      </c>
      <c r="H306" s="158">
        <v>3</v>
      </c>
      <c r="I306" s="159"/>
      <c r="J306" s="160">
        <f t="shared" si="80"/>
        <v>0</v>
      </c>
      <c r="K306" s="156" t="s">
        <v>3</v>
      </c>
      <c r="L306" s="35"/>
      <c r="M306" s="161" t="s">
        <v>3</v>
      </c>
      <c r="N306" s="162" t="s">
        <v>42</v>
      </c>
      <c r="O306" s="55"/>
      <c r="P306" s="163">
        <f t="shared" si="81"/>
        <v>0</v>
      </c>
      <c r="Q306" s="163">
        <v>0</v>
      </c>
      <c r="R306" s="163">
        <f t="shared" si="82"/>
        <v>0</v>
      </c>
      <c r="S306" s="163">
        <v>0</v>
      </c>
      <c r="T306" s="164">
        <f t="shared" si="83"/>
        <v>0</v>
      </c>
      <c r="U306" s="34"/>
      <c r="V306" s="34"/>
      <c r="W306" s="34"/>
      <c r="X306" s="34"/>
      <c r="Y306" s="34"/>
      <c r="Z306" s="34"/>
      <c r="AA306" s="34"/>
      <c r="AB306" s="34"/>
      <c r="AC306" s="34"/>
      <c r="AD306" s="34"/>
      <c r="AE306" s="34"/>
      <c r="AR306" s="165" t="s">
        <v>85</v>
      </c>
      <c r="AT306" s="165" t="s">
        <v>161</v>
      </c>
      <c r="AU306" s="165" t="s">
        <v>79</v>
      </c>
      <c r="AY306" s="19" t="s">
        <v>159</v>
      </c>
      <c r="BE306" s="166">
        <f t="shared" si="84"/>
        <v>0</v>
      </c>
      <c r="BF306" s="166">
        <f t="shared" si="85"/>
        <v>0</v>
      </c>
      <c r="BG306" s="166">
        <f t="shared" si="86"/>
        <v>0</v>
      </c>
      <c r="BH306" s="166">
        <f t="shared" si="87"/>
        <v>0</v>
      </c>
      <c r="BI306" s="166">
        <f t="shared" si="88"/>
        <v>0</v>
      </c>
      <c r="BJ306" s="19" t="s">
        <v>15</v>
      </c>
      <c r="BK306" s="166">
        <f t="shared" si="89"/>
        <v>0</v>
      </c>
      <c r="BL306" s="19" t="s">
        <v>85</v>
      </c>
      <c r="BM306" s="165" t="s">
        <v>1708</v>
      </c>
    </row>
    <row r="307" spans="1:65" s="2" customFormat="1" ht="16.5" customHeight="1">
      <c r="A307" s="34"/>
      <c r="B307" s="153"/>
      <c r="C307" s="154" t="s">
        <v>1096</v>
      </c>
      <c r="D307" s="154" t="s">
        <v>161</v>
      </c>
      <c r="E307" s="155" t="s">
        <v>3555</v>
      </c>
      <c r="F307" s="156" t="s">
        <v>3556</v>
      </c>
      <c r="G307" s="157" t="s">
        <v>293</v>
      </c>
      <c r="H307" s="158">
        <v>7</v>
      </c>
      <c r="I307" s="159"/>
      <c r="J307" s="160">
        <f t="shared" si="80"/>
        <v>0</v>
      </c>
      <c r="K307" s="156" t="s">
        <v>3</v>
      </c>
      <c r="L307" s="35"/>
      <c r="M307" s="161" t="s">
        <v>3</v>
      </c>
      <c r="N307" s="162" t="s">
        <v>42</v>
      </c>
      <c r="O307" s="55"/>
      <c r="P307" s="163">
        <f t="shared" si="81"/>
        <v>0</v>
      </c>
      <c r="Q307" s="163">
        <v>0</v>
      </c>
      <c r="R307" s="163">
        <f t="shared" si="82"/>
        <v>0</v>
      </c>
      <c r="S307" s="163">
        <v>0</v>
      </c>
      <c r="T307" s="164">
        <f t="shared" si="83"/>
        <v>0</v>
      </c>
      <c r="U307" s="34"/>
      <c r="V307" s="34"/>
      <c r="W307" s="34"/>
      <c r="X307" s="34"/>
      <c r="Y307" s="34"/>
      <c r="Z307" s="34"/>
      <c r="AA307" s="34"/>
      <c r="AB307" s="34"/>
      <c r="AC307" s="34"/>
      <c r="AD307" s="34"/>
      <c r="AE307" s="34"/>
      <c r="AR307" s="165" t="s">
        <v>85</v>
      </c>
      <c r="AT307" s="165" t="s">
        <v>161</v>
      </c>
      <c r="AU307" s="165" t="s">
        <v>79</v>
      </c>
      <c r="AY307" s="19" t="s">
        <v>159</v>
      </c>
      <c r="BE307" s="166">
        <f t="shared" si="84"/>
        <v>0</v>
      </c>
      <c r="BF307" s="166">
        <f t="shared" si="85"/>
        <v>0</v>
      </c>
      <c r="BG307" s="166">
        <f t="shared" si="86"/>
        <v>0</v>
      </c>
      <c r="BH307" s="166">
        <f t="shared" si="87"/>
        <v>0</v>
      </c>
      <c r="BI307" s="166">
        <f t="shared" si="88"/>
        <v>0</v>
      </c>
      <c r="BJ307" s="19" t="s">
        <v>15</v>
      </c>
      <c r="BK307" s="166">
        <f t="shared" si="89"/>
        <v>0</v>
      </c>
      <c r="BL307" s="19" t="s">
        <v>85</v>
      </c>
      <c r="BM307" s="165" t="s">
        <v>1723</v>
      </c>
    </row>
    <row r="308" spans="1:65" s="2" customFormat="1" ht="16.5" customHeight="1">
      <c r="A308" s="34"/>
      <c r="B308" s="153"/>
      <c r="C308" s="154" t="s">
        <v>1099</v>
      </c>
      <c r="D308" s="154" t="s">
        <v>161</v>
      </c>
      <c r="E308" s="155" t="s">
        <v>3557</v>
      </c>
      <c r="F308" s="156" t="s">
        <v>3558</v>
      </c>
      <c r="G308" s="157" t="s">
        <v>293</v>
      </c>
      <c r="H308" s="158">
        <v>8</v>
      </c>
      <c r="I308" s="159"/>
      <c r="J308" s="160">
        <f t="shared" si="80"/>
        <v>0</v>
      </c>
      <c r="K308" s="156" t="s">
        <v>3</v>
      </c>
      <c r="L308" s="35"/>
      <c r="M308" s="161" t="s">
        <v>3</v>
      </c>
      <c r="N308" s="162" t="s">
        <v>42</v>
      </c>
      <c r="O308" s="55"/>
      <c r="P308" s="163">
        <f t="shared" si="81"/>
        <v>0</v>
      </c>
      <c r="Q308" s="163">
        <v>0</v>
      </c>
      <c r="R308" s="163">
        <f t="shared" si="82"/>
        <v>0</v>
      </c>
      <c r="S308" s="163">
        <v>0</v>
      </c>
      <c r="T308" s="164">
        <f t="shared" si="83"/>
        <v>0</v>
      </c>
      <c r="U308" s="34"/>
      <c r="V308" s="34"/>
      <c r="W308" s="34"/>
      <c r="X308" s="34"/>
      <c r="Y308" s="34"/>
      <c r="Z308" s="34"/>
      <c r="AA308" s="34"/>
      <c r="AB308" s="34"/>
      <c r="AC308" s="34"/>
      <c r="AD308" s="34"/>
      <c r="AE308" s="34"/>
      <c r="AR308" s="165" t="s">
        <v>85</v>
      </c>
      <c r="AT308" s="165" t="s">
        <v>161</v>
      </c>
      <c r="AU308" s="165" t="s">
        <v>79</v>
      </c>
      <c r="AY308" s="19" t="s">
        <v>159</v>
      </c>
      <c r="BE308" s="166">
        <f t="shared" si="84"/>
        <v>0</v>
      </c>
      <c r="BF308" s="166">
        <f t="shared" si="85"/>
        <v>0</v>
      </c>
      <c r="BG308" s="166">
        <f t="shared" si="86"/>
        <v>0</v>
      </c>
      <c r="BH308" s="166">
        <f t="shared" si="87"/>
        <v>0</v>
      </c>
      <c r="BI308" s="166">
        <f t="shared" si="88"/>
        <v>0</v>
      </c>
      <c r="BJ308" s="19" t="s">
        <v>15</v>
      </c>
      <c r="BK308" s="166">
        <f t="shared" si="89"/>
        <v>0</v>
      </c>
      <c r="BL308" s="19" t="s">
        <v>85</v>
      </c>
      <c r="BM308" s="165" t="s">
        <v>1734</v>
      </c>
    </row>
    <row r="309" spans="1:65" s="2" customFormat="1" ht="16.5" customHeight="1">
      <c r="A309" s="34"/>
      <c r="B309" s="153"/>
      <c r="C309" s="154" t="s">
        <v>1101</v>
      </c>
      <c r="D309" s="154" t="s">
        <v>161</v>
      </c>
      <c r="E309" s="155" t="s">
        <v>3559</v>
      </c>
      <c r="F309" s="156" t="s">
        <v>3560</v>
      </c>
      <c r="G309" s="157" t="s">
        <v>293</v>
      </c>
      <c r="H309" s="158">
        <v>8</v>
      </c>
      <c r="I309" s="159"/>
      <c r="J309" s="160">
        <f t="shared" si="80"/>
        <v>0</v>
      </c>
      <c r="K309" s="156" t="s">
        <v>3</v>
      </c>
      <c r="L309" s="35"/>
      <c r="M309" s="161" t="s">
        <v>3</v>
      </c>
      <c r="N309" s="162" t="s">
        <v>42</v>
      </c>
      <c r="O309" s="55"/>
      <c r="P309" s="163">
        <f t="shared" si="81"/>
        <v>0</v>
      </c>
      <c r="Q309" s="163">
        <v>0</v>
      </c>
      <c r="R309" s="163">
        <f t="shared" si="82"/>
        <v>0</v>
      </c>
      <c r="S309" s="163">
        <v>0</v>
      </c>
      <c r="T309" s="164">
        <f t="shared" si="83"/>
        <v>0</v>
      </c>
      <c r="U309" s="34"/>
      <c r="V309" s="34"/>
      <c r="W309" s="34"/>
      <c r="X309" s="34"/>
      <c r="Y309" s="34"/>
      <c r="Z309" s="34"/>
      <c r="AA309" s="34"/>
      <c r="AB309" s="34"/>
      <c r="AC309" s="34"/>
      <c r="AD309" s="34"/>
      <c r="AE309" s="34"/>
      <c r="AR309" s="165" t="s">
        <v>85</v>
      </c>
      <c r="AT309" s="165" t="s">
        <v>161</v>
      </c>
      <c r="AU309" s="165" t="s">
        <v>79</v>
      </c>
      <c r="AY309" s="19" t="s">
        <v>159</v>
      </c>
      <c r="BE309" s="166">
        <f t="shared" si="84"/>
        <v>0</v>
      </c>
      <c r="BF309" s="166">
        <f t="shared" si="85"/>
        <v>0</v>
      </c>
      <c r="BG309" s="166">
        <f t="shared" si="86"/>
        <v>0</v>
      </c>
      <c r="BH309" s="166">
        <f t="shared" si="87"/>
        <v>0</v>
      </c>
      <c r="BI309" s="166">
        <f t="shared" si="88"/>
        <v>0</v>
      </c>
      <c r="BJ309" s="19" t="s">
        <v>15</v>
      </c>
      <c r="BK309" s="166">
        <f t="shared" si="89"/>
        <v>0</v>
      </c>
      <c r="BL309" s="19" t="s">
        <v>85</v>
      </c>
      <c r="BM309" s="165" t="s">
        <v>1749</v>
      </c>
    </row>
    <row r="310" spans="1:65" s="2" customFormat="1" ht="16.5" customHeight="1">
      <c r="A310" s="34"/>
      <c r="B310" s="153"/>
      <c r="C310" s="154" t="s">
        <v>1104</v>
      </c>
      <c r="D310" s="154" t="s">
        <v>161</v>
      </c>
      <c r="E310" s="155" t="s">
        <v>3561</v>
      </c>
      <c r="F310" s="156" t="s">
        <v>3562</v>
      </c>
      <c r="G310" s="157" t="s">
        <v>293</v>
      </c>
      <c r="H310" s="158">
        <v>8</v>
      </c>
      <c r="I310" s="159"/>
      <c r="J310" s="160">
        <f t="shared" si="80"/>
        <v>0</v>
      </c>
      <c r="K310" s="156" t="s">
        <v>3</v>
      </c>
      <c r="L310" s="35"/>
      <c r="M310" s="161" t="s">
        <v>3</v>
      </c>
      <c r="N310" s="162" t="s">
        <v>42</v>
      </c>
      <c r="O310" s="55"/>
      <c r="P310" s="163">
        <f t="shared" si="81"/>
        <v>0</v>
      </c>
      <c r="Q310" s="163">
        <v>0</v>
      </c>
      <c r="R310" s="163">
        <f t="shared" si="82"/>
        <v>0</v>
      </c>
      <c r="S310" s="163">
        <v>0</v>
      </c>
      <c r="T310" s="164">
        <f t="shared" si="83"/>
        <v>0</v>
      </c>
      <c r="U310" s="34"/>
      <c r="V310" s="34"/>
      <c r="W310" s="34"/>
      <c r="X310" s="34"/>
      <c r="Y310" s="34"/>
      <c r="Z310" s="34"/>
      <c r="AA310" s="34"/>
      <c r="AB310" s="34"/>
      <c r="AC310" s="34"/>
      <c r="AD310" s="34"/>
      <c r="AE310" s="34"/>
      <c r="AR310" s="165" t="s">
        <v>85</v>
      </c>
      <c r="AT310" s="165" t="s">
        <v>161</v>
      </c>
      <c r="AU310" s="165" t="s">
        <v>79</v>
      </c>
      <c r="AY310" s="19" t="s">
        <v>159</v>
      </c>
      <c r="BE310" s="166">
        <f t="shared" si="84"/>
        <v>0</v>
      </c>
      <c r="BF310" s="166">
        <f t="shared" si="85"/>
        <v>0</v>
      </c>
      <c r="BG310" s="166">
        <f t="shared" si="86"/>
        <v>0</v>
      </c>
      <c r="BH310" s="166">
        <f t="shared" si="87"/>
        <v>0</v>
      </c>
      <c r="BI310" s="166">
        <f t="shared" si="88"/>
        <v>0</v>
      </c>
      <c r="BJ310" s="19" t="s">
        <v>15</v>
      </c>
      <c r="BK310" s="166">
        <f t="shared" si="89"/>
        <v>0</v>
      </c>
      <c r="BL310" s="19" t="s">
        <v>85</v>
      </c>
      <c r="BM310" s="165" t="s">
        <v>1757</v>
      </c>
    </row>
    <row r="311" spans="1:65" s="2" customFormat="1" ht="16.5" customHeight="1">
      <c r="A311" s="34"/>
      <c r="B311" s="153"/>
      <c r="C311" s="154" t="s">
        <v>1108</v>
      </c>
      <c r="D311" s="154" t="s">
        <v>161</v>
      </c>
      <c r="E311" s="155" t="s">
        <v>3563</v>
      </c>
      <c r="F311" s="156" t="s">
        <v>3564</v>
      </c>
      <c r="G311" s="157" t="s">
        <v>293</v>
      </c>
      <c r="H311" s="158">
        <v>6</v>
      </c>
      <c r="I311" s="159"/>
      <c r="J311" s="160">
        <f t="shared" si="80"/>
        <v>0</v>
      </c>
      <c r="K311" s="156" t="s">
        <v>3</v>
      </c>
      <c r="L311" s="35"/>
      <c r="M311" s="161" t="s">
        <v>3</v>
      </c>
      <c r="N311" s="162" t="s">
        <v>42</v>
      </c>
      <c r="O311" s="55"/>
      <c r="P311" s="163">
        <f t="shared" si="81"/>
        <v>0</v>
      </c>
      <c r="Q311" s="163">
        <v>0</v>
      </c>
      <c r="R311" s="163">
        <f t="shared" si="82"/>
        <v>0</v>
      </c>
      <c r="S311" s="163">
        <v>0</v>
      </c>
      <c r="T311" s="164">
        <f t="shared" si="83"/>
        <v>0</v>
      </c>
      <c r="U311" s="34"/>
      <c r="V311" s="34"/>
      <c r="W311" s="34"/>
      <c r="X311" s="34"/>
      <c r="Y311" s="34"/>
      <c r="Z311" s="34"/>
      <c r="AA311" s="34"/>
      <c r="AB311" s="34"/>
      <c r="AC311" s="34"/>
      <c r="AD311" s="34"/>
      <c r="AE311" s="34"/>
      <c r="AR311" s="165" t="s">
        <v>85</v>
      </c>
      <c r="AT311" s="165" t="s">
        <v>161</v>
      </c>
      <c r="AU311" s="165" t="s">
        <v>79</v>
      </c>
      <c r="AY311" s="19" t="s">
        <v>159</v>
      </c>
      <c r="BE311" s="166">
        <f t="shared" si="84"/>
        <v>0</v>
      </c>
      <c r="BF311" s="166">
        <f t="shared" si="85"/>
        <v>0</v>
      </c>
      <c r="BG311" s="166">
        <f t="shared" si="86"/>
        <v>0</v>
      </c>
      <c r="BH311" s="166">
        <f t="shared" si="87"/>
        <v>0</v>
      </c>
      <c r="BI311" s="166">
        <f t="shared" si="88"/>
        <v>0</v>
      </c>
      <c r="BJ311" s="19" t="s">
        <v>15</v>
      </c>
      <c r="BK311" s="166">
        <f t="shared" si="89"/>
        <v>0</v>
      </c>
      <c r="BL311" s="19" t="s">
        <v>85</v>
      </c>
      <c r="BM311" s="165" t="s">
        <v>1766</v>
      </c>
    </row>
    <row r="312" spans="1:65" s="2" customFormat="1" ht="16.5" customHeight="1">
      <c r="A312" s="34"/>
      <c r="B312" s="153"/>
      <c r="C312" s="154" t="s">
        <v>1114</v>
      </c>
      <c r="D312" s="154" t="s">
        <v>161</v>
      </c>
      <c r="E312" s="155" t="s">
        <v>3565</v>
      </c>
      <c r="F312" s="156" t="s">
        <v>3566</v>
      </c>
      <c r="G312" s="157" t="s">
        <v>293</v>
      </c>
      <c r="H312" s="158">
        <v>50</v>
      </c>
      <c r="I312" s="159"/>
      <c r="J312" s="160">
        <f t="shared" si="80"/>
        <v>0</v>
      </c>
      <c r="K312" s="156" t="s">
        <v>3</v>
      </c>
      <c r="L312" s="35"/>
      <c r="M312" s="161" t="s">
        <v>3</v>
      </c>
      <c r="N312" s="162" t="s">
        <v>42</v>
      </c>
      <c r="O312" s="55"/>
      <c r="P312" s="163">
        <f t="shared" si="81"/>
        <v>0</v>
      </c>
      <c r="Q312" s="163">
        <v>0</v>
      </c>
      <c r="R312" s="163">
        <f t="shared" si="82"/>
        <v>0</v>
      </c>
      <c r="S312" s="163">
        <v>0</v>
      </c>
      <c r="T312" s="164">
        <f t="shared" si="83"/>
        <v>0</v>
      </c>
      <c r="U312" s="34"/>
      <c r="V312" s="34"/>
      <c r="W312" s="34"/>
      <c r="X312" s="34"/>
      <c r="Y312" s="34"/>
      <c r="Z312" s="34"/>
      <c r="AA312" s="34"/>
      <c r="AB312" s="34"/>
      <c r="AC312" s="34"/>
      <c r="AD312" s="34"/>
      <c r="AE312" s="34"/>
      <c r="AR312" s="165" t="s">
        <v>85</v>
      </c>
      <c r="AT312" s="165" t="s">
        <v>161</v>
      </c>
      <c r="AU312" s="165" t="s">
        <v>79</v>
      </c>
      <c r="AY312" s="19" t="s">
        <v>159</v>
      </c>
      <c r="BE312" s="166">
        <f t="shared" si="84"/>
        <v>0</v>
      </c>
      <c r="BF312" s="166">
        <f t="shared" si="85"/>
        <v>0</v>
      </c>
      <c r="BG312" s="166">
        <f t="shared" si="86"/>
        <v>0</v>
      </c>
      <c r="BH312" s="166">
        <f t="shared" si="87"/>
        <v>0</v>
      </c>
      <c r="BI312" s="166">
        <f t="shared" si="88"/>
        <v>0</v>
      </c>
      <c r="BJ312" s="19" t="s">
        <v>15</v>
      </c>
      <c r="BK312" s="166">
        <f t="shared" si="89"/>
        <v>0</v>
      </c>
      <c r="BL312" s="19" t="s">
        <v>85</v>
      </c>
      <c r="BM312" s="165" t="s">
        <v>1775</v>
      </c>
    </row>
    <row r="313" spans="2:63" s="12" customFormat="1" ht="22.9" customHeight="1">
      <c r="B313" s="140"/>
      <c r="D313" s="141" t="s">
        <v>70</v>
      </c>
      <c r="E313" s="151" t="s">
        <v>3567</v>
      </c>
      <c r="F313" s="151" t="s">
        <v>3568</v>
      </c>
      <c r="I313" s="143"/>
      <c r="J313" s="152">
        <f>BK313</f>
        <v>0</v>
      </c>
      <c r="L313" s="140"/>
      <c r="M313" s="145"/>
      <c r="N313" s="146"/>
      <c r="O313" s="146"/>
      <c r="P313" s="147">
        <f>SUM(P314:P316)</f>
        <v>0</v>
      </c>
      <c r="Q313" s="146"/>
      <c r="R313" s="147">
        <f>SUM(R314:R316)</f>
        <v>0</v>
      </c>
      <c r="S313" s="146"/>
      <c r="T313" s="148">
        <f>SUM(T314:T316)</f>
        <v>0</v>
      </c>
      <c r="AR313" s="141" t="s">
        <v>79</v>
      </c>
      <c r="AT313" s="149" t="s">
        <v>70</v>
      </c>
      <c r="AU313" s="149" t="s">
        <v>15</v>
      </c>
      <c r="AY313" s="141" t="s">
        <v>159</v>
      </c>
      <c r="BK313" s="150">
        <f>SUM(BK314:BK316)</f>
        <v>0</v>
      </c>
    </row>
    <row r="314" spans="1:65" s="2" customFormat="1" ht="24" customHeight="1">
      <c r="A314" s="34"/>
      <c r="B314" s="153"/>
      <c r="C314" s="154" t="s">
        <v>1116</v>
      </c>
      <c r="D314" s="154" t="s">
        <v>161</v>
      </c>
      <c r="E314" s="155" t="s">
        <v>3569</v>
      </c>
      <c r="F314" s="156" t="s">
        <v>3570</v>
      </c>
      <c r="G314" s="157" t="s">
        <v>1313</v>
      </c>
      <c r="H314" s="158">
        <v>1</v>
      </c>
      <c r="I314" s="159"/>
      <c r="J314" s="160">
        <f>ROUND(I314*H314,2)</f>
        <v>0</v>
      </c>
      <c r="K314" s="156" t="s">
        <v>3</v>
      </c>
      <c r="L314" s="35"/>
      <c r="M314" s="161" t="s">
        <v>3</v>
      </c>
      <c r="N314" s="162" t="s">
        <v>42</v>
      </c>
      <c r="O314" s="55"/>
      <c r="P314" s="163">
        <f>O314*H314</f>
        <v>0</v>
      </c>
      <c r="Q314" s="163">
        <v>0</v>
      </c>
      <c r="R314" s="163">
        <f>Q314*H314</f>
        <v>0</v>
      </c>
      <c r="S314" s="163">
        <v>0</v>
      </c>
      <c r="T314" s="164">
        <f>S314*H314</f>
        <v>0</v>
      </c>
      <c r="U314" s="34"/>
      <c r="V314" s="34"/>
      <c r="W314" s="34"/>
      <c r="X314" s="34"/>
      <c r="Y314" s="34"/>
      <c r="Z314" s="34"/>
      <c r="AA314" s="34"/>
      <c r="AB314" s="34"/>
      <c r="AC314" s="34"/>
      <c r="AD314" s="34"/>
      <c r="AE314" s="34"/>
      <c r="AR314" s="165" t="s">
        <v>251</v>
      </c>
      <c r="AT314" s="165" t="s">
        <v>161</v>
      </c>
      <c r="AU314" s="165" t="s">
        <v>79</v>
      </c>
      <c r="AY314" s="19" t="s">
        <v>159</v>
      </c>
      <c r="BE314" s="166">
        <f>IF(N314="základní",J314,0)</f>
        <v>0</v>
      </c>
      <c r="BF314" s="166">
        <f>IF(N314="snížená",J314,0)</f>
        <v>0</v>
      </c>
      <c r="BG314" s="166">
        <f>IF(N314="zákl. přenesená",J314,0)</f>
        <v>0</v>
      </c>
      <c r="BH314" s="166">
        <f>IF(N314="sníž. přenesená",J314,0)</f>
        <v>0</v>
      </c>
      <c r="BI314" s="166">
        <f>IF(N314="nulová",J314,0)</f>
        <v>0</v>
      </c>
      <c r="BJ314" s="19" t="s">
        <v>15</v>
      </c>
      <c r="BK314" s="166">
        <f>ROUND(I314*H314,2)</f>
        <v>0</v>
      </c>
      <c r="BL314" s="19" t="s">
        <v>251</v>
      </c>
      <c r="BM314" s="165" t="s">
        <v>3571</v>
      </c>
    </row>
    <row r="315" spans="1:65" s="2" customFormat="1" ht="24" customHeight="1">
      <c r="A315" s="34"/>
      <c r="B315" s="153"/>
      <c r="C315" s="154" t="s">
        <v>1122</v>
      </c>
      <c r="D315" s="154" t="s">
        <v>161</v>
      </c>
      <c r="E315" s="155" t="s">
        <v>3572</v>
      </c>
      <c r="F315" s="156" t="s">
        <v>3573</v>
      </c>
      <c r="G315" s="157" t="s">
        <v>1313</v>
      </c>
      <c r="H315" s="158">
        <v>1</v>
      </c>
      <c r="I315" s="159"/>
      <c r="J315" s="160">
        <f>ROUND(I315*H315,2)</f>
        <v>0</v>
      </c>
      <c r="K315" s="156" t="s">
        <v>3</v>
      </c>
      <c r="L315" s="35"/>
      <c r="M315" s="161" t="s">
        <v>3</v>
      </c>
      <c r="N315" s="162" t="s">
        <v>42</v>
      </c>
      <c r="O315" s="55"/>
      <c r="P315" s="163">
        <f>O315*H315</f>
        <v>0</v>
      </c>
      <c r="Q315" s="163">
        <v>0</v>
      </c>
      <c r="R315" s="163">
        <f>Q315*H315</f>
        <v>0</v>
      </c>
      <c r="S315" s="163">
        <v>0</v>
      </c>
      <c r="T315" s="164">
        <f>S315*H315</f>
        <v>0</v>
      </c>
      <c r="U315" s="34"/>
      <c r="V315" s="34"/>
      <c r="W315" s="34"/>
      <c r="X315" s="34"/>
      <c r="Y315" s="34"/>
      <c r="Z315" s="34"/>
      <c r="AA315" s="34"/>
      <c r="AB315" s="34"/>
      <c r="AC315" s="34"/>
      <c r="AD315" s="34"/>
      <c r="AE315" s="34"/>
      <c r="AR315" s="165" t="s">
        <v>251</v>
      </c>
      <c r="AT315" s="165" t="s">
        <v>161</v>
      </c>
      <c r="AU315" s="165" t="s">
        <v>79</v>
      </c>
      <c r="AY315" s="19" t="s">
        <v>159</v>
      </c>
      <c r="BE315" s="166">
        <f>IF(N315="základní",J315,0)</f>
        <v>0</v>
      </c>
      <c r="BF315" s="166">
        <f>IF(N315="snížená",J315,0)</f>
        <v>0</v>
      </c>
      <c r="BG315" s="166">
        <f>IF(N315="zákl. přenesená",J315,0)</f>
        <v>0</v>
      </c>
      <c r="BH315" s="166">
        <f>IF(N315="sníž. přenesená",J315,0)</f>
        <v>0</v>
      </c>
      <c r="BI315" s="166">
        <f>IF(N315="nulová",J315,0)</f>
        <v>0</v>
      </c>
      <c r="BJ315" s="19" t="s">
        <v>15</v>
      </c>
      <c r="BK315" s="166">
        <f>ROUND(I315*H315,2)</f>
        <v>0</v>
      </c>
      <c r="BL315" s="19" t="s">
        <v>251</v>
      </c>
      <c r="BM315" s="165" t="s">
        <v>3574</v>
      </c>
    </row>
    <row r="316" spans="1:65" s="2" customFormat="1" ht="24" customHeight="1">
      <c r="A316" s="34"/>
      <c r="B316" s="153"/>
      <c r="C316" s="154" t="s">
        <v>1128</v>
      </c>
      <c r="D316" s="154" t="s">
        <v>161</v>
      </c>
      <c r="E316" s="155" t="s">
        <v>3575</v>
      </c>
      <c r="F316" s="156" t="s">
        <v>3576</v>
      </c>
      <c r="G316" s="157" t="s">
        <v>1313</v>
      </c>
      <c r="H316" s="158">
        <v>1</v>
      </c>
      <c r="I316" s="159"/>
      <c r="J316" s="160">
        <f>ROUND(I316*H316,2)</f>
        <v>0</v>
      </c>
      <c r="K316" s="156" t="s">
        <v>3</v>
      </c>
      <c r="L316" s="35"/>
      <c r="M316" s="210" t="s">
        <v>3</v>
      </c>
      <c r="N316" s="211" t="s">
        <v>42</v>
      </c>
      <c r="O316" s="212"/>
      <c r="P316" s="213">
        <f>O316*H316</f>
        <v>0</v>
      </c>
      <c r="Q316" s="213">
        <v>0</v>
      </c>
      <c r="R316" s="213">
        <f>Q316*H316</f>
        <v>0</v>
      </c>
      <c r="S316" s="213">
        <v>0</v>
      </c>
      <c r="T316" s="214">
        <f>S316*H316</f>
        <v>0</v>
      </c>
      <c r="U316" s="34"/>
      <c r="V316" s="34"/>
      <c r="W316" s="34"/>
      <c r="X316" s="34"/>
      <c r="Y316" s="34"/>
      <c r="Z316" s="34"/>
      <c r="AA316" s="34"/>
      <c r="AB316" s="34"/>
      <c r="AC316" s="34"/>
      <c r="AD316" s="34"/>
      <c r="AE316" s="34"/>
      <c r="AR316" s="165" t="s">
        <v>251</v>
      </c>
      <c r="AT316" s="165" t="s">
        <v>161</v>
      </c>
      <c r="AU316" s="165" t="s">
        <v>79</v>
      </c>
      <c r="AY316" s="19" t="s">
        <v>159</v>
      </c>
      <c r="BE316" s="166">
        <f>IF(N316="základní",J316,0)</f>
        <v>0</v>
      </c>
      <c r="BF316" s="166">
        <f>IF(N316="snížená",J316,0)</f>
        <v>0</v>
      </c>
      <c r="BG316" s="166">
        <f>IF(N316="zákl. přenesená",J316,0)</f>
        <v>0</v>
      </c>
      <c r="BH316" s="166">
        <f>IF(N316="sníž. přenesená",J316,0)</f>
        <v>0</v>
      </c>
      <c r="BI316" s="166">
        <f>IF(N316="nulová",J316,0)</f>
        <v>0</v>
      </c>
      <c r="BJ316" s="19" t="s">
        <v>15</v>
      </c>
      <c r="BK316" s="166">
        <f>ROUND(I316*H316,2)</f>
        <v>0</v>
      </c>
      <c r="BL316" s="19" t="s">
        <v>251</v>
      </c>
      <c r="BM316" s="165" t="s">
        <v>3577</v>
      </c>
    </row>
    <row r="317" spans="1:31" s="2" customFormat="1" ht="6.95" customHeight="1">
      <c r="A317" s="34"/>
      <c r="B317" s="44"/>
      <c r="C317" s="45"/>
      <c r="D317" s="45"/>
      <c r="E317" s="45"/>
      <c r="F317" s="45"/>
      <c r="G317" s="45"/>
      <c r="H317" s="45"/>
      <c r="I317" s="113"/>
      <c r="J317" s="45"/>
      <c r="K317" s="45"/>
      <c r="L317" s="35"/>
      <c r="M317" s="34"/>
      <c r="O317" s="34"/>
      <c r="P317" s="34"/>
      <c r="Q317" s="34"/>
      <c r="R317" s="34"/>
      <c r="S317" s="34"/>
      <c r="T317" s="34"/>
      <c r="U317" s="34"/>
      <c r="V317" s="34"/>
      <c r="W317" s="34"/>
      <c r="X317" s="34"/>
      <c r="Y317" s="34"/>
      <c r="Z317" s="34"/>
      <c r="AA317" s="34"/>
      <c r="AB317" s="34"/>
      <c r="AC317" s="34"/>
      <c r="AD317" s="34"/>
      <c r="AE317" s="34"/>
    </row>
  </sheetData>
  <autoFilter ref="C95:K316"/>
  <mergeCells count="9">
    <mergeCell ref="E50:H50"/>
    <mergeCell ref="E86:H86"/>
    <mergeCell ref="E88:H88"/>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4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9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0"/>
      <c r="L2" s="304" t="s">
        <v>6</v>
      </c>
      <c r="M2" s="305"/>
      <c r="N2" s="305"/>
      <c r="O2" s="305"/>
      <c r="P2" s="305"/>
      <c r="Q2" s="305"/>
      <c r="R2" s="305"/>
      <c r="S2" s="305"/>
      <c r="T2" s="305"/>
      <c r="U2" s="305"/>
      <c r="V2" s="305"/>
      <c r="AT2" s="19" t="s">
        <v>90</v>
      </c>
    </row>
    <row r="3" spans="2:46" s="1" customFormat="1" ht="6.95" customHeight="1">
      <c r="B3" s="20"/>
      <c r="C3" s="21"/>
      <c r="D3" s="21"/>
      <c r="E3" s="21"/>
      <c r="F3" s="21"/>
      <c r="G3" s="21"/>
      <c r="H3" s="21"/>
      <c r="I3" s="91"/>
      <c r="J3" s="21"/>
      <c r="K3" s="21"/>
      <c r="L3" s="22"/>
      <c r="AT3" s="19" t="s">
        <v>79</v>
      </c>
    </row>
    <row r="4" spans="2:46" s="1" customFormat="1" ht="24.95" customHeight="1">
      <c r="B4" s="22"/>
      <c r="D4" s="23" t="s">
        <v>103</v>
      </c>
      <c r="I4" s="90"/>
      <c r="L4" s="22"/>
      <c r="M4" s="92" t="s">
        <v>11</v>
      </c>
      <c r="AT4" s="19" t="s">
        <v>4</v>
      </c>
    </row>
    <row r="5" spans="2:12" s="1" customFormat="1" ht="6.95" customHeight="1">
      <c r="B5" s="22"/>
      <c r="I5" s="90"/>
      <c r="L5" s="22"/>
    </row>
    <row r="6" spans="2:12" s="1" customFormat="1" ht="12" customHeight="1">
      <c r="B6" s="22"/>
      <c r="D6" s="29" t="s">
        <v>17</v>
      </c>
      <c r="I6" s="90"/>
      <c r="L6" s="22"/>
    </row>
    <row r="7" spans="2:12" s="1" customFormat="1" ht="16.5" customHeight="1">
      <c r="B7" s="22"/>
      <c r="E7" s="331" t="str">
        <f>'Rekapitulace stavby'!K6</f>
        <v>Stavební úpravy a přístavba výjezdové základny ZZS JčK- Český Krumlov</v>
      </c>
      <c r="F7" s="332"/>
      <c r="G7" s="332"/>
      <c r="H7" s="332"/>
      <c r="I7" s="90"/>
      <c r="L7" s="22"/>
    </row>
    <row r="8" spans="1:31" s="2" customFormat="1" ht="12" customHeight="1">
      <c r="A8" s="34"/>
      <c r="B8" s="35"/>
      <c r="C8" s="34"/>
      <c r="D8" s="29" t="s">
        <v>104</v>
      </c>
      <c r="E8" s="34"/>
      <c r="F8" s="34"/>
      <c r="G8" s="34"/>
      <c r="H8" s="34"/>
      <c r="I8" s="93"/>
      <c r="J8" s="34"/>
      <c r="K8" s="34"/>
      <c r="L8" s="94"/>
      <c r="S8" s="34"/>
      <c r="T8" s="34"/>
      <c r="U8" s="34"/>
      <c r="V8" s="34"/>
      <c r="W8" s="34"/>
      <c r="X8" s="34"/>
      <c r="Y8" s="34"/>
      <c r="Z8" s="34"/>
      <c r="AA8" s="34"/>
      <c r="AB8" s="34"/>
      <c r="AC8" s="34"/>
      <c r="AD8" s="34"/>
      <c r="AE8" s="34"/>
    </row>
    <row r="9" spans="1:31" s="2" customFormat="1" ht="27" customHeight="1">
      <c r="A9" s="34"/>
      <c r="B9" s="35"/>
      <c r="C9" s="34"/>
      <c r="D9" s="34"/>
      <c r="E9" s="312" t="s">
        <v>3578</v>
      </c>
      <c r="F9" s="333"/>
      <c r="G9" s="333"/>
      <c r="H9" s="333"/>
      <c r="I9" s="93"/>
      <c r="J9" s="34"/>
      <c r="K9" s="34"/>
      <c r="L9" s="94"/>
      <c r="S9" s="34"/>
      <c r="T9" s="34"/>
      <c r="U9" s="34"/>
      <c r="V9" s="34"/>
      <c r="W9" s="34"/>
      <c r="X9" s="34"/>
      <c r="Y9" s="34"/>
      <c r="Z9" s="34"/>
      <c r="AA9" s="34"/>
      <c r="AB9" s="34"/>
      <c r="AC9" s="34"/>
      <c r="AD9" s="34"/>
      <c r="AE9" s="34"/>
    </row>
    <row r="10" spans="1:31" s="2" customFormat="1" ht="11.25">
      <c r="A10" s="34"/>
      <c r="B10" s="35"/>
      <c r="C10" s="34"/>
      <c r="D10" s="34"/>
      <c r="E10" s="34"/>
      <c r="F10" s="34"/>
      <c r="G10" s="34"/>
      <c r="H10" s="34"/>
      <c r="I10" s="93"/>
      <c r="J10" s="34"/>
      <c r="K10" s="34"/>
      <c r="L10" s="94"/>
      <c r="S10" s="34"/>
      <c r="T10" s="34"/>
      <c r="U10" s="34"/>
      <c r="V10" s="34"/>
      <c r="W10" s="34"/>
      <c r="X10" s="34"/>
      <c r="Y10" s="34"/>
      <c r="Z10" s="34"/>
      <c r="AA10" s="34"/>
      <c r="AB10" s="34"/>
      <c r="AC10" s="34"/>
      <c r="AD10" s="34"/>
      <c r="AE10" s="34"/>
    </row>
    <row r="11" spans="1:31" s="2" customFormat="1" ht="12" customHeight="1">
      <c r="A11" s="34"/>
      <c r="B11" s="35"/>
      <c r="C11" s="34"/>
      <c r="D11" s="29" t="s">
        <v>19</v>
      </c>
      <c r="E11" s="34"/>
      <c r="F11" s="27" t="s">
        <v>3</v>
      </c>
      <c r="G11" s="34"/>
      <c r="H11" s="34"/>
      <c r="I11" s="95" t="s">
        <v>20</v>
      </c>
      <c r="J11" s="27" t="s">
        <v>3</v>
      </c>
      <c r="K11" s="34"/>
      <c r="L11" s="94"/>
      <c r="S11" s="34"/>
      <c r="T11" s="34"/>
      <c r="U11" s="34"/>
      <c r="V11" s="34"/>
      <c r="W11" s="34"/>
      <c r="X11" s="34"/>
      <c r="Y11" s="34"/>
      <c r="Z11" s="34"/>
      <c r="AA11" s="34"/>
      <c r="AB11" s="34"/>
      <c r="AC11" s="34"/>
      <c r="AD11" s="34"/>
      <c r="AE11" s="34"/>
    </row>
    <row r="12" spans="1:31" s="2" customFormat="1" ht="12" customHeight="1">
      <c r="A12" s="34"/>
      <c r="B12" s="35"/>
      <c r="C12" s="34"/>
      <c r="D12" s="29" t="s">
        <v>21</v>
      </c>
      <c r="E12" s="34"/>
      <c r="F12" s="27" t="s">
        <v>22</v>
      </c>
      <c r="G12" s="34"/>
      <c r="H12" s="34"/>
      <c r="I12" s="95" t="s">
        <v>23</v>
      </c>
      <c r="J12" s="52" t="str">
        <f>'Rekapitulace stavby'!AN8</f>
        <v>8.7.2019</v>
      </c>
      <c r="K12" s="34"/>
      <c r="L12" s="94"/>
      <c r="S12" s="34"/>
      <c r="T12" s="34"/>
      <c r="U12" s="34"/>
      <c r="V12" s="34"/>
      <c r="W12" s="34"/>
      <c r="X12" s="34"/>
      <c r="Y12" s="34"/>
      <c r="Z12" s="34"/>
      <c r="AA12" s="34"/>
      <c r="AB12" s="34"/>
      <c r="AC12" s="34"/>
      <c r="AD12" s="34"/>
      <c r="AE12" s="34"/>
    </row>
    <row r="13" spans="1:31" s="2" customFormat="1" ht="10.9" customHeight="1">
      <c r="A13" s="34"/>
      <c r="B13" s="35"/>
      <c r="C13" s="34"/>
      <c r="D13" s="34"/>
      <c r="E13" s="34"/>
      <c r="F13" s="34"/>
      <c r="G13" s="34"/>
      <c r="H13" s="34"/>
      <c r="I13" s="93"/>
      <c r="J13" s="34"/>
      <c r="K13" s="34"/>
      <c r="L13" s="94"/>
      <c r="S13" s="34"/>
      <c r="T13" s="34"/>
      <c r="U13" s="34"/>
      <c r="V13" s="34"/>
      <c r="W13" s="34"/>
      <c r="X13" s="34"/>
      <c r="Y13" s="34"/>
      <c r="Z13" s="34"/>
      <c r="AA13" s="34"/>
      <c r="AB13" s="34"/>
      <c r="AC13" s="34"/>
      <c r="AD13" s="34"/>
      <c r="AE13" s="34"/>
    </row>
    <row r="14" spans="1:31" s="2" customFormat="1" ht="12" customHeight="1">
      <c r="A14" s="34"/>
      <c r="B14" s="35"/>
      <c r="C14" s="34"/>
      <c r="D14" s="29" t="s">
        <v>25</v>
      </c>
      <c r="E14" s="34"/>
      <c r="F14" s="34"/>
      <c r="G14" s="34"/>
      <c r="H14" s="34"/>
      <c r="I14" s="95" t="s">
        <v>26</v>
      </c>
      <c r="J14" s="27" t="str">
        <f>IF('Rekapitulace stavby'!AN10="","",'Rekapitulace stavby'!AN10)</f>
        <v/>
      </c>
      <c r="K14" s="34"/>
      <c r="L14" s="94"/>
      <c r="S14" s="34"/>
      <c r="T14" s="34"/>
      <c r="U14" s="34"/>
      <c r="V14" s="34"/>
      <c r="W14" s="34"/>
      <c r="X14" s="34"/>
      <c r="Y14" s="34"/>
      <c r="Z14" s="34"/>
      <c r="AA14" s="34"/>
      <c r="AB14" s="34"/>
      <c r="AC14" s="34"/>
      <c r="AD14" s="34"/>
      <c r="AE14" s="34"/>
    </row>
    <row r="15" spans="1:31" s="2" customFormat="1" ht="18" customHeight="1">
      <c r="A15" s="34"/>
      <c r="B15" s="35"/>
      <c r="C15" s="34"/>
      <c r="D15" s="34"/>
      <c r="E15" s="27" t="str">
        <f>IF('Rekapitulace stavby'!E11="","",'Rekapitulace stavby'!E11)</f>
        <v>NEMOCNICE ČESKÝ KRUMLOV, a.s.</v>
      </c>
      <c r="F15" s="34"/>
      <c r="G15" s="34"/>
      <c r="H15" s="34"/>
      <c r="I15" s="95" t="s">
        <v>28</v>
      </c>
      <c r="J15" s="27" t="str">
        <f>IF('Rekapitulace stavby'!AN11="","",'Rekapitulace stavby'!AN11)</f>
        <v/>
      </c>
      <c r="K15" s="34"/>
      <c r="L15" s="94"/>
      <c r="S15" s="34"/>
      <c r="T15" s="34"/>
      <c r="U15" s="34"/>
      <c r="V15" s="34"/>
      <c r="W15" s="34"/>
      <c r="X15" s="34"/>
      <c r="Y15" s="34"/>
      <c r="Z15" s="34"/>
      <c r="AA15" s="34"/>
      <c r="AB15" s="34"/>
      <c r="AC15" s="34"/>
      <c r="AD15" s="34"/>
      <c r="AE15" s="34"/>
    </row>
    <row r="16" spans="1:31" s="2" customFormat="1" ht="6.95" customHeight="1">
      <c r="A16" s="34"/>
      <c r="B16" s="35"/>
      <c r="C16" s="34"/>
      <c r="D16" s="34"/>
      <c r="E16" s="34"/>
      <c r="F16" s="34"/>
      <c r="G16" s="34"/>
      <c r="H16" s="34"/>
      <c r="I16" s="93"/>
      <c r="J16" s="34"/>
      <c r="K16" s="34"/>
      <c r="L16" s="94"/>
      <c r="S16" s="34"/>
      <c r="T16" s="34"/>
      <c r="U16" s="34"/>
      <c r="V16" s="34"/>
      <c r="W16" s="34"/>
      <c r="X16" s="34"/>
      <c r="Y16" s="34"/>
      <c r="Z16" s="34"/>
      <c r="AA16" s="34"/>
      <c r="AB16" s="34"/>
      <c r="AC16" s="34"/>
      <c r="AD16" s="34"/>
      <c r="AE16" s="34"/>
    </row>
    <row r="17" spans="1:31" s="2" customFormat="1" ht="12" customHeight="1">
      <c r="A17" s="34"/>
      <c r="B17" s="35"/>
      <c r="C17" s="34"/>
      <c r="D17" s="29" t="s">
        <v>29</v>
      </c>
      <c r="E17" s="34"/>
      <c r="F17" s="34"/>
      <c r="G17" s="34"/>
      <c r="H17" s="34"/>
      <c r="I17" s="95" t="s">
        <v>26</v>
      </c>
      <c r="J17" s="30" t="str">
        <f>'Rekapitulace stavby'!AN13</f>
        <v>Vyplň údaj</v>
      </c>
      <c r="K17" s="34"/>
      <c r="L17" s="94"/>
      <c r="S17" s="34"/>
      <c r="T17" s="34"/>
      <c r="U17" s="34"/>
      <c r="V17" s="34"/>
      <c r="W17" s="34"/>
      <c r="X17" s="34"/>
      <c r="Y17" s="34"/>
      <c r="Z17" s="34"/>
      <c r="AA17" s="34"/>
      <c r="AB17" s="34"/>
      <c r="AC17" s="34"/>
      <c r="AD17" s="34"/>
      <c r="AE17" s="34"/>
    </row>
    <row r="18" spans="1:31" s="2" customFormat="1" ht="18" customHeight="1">
      <c r="A18" s="34"/>
      <c r="B18" s="35"/>
      <c r="C18" s="34"/>
      <c r="D18" s="34"/>
      <c r="E18" s="334" t="str">
        <f>'Rekapitulace stavby'!E14</f>
        <v>Vyplň údaj</v>
      </c>
      <c r="F18" s="315"/>
      <c r="G18" s="315"/>
      <c r="H18" s="315"/>
      <c r="I18" s="95" t="s">
        <v>28</v>
      </c>
      <c r="J18" s="30" t="str">
        <f>'Rekapitulace stavby'!AN14</f>
        <v>Vyplň údaj</v>
      </c>
      <c r="K18" s="34"/>
      <c r="L18" s="94"/>
      <c r="S18" s="34"/>
      <c r="T18" s="34"/>
      <c r="U18" s="34"/>
      <c r="V18" s="34"/>
      <c r="W18" s="34"/>
      <c r="X18" s="34"/>
      <c r="Y18" s="34"/>
      <c r="Z18" s="34"/>
      <c r="AA18" s="34"/>
      <c r="AB18" s="34"/>
      <c r="AC18" s="34"/>
      <c r="AD18" s="34"/>
      <c r="AE18" s="34"/>
    </row>
    <row r="19" spans="1:31" s="2" customFormat="1" ht="6.95" customHeight="1">
      <c r="A19" s="34"/>
      <c r="B19" s="35"/>
      <c r="C19" s="34"/>
      <c r="D19" s="34"/>
      <c r="E19" s="34"/>
      <c r="F19" s="34"/>
      <c r="G19" s="34"/>
      <c r="H19" s="34"/>
      <c r="I19" s="93"/>
      <c r="J19" s="34"/>
      <c r="K19" s="34"/>
      <c r="L19" s="94"/>
      <c r="S19" s="34"/>
      <c r="T19" s="34"/>
      <c r="U19" s="34"/>
      <c r="V19" s="34"/>
      <c r="W19" s="34"/>
      <c r="X19" s="34"/>
      <c r="Y19" s="34"/>
      <c r="Z19" s="34"/>
      <c r="AA19" s="34"/>
      <c r="AB19" s="34"/>
      <c r="AC19" s="34"/>
      <c r="AD19" s="34"/>
      <c r="AE19" s="34"/>
    </row>
    <row r="20" spans="1:31" s="2" customFormat="1" ht="12" customHeight="1">
      <c r="A20" s="34"/>
      <c r="B20" s="35"/>
      <c r="C20" s="34"/>
      <c r="D20" s="29" t="s">
        <v>31</v>
      </c>
      <c r="E20" s="34"/>
      <c r="F20" s="34"/>
      <c r="G20" s="34"/>
      <c r="H20" s="34"/>
      <c r="I20" s="95" t="s">
        <v>26</v>
      </c>
      <c r="J20" s="27" t="str">
        <f>IF('Rekapitulace stavby'!AN16="","",'Rekapitulace stavby'!AN16)</f>
        <v/>
      </c>
      <c r="K20" s="34"/>
      <c r="L20" s="94"/>
      <c r="S20" s="34"/>
      <c r="T20" s="34"/>
      <c r="U20" s="34"/>
      <c r="V20" s="34"/>
      <c r="W20" s="34"/>
      <c r="X20" s="34"/>
      <c r="Y20" s="34"/>
      <c r="Z20" s="34"/>
      <c r="AA20" s="34"/>
      <c r="AB20" s="34"/>
      <c r="AC20" s="34"/>
      <c r="AD20" s="34"/>
      <c r="AE20" s="34"/>
    </row>
    <row r="21" spans="1:31" s="2" customFormat="1" ht="18" customHeight="1">
      <c r="A21" s="34"/>
      <c r="B21" s="35"/>
      <c r="C21" s="34"/>
      <c r="D21" s="34"/>
      <c r="E21" s="27" t="str">
        <f>IF('Rekapitulace stavby'!E17="","",'Rekapitulace stavby'!E17)</f>
        <v>ALFAPLAN s.r.o.</v>
      </c>
      <c r="F21" s="34"/>
      <c r="G21" s="34"/>
      <c r="H21" s="34"/>
      <c r="I21" s="95" t="s">
        <v>28</v>
      </c>
      <c r="J21" s="27" t="str">
        <f>IF('Rekapitulace stavby'!AN17="","",'Rekapitulace stavby'!AN17)</f>
        <v/>
      </c>
      <c r="K21" s="34"/>
      <c r="L21" s="94"/>
      <c r="S21" s="34"/>
      <c r="T21" s="34"/>
      <c r="U21" s="34"/>
      <c r="V21" s="34"/>
      <c r="W21" s="34"/>
      <c r="X21" s="34"/>
      <c r="Y21" s="34"/>
      <c r="Z21" s="34"/>
      <c r="AA21" s="34"/>
      <c r="AB21" s="34"/>
      <c r="AC21" s="34"/>
      <c r="AD21" s="34"/>
      <c r="AE21" s="34"/>
    </row>
    <row r="22" spans="1:31" s="2" customFormat="1" ht="6.95" customHeight="1">
      <c r="A22" s="34"/>
      <c r="B22" s="35"/>
      <c r="C22" s="34"/>
      <c r="D22" s="34"/>
      <c r="E22" s="34"/>
      <c r="F22" s="34"/>
      <c r="G22" s="34"/>
      <c r="H22" s="34"/>
      <c r="I22" s="93"/>
      <c r="J22" s="34"/>
      <c r="K22" s="34"/>
      <c r="L22" s="94"/>
      <c r="S22" s="34"/>
      <c r="T22" s="34"/>
      <c r="U22" s="34"/>
      <c r="V22" s="34"/>
      <c r="W22" s="34"/>
      <c r="X22" s="34"/>
      <c r="Y22" s="34"/>
      <c r="Z22" s="34"/>
      <c r="AA22" s="34"/>
      <c r="AB22" s="34"/>
      <c r="AC22" s="34"/>
      <c r="AD22" s="34"/>
      <c r="AE22" s="34"/>
    </row>
    <row r="23" spans="1:31" s="2" customFormat="1" ht="12" customHeight="1">
      <c r="A23" s="34"/>
      <c r="B23" s="35"/>
      <c r="C23" s="34"/>
      <c r="D23" s="29" t="s">
        <v>34</v>
      </c>
      <c r="E23" s="34"/>
      <c r="F23" s="34"/>
      <c r="G23" s="34"/>
      <c r="H23" s="34"/>
      <c r="I23" s="95" t="s">
        <v>26</v>
      </c>
      <c r="J23" s="27" t="str">
        <f>IF('Rekapitulace stavby'!AN19="","",'Rekapitulace stavby'!AN19)</f>
        <v/>
      </c>
      <c r="K23" s="34"/>
      <c r="L23" s="94"/>
      <c r="S23" s="34"/>
      <c r="T23" s="34"/>
      <c r="U23" s="34"/>
      <c r="V23" s="34"/>
      <c r="W23" s="34"/>
      <c r="X23" s="34"/>
      <c r="Y23" s="34"/>
      <c r="Z23" s="34"/>
      <c r="AA23" s="34"/>
      <c r="AB23" s="34"/>
      <c r="AC23" s="34"/>
      <c r="AD23" s="34"/>
      <c r="AE23" s="34"/>
    </row>
    <row r="24" spans="1:31" s="2" customFormat="1" ht="18" customHeight="1">
      <c r="A24" s="34"/>
      <c r="B24" s="35"/>
      <c r="C24" s="34"/>
      <c r="D24" s="34"/>
      <c r="E24" s="27" t="str">
        <f>IF('Rekapitulace stavby'!E20="","",'Rekapitulace stavby'!E20)</f>
        <v xml:space="preserve"> </v>
      </c>
      <c r="F24" s="34"/>
      <c r="G24" s="34"/>
      <c r="H24" s="34"/>
      <c r="I24" s="95" t="s">
        <v>28</v>
      </c>
      <c r="J24" s="27" t="str">
        <f>IF('Rekapitulace stavby'!AN20="","",'Rekapitulace stavby'!AN20)</f>
        <v/>
      </c>
      <c r="K24" s="34"/>
      <c r="L24" s="94"/>
      <c r="S24" s="34"/>
      <c r="T24" s="34"/>
      <c r="U24" s="34"/>
      <c r="V24" s="34"/>
      <c r="W24" s="34"/>
      <c r="X24" s="34"/>
      <c r="Y24" s="34"/>
      <c r="Z24" s="34"/>
      <c r="AA24" s="34"/>
      <c r="AB24" s="34"/>
      <c r="AC24" s="34"/>
      <c r="AD24" s="34"/>
      <c r="AE24" s="34"/>
    </row>
    <row r="25" spans="1:31" s="2" customFormat="1" ht="6.95" customHeight="1">
      <c r="A25" s="34"/>
      <c r="B25" s="35"/>
      <c r="C25" s="34"/>
      <c r="D25" s="34"/>
      <c r="E25" s="34"/>
      <c r="F25" s="34"/>
      <c r="G25" s="34"/>
      <c r="H25" s="34"/>
      <c r="I25" s="93"/>
      <c r="J25" s="34"/>
      <c r="K25" s="34"/>
      <c r="L25" s="94"/>
      <c r="S25" s="34"/>
      <c r="T25" s="34"/>
      <c r="U25" s="34"/>
      <c r="V25" s="34"/>
      <c r="W25" s="34"/>
      <c r="X25" s="34"/>
      <c r="Y25" s="34"/>
      <c r="Z25" s="34"/>
      <c r="AA25" s="34"/>
      <c r="AB25" s="34"/>
      <c r="AC25" s="34"/>
      <c r="AD25" s="34"/>
      <c r="AE25" s="34"/>
    </row>
    <row r="26" spans="1:31" s="2" customFormat="1" ht="12" customHeight="1">
      <c r="A26" s="34"/>
      <c r="B26" s="35"/>
      <c r="C26" s="34"/>
      <c r="D26" s="29" t="s">
        <v>35</v>
      </c>
      <c r="E26" s="34"/>
      <c r="F26" s="34"/>
      <c r="G26" s="34"/>
      <c r="H26" s="34"/>
      <c r="I26" s="93"/>
      <c r="J26" s="34"/>
      <c r="K26" s="34"/>
      <c r="L26" s="94"/>
      <c r="S26" s="34"/>
      <c r="T26" s="34"/>
      <c r="U26" s="34"/>
      <c r="V26" s="34"/>
      <c r="W26" s="34"/>
      <c r="X26" s="34"/>
      <c r="Y26" s="34"/>
      <c r="Z26" s="34"/>
      <c r="AA26" s="34"/>
      <c r="AB26" s="34"/>
      <c r="AC26" s="34"/>
      <c r="AD26" s="34"/>
      <c r="AE26" s="34"/>
    </row>
    <row r="27" spans="1:31" s="8" customFormat="1" ht="89.25" customHeight="1">
      <c r="A27" s="96"/>
      <c r="B27" s="97"/>
      <c r="C27" s="96"/>
      <c r="D27" s="96"/>
      <c r="E27" s="319" t="s">
        <v>3579</v>
      </c>
      <c r="F27" s="319"/>
      <c r="G27" s="319"/>
      <c r="H27" s="319"/>
      <c r="I27" s="98"/>
      <c r="J27" s="96"/>
      <c r="K27" s="96"/>
      <c r="L27" s="99"/>
      <c r="S27" s="96"/>
      <c r="T27" s="96"/>
      <c r="U27" s="96"/>
      <c r="V27" s="96"/>
      <c r="W27" s="96"/>
      <c r="X27" s="96"/>
      <c r="Y27" s="96"/>
      <c r="Z27" s="96"/>
      <c r="AA27" s="96"/>
      <c r="AB27" s="96"/>
      <c r="AC27" s="96"/>
      <c r="AD27" s="96"/>
      <c r="AE27" s="96"/>
    </row>
    <row r="28" spans="1:31" s="2" customFormat="1" ht="6.95" customHeight="1">
      <c r="A28" s="34"/>
      <c r="B28" s="35"/>
      <c r="C28" s="34"/>
      <c r="D28" s="34"/>
      <c r="E28" s="34"/>
      <c r="F28" s="34"/>
      <c r="G28" s="34"/>
      <c r="H28" s="34"/>
      <c r="I28" s="93"/>
      <c r="J28" s="34"/>
      <c r="K28" s="34"/>
      <c r="L28" s="94"/>
      <c r="S28" s="34"/>
      <c r="T28" s="34"/>
      <c r="U28" s="34"/>
      <c r="V28" s="34"/>
      <c r="W28" s="34"/>
      <c r="X28" s="34"/>
      <c r="Y28" s="34"/>
      <c r="Z28" s="34"/>
      <c r="AA28" s="34"/>
      <c r="AB28" s="34"/>
      <c r="AC28" s="34"/>
      <c r="AD28" s="34"/>
      <c r="AE28" s="34"/>
    </row>
    <row r="29" spans="1:31" s="2" customFormat="1" ht="6.95" customHeight="1">
      <c r="A29" s="34"/>
      <c r="B29" s="35"/>
      <c r="C29" s="34"/>
      <c r="D29" s="63"/>
      <c r="E29" s="63"/>
      <c r="F29" s="63"/>
      <c r="G29" s="63"/>
      <c r="H29" s="63"/>
      <c r="I29" s="100"/>
      <c r="J29" s="63"/>
      <c r="K29" s="63"/>
      <c r="L29" s="94"/>
      <c r="S29" s="34"/>
      <c r="T29" s="34"/>
      <c r="U29" s="34"/>
      <c r="V29" s="34"/>
      <c r="W29" s="34"/>
      <c r="X29" s="34"/>
      <c r="Y29" s="34"/>
      <c r="Z29" s="34"/>
      <c r="AA29" s="34"/>
      <c r="AB29" s="34"/>
      <c r="AC29" s="34"/>
      <c r="AD29" s="34"/>
      <c r="AE29" s="34"/>
    </row>
    <row r="30" spans="1:31" s="2" customFormat="1" ht="25.35" customHeight="1">
      <c r="A30" s="34"/>
      <c r="B30" s="35"/>
      <c r="C30" s="34"/>
      <c r="D30" s="101" t="s">
        <v>37</v>
      </c>
      <c r="E30" s="34"/>
      <c r="F30" s="34"/>
      <c r="G30" s="34"/>
      <c r="H30" s="34"/>
      <c r="I30" s="93"/>
      <c r="J30" s="68">
        <f>ROUND(J87,2)</f>
        <v>0</v>
      </c>
      <c r="K30" s="34"/>
      <c r="L30" s="94"/>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100"/>
      <c r="J31" s="63"/>
      <c r="K31" s="63"/>
      <c r="L31" s="94"/>
      <c r="S31" s="34"/>
      <c r="T31" s="34"/>
      <c r="U31" s="34"/>
      <c r="V31" s="34"/>
      <c r="W31" s="34"/>
      <c r="X31" s="34"/>
      <c r="Y31" s="34"/>
      <c r="Z31" s="34"/>
      <c r="AA31" s="34"/>
      <c r="AB31" s="34"/>
      <c r="AC31" s="34"/>
      <c r="AD31" s="34"/>
      <c r="AE31" s="34"/>
    </row>
    <row r="32" spans="1:31" s="2" customFormat="1" ht="14.45" customHeight="1">
      <c r="A32" s="34"/>
      <c r="B32" s="35"/>
      <c r="C32" s="34"/>
      <c r="D32" s="34"/>
      <c r="E32" s="34"/>
      <c r="F32" s="38" t="s">
        <v>39</v>
      </c>
      <c r="G32" s="34"/>
      <c r="H32" s="34"/>
      <c r="I32" s="102" t="s">
        <v>38</v>
      </c>
      <c r="J32" s="38" t="s">
        <v>40</v>
      </c>
      <c r="K32" s="34"/>
      <c r="L32" s="94"/>
      <c r="S32" s="34"/>
      <c r="T32" s="34"/>
      <c r="U32" s="34"/>
      <c r="V32" s="34"/>
      <c r="W32" s="34"/>
      <c r="X32" s="34"/>
      <c r="Y32" s="34"/>
      <c r="Z32" s="34"/>
      <c r="AA32" s="34"/>
      <c r="AB32" s="34"/>
      <c r="AC32" s="34"/>
      <c r="AD32" s="34"/>
      <c r="AE32" s="34"/>
    </row>
    <row r="33" spans="1:31" s="2" customFormat="1" ht="14.45" customHeight="1">
      <c r="A33" s="34"/>
      <c r="B33" s="35"/>
      <c r="C33" s="34"/>
      <c r="D33" s="103" t="s">
        <v>41</v>
      </c>
      <c r="E33" s="29" t="s">
        <v>42</v>
      </c>
      <c r="F33" s="104">
        <f>ROUND((SUM(BE87:BE246)),2)</f>
        <v>0</v>
      </c>
      <c r="G33" s="34"/>
      <c r="H33" s="34"/>
      <c r="I33" s="105">
        <v>0.21</v>
      </c>
      <c r="J33" s="104">
        <f>ROUND(((SUM(BE87:BE246))*I33),2)</f>
        <v>0</v>
      </c>
      <c r="K33" s="34"/>
      <c r="L33" s="94"/>
      <c r="S33" s="34"/>
      <c r="T33" s="34"/>
      <c r="U33" s="34"/>
      <c r="V33" s="34"/>
      <c r="W33" s="34"/>
      <c r="X33" s="34"/>
      <c r="Y33" s="34"/>
      <c r="Z33" s="34"/>
      <c r="AA33" s="34"/>
      <c r="AB33" s="34"/>
      <c r="AC33" s="34"/>
      <c r="AD33" s="34"/>
      <c r="AE33" s="34"/>
    </row>
    <row r="34" spans="1:31" s="2" customFormat="1" ht="14.45" customHeight="1">
      <c r="A34" s="34"/>
      <c r="B34" s="35"/>
      <c r="C34" s="34"/>
      <c r="D34" s="34"/>
      <c r="E34" s="29" t="s">
        <v>43</v>
      </c>
      <c r="F34" s="104">
        <f>ROUND((SUM(BF87:BF246)),2)</f>
        <v>0</v>
      </c>
      <c r="G34" s="34"/>
      <c r="H34" s="34"/>
      <c r="I34" s="105">
        <v>0.15</v>
      </c>
      <c r="J34" s="104">
        <f>ROUND(((SUM(BF87:BF246))*I34),2)</f>
        <v>0</v>
      </c>
      <c r="K34" s="34"/>
      <c r="L34" s="94"/>
      <c r="S34" s="34"/>
      <c r="T34" s="34"/>
      <c r="U34" s="34"/>
      <c r="V34" s="34"/>
      <c r="W34" s="34"/>
      <c r="X34" s="34"/>
      <c r="Y34" s="34"/>
      <c r="Z34" s="34"/>
      <c r="AA34" s="34"/>
      <c r="AB34" s="34"/>
      <c r="AC34" s="34"/>
      <c r="AD34" s="34"/>
      <c r="AE34" s="34"/>
    </row>
    <row r="35" spans="1:31" s="2" customFormat="1" ht="14.45" customHeight="1" hidden="1">
      <c r="A35" s="34"/>
      <c r="B35" s="35"/>
      <c r="C35" s="34"/>
      <c r="D35" s="34"/>
      <c r="E35" s="29" t="s">
        <v>44</v>
      </c>
      <c r="F35" s="104">
        <f>ROUND((SUM(BG87:BG246)),2)</f>
        <v>0</v>
      </c>
      <c r="G35" s="34"/>
      <c r="H35" s="34"/>
      <c r="I35" s="105">
        <v>0.21</v>
      </c>
      <c r="J35" s="104">
        <f>0</f>
        <v>0</v>
      </c>
      <c r="K35" s="34"/>
      <c r="L35" s="94"/>
      <c r="S35" s="34"/>
      <c r="T35" s="34"/>
      <c r="U35" s="34"/>
      <c r="V35" s="34"/>
      <c r="W35" s="34"/>
      <c r="X35" s="34"/>
      <c r="Y35" s="34"/>
      <c r="Z35" s="34"/>
      <c r="AA35" s="34"/>
      <c r="AB35" s="34"/>
      <c r="AC35" s="34"/>
      <c r="AD35" s="34"/>
      <c r="AE35" s="34"/>
    </row>
    <row r="36" spans="1:31" s="2" customFormat="1" ht="14.45" customHeight="1" hidden="1">
      <c r="A36" s="34"/>
      <c r="B36" s="35"/>
      <c r="C36" s="34"/>
      <c r="D36" s="34"/>
      <c r="E36" s="29" t="s">
        <v>45</v>
      </c>
      <c r="F36" s="104">
        <f>ROUND((SUM(BH87:BH246)),2)</f>
        <v>0</v>
      </c>
      <c r="G36" s="34"/>
      <c r="H36" s="34"/>
      <c r="I36" s="105">
        <v>0.15</v>
      </c>
      <c r="J36" s="104">
        <f>0</f>
        <v>0</v>
      </c>
      <c r="K36" s="34"/>
      <c r="L36" s="94"/>
      <c r="S36" s="34"/>
      <c r="T36" s="34"/>
      <c r="U36" s="34"/>
      <c r="V36" s="34"/>
      <c r="W36" s="34"/>
      <c r="X36" s="34"/>
      <c r="Y36" s="34"/>
      <c r="Z36" s="34"/>
      <c r="AA36" s="34"/>
      <c r="AB36" s="34"/>
      <c r="AC36" s="34"/>
      <c r="AD36" s="34"/>
      <c r="AE36" s="34"/>
    </row>
    <row r="37" spans="1:31" s="2" customFormat="1" ht="14.45" customHeight="1" hidden="1">
      <c r="A37" s="34"/>
      <c r="B37" s="35"/>
      <c r="C37" s="34"/>
      <c r="D37" s="34"/>
      <c r="E37" s="29" t="s">
        <v>46</v>
      </c>
      <c r="F37" s="104">
        <f>ROUND((SUM(BI87:BI246)),2)</f>
        <v>0</v>
      </c>
      <c r="G37" s="34"/>
      <c r="H37" s="34"/>
      <c r="I37" s="105">
        <v>0</v>
      </c>
      <c r="J37" s="104">
        <f>0</f>
        <v>0</v>
      </c>
      <c r="K37" s="34"/>
      <c r="L37" s="94"/>
      <c r="S37" s="34"/>
      <c r="T37" s="34"/>
      <c r="U37" s="34"/>
      <c r="V37" s="34"/>
      <c r="W37" s="34"/>
      <c r="X37" s="34"/>
      <c r="Y37" s="34"/>
      <c r="Z37" s="34"/>
      <c r="AA37" s="34"/>
      <c r="AB37" s="34"/>
      <c r="AC37" s="34"/>
      <c r="AD37" s="34"/>
      <c r="AE37" s="34"/>
    </row>
    <row r="38" spans="1:31" s="2" customFormat="1" ht="6.95" customHeight="1">
      <c r="A38" s="34"/>
      <c r="B38" s="35"/>
      <c r="C38" s="34"/>
      <c r="D38" s="34"/>
      <c r="E38" s="34"/>
      <c r="F38" s="34"/>
      <c r="G38" s="34"/>
      <c r="H38" s="34"/>
      <c r="I38" s="93"/>
      <c r="J38" s="34"/>
      <c r="K38" s="34"/>
      <c r="L38" s="94"/>
      <c r="S38" s="34"/>
      <c r="T38" s="34"/>
      <c r="U38" s="34"/>
      <c r="V38" s="34"/>
      <c r="W38" s="34"/>
      <c r="X38" s="34"/>
      <c r="Y38" s="34"/>
      <c r="Z38" s="34"/>
      <c r="AA38" s="34"/>
      <c r="AB38" s="34"/>
      <c r="AC38" s="34"/>
      <c r="AD38" s="34"/>
      <c r="AE38" s="34"/>
    </row>
    <row r="39" spans="1:31" s="2" customFormat="1" ht="25.35" customHeight="1">
      <c r="A39" s="34"/>
      <c r="B39" s="35"/>
      <c r="C39" s="106"/>
      <c r="D39" s="107" t="s">
        <v>47</v>
      </c>
      <c r="E39" s="57"/>
      <c r="F39" s="57"/>
      <c r="G39" s="108" t="s">
        <v>48</v>
      </c>
      <c r="H39" s="109" t="s">
        <v>49</v>
      </c>
      <c r="I39" s="110"/>
      <c r="J39" s="111">
        <f>SUM(J30:J37)</f>
        <v>0</v>
      </c>
      <c r="K39" s="112"/>
      <c r="L39" s="94"/>
      <c r="S39" s="34"/>
      <c r="T39" s="34"/>
      <c r="U39" s="34"/>
      <c r="V39" s="34"/>
      <c r="W39" s="34"/>
      <c r="X39" s="34"/>
      <c r="Y39" s="34"/>
      <c r="Z39" s="34"/>
      <c r="AA39" s="34"/>
      <c r="AB39" s="34"/>
      <c r="AC39" s="34"/>
      <c r="AD39" s="34"/>
      <c r="AE39" s="34"/>
    </row>
    <row r="40" spans="1:31" s="2" customFormat="1" ht="14.45" customHeight="1">
      <c r="A40" s="34"/>
      <c r="B40" s="44"/>
      <c r="C40" s="45"/>
      <c r="D40" s="45"/>
      <c r="E40" s="45"/>
      <c r="F40" s="45"/>
      <c r="G40" s="45"/>
      <c r="H40" s="45"/>
      <c r="I40" s="113"/>
      <c r="J40" s="45"/>
      <c r="K40" s="45"/>
      <c r="L40" s="94"/>
      <c r="S40" s="34"/>
      <c r="T40" s="34"/>
      <c r="U40" s="34"/>
      <c r="V40" s="34"/>
      <c r="W40" s="34"/>
      <c r="X40" s="34"/>
      <c r="Y40" s="34"/>
      <c r="Z40" s="34"/>
      <c r="AA40" s="34"/>
      <c r="AB40" s="34"/>
      <c r="AC40" s="34"/>
      <c r="AD40" s="34"/>
      <c r="AE40" s="34"/>
    </row>
    <row r="44" spans="1:31" s="2" customFormat="1" ht="6.95" customHeight="1">
      <c r="A44" s="34"/>
      <c r="B44" s="46"/>
      <c r="C44" s="47"/>
      <c r="D44" s="47"/>
      <c r="E44" s="47"/>
      <c r="F44" s="47"/>
      <c r="G44" s="47"/>
      <c r="H44" s="47"/>
      <c r="I44" s="114"/>
      <c r="J44" s="47"/>
      <c r="K44" s="47"/>
      <c r="L44" s="94"/>
      <c r="S44" s="34"/>
      <c r="T44" s="34"/>
      <c r="U44" s="34"/>
      <c r="V44" s="34"/>
      <c r="W44" s="34"/>
      <c r="X44" s="34"/>
      <c r="Y44" s="34"/>
      <c r="Z44" s="34"/>
      <c r="AA44" s="34"/>
      <c r="AB44" s="34"/>
      <c r="AC44" s="34"/>
      <c r="AD44" s="34"/>
      <c r="AE44" s="34"/>
    </row>
    <row r="45" spans="1:31" s="2" customFormat="1" ht="24.95" customHeight="1">
      <c r="A45" s="34"/>
      <c r="B45" s="35"/>
      <c r="C45" s="23" t="s">
        <v>106</v>
      </c>
      <c r="D45" s="34"/>
      <c r="E45" s="34"/>
      <c r="F45" s="34"/>
      <c r="G45" s="34"/>
      <c r="H45" s="34"/>
      <c r="I45" s="93"/>
      <c r="J45" s="34"/>
      <c r="K45" s="34"/>
      <c r="L45" s="94"/>
      <c r="S45" s="34"/>
      <c r="T45" s="34"/>
      <c r="U45" s="34"/>
      <c r="V45" s="34"/>
      <c r="W45" s="34"/>
      <c r="X45" s="34"/>
      <c r="Y45" s="34"/>
      <c r="Z45" s="34"/>
      <c r="AA45" s="34"/>
      <c r="AB45" s="34"/>
      <c r="AC45" s="34"/>
      <c r="AD45" s="34"/>
      <c r="AE45" s="34"/>
    </row>
    <row r="46" spans="1:31" s="2" customFormat="1" ht="6.95" customHeight="1">
      <c r="A46" s="34"/>
      <c r="B46" s="35"/>
      <c r="C46" s="34"/>
      <c r="D46" s="34"/>
      <c r="E46" s="34"/>
      <c r="F46" s="34"/>
      <c r="G46" s="34"/>
      <c r="H46" s="34"/>
      <c r="I46" s="93"/>
      <c r="J46" s="34"/>
      <c r="K46" s="34"/>
      <c r="L46" s="94"/>
      <c r="S46" s="34"/>
      <c r="T46" s="34"/>
      <c r="U46" s="34"/>
      <c r="V46" s="34"/>
      <c r="W46" s="34"/>
      <c r="X46" s="34"/>
      <c r="Y46" s="34"/>
      <c r="Z46" s="34"/>
      <c r="AA46" s="34"/>
      <c r="AB46" s="34"/>
      <c r="AC46" s="34"/>
      <c r="AD46" s="34"/>
      <c r="AE46" s="34"/>
    </row>
    <row r="47" spans="1:31" s="2" customFormat="1" ht="12" customHeight="1">
      <c r="A47" s="34"/>
      <c r="B47" s="35"/>
      <c r="C47" s="29" t="s">
        <v>17</v>
      </c>
      <c r="D47" s="34"/>
      <c r="E47" s="34"/>
      <c r="F47" s="34"/>
      <c r="G47" s="34"/>
      <c r="H47" s="34"/>
      <c r="I47" s="93"/>
      <c r="J47" s="34"/>
      <c r="K47" s="34"/>
      <c r="L47" s="94"/>
      <c r="S47" s="34"/>
      <c r="T47" s="34"/>
      <c r="U47" s="34"/>
      <c r="V47" s="34"/>
      <c r="W47" s="34"/>
      <c r="X47" s="34"/>
      <c r="Y47" s="34"/>
      <c r="Z47" s="34"/>
      <c r="AA47" s="34"/>
      <c r="AB47" s="34"/>
      <c r="AC47" s="34"/>
      <c r="AD47" s="34"/>
      <c r="AE47" s="34"/>
    </row>
    <row r="48" spans="1:31" s="2" customFormat="1" ht="16.5" customHeight="1">
      <c r="A48" s="34"/>
      <c r="B48" s="35"/>
      <c r="C48" s="34"/>
      <c r="D48" s="34"/>
      <c r="E48" s="331" t="str">
        <f>E7</f>
        <v>Stavební úpravy a přístavba výjezdové základny ZZS JčK- Český Krumlov</v>
      </c>
      <c r="F48" s="332"/>
      <c r="G48" s="332"/>
      <c r="H48" s="332"/>
      <c r="I48" s="93"/>
      <c r="J48" s="34"/>
      <c r="K48" s="34"/>
      <c r="L48" s="94"/>
      <c r="S48" s="34"/>
      <c r="T48" s="34"/>
      <c r="U48" s="34"/>
      <c r="V48" s="34"/>
      <c r="W48" s="34"/>
      <c r="X48" s="34"/>
      <c r="Y48" s="34"/>
      <c r="Z48" s="34"/>
      <c r="AA48" s="34"/>
      <c r="AB48" s="34"/>
      <c r="AC48" s="34"/>
      <c r="AD48" s="34"/>
      <c r="AE48" s="34"/>
    </row>
    <row r="49" spans="1:31" s="2" customFormat="1" ht="12" customHeight="1">
      <c r="A49" s="34"/>
      <c r="B49" s="35"/>
      <c r="C49" s="29" t="s">
        <v>104</v>
      </c>
      <c r="D49" s="34"/>
      <c r="E49" s="34"/>
      <c r="F49" s="34"/>
      <c r="G49" s="34"/>
      <c r="H49" s="34"/>
      <c r="I49" s="93"/>
      <c r="J49" s="34"/>
      <c r="K49" s="34"/>
      <c r="L49" s="94"/>
      <c r="S49" s="34"/>
      <c r="T49" s="34"/>
      <c r="U49" s="34"/>
      <c r="V49" s="34"/>
      <c r="W49" s="34"/>
      <c r="X49" s="34"/>
      <c r="Y49" s="34"/>
      <c r="Z49" s="34"/>
      <c r="AA49" s="34"/>
      <c r="AB49" s="34"/>
      <c r="AC49" s="34"/>
      <c r="AD49" s="34"/>
      <c r="AE49" s="34"/>
    </row>
    <row r="50" spans="1:31" s="2" customFormat="1" ht="27" customHeight="1">
      <c r="A50" s="34"/>
      <c r="B50" s="35"/>
      <c r="C50" s="34"/>
      <c r="D50" s="34"/>
      <c r="E50" s="312" t="str">
        <f>E9</f>
        <v>5 - Silnoproudá elektrotechnika, hromosvody, Slaboproudá elektrotechnika</v>
      </c>
      <c r="F50" s="333"/>
      <c r="G50" s="333"/>
      <c r="H50" s="333"/>
      <c r="I50" s="93"/>
      <c r="J50" s="34"/>
      <c r="K50" s="34"/>
      <c r="L50" s="94"/>
      <c r="S50" s="34"/>
      <c r="T50" s="34"/>
      <c r="U50" s="34"/>
      <c r="V50" s="34"/>
      <c r="W50" s="34"/>
      <c r="X50" s="34"/>
      <c r="Y50" s="34"/>
      <c r="Z50" s="34"/>
      <c r="AA50" s="34"/>
      <c r="AB50" s="34"/>
      <c r="AC50" s="34"/>
      <c r="AD50" s="34"/>
      <c r="AE50" s="34"/>
    </row>
    <row r="51" spans="1:31" s="2" customFormat="1" ht="6.95" customHeight="1">
      <c r="A51" s="34"/>
      <c r="B51" s="35"/>
      <c r="C51" s="34"/>
      <c r="D51" s="34"/>
      <c r="E51" s="34"/>
      <c r="F51" s="34"/>
      <c r="G51" s="34"/>
      <c r="H51" s="34"/>
      <c r="I51" s="93"/>
      <c r="J51" s="34"/>
      <c r="K51" s="34"/>
      <c r="L51" s="94"/>
      <c r="S51" s="34"/>
      <c r="T51" s="34"/>
      <c r="U51" s="34"/>
      <c r="V51" s="34"/>
      <c r="W51" s="34"/>
      <c r="X51" s="34"/>
      <c r="Y51" s="34"/>
      <c r="Z51" s="34"/>
      <c r="AA51" s="34"/>
      <c r="AB51" s="34"/>
      <c r="AC51" s="34"/>
      <c r="AD51" s="34"/>
      <c r="AE51" s="34"/>
    </row>
    <row r="52" spans="1:31" s="2" customFormat="1" ht="12" customHeight="1">
      <c r="A52" s="34"/>
      <c r="B52" s="35"/>
      <c r="C52" s="29" t="s">
        <v>21</v>
      </c>
      <c r="D52" s="34"/>
      <c r="E52" s="34"/>
      <c r="F52" s="27" t="str">
        <f>F12</f>
        <v xml:space="preserve"> </v>
      </c>
      <c r="G52" s="34"/>
      <c r="H52" s="34"/>
      <c r="I52" s="95" t="s">
        <v>23</v>
      </c>
      <c r="J52" s="52" t="str">
        <f>IF(J12="","",J12)</f>
        <v>8.7.2019</v>
      </c>
      <c r="K52" s="34"/>
      <c r="L52" s="94"/>
      <c r="S52" s="34"/>
      <c r="T52" s="34"/>
      <c r="U52" s="34"/>
      <c r="V52" s="34"/>
      <c r="W52" s="34"/>
      <c r="X52" s="34"/>
      <c r="Y52" s="34"/>
      <c r="Z52" s="34"/>
      <c r="AA52" s="34"/>
      <c r="AB52" s="34"/>
      <c r="AC52" s="34"/>
      <c r="AD52" s="34"/>
      <c r="AE52" s="34"/>
    </row>
    <row r="53" spans="1:31" s="2" customFormat="1" ht="6.95" customHeight="1">
      <c r="A53" s="34"/>
      <c r="B53" s="35"/>
      <c r="C53" s="34"/>
      <c r="D53" s="34"/>
      <c r="E53" s="34"/>
      <c r="F53" s="34"/>
      <c r="G53" s="34"/>
      <c r="H53" s="34"/>
      <c r="I53" s="93"/>
      <c r="J53" s="34"/>
      <c r="K53" s="34"/>
      <c r="L53" s="94"/>
      <c r="S53" s="34"/>
      <c r="T53" s="34"/>
      <c r="U53" s="34"/>
      <c r="V53" s="34"/>
      <c r="W53" s="34"/>
      <c r="X53" s="34"/>
      <c r="Y53" s="34"/>
      <c r="Z53" s="34"/>
      <c r="AA53" s="34"/>
      <c r="AB53" s="34"/>
      <c r="AC53" s="34"/>
      <c r="AD53" s="34"/>
      <c r="AE53" s="34"/>
    </row>
    <row r="54" spans="1:31" s="2" customFormat="1" ht="15.2" customHeight="1">
      <c r="A54" s="34"/>
      <c r="B54" s="35"/>
      <c r="C54" s="29" t="s">
        <v>25</v>
      </c>
      <c r="D54" s="34"/>
      <c r="E54" s="34"/>
      <c r="F54" s="27" t="str">
        <f>E15</f>
        <v>NEMOCNICE ČESKÝ KRUMLOV, a.s.</v>
      </c>
      <c r="G54" s="34"/>
      <c r="H54" s="34"/>
      <c r="I54" s="95" t="s">
        <v>31</v>
      </c>
      <c r="J54" s="32" t="str">
        <f>E21</f>
        <v>ALFAPLAN s.r.o.</v>
      </c>
      <c r="K54" s="34"/>
      <c r="L54" s="94"/>
      <c r="S54" s="34"/>
      <c r="T54" s="34"/>
      <c r="U54" s="34"/>
      <c r="V54" s="34"/>
      <c r="W54" s="34"/>
      <c r="X54" s="34"/>
      <c r="Y54" s="34"/>
      <c r="Z54" s="34"/>
      <c r="AA54" s="34"/>
      <c r="AB54" s="34"/>
      <c r="AC54" s="34"/>
      <c r="AD54" s="34"/>
      <c r="AE54" s="34"/>
    </row>
    <row r="55" spans="1:31" s="2" customFormat="1" ht="15.2" customHeight="1">
      <c r="A55" s="34"/>
      <c r="B55" s="35"/>
      <c r="C55" s="29" t="s">
        <v>29</v>
      </c>
      <c r="D55" s="34"/>
      <c r="E55" s="34"/>
      <c r="F55" s="27" t="str">
        <f>IF(E18="","",E18)</f>
        <v>Vyplň údaj</v>
      </c>
      <c r="G55" s="34"/>
      <c r="H55" s="34"/>
      <c r="I55" s="95" t="s">
        <v>34</v>
      </c>
      <c r="J55" s="32" t="str">
        <f>E24</f>
        <v xml:space="preserve"> </v>
      </c>
      <c r="K55" s="34"/>
      <c r="L55" s="94"/>
      <c r="S55" s="34"/>
      <c r="T55" s="34"/>
      <c r="U55" s="34"/>
      <c r="V55" s="34"/>
      <c r="W55" s="34"/>
      <c r="X55" s="34"/>
      <c r="Y55" s="34"/>
      <c r="Z55" s="34"/>
      <c r="AA55" s="34"/>
      <c r="AB55" s="34"/>
      <c r="AC55" s="34"/>
      <c r="AD55" s="34"/>
      <c r="AE55" s="34"/>
    </row>
    <row r="56" spans="1:31" s="2" customFormat="1" ht="10.35" customHeight="1">
      <c r="A56" s="34"/>
      <c r="B56" s="35"/>
      <c r="C56" s="34"/>
      <c r="D56" s="34"/>
      <c r="E56" s="34"/>
      <c r="F56" s="34"/>
      <c r="G56" s="34"/>
      <c r="H56" s="34"/>
      <c r="I56" s="93"/>
      <c r="J56" s="34"/>
      <c r="K56" s="34"/>
      <c r="L56" s="94"/>
      <c r="S56" s="34"/>
      <c r="T56" s="34"/>
      <c r="U56" s="34"/>
      <c r="V56" s="34"/>
      <c r="W56" s="34"/>
      <c r="X56" s="34"/>
      <c r="Y56" s="34"/>
      <c r="Z56" s="34"/>
      <c r="AA56" s="34"/>
      <c r="AB56" s="34"/>
      <c r="AC56" s="34"/>
      <c r="AD56" s="34"/>
      <c r="AE56" s="34"/>
    </row>
    <row r="57" spans="1:31" s="2" customFormat="1" ht="29.25" customHeight="1">
      <c r="A57" s="34"/>
      <c r="B57" s="35"/>
      <c r="C57" s="115" t="s">
        <v>107</v>
      </c>
      <c r="D57" s="106"/>
      <c r="E57" s="106"/>
      <c r="F57" s="106"/>
      <c r="G57" s="106"/>
      <c r="H57" s="106"/>
      <c r="I57" s="116"/>
      <c r="J57" s="117" t="s">
        <v>108</v>
      </c>
      <c r="K57" s="106"/>
      <c r="L57" s="94"/>
      <c r="S57" s="34"/>
      <c r="T57" s="34"/>
      <c r="U57" s="34"/>
      <c r="V57" s="34"/>
      <c r="W57" s="34"/>
      <c r="X57" s="34"/>
      <c r="Y57" s="34"/>
      <c r="Z57" s="34"/>
      <c r="AA57" s="34"/>
      <c r="AB57" s="34"/>
      <c r="AC57" s="34"/>
      <c r="AD57" s="34"/>
      <c r="AE57" s="34"/>
    </row>
    <row r="58" spans="1:31" s="2" customFormat="1" ht="10.35" customHeight="1">
      <c r="A58" s="34"/>
      <c r="B58" s="35"/>
      <c r="C58" s="34"/>
      <c r="D58" s="34"/>
      <c r="E58" s="34"/>
      <c r="F58" s="34"/>
      <c r="G58" s="34"/>
      <c r="H58" s="34"/>
      <c r="I58" s="93"/>
      <c r="J58" s="34"/>
      <c r="K58" s="34"/>
      <c r="L58" s="94"/>
      <c r="S58" s="34"/>
      <c r="T58" s="34"/>
      <c r="U58" s="34"/>
      <c r="V58" s="34"/>
      <c r="W58" s="34"/>
      <c r="X58" s="34"/>
      <c r="Y58" s="34"/>
      <c r="Z58" s="34"/>
      <c r="AA58" s="34"/>
      <c r="AB58" s="34"/>
      <c r="AC58" s="34"/>
      <c r="AD58" s="34"/>
      <c r="AE58" s="34"/>
    </row>
    <row r="59" spans="1:47" s="2" customFormat="1" ht="22.9" customHeight="1">
      <c r="A59" s="34"/>
      <c r="B59" s="35"/>
      <c r="C59" s="118" t="s">
        <v>69</v>
      </c>
      <c r="D59" s="34"/>
      <c r="E59" s="34"/>
      <c r="F59" s="34"/>
      <c r="G59" s="34"/>
      <c r="H59" s="34"/>
      <c r="I59" s="93"/>
      <c r="J59" s="68">
        <f>J87</f>
        <v>0</v>
      </c>
      <c r="K59" s="34"/>
      <c r="L59" s="94"/>
      <c r="S59" s="34"/>
      <c r="T59" s="34"/>
      <c r="U59" s="34"/>
      <c r="V59" s="34"/>
      <c r="W59" s="34"/>
      <c r="X59" s="34"/>
      <c r="Y59" s="34"/>
      <c r="Z59" s="34"/>
      <c r="AA59" s="34"/>
      <c r="AB59" s="34"/>
      <c r="AC59" s="34"/>
      <c r="AD59" s="34"/>
      <c r="AE59" s="34"/>
      <c r="AU59" s="19" t="s">
        <v>109</v>
      </c>
    </row>
    <row r="60" spans="2:12" s="9" customFormat="1" ht="24.95" customHeight="1">
      <c r="B60" s="119"/>
      <c r="D60" s="120" t="s">
        <v>3580</v>
      </c>
      <c r="E60" s="121"/>
      <c r="F60" s="121"/>
      <c r="G60" s="121"/>
      <c r="H60" s="121"/>
      <c r="I60" s="122"/>
      <c r="J60" s="123">
        <f>J88</f>
        <v>0</v>
      </c>
      <c r="L60" s="119"/>
    </row>
    <row r="61" spans="2:12" s="9" customFormat="1" ht="24.95" customHeight="1">
      <c r="B61" s="119"/>
      <c r="D61" s="120" t="s">
        <v>3581</v>
      </c>
      <c r="E61" s="121"/>
      <c r="F61" s="121"/>
      <c r="G61" s="121"/>
      <c r="H61" s="121"/>
      <c r="I61" s="122"/>
      <c r="J61" s="123">
        <f>J149</f>
        <v>0</v>
      </c>
      <c r="L61" s="119"/>
    </row>
    <row r="62" spans="2:12" s="9" customFormat="1" ht="24.95" customHeight="1">
      <c r="B62" s="119"/>
      <c r="D62" s="120" t="s">
        <v>3582</v>
      </c>
      <c r="E62" s="121"/>
      <c r="F62" s="121"/>
      <c r="G62" s="121"/>
      <c r="H62" s="121"/>
      <c r="I62" s="122"/>
      <c r="J62" s="123">
        <f>J167</f>
        <v>0</v>
      </c>
      <c r="L62" s="119"/>
    </row>
    <row r="63" spans="2:12" s="9" customFormat="1" ht="24.95" customHeight="1">
      <c r="B63" s="119"/>
      <c r="D63" s="120" t="s">
        <v>3583</v>
      </c>
      <c r="E63" s="121"/>
      <c r="F63" s="121"/>
      <c r="G63" s="121"/>
      <c r="H63" s="121"/>
      <c r="I63" s="122"/>
      <c r="J63" s="123">
        <f>J179</f>
        <v>0</v>
      </c>
      <c r="L63" s="119"/>
    </row>
    <row r="64" spans="2:12" s="9" customFormat="1" ht="24.95" customHeight="1">
      <c r="B64" s="119"/>
      <c r="D64" s="120" t="s">
        <v>3584</v>
      </c>
      <c r="E64" s="121"/>
      <c r="F64" s="121"/>
      <c r="G64" s="121"/>
      <c r="H64" s="121"/>
      <c r="I64" s="122"/>
      <c r="J64" s="123">
        <f>J183</f>
        <v>0</v>
      </c>
      <c r="L64" s="119"/>
    </row>
    <row r="65" spans="2:12" s="9" customFormat="1" ht="24.95" customHeight="1">
      <c r="B65" s="119"/>
      <c r="D65" s="120" t="s">
        <v>3585</v>
      </c>
      <c r="E65" s="121"/>
      <c r="F65" s="121"/>
      <c r="G65" s="121"/>
      <c r="H65" s="121"/>
      <c r="I65" s="122"/>
      <c r="J65" s="123">
        <f>J194</f>
        <v>0</v>
      </c>
      <c r="L65" s="119"/>
    </row>
    <row r="66" spans="2:12" s="9" customFormat="1" ht="24.95" customHeight="1">
      <c r="B66" s="119"/>
      <c r="D66" s="120" t="s">
        <v>3586</v>
      </c>
      <c r="E66" s="121"/>
      <c r="F66" s="121"/>
      <c r="G66" s="121"/>
      <c r="H66" s="121"/>
      <c r="I66" s="122"/>
      <c r="J66" s="123">
        <f>J213</f>
        <v>0</v>
      </c>
      <c r="L66" s="119"/>
    </row>
    <row r="67" spans="2:12" s="9" customFormat="1" ht="24.95" customHeight="1">
      <c r="B67" s="119"/>
      <c r="D67" s="120" t="s">
        <v>3587</v>
      </c>
      <c r="E67" s="121"/>
      <c r="F67" s="121"/>
      <c r="G67" s="121"/>
      <c r="H67" s="121"/>
      <c r="I67" s="122"/>
      <c r="J67" s="123">
        <f>J224</f>
        <v>0</v>
      </c>
      <c r="L67" s="119"/>
    </row>
    <row r="68" spans="1:31" s="2" customFormat="1" ht="21.75" customHeight="1">
      <c r="A68" s="34"/>
      <c r="B68" s="35"/>
      <c r="C68" s="34"/>
      <c r="D68" s="34"/>
      <c r="E68" s="34"/>
      <c r="F68" s="34"/>
      <c r="G68" s="34"/>
      <c r="H68" s="34"/>
      <c r="I68" s="93"/>
      <c r="J68" s="34"/>
      <c r="K68" s="34"/>
      <c r="L68" s="94"/>
      <c r="S68" s="34"/>
      <c r="T68" s="34"/>
      <c r="U68" s="34"/>
      <c r="V68" s="34"/>
      <c r="W68" s="34"/>
      <c r="X68" s="34"/>
      <c r="Y68" s="34"/>
      <c r="Z68" s="34"/>
      <c r="AA68" s="34"/>
      <c r="AB68" s="34"/>
      <c r="AC68" s="34"/>
      <c r="AD68" s="34"/>
      <c r="AE68" s="34"/>
    </row>
    <row r="69" spans="1:31" s="2" customFormat="1" ht="6.95" customHeight="1">
      <c r="A69" s="34"/>
      <c r="B69" s="44"/>
      <c r="C69" s="45"/>
      <c r="D69" s="45"/>
      <c r="E69" s="45"/>
      <c r="F69" s="45"/>
      <c r="G69" s="45"/>
      <c r="H69" s="45"/>
      <c r="I69" s="113"/>
      <c r="J69" s="45"/>
      <c r="K69" s="45"/>
      <c r="L69" s="94"/>
      <c r="S69" s="34"/>
      <c r="T69" s="34"/>
      <c r="U69" s="34"/>
      <c r="V69" s="34"/>
      <c r="W69" s="34"/>
      <c r="X69" s="34"/>
      <c r="Y69" s="34"/>
      <c r="Z69" s="34"/>
      <c r="AA69" s="34"/>
      <c r="AB69" s="34"/>
      <c r="AC69" s="34"/>
      <c r="AD69" s="34"/>
      <c r="AE69" s="34"/>
    </row>
    <row r="73" spans="1:31" s="2" customFormat="1" ht="6.95" customHeight="1">
      <c r="A73" s="34"/>
      <c r="B73" s="46"/>
      <c r="C73" s="47"/>
      <c r="D73" s="47"/>
      <c r="E73" s="47"/>
      <c r="F73" s="47"/>
      <c r="G73" s="47"/>
      <c r="H73" s="47"/>
      <c r="I73" s="114"/>
      <c r="J73" s="47"/>
      <c r="K73" s="47"/>
      <c r="L73" s="94"/>
      <c r="S73" s="34"/>
      <c r="T73" s="34"/>
      <c r="U73" s="34"/>
      <c r="V73" s="34"/>
      <c r="W73" s="34"/>
      <c r="X73" s="34"/>
      <c r="Y73" s="34"/>
      <c r="Z73" s="34"/>
      <c r="AA73" s="34"/>
      <c r="AB73" s="34"/>
      <c r="AC73" s="34"/>
      <c r="AD73" s="34"/>
      <c r="AE73" s="34"/>
    </row>
    <row r="74" spans="1:31" s="2" customFormat="1" ht="24.95" customHeight="1">
      <c r="A74" s="34"/>
      <c r="B74" s="35"/>
      <c r="C74" s="23" t="s">
        <v>144</v>
      </c>
      <c r="D74" s="34"/>
      <c r="E74" s="34"/>
      <c r="F74" s="34"/>
      <c r="G74" s="34"/>
      <c r="H74" s="34"/>
      <c r="I74" s="93"/>
      <c r="J74" s="34"/>
      <c r="K74" s="34"/>
      <c r="L74" s="94"/>
      <c r="S74" s="34"/>
      <c r="T74" s="34"/>
      <c r="U74" s="34"/>
      <c r="V74" s="34"/>
      <c r="W74" s="34"/>
      <c r="X74" s="34"/>
      <c r="Y74" s="34"/>
      <c r="Z74" s="34"/>
      <c r="AA74" s="34"/>
      <c r="AB74" s="34"/>
      <c r="AC74" s="34"/>
      <c r="AD74" s="34"/>
      <c r="AE74" s="34"/>
    </row>
    <row r="75" spans="1:31" s="2" customFormat="1" ht="6.95" customHeight="1">
      <c r="A75" s="34"/>
      <c r="B75" s="35"/>
      <c r="C75" s="34"/>
      <c r="D75" s="34"/>
      <c r="E75" s="34"/>
      <c r="F75" s="34"/>
      <c r="G75" s="34"/>
      <c r="H75" s="34"/>
      <c r="I75" s="93"/>
      <c r="J75" s="34"/>
      <c r="K75" s="34"/>
      <c r="L75" s="94"/>
      <c r="S75" s="34"/>
      <c r="T75" s="34"/>
      <c r="U75" s="34"/>
      <c r="V75" s="34"/>
      <c r="W75" s="34"/>
      <c r="X75" s="34"/>
      <c r="Y75" s="34"/>
      <c r="Z75" s="34"/>
      <c r="AA75" s="34"/>
      <c r="AB75" s="34"/>
      <c r="AC75" s="34"/>
      <c r="AD75" s="34"/>
      <c r="AE75" s="34"/>
    </row>
    <row r="76" spans="1:31" s="2" customFormat="1" ht="12" customHeight="1">
      <c r="A76" s="34"/>
      <c r="B76" s="35"/>
      <c r="C76" s="29" t="s">
        <v>17</v>
      </c>
      <c r="D76" s="34"/>
      <c r="E76" s="34"/>
      <c r="F76" s="34"/>
      <c r="G76" s="34"/>
      <c r="H76" s="34"/>
      <c r="I76" s="93"/>
      <c r="J76" s="34"/>
      <c r="K76" s="34"/>
      <c r="L76" s="94"/>
      <c r="S76" s="34"/>
      <c r="T76" s="34"/>
      <c r="U76" s="34"/>
      <c r="V76" s="34"/>
      <c r="W76" s="34"/>
      <c r="X76" s="34"/>
      <c r="Y76" s="34"/>
      <c r="Z76" s="34"/>
      <c r="AA76" s="34"/>
      <c r="AB76" s="34"/>
      <c r="AC76" s="34"/>
      <c r="AD76" s="34"/>
      <c r="AE76" s="34"/>
    </row>
    <row r="77" spans="1:31" s="2" customFormat="1" ht="16.5" customHeight="1">
      <c r="A77" s="34"/>
      <c r="B77" s="35"/>
      <c r="C77" s="34"/>
      <c r="D77" s="34"/>
      <c r="E77" s="331" t="str">
        <f>E7</f>
        <v>Stavební úpravy a přístavba výjezdové základny ZZS JčK- Český Krumlov</v>
      </c>
      <c r="F77" s="332"/>
      <c r="G77" s="332"/>
      <c r="H77" s="332"/>
      <c r="I77" s="93"/>
      <c r="J77" s="34"/>
      <c r="K77" s="34"/>
      <c r="L77" s="94"/>
      <c r="S77" s="34"/>
      <c r="T77" s="34"/>
      <c r="U77" s="34"/>
      <c r="V77" s="34"/>
      <c r="W77" s="34"/>
      <c r="X77" s="34"/>
      <c r="Y77" s="34"/>
      <c r="Z77" s="34"/>
      <c r="AA77" s="34"/>
      <c r="AB77" s="34"/>
      <c r="AC77" s="34"/>
      <c r="AD77" s="34"/>
      <c r="AE77" s="34"/>
    </row>
    <row r="78" spans="1:31" s="2" customFormat="1" ht="12" customHeight="1">
      <c r="A78" s="34"/>
      <c r="B78" s="35"/>
      <c r="C78" s="29" t="s">
        <v>104</v>
      </c>
      <c r="D78" s="34"/>
      <c r="E78" s="34"/>
      <c r="F78" s="34"/>
      <c r="G78" s="34"/>
      <c r="H78" s="34"/>
      <c r="I78" s="93"/>
      <c r="J78" s="34"/>
      <c r="K78" s="34"/>
      <c r="L78" s="94"/>
      <c r="S78" s="34"/>
      <c r="T78" s="34"/>
      <c r="U78" s="34"/>
      <c r="V78" s="34"/>
      <c r="W78" s="34"/>
      <c r="X78" s="34"/>
      <c r="Y78" s="34"/>
      <c r="Z78" s="34"/>
      <c r="AA78" s="34"/>
      <c r="AB78" s="34"/>
      <c r="AC78" s="34"/>
      <c r="AD78" s="34"/>
      <c r="AE78" s="34"/>
    </row>
    <row r="79" spans="1:31" s="2" customFormat="1" ht="27" customHeight="1">
      <c r="A79" s="34"/>
      <c r="B79" s="35"/>
      <c r="C79" s="34"/>
      <c r="D79" s="34"/>
      <c r="E79" s="312" t="str">
        <f>E9</f>
        <v>5 - Silnoproudá elektrotechnika, hromosvody, Slaboproudá elektrotechnika</v>
      </c>
      <c r="F79" s="333"/>
      <c r="G79" s="333"/>
      <c r="H79" s="333"/>
      <c r="I79" s="93"/>
      <c r="J79" s="34"/>
      <c r="K79" s="34"/>
      <c r="L79" s="94"/>
      <c r="S79" s="34"/>
      <c r="T79" s="34"/>
      <c r="U79" s="34"/>
      <c r="V79" s="34"/>
      <c r="W79" s="34"/>
      <c r="X79" s="34"/>
      <c r="Y79" s="34"/>
      <c r="Z79" s="34"/>
      <c r="AA79" s="34"/>
      <c r="AB79" s="34"/>
      <c r="AC79" s="34"/>
      <c r="AD79" s="34"/>
      <c r="AE79" s="34"/>
    </row>
    <row r="80" spans="1:31" s="2" customFormat="1" ht="6.95" customHeight="1">
      <c r="A80" s="34"/>
      <c r="B80" s="35"/>
      <c r="C80" s="34"/>
      <c r="D80" s="34"/>
      <c r="E80" s="34"/>
      <c r="F80" s="34"/>
      <c r="G80" s="34"/>
      <c r="H80" s="34"/>
      <c r="I80" s="93"/>
      <c r="J80" s="34"/>
      <c r="K80" s="34"/>
      <c r="L80" s="94"/>
      <c r="S80" s="34"/>
      <c r="T80" s="34"/>
      <c r="U80" s="34"/>
      <c r="V80" s="34"/>
      <c r="W80" s="34"/>
      <c r="X80" s="34"/>
      <c r="Y80" s="34"/>
      <c r="Z80" s="34"/>
      <c r="AA80" s="34"/>
      <c r="AB80" s="34"/>
      <c r="AC80" s="34"/>
      <c r="AD80" s="34"/>
      <c r="AE80" s="34"/>
    </row>
    <row r="81" spans="1:31" s="2" customFormat="1" ht="12" customHeight="1">
      <c r="A81" s="34"/>
      <c r="B81" s="35"/>
      <c r="C81" s="29" t="s">
        <v>21</v>
      </c>
      <c r="D81" s="34"/>
      <c r="E81" s="34"/>
      <c r="F81" s="27" t="str">
        <f>F12</f>
        <v xml:space="preserve"> </v>
      </c>
      <c r="G81" s="34"/>
      <c r="H81" s="34"/>
      <c r="I81" s="95" t="s">
        <v>23</v>
      </c>
      <c r="J81" s="52" t="str">
        <f>IF(J12="","",J12)</f>
        <v>8.7.2019</v>
      </c>
      <c r="K81" s="34"/>
      <c r="L81" s="94"/>
      <c r="S81" s="34"/>
      <c r="T81" s="34"/>
      <c r="U81" s="34"/>
      <c r="V81" s="34"/>
      <c r="W81" s="34"/>
      <c r="X81" s="34"/>
      <c r="Y81" s="34"/>
      <c r="Z81" s="34"/>
      <c r="AA81" s="34"/>
      <c r="AB81" s="34"/>
      <c r="AC81" s="34"/>
      <c r="AD81" s="34"/>
      <c r="AE81" s="34"/>
    </row>
    <row r="82" spans="1:31" s="2" customFormat="1" ht="6.95" customHeight="1">
      <c r="A82" s="34"/>
      <c r="B82" s="35"/>
      <c r="C82" s="34"/>
      <c r="D82" s="34"/>
      <c r="E82" s="34"/>
      <c r="F82" s="34"/>
      <c r="G82" s="34"/>
      <c r="H82" s="34"/>
      <c r="I82" s="93"/>
      <c r="J82" s="34"/>
      <c r="K82" s="34"/>
      <c r="L82" s="94"/>
      <c r="S82" s="34"/>
      <c r="T82" s="34"/>
      <c r="U82" s="34"/>
      <c r="V82" s="34"/>
      <c r="W82" s="34"/>
      <c r="X82" s="34"/>
      <c r="Y82" s="34"/>
      <c r="Z82" s="34"/>
      <c r="AA82" s="34"/>
      <c r="AB82" s="34"/>
      <c r="AC82" s="34"/>
      <c r="AD82" s="34"/>
      <c r="AE82" s="34"/>
    </row>
    <row r="83" spans="1:31" s="2" customFormat="1" ht="15.2" customHeight="1">
      <c r="A83" s="34"/>
      <c r="B83" s="35"/>
      <c r="C83" s="29" t="s">
        <v>25</v>
      </c>
      <c r="D83" s="34"/>
      <c r="E83" s="34"/>
      <c r="F83" s="27" t="str">
        <f>E15</f>
        <v>NEMOCNICE ČESKÝ KRUMLOV, a.s.</v>
      </c>
      <c r="G83" s="34"/>
      <c r="H83" s="34"/>
      <c r="I83" s="95" t="s">
        <v>31</v>
      </c>
      <c r="J83" s="32" t="str">
        <f>E21</f>
        <v>ALFAPLAN s.r.o.</v>
      </c>
      <c r="K83" s="34"/>
      <c r="L83" s="94"/>
      <c r="S83" s="34"/>
      <c r="T83" s="34"/>
      <c r="U83" s="34"/>
      <c r="V83" s="34"/>
      <c r="W83" s="34"/>
      <c r="X83" s="34"/>
      <c r="Y83" s="34"/>
      <c r="Z83" s="34"/>
      <c r="AA83" s="34"/>
      <c r="AB83" s="34"/>
      <c r="AC83" s="34"/>
      <c r="AD83" s="34"/>
      <c r="AE83" s="34"/>
    </row>
    <row r="84" spans="1:31" s="2" customFormat="1" ht="15.2" customHeight="1">
      <c r="A84" s="34"/>
      <c r="B84" s="35"/>
      <c r="C84" s="29" t="s">
        <v>29</v>
      </c>
      <c r="D84" s="34"/>
      <c r="E84" s="34"/>
      <c r="F84" s="27" t="str">
        <f>IF(E18="","",E18)</f>
        <v>Vyplň údaj</v>
      </c>
      <c r="G84" s="34"/>
      <c r="H84" s="34"/>
      <c r="I84" s="95" t="s">
        <v>34</v>
      </c>
      <c r="J84" s="32" t="str">
        <f>E24</f>
        <v xml:space="preserve"> </v>
      </c>
      <c r="K84" s="34"/>
      <c r="L84" s="94"/>
      <c r="S84" s="34"/>
      <c r="T84" s="34"/>
      <c r="U84" s="34"/>
      <c r="V84" s="34"/>
      <c r="W84" s="34"/>
      <c r="X84" s="34"/>
      <c r="Y84" s="34"/>
      <c r="Z84" s="34"/>
      <c r="AA84" s="34"/>
      <c r="AB84" s="34"/>
      <c r="AC84" s="34"/>
      <c r="AD84" s="34"/>
      <c r="AE84" s="34"/>
    </row>
    <row r="85" spans="1:31" s="2" customFormat="1" ht="10.35" customHeight="1">
      <c r="A85" s="34"/>
      <c r="B85" s="35"/>
      <c r="C85" s="34"/>
      <c r="D85" s="34"/>
      <c r="E85" s="34"/>
      <c r="F85" s="34"/>
      <c r="G85" s="34"/>
      <c r="H85" s="34"/>
      <c r="I85" s="93"/>
      <c r="J85" s="34"/>
      <c r="K85" s="34"/>
      <c r="L85" s="94"/>
      <c r="S85" s="34"/>
      <c r="T85" s="34"/>
      <c r="U85" s="34"/>
      <c r="V85" s="34"/>
      <c r="W85" s="34"/>
      <c r="X85" s="34"/>
      <c r="Y85" s="34"/>
      <c r="Z85" s="34"/>
      <c r="AA85" s="34"/>
      <c r="AB85" s="34"/>
      <c r="AC85" s="34"/>
      <c r="AD85" s="34"/>
      <c r="AE85" s="34"/>
    </row>
    <row r="86" spans="1:31" s="11" customFormat="1" ht="29.25" customHeight="1">
      <c r="A86" s="129"/>
      <c r="B86" s="130"/>
      <c r="C86" s="131" t="s">
        <v>145</v>
      </c>
      <c r="D86" s="132" t="s">
        <v>56</v>
      </c>
      <c r="E86" s="132" t="s">
        <v>52</v>
      </c>
      <c r="F86" s="132" t="s">
        <v>53</v>
      </c>
      <c r="G86" s="132" t="s">
        <v>146</v>
      </c>
      <c r="H86" s="132" t="s">
        <v>147</v>
      </c>
      <c r="I86" s="133" t="s">
        <v>148</v>
      </c>
      <c r="J86" s="132" t="s">
        <v>108</v>
      </c>
      <c r="K86" s="134" t="s">
        <v>149</v>
      </c>
      <c r="L86" s="135"/>
      <c r="M86" s="59" t="s">
        <v>3</v>
      </c>
      <c r="N86" s="60" t="s">
        <v>41</v>
      </c>
      <c r="O86" s="60" t="s">
        <v>150</v>
      </c>
      <c r="P86" s="60" t="s">
        <v>151</v>
      </c>
      <c r="Q86" s="60" t="s">
        <v>152</v>
      </c>
      <c r="R86" s="60" t="s">
        <v>153</v>
      </c>
      <c r="S86" s="60" t="s">
        <v>154</v>
      </c>
      <c r="T86" s="61" t="s">
        <v>155</v>
      </c>
      <c r="U86" s="129"/>
      <c r="V86" s="129"/>
      <c r="W86" s="129"/>
      <c r="X86" s="129"/>
      <c r="Y86" s="129"/>
      <c r="Z86" s="129"/>
      <c r="AA86" s="129"/>
      <c r="AB86" s="129"/>
      <c r="AC86" s="129"/>
      <c r="AD86" s="129"/>
      <c r="AE86" s="129"/>
    </row>
    <row r="87" spans="1:63" s="2" customFormat="1" ht="22.9" customHeight="1">
      <c r="A87" s="34"/>
      <c r="B87" s="35"/>
      <c r="C87" s="66" t="s">
        <v>156</v>
      </c>
      <c r="D87" s="34"/>
      <c r="E87" s="34"/>
      <c r="F87" s="34"/>
      <c r="G87" s="34"/>
      <c r="H87" s="34"/>
      <c r="I87" s="93"/>
      <c r="J87" s="136">
        <f>BK87</f>
        <v>0</v>
      </c>
      <c r="K87" s="34"/>
      <c r="L87" s="35"/>
      <c r="M87" s="62"/>
      <c r="N87" s="53"/>
      <c r="O87" s="63"/>
      <c r="P87" s="137">
        <f>P88+P149+P167+P179+P183+P194+P213+P224</f>
        <v>0</v>
      </c>
      <c r="Q87" s="63"/>
      <c r="R87" s="137">
        <f>R88+R149+R167+R179+R183+R194+R213+R224</f>
        <v>0</v>
      </c>
      <c r="S87" s="63"/>
      <c r="T87" s="138">
        <f>T88+T149+T167+T179+T183+T194+T213+T224</f>
        <v>0</v>
      </c>
      <c r="U87" s="34"/>
      <c r="V87" s="34"/>
      <c r="W87" s="34"/>
      <c r="X87" s="34"/>
      <c r="Y87" s="34"/>
      <c r="Z87" s="34"/>
      <c r="AA87" s="34"/>
      <c r="AB87" s="34"/>
      <c r="AC87" s="34"/>
      <c r="AD87" s="34"/>
      <c r="AE87" s="34"/>
      <c r="AT87" s="19" t="s">
        <v>70</v>
      </c>
      <c r="AU87" s="19" t="s">
        <v>109</v>
      </c>
      <c r="BK87" s="139">
        <f>BK88+BK149+BK167+BK179+BK183+BK194+BK213+BK224</f>
        <v>0</v>
      </c>
    </row>
    <row r="88" spans="2:63" s="12" customFormat="1" ht="25.9" customHeight="1">
      <c r="B88" s="140"/>
      <c r="D88" s="141" t="s">
        <v>70</v>
      </c>
      <c r="E88" s="142" t="s">
        <v>3588</v>
      </c>
      <c r="F88" s="142" t="s">
        <v>3589</v>
      </c>
      <c r="I88" s="143"/>
      <c r="J88" s="144">
        <f>BK88</f>
        <v>0</v>
      </c>
      <c r="L88" s="140"/>
      <c r="M88" s="145"/>
      <c r="N88" s="146"/>
      <c r="O88" s="146"/>
      <c r="P88" s="147">
        <f>SUM(P89:P148)</f>
        <v>0</v>
      </c>
      <c r="Q88" s="146"/>
      <c r="R88" s="147">
        <f>SUM(R89:R148)</f>
        <v>0</v>
      </c>
      <c r="S88" s="146"/>
      <c r="T88" s="148">
        <f>SUM(T89:T148)</f>
        <v>0</v>
      </c>
      <c r="AR88" s="141" t="s">
        <v>15</v>
      </c>
      <c r="AT88" s="149" t="s">
        <v>70</v>
      </c>
      <c r="AU88" s="149" t="s">
        <v>71</v>
      </c>
      <c r="AY88" s="141" t="s">
        <v>159</v>
      </c>
      <c r="BK88" s="150">
        <f>SUM(BK89:BK148)</f>
        <v>0</v>
      </c>
    </row>
    <row r="89" spans="1:65" s="2" customFormat="1" ht="16.5" customHeight="1">
      <c r="A89" s="34"/>
      <c r="B89" s="153"/>
      <c r="C89" s="154" t="s">
        <v>15</v>
      </c>
      <c r="D89" s="154" t="s">
        <v>161</v>
      </c>
      <c r="E89" s="155" t="s">
        <v>3590</v>
      </c>
      <c r="F89" s="156" t="s">
        <v>3591</v>
      </c>
      <c r="G89" s="157" t="s">
        <v>298</v>
      </c>
      <c r="H89" s="158">
        <v>90</v>
      </c>
      <c r="I89" s="159"/>
      <c r="J89" s="160">
        <f aca="true" t="shared" si="0" ref="J89:J120">ROUND(I89*H89,2)</f>
        <v>0</v>
      </c>
      <c r="K89" s="156" t="s">
        <v>3</v>
      </c>
      <c r="L89" s="35"/>
      <c r="M89" s="161" t="s">
        <v>3</v>
      </c>
      <c r="N89" s="162" t="s">
        <v>42</v>
      </c>
      <c r="O89" s="55"/>
      <c r="P89" s="163">
        <f aca="true" t="shared" si="1" ref="P89:P120">O89*H89</f>
        <v>0</v>
      </c>
      <c r="Q89" s="163">
        <v>0</v>
      </c>
      <c r="R89" s="163">
        <f aca="true" t="shared" si="2" ref="R89:R120">Q89*H89</f>
        <v>0</v>
      </c>
      <c r="S89" s="163">
        <v>0</v>
      </c>
      <c r="T89" s="164">
        <f aca="true" t="shared" si="3" ref="T89:T120">S89*H89</f>
        <v>0</v>
      </c>
      <c r="U89" s="34"/>
      <c r="V89" s="34"/>
      <c r="W89" s="34"/>
      <c r="X89" s="34"/>
      <c r="Y89" s="34"/>
      <c r="Z89" s="34"/>
      <c r="AA89" s="34"/>
      <c r="AB89" s="34"/>
      <c r="AC89" s="34"/>
      <c r="AD89" s="34"/>
      <c r="AE89" s="34"/>
      <c r="AR89" s="165" t="s">
        <v>85</v>
      </c>
      <c r="AT89" s="165" t="s">
        <v>161</v>
      </c>
      <c r="AU89" s="165" t="s">
        <v>15</v>
      </c>
      <c r="AY89" s="19" t="s">
        <v>159</v>
      </c>
      <c r="BE89" s="166">
        <f aca="true" t="shared" si="4" ref="BE89:BE120">IF(N89="základní",J89,0)</f>
        <v>0</v>
      </c>
      <c r="BF89" s="166">
        <f aca="true" t="shared" si="5" ref="BF89:BF120">IF(N89="snížená",J89,0)</f>
        <v>0</v>
      </c>
      <c r="BG89" s="166">
        <f aca="true" t="shared" si="6" ref="BG89:BG120">IF(N89="zákl. přenesená",J89,0)</f>
        <v>0</v>
      </c>
      <c r="BH89" s="166">
        <f aca="true" t="shared" si="7" ref="BH89:BH120">IF(N89="sníž. přenesená",J89,0)</f>
        <v>0</v>
      </c>
      <c r="BI89" s="166">
        <f aca="true" t="shared" si="8" ref="BI89:BI120">IF(N89="nulová",J89,0)</f>
        <v>0</v>
      </c>
      <c r="BJ89" s="19" t="s">
        <v>15</v>
      </c>
      <c r="BK89" s="166">
        <f aca="true" t="shared" si="9" ref="BK89:BK120">ROUND(I89*H89,2)</f>
        <v>0</v>
      </c>
      <c r="BL89" s="19" t="s">
        <v>85</v>
      </c>
      <c r="BM89" s="165" t="s">
        <v>3592</v>
      </c>
    </row>
    <row r="90" spans="1:65" s="2" customFormat="1" ht="16.5" customHeight="1">
      <c r="A90" s="34"/>
      <c r="B90" s="153"/>
      <c r="C90" s="154" t="s">
        <v>79</v>
      </c>
      <c r="D90" s="154" t="s">
        <v>161</v>
      </c>
      <c r="E90" s="155" t="s">
        <v>3593</v>
      </c>
      <c r="F90" s="156" t="s">
        <v>3594</v>
      </c>
      <c r="G90" s="157" t="s">
        <v>298</v>
      </c>
      <c r="H90" s="158">
        <v>70</v>
      </c>
      <c r="I90" s="159"/>
      <c r="J90" s="160">
        <f t="shared" si="0"/>
        <v>0</v>
      </c>
      <c r="K90" s="156" t="s">
        <v>3</v>
      </c>
      <c r="L90" s="35"/>
      <c r="M90" s="161" t="s">
        <v>3</v>
      </c>
      <c r="N90" s="162" t="s">
        <v>42</v>
      </c>
      <c r="O90" s="55"/>
      <c r="P90" s="163">
        <f t="shared" si="1"/>
        <v>0</v>
      </c>
      <c r="Q90" s="163">
        <v>0</v>
      </c>
      <c r="R90" s="163">
        <f t="shared" si="2"/>
        <v>0</v>
      </c>
      <c r="S90" s="163">
        <v>0</v>
      </c>
      <c r="T90" s="164">
        <f t="shared" si="3"/>
        <v>0</v>
      </c>
      <c r="U90" s="34"/>
      <c r="V90" s="34"/>
      <c r="W90" s="34"/>
      <c r="X90" s="34"/>
      <c r="Y90" s="34"/>
      <c r="Z90" s="34"/>
      <c r="AA90" s="34"/>
      <c r="AB90" s="34"/>
      <c r="AC90" s="34"/>
      <c r="AD90" s="34"/>
      <c r="AE90" s="34"/>
      <c r="AR90" s="165" t="s">
        <v>85</v>
      </c>
      <c r="AT90" s="165" t="s">
        <v>161</v>
      </c>
      <c r="AU90" s="165" t="s">
        <v>15</v>
      </c>
      <c r="AY90" s="19" t="s">
        <v>159</v>
      </c>
      <c r="BE90" s="166">
        <f t="shared" si="4"/>
        <v>0</v>
      </c>
      <c r="BF90" s="166">
        <f t="shared" si="5"/>
        <v>0</v>
      </c>
      <c r="BG90" s="166">
        <f t="shared" si="6"/>
        <v>0</v>
      </c>
      <c r="BH90" s="166">
        <f t="shared" si="7"/>
        <v>0</v>
      </c>
      <c r="BI90" s="166">
        <f t="shared" si="8"/>
        <v>0</v>
      </c>
      <c r="BJ90" s="19" t="s">
        <v>15</v>
      </c>
      <c r="BK90" s="166">
        <f t="shared" si="9"/>
        <v>0</v>
      </c>
      <c r="BL90" s="19" t="s">
        <v>85</v>
      </c>
      <c r="BM90" s="165" t="s">
        <v>3595</v>
      </c>
    </row>
    <row r="91" spans="1:65" s="2" customFormat="1" ht="16.5" customHeight="1">
      <c r="A91" s="34"/>
      <c r="B91" s="153"/>
      <c r="C91" s="154" t="s">
        <v>82</v>
      </c>
      <c r="D91" s="154" t="s">
        <v>161</v>
      </c>
      <c r="E91" s="155" t="s">
        <v>3596</v>
      </c>
      <c r="F91" s="156" t="s">
        <v>3597</v>
      </c>
      <c r="G91" s="157" t="s">
        <v>298</v>
      </c>
      <c r="H91" s="158">
        <v>50</v>
      </c>
      <c r="I91" s="159"/>
      <c r="J91" s="160">
        <f t="shared" si="0"/>
        <v>0</v>
      </c>
      <c r="K91" s="156" t="s">
        <v>3</v>
      </c>
      <c r="L91" s="35"/>
      <c r="M91" s="161" t="s">
        <v>3</v>
      </c>
      <c r="N91" s="162" t="s">
        <v>42</v>
      </c>
      <c r="O91" s="55"/>
      <c r="P91" s="163">
        <f t="shared" si="1"/>
        <v>0</v>
      </c>
      <c r="Q91" s="163">
        <v>0</v>
      </c>
      <c r="R91" s="163">
        <f t="shared" si="2"/>
        <v>0</v>
      </c>
      <c r="S91" s="163">
        <v>0</v>
      </c>
      <c r="T91" s="164">
        <f t="shared" si="3"/>
        <v>0</v>
      </c>
      <c r="U91" s="34"/>
      <c r="V91" s="34"/>
      <c r="W91" s="34"/>
      <c r="X91" s="34"/>
      <c r="Y91" s="34"/>
      <c r="Z91" s="34"/>
      <c r="AA91" s="34"/>
      <c r="AB91" s="34"/>
      <c r="AC91" s="34"/>
      <c r="AD91" s="34"/>
      <c r="AE91" s="34"/>
      <c r="AR91" s="165" t="s">
        <v>85</v>
      </c>
      <c r="AT91" s="165" t="s">
        <v>161</v>
      </c>
      <c r="AU91" s="165" t="s">
        <v>15</v>
      </c>
      <c r="AY91" s="19" t="s">
        <v>159</v>
      </c>
      <c r="BE91" s="166">
        <f t="shared" si="4"/>
        <v>0</v>
      </c>
      <c r="BF91" s="166">
        <f t="shared" si="5"/>
        <v>0</v>
      </c>
      <c r="BG91" s="166">
        <f t="shared" si="6"/>
        <v>0</v>
      </c>
      <c r="BH91" s="166">
        <f t="shared" si="7"/>
        <v>0</v>
      </c>
      <c r="BI91" s="166">
        <f t="shared" si="8"/>
        <v>0</v>
      </c>
      <c r="BJ91" s="19" t="s">
        <v>15</v>
      </c>
      <c r="BK91" s="166">
        <f t="shared" si="9"/>
        <v>0</v>
      </c>
      <c r="BL91" s="19" t="s">
        <v>85</v>
      </c>
      <c r="BM91" s="165" t="s">
        <v>3598</v>
      </c>
    </row>
    <row r="92" spans="1:65" s="2" customFormat="1" ht="16.5" customHeight="1">
      <c r="A92" s="34"/>
      <c r="B92" s="153"/>
      <c r="C92" s="154" t="s">
        <v>85</v>
      </c>
      <c r="D92" s="154" t="s">
        <v>161</v>
      </c>
      <c r="E92" s="155" t="s">
        <v>3599</v>
      </c>
      <c r="F92" s="156" t="s">
        <v>3600</v>
      </c>
      <c r="G92" s="157" t="s">
        <v>298</v>
      </c>
      <c r="H92" s="158">
        <v>40</v>
      </c>
      <c r="I92" s="159"/>
      <c r="J92" s="160">
        <f t="shared" si="0"/>
        <v>0</v>
      </c>
      <c r="K92" s="156" t="s">
        <v>3</v>
      </c>
      <c r="L92" s="35"/>
      <c r="M92" s="161" t="s">
        <v>3</v>
      </c>
      <c r="N92" s="162" t="s">
        <v>42</v>
      </c>
      <c r="O92" s="55"/>
      <c r="P92" s="163">
        <f t="shared" si="1"/>
        <v>0</v>
      </c>
      <c r="Q92" s="163">
        <v>0</v>
      </c>
      <c r="R92" s="163">
        <f t="shared" si="2"/>
        <v>0</v>
      </c>
      <c r="S92" s="163">
        <v>0</v>
      </c>
      <c r="T92" s="164">
        <f t="shared" si="3"/>
        <v>0</v>
      </c>
      <c r="U92" s="34"/>
      <c r="V92" s="34"/>
      <c r="W92" s="34"/>
      <c r="X92" s="34"/>
      <c r="Y92" s="34"/>
      <c r="Z92" s="34"/>
      <c r="AA92" s="34"/>
      <c r="AB92" s="34"/>
      <c r="AC92" s="34"/>
      <c r="AD92" s="34"/>
      <c r="AE92" s="34"/>
      <c r="AR92" s="165" t="s">
        <v>85</v>
      </c>
      <c r="AT92" s="165" t="s">
        <v>161</v>
      </c>
      <c r="AU92" s="165" t="s">
        <v>15</v>
      </c>
      <c r="AY92" s="19" t="s">
        <v>159</v>
      </c>
      <c r="BE92" s="166">
        <f t="shared" si="4"/>
        <v>0</v>
      </c>
      <c r="BF92" s="166">
        <f t="shared" si="5"/>
        <v>0</v>
      </c>
      <c r="BG92" s="166">
        <f t="shared" si="6"/>
        <v>0</v>
      </c>
      <c r="BH92" s="166">
        <f t="shared" si="7"/>
        <v>0</v>
      </c>
      <c r="BI92" s="166">
        <f t="shared" si="8"/>
        <v>0</v>
      </c>
      <c r="BJ92" s="19" t="s">
        <v>15</v>
      </c>
      <c r="BK92" s="166">
        <f t="shared" si="9"/>
        <v>0</v>
      </c>
      <c r="BL92" s="19" t="s">
        <v>85</v>
      </c>
      <c r="BM92" s="165" t="s">
        <v>3601</v>
      </c>
    </row>
    <row r="93" spans="1:65" s="2" customFormat="1" ht="16.5" customHeight="1">
      <c r="A93" s="34"/>
      <c r="B93" s="153"/>
      <c r="C93" s="154" t="s">
        <v>88</v>
      </c>
      <c r="D93" s="154" t="s">
        <v>161</v>
      </c>
      <c r="E93" s="155" t="s">
        <v>3602</v>
      </c>
      <c r="F93" s="156" t="s">
        <v>3603</v>
      </c>
      <c r="G93" s="157" t="s">
        <v>298</v>
      </c>
      <c r="H93" s="158">
        <v>2</v>
      </c>
      <c r="I93" s="159"/>
      <c r="J93" s="160">
        <f t="shared" si="0"/>
        <v>0</v>
      </c>
      <c r="K93" s="156" t="s">
        <v>3</v>
      </c>
      <c r="L93" s="35"/>
      <c r="M93" s="161" t="s">
        <v>3</v>
      </c>
      <c r="N93" s="162" t="s">
        <v>42</v>
      </c>
      <c r="O93" s="55"/>
      <c r="P93" s="163">
        <f t="shared" si="1"/>
        <v>0</v>
      </c>
      <c r="Q93" s="163">
        <v>0</v>
      </c>
      <c r="R93" s="163">
        <f t="shared" si="2"/>
        <v>0</v>
      </c>
      <c r="S93" s="163">
        <v>0</v>
      </c>
      <c r="T93" s="164">
        <f t="shared" si="3"/>
        <v>0</v>
      </c>
      <c r="U93" s="34"/>
      <c r="V93" s="34"/>
      <c r="W93" s="34"/>
      <c r="X93" s="34"/>
      <c r="Y93" s="34"/>
      <c r="Z93" s="34"/>
      <c r="AA93" s="34"/>
      <c r="AB93" s="34"/>
      <c r="AC93" s="34"/>
      <c r="AD93" s="34"/>
      <c r="AE93" s="34"/>
      <c r="AR93" s="165" t="s">
        <v>85</v>
      </c>
      <c r="AT93" s="165" t="s">
        <v>161</v>
      </c>
      <c r="AU93" s="165" t="s">
        <v>15</v>
      </c>
      <c r="AY93" s="19" t="s">
        <v>159</v>
      </c>
      <c r="BE93" s="166">
        <f t="shared" si="4"/>
        <v>0</v>
      </c>
      <c r="BF93" s="166">
        <f t="shared" si="5"/>
        <v>0</v>
      </c>
      <c r="BG93" s="166">
        <f t="shared" si="6"/>
        <v>0</v>
      </c>
      <c r="BH93" s="166">
        <f t="shared" si="7"/>
        <v>0</v>
      </c>
      <c r="BI93" s="166">
        <f t="shared" si="8"/>
        <v>0</v>
      </c>
      <c r="BJ93" s="19" t="s">
        <v>15</v>
      </c>
      <c r="BK93" s="166">
        <f t="shared" si="9"/>
        <v>0</v>
      </c>
      <c r="BL93" s="19" t="s">
        <v>85</v>
      </c>
      <c r="BM93" s="165" t="s">
        <v>3604</v>
      </c>
    </row>
    <row r="94" spans="1:65" s="2" customFormat="1" ht="16.5" customHeight="1">
      <c r="A94" s="34"/>
      <c r="B94" s="153"/>
      <c r="C94" s="154" t="s">
        <v>91</v>
      </c>
      <c r="D94" s="154" t="s">
        <v>161</v>
      </c>
      <c r="E94" s="155" t="s">
        <v>3605</v>
      </c>
      <c r="F94" s="156" t="s">
        <v>3606</v>
      </c>
      <c r="G94" s="157" t="s">
        <v>298</v>
      </c>
      <c r="H94" s="158">
        <v>390</v>
      </c>
      <c r="I94" s="159"/>
      <c r="J94" s="160">
        <f t="shared" si="0"/>
        <v>0</v>
      </c>
      <c r="K94" s="156" t="s">
        <v>3</v>
      </c>
      <c r="L94" s="35"/>
      <c r="M94" s="161" t="s">
        <v>3</v>
      </c>
      <c r="N94" s="162" t="s">
        <v>42</v>
      </c>
      <c r="O94" s="55"/>
      <c r="P94" s="163">
        <f t="shared" si="1"/>
        <v>0</v>
      </c>
      <c r="Q94" s="163">
        <v>0</v>
      </c>
      <c r="R94" s="163">
        <f t="shared" si="2"/>
        <v>0</v>
      </c>
      <c r="S94" s="163">
        <v>0</v>
      </c>
      <c r="T94" s="164">
        <f t="shared" si="3"/>
        <v>0</v>
      </c>
      <c r="U94" s="34"/>
      <c r="V94" s="34"/>
      <c r="W94" s="34"/>
      <c r="X94" s="34"/>
      <c r="Y94" s="34"/>
      <c r="Z94" s="34"/>
      <c r="AA94" s="34"/>
      <c r="AB94" s="34"/>
      <c r="AC94" s="34"/>
      <c r="AD94" s="34"/>
      <c r="AE94" s="34"/>
      <c r="AR94" s="165" t="s">
        <v>85</v>
      </c>
      <c r="AT94" s="165" t="s">
        <v>161</v>
      </c>
      <c r="AU94" s="165" t="s">
        <v>15</v>
      </c>
      <c r="AY94" s="19" t="s">
        <v>159</v>
      </c>
      <c r="BE94" s="166">
        <f t="shared" si="4"/>
        <v>0</v>
      </c>
      <c r="BF94" s="166">
        <f t="shared" si="5"/>
        <v>0</v>
      </c>
      <c r="BG94" s="166">
        <f t="shared" si="6"/>
        <v>0</v>
      </c>
      <c r="BH94" s="166">
        <f t="shared" si="7"/>
        <v>0</v>
      </c>
      <c r="BI94" s="166">
        <f t="shared" si="8"/>
        <v>0</v>
      </c>
      <c r="BJ94" s="19" t="s">
        <v>15</v>
      </c>
      <c r="BK94" s="166">
        <f t="shared" si="9"/>
        <v>0</v>
      </c>
      <c r="BL94" s="19" t="s">
        <v>85</v>
      </c>
      <c r="BM94" s="165" t="s">
        <v>3607</v>
      </c>
    </row>
    <row r="95" spans="1:65" s="2" customFormat="1" ht="16.5" customHeight="1">
      <c r="A95" s="34"/>
      <c r="B95" s="153"/>
      <c r="C95" s="154" t="s">
        <v>94</v>
      </c>
      <c r="D95" s="154" t="s">
        <v>161</v>
      </c>
      <c r="E95" s="155" t="s">
        <v>3608</v>
      </c>
      <c r="F95" s="156" t="s">
        <v>3609</v>
      </c>
      <c r="G95" s="157" t="s">
        <v>298</v>
      </c>
      <c r="H95" s="158">
        <v>1230</v>
      </c>
      <c r="I95" s="159"/>
      <c r="J95" s="160">
        <f t="shared" si="0"/>
        <v>0</v>
      </c>
      <c r="K95" s="156" t="s">
        <v>3</v>
      </c>
      <c r="L95" s="35"/>
      <c r="M95" s="161" t="s">
        <v>3</v>
      </c>
      <c r="N95" s="162" t="s">
        <v>42</v>
      </c>
      <c r="O95" s="55"/>
      <c r="P95" s="163">
        <f t="shared" si="1"/>
        <v>0</v>
      </c>
      <c r="Q95" s="163">
        <v>0</v>
      </c>
      <c r="R95" s="163">
        <f t="shared" si="2"/>
        <v>0</v>
      </c>
      <c r="S95" s="163">
        <v>0</v>
      </c>
      <c r="T95" s="164">
        <f t="shared" si="3"/>
        <v>0</v>
      </c>
      <c r="U95" s="34"/>
      <c r="V95" s="34"/>
      <c r="W95" s="34"/>
      <c r="X95" s="34"/>
      <c r="Y95" s="34"/>
      <c r="Z95" s="34"/>
      <c r="AA95" s="34"/>
      <c r="AB95" s="34"/>
      <c r="AC95" s="34"/>
      <c r="AD95" s="34"/>
      <c r="AE95" s="34"/>
      <c r="AR95" s="165" t="s">
        <v>85</v>
      </c>
      <c r="AT95" s="165" t="s">
        <v>161</v>
      </c>
      <c r="AU95" s="165" t="s">
        <v>15</v>
      </c>
      <c r="AY95" s="19" t="s">
        <v>159</v>
      </c>
      <c r="BE95" s="166">
        <f t="shared" si="4"/>
        <v>0</v>
      </c>
      <c r="BF95" s="166">
        <f t="shared" si="5"/>
        <v>0</v>
      </c>
      <c r="BG95" s="166">
        <f t="shared" si="6"/>
        <v>0</v>
      </c>
      <c r="BH95" s="166">
        <f t="shared" si="7"/>
        <v>0</v>
      </c>
      <c r="BI95" s="166">
        <f t="shared" si="8"/>
        <v>0</v>
      </c>
      <c r="BJ95" s="19" t="s">
        <v>15</v>
      </c>
      <c r="BK95" s="166">
        <f t="shared" si="9"/>
        <v>0</v>
      </c>
      <c r="BL95" s="19" t="s">
        <v>85</v>
      </c>
      <c r="BM95" s="165" t="s">
        <v>3610</v>
      </c>
    </row>
    <row r="96" spans="1:65" s="2" customFormat="1" ht="16.5" customHeight="1">
      <c r="A96" s="34"/>
      <c r="B96" s="153"/>
      <c r="C96" s="154" t="s">
        <v>97</v>
      </c>
      <c r="D96" s="154" t="s">
        <v>161</v>
      </c>
      <c r="E96" s="155" t="s">
        <v>3611</v>
      </c>
      <c r="F96" s="156" t="s">
        <v>3612</v>
      </c>
      <c r="G96" s="157" t="s">
        <v>298</v>
      </c>
      <c r="H96" s="158">
        <v>1250</v>
      </c>
      <c r="I96" s="159"/>
      <c r="J96" s="160">
        <f t="shared" si="0"/>
        <v>0</v>
      </c>
      <c r="K96" s="156" t="s">
        <v>3</v>
      </c>
      <c r="L96" s="35"/>
      <c r="M96" s="161" t="s">
        <v>3</v>
      </c>
      <c r="N96" s="162" t="s">
        <v>42</v>
      </c>
      <c r="O96" s="55"/>
      <c r="P96" s="163">
        <f t="shared" si="1"/>
        <v>0</v>
      </c>
      <c r="Q96" s="163">
        <v>0</v>
      </c>
      <c r="R96" s="163">
        <f t="shared" si="2"/>
        <v>0</v>
      </c>
      <c r="S96" s="163">
        <v>0</v>
      </c>
      <c r="T96" s="164">
        <f t="shared" si="3"/>
        <v>0</v>
      </c>
      <c r="U96" s="34"/>
      <c r="V96" s="34"/>
      <c r="W96" s="34"/>
      <c r="X96" s="34"/>
      <c r="Y96" s="34"/>
      <c r="Z96" s="34"/>
      <c r="AA96" s="34"/>
      <c r="AB96" s="34"/>
      <c r="AC96" s="34"/>
      <c r="AD96" s="34"/>
      <c r="AE96" s="34"/>
      <c r="AR96" s="165" t="s">
        <v>85</v>
      </c>
      <c r="AT96" s="165" t="s">
        <v>161</v>
      </c>
      <c r="AU96" s="165" t="s">
        <v>15</v>
      </c>
      <c r="AY96" s="19" t="s">
        <v>159</v>
      </c>
      <c r="BE96" s="166">
        <f t="shared" si="4"/>
        <v>0</v>
      </c>
      <c r="BF96" s="166">
        <f t="shared" si="5"/>
        <v>0</v>
      </c>
      <c r="BG96" s="166">
        <f t="shared" si="6"/>
        <v>0</v>
      </c>
      <c r="BH96" s="166">
        <f t="shared" si="7"/>
        <v>0</v>
      </c>
      <c r="BI96" s="166">
        <f t="shared" si="8"/>
        <v>0</v>
      </c>
      <c r="BJ96" s="19" t="s">
        <v>15</v>
      </c>
      <c r="BK96" s="166">
        <f t="shared" si="9"/>
        <v>0</v>
      </c>
      <c r="BL96" s="19" t="s">
        <v>85</v>
      </c>
      <c r="BM96" s="165" t="s">
        <v>3613</v>
      </c>
    </row>
    <row r="97" spans="1:65" s="2" customFormat="1" ht="16.5" customHeight="1">
      <c r="A97" s="34"/>
      <c r="B97" s="153"/>
      <c r="C97" s="154" t="s">
        <v>207</v>
      </c>
      <c r="D97" s="154" t="s">
        <v>161</v>
      </c>
      <c r="E97" s="155" t="s">
        <v>3614</v>
      </c>
      <c r="F97" s="156" t="s">
        <v>3615</v>
      </c>
      <c r="G97" s="157" t="s">
        <v>298</v>
      </c>
      <c r="H97" s="158">
        <v>6</v>
      </c>
      <c r="I97" s="159"/>
      <c r="J97" s="160">
        <f t="shared" si="0"/>
        <v>0</v>
      </c>
      <c r="K97" s="156" t="s">
        <v>3</v>
      </c>
      <c r="L97" s="35"/>
      <c r="M97" s="161" t="s">
        <v>3</v>
      </c>
      <c r="N97" s="162" t="s">
        <v>42</v>
      </c>
      <c r="O97" s="55"/>
      <c r="P97" s="163">
        <f t="shared" si="1"/>
        <v>0</v>
      </c>
      <c r="Q97" s="163">
        <v>0</v>
      </c>
      <c r="R97" s="163">
        <f t="shared" si="2"/>
        <v>0</v>
      </c>
      <c r="S97" s="163">
        <v>0</v>
      </c>
      <c r="T97" s="164">
        <f t="shared" si="3"/>
        <v>0</v>
      </c>
      <c r="U97" s="34"/>
      <c r="V97" s="34"/>
      <c r="W97" s="34"/>
      <c r="X97" s="34"/>
      <c r="Y97" s="34"/>
      <c r="Z97" s="34"/>
      <c r="AA97" s="34"/>
      <c r="AB97" s="34"/>
      <c r="AC97" s="34"/>
      <c r="AD97" s="34"/>
      <c r="AE97" s="34"/>
      <c r="AR97" s="165" t="s">
        <v>85</v>
      </c>
      <c r="AT97" s="165" t="s">
        <v>161</v>
      </c>
      <c r="AU97" s="165" t="s">
        <v>15</v>
      </c>
      <c r="AY97" s="19" t="s">
        <v>159</v>
      </c>
      <c r="BE97" s="166">
        <f t="shared" si="4"/>
        <v>0</v>
      </c>
      <c r="BF97" s="166">
        <f t="shared" si="5"/>
        <v>0</v>
      </c>
      <c r="BG97" s="166">
        <f t="shared" si="6"/>
        <v>0</v>
      </c>
      <c r="BH97" s="166">
        <f t="shared" si="7"/>
        <v>0</v>
      </c>
      <c r="BI97" s="166">
        <f t="shared" si="8"/>
        <v>0</v>
      </c>
      <c r="BJ97" s="19" t="s">
        <v>15</v>
      </c>
      <c r="BK97" s="166">
        <f t="shared" si="9"/>
        <v>0</v>
      </c>
      <c r="BL97" s="19" t="s">
        <v>85</v>
      </c>
      <c r="BM97" s="165" t="s">
        <v>3616</v>
      </c>
    </row>
    <row r="98" spans="1:65" s="2" customFormat="1" ht="16.5" customHeight="1">
      <c r="A98" s="34"/>
      <c r="B98" s="153"/>
      <c r="C98" s="154" t="s">
        <v>211</v>
      </c>
      <c r="D98" s="154" t="s">
        <v>161</v>
      </c>
      <c r="E98" s="155" t="s">
        <v>3617</v>
      </c>
      <c r="F98" s="156" t="s">
        <v>3618</v>
      </c>
      <c r="G98" s="157" t="s">
        <v>298</v>
      </c>
      <c r="H98" s="158">
        <v>150</v>
      </c>
      <c r="I98" s="159"/>
      <c r="J98" s="160">
        <f t="shared" si="0"/>
        <v>0</v>
      </c>
      <c r="K98" s="156" t="s">
        <v>3</v>
      </c>
      <c r="L98" s="35"/>
      <c r="M98" s="161" t="s">
        <v>3</v>
      </c>
      <c r="N98" s="162" t="s">
        <v>42</v>
      </c>
      <c r="O98" s="55"/>
      <c r="P98" s="163">
        <f t="shared" si="1"/>
        <v>0</v>
      </c>
      <c r="Q98" s="163">
        <v>0</v>
      </c>
      <c r="R98" s="163">
        <f t="shared" si="2"/>
        <v>0</v>
      </c>
      <c r="S98" s="163">
        <v>0</v>
      </c>
      <c r="T98" s="164">
        <f t="shared" si="3"/>
        <v>0</v>
      </c>
      <c r="U98" s="34"/>
      <c r="V98" s="34"/>
      <c r="W98" s="34"/>
      <c r="X98" s="34"/>
      <c r="Y98" s="34"/>
      <c r="Z98" s="34"/>
      <c r="AA98" s="34"/>
      <c r="AB98" s="34"/>
      <c r="AC98" s="34"/>
      <c r="AD98" s="34"/>
      <c r="AE98" s="34"/>
      <c r="AR98" s="165" t="s">
        <v>85</v>
      </c>
      <c r="AT98" s="165" t="s">
        <v>161</v>
      </c>
      <c r="AU98" s="165" t="s">
        <v>15</v>
      </c>
      <c r="AY98" s="19" t="s">
        <v>159</v>
      </c>
      <c r="BE98" s="166">
        <f t="shared" si="4"/>
        <v>0</v>
      </c>
      <c r="BF98" s="166">
        <f t="shared" si="5"/>
        <v>0</v>
      </c>
      <c r="BG98" s="166">
        <f t="shared" si="6"/>
        <v>0</v>
      </c>
      <c r="BH98" s="166">
        <f t="shared" si="7"/>
        <v>0</v>
      </c>
      <c r="BI98" s="166">
        <f t="shared" si="8"/>
        <v>0</v>
      </c>
      <c r="BJ98" s="19" t="s">
        <v>15</v>
      </c>
      <c r="BK98" s="166">
        <f t="shared" si="9"/>
        <v>0</v>
      </c>
      <c r="BL98" s="19" t="s">
        <v>85</v>
      </c>
      <c r="BM98" s="165" t="s">
        <v>3619</v>
      </c>
    </row>
    <row r="99" spans="1:65" s="2" customFormat="1" ht="16.5" customHeight="1">
      <c r="A99" s="34"/>
      <c r="B99" s="153"/>
      <c r="C99" s="154" t="s">
        <v>217</v>
      </c>
      <c r="D99" s="154" t="s">
        <v>161</v>
      </c>
      <c r="E99" s="155" t="s">
        <v>3620</v>
      </c>
      <c r="F99" s="156" t="s">
        <v>3621</v>
      </c>
      <c r="G99" s="157" t="s">
        <v>298</v>
      </c>
      <c r="H99" s="158">
        <v>40</v>
      </c>
      <c r="I99" s="159"/>
      <c r="J99" s="160">
        <f t="shared" si="0"/>
        <v>0</v>
      </c>
      <c r="K99" s="156" t="s">
        <v>3</v>
      </c>
      <c r="L99" s="35"/>
      <c r="M99" s="161" t="s">
        <v>3</v>
      </c>
      <c r="N99" s="162" t="s">
        <v>42</v>
      </c>
      <c r="O99" s="55"/>
      <c r="P99" s="163">
        <f t="shared" si="1"/>
        <v>0</v>
      </c>
      <c r="Q99" s="163">
        <v>0</v>
      </c>
      <c r="R99" s="163">
        <f t="shared" si="2"/>
        <v>0</v>
      </c>
      <c r="S99" s="163">
        <v>0</v>
      </c>
      <c r="T99" s="164">
        <f t="shared" si="3"/>
        <v>0</v>
      </c>
      <c r="U99" s="34"/>
      <c r="V99" s="34"/>
      <c r="W99" s="34"/>
      <c r="X99" s="34"/>
      <c r="Y99" s="34"/>
      <c r="Z99" s="34"/>
      <c r="AA99" s="34"/>
      <c r="AB99" s="34"/>
      <c r="AC99" s="34"/>
      <c r="AD99" s="34"/>
      <c r="AE99" s="34"/>
      <c r="AR99" s="165" t="s">
        <v>85</v>
      </c>
      <c r="AT99" s="165" t="s">
        <v>161</v>
      </c>
      <c r="AU99" s="165" t="s">
        <v>15</v>
      </c>
      <c r="AY99" s="19" t="s">
        <v>159</v>
      </c>
      <c r="BE99" s="166">
        <f t="shared" si="4"/>
        <v>0</v>
      </c>
      <c r="BF99" s="166">
        <f t="shared" si="5"/>
        <v>0</v>
      </c>
      <c r="BG99" s="166">
        <f t="shared" si="6"/>
        <v>0</v>
      </c>
      <c r="BH99" s="166">
        <f t="shared" si="7"/>
        <v>0</v>
      </c>
      <c r="BI99" s="166">
        <f t="shared" si="8"/>
        <v>0</v>
      </c>
      <c r="BJ99" s="19" t="s">
        <v>15</v>
      </c>
      <c r="BK99" s="166">
        <f t="shared" si="9"/>
        <v>0</v>
      </c>
      <c r="BL99" s="19" t="s">
        <v>85</v>
      </c>
      <c r="BM99" s="165" t="s">
        <v>3622</v>
      </c>
    </row>
    <row r="100" spans="1:65" s="2" customFormat="1" ht="16.5" customHeight="1">
      <c r="A100" s="34"/>
      <c r="B100" s="153"/>
      <c r="C100" s="154" t="s">
        <v>230</v>
      </c>
      <c r="D100" s="154" t="s">
        <v>161</v>
      </c>
      <c r="E100" s="155" t="s">
        <v>3623</v>
      </c>
      <c r="F100" s="156" t="s">
        <v>3624</v>
      </c>
      <c r="G100" s="157" t="s">
        <v>298</v>
      </c>
      <c r="H100" s="158">
        <v>25</v>
      </c>
      <c r="I100" s="159"/>
      <c r="J100" s="160">
        <f t="shared" si="0"/>
        <v>0</v>
      </c>
      <c r="K100" s="156" t="s">
        <v>3</v>
      </c>
      <c r="L100" s="35"/>
      <c r="M100" s="161" t="s">
        <v>3</v>
      </c>
      <c r="N100" s="162" t="s">
        <v>42</v>
      </c>
      <c r="O100" s="55"/>
      <c r="P100" s="163">
        <f t="shared" si="1"/>
        <v>0</v>
      </c>
      <c r="Q100" s="163">
        <v>0</v>
      </c>
      <c r="R100" s="163">
        <f t="shared" si="2"/>
        <v>0</v>
      </c>
      <c r="S100" s="163">
        <v>0</v>
      </c>
      <c r="T100" s="164">
        <f t="shared" si="3"/>
        <v>0</v>
      </c>
      <c r="U100" s="34"/>
      <c r="V100" s="34"/>
      <c r="W100" s="34"/>
      <c r="X100" s="34"/>
      <c r="Y100" s="34"/>
      <c r="Z100" s="34"/>
      <c r="AA100" s="34"/>
      <c r="AB100" s="34"/>
      <c r="AC100" s="34"/>
      <c r="AD100" s="34"/>
      <c r="AE100" s="34"/>
      <c r="AR100" s="165" t="s">
        <v>85</v>
      </c>
      <c r="AT100" s="165" t="s">
        <v>161</v>
      </c>
      <c r="AU100" s="165" t="s">
        <v>15</v>
      </c>
      <c r="AY100" s="19" t="s">
        <v>159</v>
      </c>
      <c r="BE100" s="166">
        <f t="shared" si="4"/>
        <v>0</v>
      </c>
      <c r="BF100" s="166">
        <f t="shared" si="5"/>
        <v>0</v>
      </c>
      <c r="BG100" s="166">
        <f t="shared" si="6"/>
        <v>0</v>
      </c>
      <c r="BH100" s="166">
        <f t="shared" si="7"/>
        <v>0</v>
      </c>
      <c r="BI100" s="166">
        <f t="shared" si="8"/>
        <v>0</v>
      </c>
      <c r="BJ100" s="19" t="s">
        <v>15</v>
      </c>
      <c r="BK100" s="166">
        <f t="shared" si="9"/>
        <v>0</v>
      </c>
      <c r="BL100" s="19" t="s">
        <v>85</v>
      </c>
      <c r="BM100" s="165" t="s">
        <v>3625</v>
      </c>
    </row>
    <row r="101" spans="1:65" s="2" customFormat="1" ht="16.5" customHeight="1">
      <c r="A101" s="34"/>
      <c r="B101" s="153"/>
      <c r="C101" s="154" t="s">
        <v>236</v>
      </c>
      <c r="D101" s="154" t="s">
        <v>161</v>
      </c>
      <c r="E101" s="155" t="s">
        <v>3626</v>
      </c>
      <c r="F101" s="156" t="s">
        <v>3627</v>
      </c>
      <c r="G101" s="157" t="s">
        <v>298</v>
      </c>
      <c r="H101" s="158">
        <v>50</v>
      </c>
      <c r="I101" s="159"/>
      <c r="J101" s="160">
        <f t="shared" si="0"/>
        <v>0</v>
      </c>
      <c r="K101" s="156" t="s">
        <v>3</v>
      </c>
      <c r="L101" s="35"/>
      <c r="M101" s="161" t="s">
        <v>3</v>
      </c>
      <c r="N101" s="162" t="s">
        <v>42</v>
      </c>
      <c r="O101" s="55"/>
      <c r="P101" s="163">
        <f t="shared" si="1"/>
        <v>0</v>
      </c>
      <c r="Q101" s="163">
        <v>0</v>
      </c>
      <c r="R101" s="163">
        <f t="shared" si="2"/>
        <v>0</v>
      </c>
      <c r="S101" s="163">
        <v>0</v>
      </c>
      <c r="T101" s="164">
        <f t="shared" si="3"/>
        <v>0</v>
      </c>
      <c r="U101" s="34"/>
      <c r="V101" s="34"/>
      <c r="W101" s="34"/>
      <c r="X101" s="34"/>
      <c r="Y101" s="34"/>
      <c r="Z101" s="34"/>
      <c r="AA101" s="34"/>
      <c r="AB101" s="34"/>
      <c r="AC101" s="34"/>
      <c r="AD101" s="34"/>
      <c r="AE101" s="34"/>
      <c r="AR101" s="165" t="s">
        <v>85</v>
      </c>
      <c r="AT101" s="165" t="s">
        <v>161</v>
      </c>
      <c r="AU101" s="165" t="s">
        <v>15</v>
      </c>
      <c r="AY101" s="19" t="s">
        <v>159</v>
      </c>
      <c r="BE101" s="166">
        <f t="shared" si="4"/>
        <v>0</v>
      </c>
      <c r="BF101" s="166">
        <f t="shared" si="5"/>
        <v>0</v>
      </c>
      <c r="BG101" s="166">
        <f t="shared" si="6"/>
        <v>0</v>
      </c>
      <c r="BH101" s="166">
        <f t="shared" si="7"/>
        <v>0</v>
      </c>
      <c r="BI101" s="166">
        <f t="shared" si="8"/>
        <v>0</v>
      </c>
      <c r="BJ101" s="19" t="s">
        <v>15</v>
      </c>
      <c r="BK101" s="166">
        <f t="shared" si="9"/>
        <v>0</v>
      </c>
      <c r="BL101" s="19" t="s">
        <v>85</v>
      </c>
      <c r="BM101" s="165" t="s">
        <v>3628</v>
      </c>
    </row>
    <row r="102" spans="1:65" s="2" customFormat="1" ht="16.5" customHeight="1">
      <c r="A102" s="34"/>
      <c r="B102" s="153"/>
      <c r="C102" s="154" t="s">
        <v>241</v>
      </c>
      <c r="D102" s="154" t="s">
        <v>161</v>
      </c>
      <c r="E102" s="155" t="s">
        <v>3629</v>
      </c>
      <c r="F102" s="156" t="s">
        <v>3630</v>
      </c>
      <c r="G102" s="157" t="s">
        <v>298</v>
      </c>
      <c r="H102" s="158">
        <v>30</v>
      </c>
      <c r="I102" s="159"/>
      <c r="J102" s="160">
        <f t="shared" si="0"/>
        <v>0</v>
      </c>
      <c r="K102" s="156" t="s">
        <v>3</v>
      </c>
      <c r="L102" s="35"/>
      <c r="M102" s="161" t="s">
        <v>3</v>
      </c>
      <c r="N102" s="162" t="s">
        <v>42</v>
      </c>
      <c r="O102" s="55"/>
      <c r="P102" s="163">
        <f t="shared" si="1"/>
        <v>0</v>
      </c>
      <c r="Q102" s="163">
        <v>0</v>
      </c>
      <c r="R102" s="163">
        <f t="shared" si="2"/>
        <v>0</v>
      </c>
      <c r="S102" s="163">
        <v>0</v>
      </c>
      <c r="T102" s="164">
        <f t="shared" si="3"/>
        <v>0</v>
      </c>
      <c r="U102" s="34"/>
      <c r="V102" s="34"/>
      <c r="W102" s="34"/>
      <c r="X102" s="34"/>
      <c r="Y102" s="34"/>
      <c r="Z102" s="34"/>
      <c r="AA102" s="34"/>
      <c r="AB102" s="34"/>
      <c r="AC102" s="34"/>
      <c r="AD102" s="34"/>
      <c r="AE102" s="34"/>
      <c r="AR102" s="165" t="s">
        <v>85</v>
      </c>
      <c r="AT102" s="165" t="s">
        <v>161</v>
      </c>
      <c r="AU102" s="165" t="s">
        <v>15</v>
      </c>
      <c r="AY102" s="19" t="s">
        <v>159</v>
      </c>
      <c r="BE102" s="166">
        <f t="shared" si="4"/>
        <v>0</v>
      </c>
      <c r="BF102" s="166">
        <f t="shared" si="5"/>
        <v>0</v>
      </c>
      <c r="BG102" s="166">
        <f t="shared" si="6"/>
        <v>0</v>
      </c>
      <c r="BH102" s="166">
        <f t="shared" si="7"/>
        <v>0</v>
      </c>
      <c r="BI102" s="166">
        <f t="shared" si="8"/>
        <v>0</v>
      </c>
      <c r="BJ102" s="19" t="s">
        <v>15</v>
      </c>
      <c r="BK102" s="166">
        <f t="shared" si="9"/>
        <v>0</v>
      </c>
      <c r="BL102" s="19" t="s">
        <v>85</v>
      </c>
      <c r="BM102" s="165" t="s">
        <v>3631</v>
      </c>
    </row>
    <row r="103" spans="1:65" s="2" customFormat="1" ht="16.5" customHeight="1">
      <c r="A103" s="34"/>
      <c r="B103" s="153"/>
      <c r="C103" s="154" t="s">
        <v>9</v>
      </c>
      <c r="D103" s="154" t="s">
        <v>161</v>
      </c>
      <c r="E103" s="155" t="s">
        <v>3632</v>
      </c>
      <c r="F103" s="156" t="s">
        <v>3633</v>
      </c>
      <c r="G103" s="157" t="s">
        <v>298</v>
      </c>
      <c r="H103" s="158">
        <v>20</v>
      </c>
      <c r="I103" s="159"/>
      <c r="J103" s="160">
        <f t="shared" si="0"/>
        <v>0</v>
      </c>
      <c r="K103" s="156" t="s">
        <v>3</v>
      </c>
      <c r="L103" s="35"/>
      <c r="M103" s="161" t="s">
        <v>3</v>
      </c>
      <c r="N103" s="162" t="s">
        <v>42</v>
      </c>
      <c r="O103" s="55"/>
      <c r="P103" s="163">
        <f t="shared" si="1"/>
        <v>0</v>
      </c>
      <c r="Q103" s="163">
        <v>0</v>
      </c>
      <c r="R103" s="163">
        <f t="shared" si="2"/>
        <v>0</v>
      </c>
      <c r="S103" s="163">
        <v>0</v>
      </c>
      <c r="T103" s="164">
        <f t="shared" si="3"/>
        <v>0</v>
      </c>
      <c r="U103" s="34"/>
      <c r="V103" s="34"/>
      <c r="W103" s="34"/>
      <c r="X103" s="34"/>
      <c r="Y103" s="34"/>
      <c r="Z103" s="34"/>
      <c r="AA103" s="34"/>
      <c r="AB103" s="34"/>
      <c r="AC103" s="34"/>
      <c r="AD103" s="34"/>
      <c r="AE103" s="34"/>
      <c r="AR103" s="165" t="s">
        <v>85</v>
      </c>
      <c r="AT103" s="165" t="s">
        <v>161</v>
      </c>
      <c r="AU103" s="165" t="s">
        <v>15</v>
      </c>
      <c r="AY103" s="19" t="s">
        <v>159</v>
      </c>
      <c r="BE103" s="166">
        <f t="shared" si="4"/>
        <v>0</v>
      </c>
      <c r="BF103" s="166">
        <f t="shared" si="5"/>
        <v>0</v>
      </c>
      <c r="BG103" s="166">
        <f t="shared" si="6"/>
        <v>0</v>
      </c>
      <c r="BH103" s="166">
        <f t="shared" si="7"/>
        <v>0</v>
      </c>
      <c r="BI103" s="166">
        <f t="shared" si="8"/>
        <v>0</v>
      </c>
      <c r="BJ103" s="19" t="s">
        <v>15</v>
      </c>
      <c r="BK103" s="166">
        <f t="shared" si="9"/>
        <v>0</v>
      </c>
      <c r="BL103" s="19" t="s">
        <v>85</v>
      </c>
      <c r="BM103" s="165" t="s">
        <v>3634</v>
      </c>
    </row>
    <row r="104" spans="1:65" s="2" customFormat="1" ht="16.5" customHeight="1">
      <c r="A104" s="34"/>
      <c r="B104" s="153"/>
      <c r="C104" s="154" t="s">
        <v>251</v>
      </c>
      <c r="D104" s="154" t="s">
        <v>161</v>
      </c>
      <c r="E104" s="155" t="s">
        <v>3635</v>
      </c>
      <c r="F104" s="156" t="s">
        <v>3636</v>
      </c>
      <c r="G104" s="157" t="s">
        <v>298</v>
      </c>
      <c r="H104" s="158">
        <v>40</v>
      </c>
      <c r="I104" s="159"/>
      <c r="J104" s="160">
        <f t="shared" si="0"/>
        <v>0</v>
      </c>
      <c r="K104" s="156" t="s">
        <v>3</v>
      </c>
      <c r="L104" s="35"/>
      <c r="M104" s="161" t="s">
        <v>3</v>
      </c>
      <c r="N104" s="162" t="s">
        <v>42</v>
      </c>
      <c r="O104" s="55"/>
      <c r="P104" s="163">
        <f t="shared" si="1"/>
        <v>0</v>
      </c>
      <c r="Q104" s="163">
        <v>0</v>
      </c>
      <c r="R104" s="163">
        <f t="shared" si="2"/>
        <v>0</v>
      </c>
      <c r="S104" s="163">
        <v>0</v>
      </c>
      <c r="T104" s="164">
        <f t="shared" si="3"/>
        <v>0</v>
      </c>
      <c r="U104" s="34"/>
      <c r="V104" s="34"/>
      <c r="W104" s="34"/>
      <c r="X104" s="34"/>
      <c r="Y104" s="34"/>
      <c r="Z104" s="34"/>
      <c r="AA104" s="34"/>
      <c r="AB104" s="34"/>
      <c r="AC104" s="34"/>
      <c r="AD104" s="34"/>
      <c r="AE104" s="34"/>
      <c r="AR104" s="165" t="s">
        <v>85</v>
      </c>
      <c r="AT104" s="165" t="s">
        <v>161</v>
      </c>
      <c r="AU104" s="165" t="s">
        <v>15</v>
      </c>
      <c r="AY104" s="19" t="s">
        <v>159</v>
      </c>
      <c r="BE104" s="166">
        <f t="shared" si="4"/>
        <v>0</v>
      </c>
      <c r="BF104" s="166">
        <f t="shared" si="5"/>
        <v>0</v>
      </c>
      <c r="BG104" s="166">
        <f t="shared" si="6"/>
        <v>0</v>
      </c>
      <c r="BH104" s="166">
        <f t="shared" si="7"/>
        <v>0</v>
      </c>
      <c r="BI104" s="166">
        <f t="shared" si="8"/>
        <v>0</v>
      </c>
      <c r="BJ104" s="19" t="s">
        <v>15</v>
      </c>
      <c r="BK104" s="166">
        <f t="shared" si="9"/>
        <v>0</v>
      </c>
      <c r="BL104" s="19" t="s">
        <v>85</v>
      </c>
      <c r="BM104" s="165" t="s">
        <v>3637</v>
      </c>
    </row>
    <row r="105" spans="1:65" s="2" customFormat="1" ht="16.5" customHeight="1">
      <c r="A105" s="34"/>
      <c r="B105" s="153"/>
      <c r="C105" s="154" t="s">
        <v>261</v>
      </c>
      <c r="D105" s="154" t="s">
        <v>161</v>
      </c>
      <c r="E105" s="155" t="s">
        <v>3638</v>
      </c>
      <c r="F105" s="156" t="s">
        <v>3639</v>
      </c>
      <c r="G105" s="157" t="s">
        <v>298</v>
      </c>
      <c r="H105" s="158">
        <v>20</v>
      </c>
      <c r="I105" s="159"/>
      <c r="J105" s="160">
        <f t="shared" si="0"/>
        <v>0</v>
      </c>
      <c r="K105" s="156" t="s">
        <v>3</v>
      </c>
      <c r="L105" s="35"/>
      <c r="M105" s="161" t="s">
        <v>3</v>
      </c>
      <c r="N105" s="162" t="s">
        <v>42</v>
      </c>
      <c r="O105" s="55"/>
      <c r="P105" s="163">
        <f t="shared" si="1"/>
        <v>0</v>
      </c>
      <c r="Q105" s="163">
        <v>0</v>
      </c>
      <c r="R105" s="163">
        <f t="shared" si="2"/>
        <v>0</v>
      </c>
      <c r="S105" s="163">
        <v>0</v>
      </c>
      <c r="T105" s="164">
        <f t="shared" si="3"/>
        <v>0</v>
      </c>
      <c r="U105" s="34"/>
      <c r="V105" s="34"/>
      <c r="W105" s="34"/>
      <c r="X105" s="34"/>
      <c r="Y105" s="34"/>
      <c r="Z105" s="34"/>
      <c r="AA105" s="34"/>
      <c r="AB105" s="34"/>
      <c r="AC105" s="34"/>
      <c r="AD105" s="34"/>
      <c r="AE105" s="34"/>
      <c r="AR105" s="165" t="s">
        <v>85</v>
      </c>
      <c r="AT105" s="165" t="s">
        <v>161</v>
      </c>
      <c r="AU105" s="165" t="s">
        <v>15</v>
      </c>
      <c r="AY105" s="19" t="s">
        <v>159</v>
      </c>
      <c r="BE105" s="166">
        <f t="shared" si="4"/>
        <v>0</v>
      </c>
      <c r="BF105" s="166">
        <f t="shared" si="5"/>
        <v>0</v>
      </c>
      <c r="BG105" s="166">
        <f t="shared" si="6"/>
        <v>0</v>
      </c>
      <c r="BH105" s="166">
        <f t="shared" si="7"/>
        <v>0</v>
      </c>
      <c r="BI105" s="166">
        <f t="shared" si="8"/>
        <v>0</v>
      </c>
      <c r="BJ105" s="19" t="s">
        <v>15</v>
      </c>
      <c r="BK105" s="166">
        <f t="shared" si="9"/>
        <v>0</v>
      </c>
      <c r="BL105" s="19" t="s">
        <v>85</v>
      </c>
      <c r="BM105" s="165" t="s">
        <v>3640</v>
      </c>
    </row>
    <row r="106" spans="1:65" s="2" customFormat="1" ht="16.5" customHeight="1">
      <c r="A106" s="34"/>
      <c r="B106" s="153"/>
      <c r="C106" s="154" t="s">
        <v>265</v>
      </c>
      <c r="D106" s="154" t="s">
        <v>161</v>
      </c>
      <c r="E106" s="155" t="s">
        <v>3641</v>
      </c>
      <c r="F106" s="156" t="s">
        <v>3642</v>
      </c>
      <c r="G106" s="157" t="s">
        <v>298</v>
      </c>
      <c r="H106" s="158">
        <v>40</v>
      </c>
      <c r="I106" s="159"/>
      <c r="J106" s="160">
        <f t="shared" si="0"/>
        <v>0</v>
      </c>
      <c r="K106" s="156" t="s">
        <v>3</v>
      </c>
      <c r="L106" s="35"/>
      <c r="M106" s="161" t="s">
        <v>3</v>
      </c>
      <c r="N106" s="162" t="s">
        <v>42</v>
      </c>
      <c r="O106" s="55"/>
      <c r="P106" s="163">
        <f t="shared" si="1"/>
        <v>0</v>
      </c>
      <c r="Q106" s="163">
        <v>0</v>
      </c>
      <c r="R106" s="163">
        <f t="shared" si="2"/>
        <v>0</v>
      </c>
      <c r="S106" s="163">
        <v>0</v>
      </c>
      <c r="T106" s="164">
        <f t="shared" si="3"/>
        <v>0</v>
      </c>
      <c r="U106" s="34"/>
      <c r="V106" s="34"/>
      <c r="W106" s="34"/>
      <c r="X106" s="34"/>
      <c r="Y106" s="34"/>
      <c r="Z106" s="34"/>
      <c r="AA106" s="34"/>
      <c r="AB106" s="34"/>
      <c r="AC106" s="34"/>
      <c r="AD106" s="34"/>
      <c r="AE106" s="34"/>
      <c r="AR106" s="165" t="s">
        <v>85</v>
      </c>
      <c r="AT106" s="165" t="s">
        <v>161</v>
      </c>
      <c r="AU106" s="165" t="s">
        <v>15</v>
      </c>
      <c r="AY106" s="19" t="s">
        <v>159</v>
      </c>
      <c r="BE106" s="166">
        <f t="shared" si="4"/>
        <v>0</v>
      </c>
      <c r="BF106" s="166">
        <f t="shared" si="5"/>
        <v>0</v>
      </c>
      <c r="BG106" s="166">
        <f t="shared" si="6"/>
        <v>0</v>
      </c>
      <c r="BH106" s="166">
        <f t="shared" si="7"/>
        <v>0</v>
      </c>
      <c r="BI106" s="166">
        <f t="shared" si="8"/>
        <v>0</v>
      </c>
      <c r="BJ106" s="19" t="s">
        <v>15</v>
      </c>
      <c r="BK106" s="166">
        <f t="shared" si="9"/>
        <v>0</v>
      </c>
      <c r="BL106" s="19" t="s">
        <v>85</v>
      </c>
      <c r="BM106" s="165" t="s">
        <v>3643</v>
      </c>
    </row>
    <row r="107" spans="1:65" s="2" customFormat="1" ht="16.5" customHeight="1">
      <c r="A107" s="34"/>
      <c r="B107" s="153"/>
      <c r="C107" s="154" t="s">
        <v>271</v>
      </c>
      <c r="D107" s="154" t="s">
        <v>161</v>
      </c>
      <c r="E107" s="155" t="s">
        <v>3644</v>
      </c>
      <c r="F107" s="156" t="s">
        <v>3645</v>
      </c>
      <c r="G107" s="157" t="s">
        <v>298</v>
      </c>
      <c r="H107" s="158">
        <v>20</v>
      </c>
      <c r="I107" s="159"/>
      <c r="J107" s="160">
        <f t="shared" si="0"/>
        <v>0</v>
      </c>
      <c r="K107" s="156" t="s">
        <v>3</v>
      </c>
      <c r="L107" s="35"/>
      <c r="M107" s="161" t="s">
        <v>3</v>
      </c>
      <c r="N107" s="162" t="s">
        <v>42</v>
      </c>
      <c r="O107" s="55"/>
      <c r="P107" s="163">
        <f t="shared" si="1"/>
        <v>0</v>
      </c>
      <c r="Q107" s="163">
        <v>0</v>
      </c>
      <c r="R107" s="163">
        <f t="shared" si="2"/>
        <v>0</v>
      </c>
      <c r="S107" s="163">
        <v>0</v>
      </c>
      <c r="T107" s="164">
        <f t="shared" si="3"/>
        <v>0</v>
      </c>
      <c r="U107" s="34"/>
      <c r="V107" s="34"/>
      <c r="W107" s="34"/>
      <c r="X107" s="34"/>
      <c r="Y107" s="34"/>
      <c r="Z107" s="34"/>
      <c r="AA107" s="34"/>
      <c r="AB107" s="34"/>
      <c r="AC107" s="34"/>
      <c r="AD107" s="34"/>
      <c r="AE107" s="34"/>
      <c r="AR107" s="165" t="s">
        <v>85</v>
      </c>
      <c r="AT107" s="165" t="s">
        <v>161</v>
      </c>
      <c r="AU107" s="165" t="s">
        <v>15</v>
      </c>
      <c r="AY107" s="19" t="s">
        <v>159</v>
      </c>
      <c r="BE107" s="166">
        <f t="shared" si="4"/>
        <v>0</v>
      </c>
      <c r="BF107" s="166">
        <f t="shared" si="5"/>
        <v>0</v>
      </c>
      <c r="BG107" s="166">
        <f t="shared" si="6"/>
        <v>0</v>
      </c>
      <c r="BH107" s="166">
        <f t="shared" si="7"/>
        <v>0</v>
      </c>
      <c r="BI107" s="166">
        <f t="shared" si="8"/>
        <v>0</v>
      </c>
      <c r="BJ107" s="19" t="s">
        <v>15</v>
      </c>
      <c r="BK107" s="166">
        <f t="shared" si="9"/>
        <v>0</v>
      </c>
      <c r="BL107" s="19" t="s">
        <v>85</v>
      </c>
      <c r="BM107" s="165" t="s">
        <v>3646</v>
      </c>
    </row>
    <row r="108" spans="1:65" s="2" customFormat="1" ht="16.5" customHeight="1">
      <c r="A108" s="34"/>
      <c r="B108" s="153"/>
      <c r="C108" s="154" t="s">
        <v>277</v>
      </c>
      <c r="D108" s="154" t="s">
        <v>161</v>
      </c>
      <c r="E108" s="155" t="s">
        <v>3647</v>
      </c>
      <c r="F108" s="156" t="s">
        <v>3648</v>
      </c>
      <c r="G108" s="157" t="s">
        <v>298</v>
      </c>
      <c r="H108" s="158">
        <v>30</v>
      </c>
      <c r="I108" s="159"/>
      <c r="J108" s="160">
        <f t="shared" si="0"/>
        <v>0</v>
      </c>
      <c r="K108" s="156" t="s">
        <v>3</v>
      </c>
      <c r="L108" s="35"/>
      <c r="M108" s="161" t="s">
        <v>3</v>
      </c>
      <c r="N108" s="162" t="s">
        <v>42</v>
      </c>
      <c r="O108" s="55"/>
      <c r="P108" s="163">
        <f t="shared" si="1"/>
        <v>0</v>
      </c>
      <c r="Q108" s="163">
        <v>0</v>
      </c>
      <c r="R108" s="163">
        <f t="shared" si="2"/>
        <v>0</v>
      </c>
      <c r="S108" s="163">
        <v>0</v>
      </c>
      <c r="T108" s="164">
        <f t="shared" si="3"/>
        <v>0</v>
      </c>
      <c r="U108" s="34"/>
      <c r="V108" s="34"/>
      <c r="W108" s="34"/>
      <c r="X108" s="34"/>
      <c r="Y108" s="34"/>
      <c r="Z108" s="34"/>
      <c r="AA108" s="34"/>
      <c r="AB108" s="34"/>
      <c r="AC108" s="34"/>
      <c r="AD108" s="34"/>
      <c r="AE108" s="34"/>
      <c r="AR108" s="165" t="s">
        <v>85</v>
      </c>
      <c r="AT108" s="165" t="s">
        <v>161</v>
      </c>
      <c r="AU108" s="165" t="s">
        <v>15</v>
      </c>
      <c r="AY108" s="19" t="s">
        <v>159</v>
      </c>
      <c r="BE108" s="166">
        <f t="shared" si="4"/>
        <v>0</v>
      </c>
      <c r="BF108" s="166">
        <f t="shared" si="5"/>
        <v>0</v>
      </c>
      <c r="BG108" s="166">
        <f t="shared" si="6"/>
        <v>0</v>
      </c>
      <c r="BH108" s="166">
        <f t="shared" si="7"/>
        <v>0</v>
      </c>
      <c r="BI108" s="166">
        <f t="shared" si="8"/>
        <v>0</v>
      </c>
      <c r="BJ108" s="19" t="s">
        <v>15</v>
      </c>
      <c r="BK108" s="166">
        <f t="shared" si="9"/>
        <v>0</v>
      </c>
      <c r="BL108" s="19" t="s">
        <v>85</v>
      </c>
      <c r="BM108" s="165" t="s">
        <v>3649</v>
      </c>
    </row>
    <row r="109" spans="1:65" s="2" customFormat="1" ht="16.5" customHeight="1">
      <c r="A109" s="34"/>
      <c r="B109" s="153"/>
      <c r="C109" s="154" t="s">
        <v>8</v>
      </c>
      <c r="D109" s="154" t="s">
        <v>161</v>
      </c>
      <c r="E109" s="155" t="s">
        <v>3650</v>
      </c>
      <c r="F109" s="156" t="s">
        <v>3651</v>
      </c>
      <c r="G109" s="157" t="s">
        <v>298</v>
      </c>
      <c r="H109" s="158">
        <v>30</v>
      </c>
      <c r="I109" s="159"/>
      <c r="J109" s="160">
        <f t="shared" si="0"/>
        <v>0</v>
      </c>
      <c r="K109" s="156" t="s">
        <v>3</v>
      </c>
      <c r="L109" s="35"/>
      <c r="M109" s="161" t="s">
        <v>3</v>
      </c>
      <c r="N109" s="162" t="s">
        <v>42</v>
      </c>
      <c r="O109" s="55"/>
      <c r="P109" s="163">
        <f t="shared" si="1"/>
        <v>0</v>
      </c>
      <c r="Q109" s="163">
        <v>0</v>
      </c>
      <c r="R109" s="163">
        <f t="shared" si="2"/>
        <v>0</v>
      </c>
      <c r="S109" s="163">
        <v>0</v>
      </c>
      <c r="T109" s="164">
        <f t="shared" si="3"/>
        <v>0</v>
      </c>
      <c r="U109" s="34"/>
      <c r="V109" s="34"/>
      <c r="W109" s="34"/>
      <c r="X109" s="34"/>
      <c r="Y109" s="34"/>
      <c r="Z109" s="34"/>
      <c r="AA109" s="34"/>
      <c r="AB109" s="34"/>
      <c r="AC109" s="34"/>
      <c r="AD109" s="34"/>
      <c r="AE109" s="34"/>
      <c r="AR109" s="165" t="s">
        <v>85</v>
      </c>
      <c r="AT109" s="165" t="s">
        <v>161</v>
      </c>
      <c r="AU109" s="165" t="s">
        <v>15</v>
      </c>
      <c r="AY109" s="19" t="s">
        <v>159</v>
      </c>
      <c r="BE109" s="166">
        <f t="shared" si="4"/>
        <v>0</v>
      </c>
      <c r="BF109" s="166">
        <f t="shared" si="5"/>
        <v>0</v>
      </c>
      <c r="BG109" s="166">
        <f t="shared" si="6"/>
        <v>0</v>
      </c>
      <c r="BH109" s="166">
        <f t="shared" si="7"/>
        <v>0</v>
      </c>
      <c r="BI109" s="166">
        <f t="shared" si="8"/>
        <v>0</v>
      </c>
      <c r="BJ109" s="19" t="s">
        <v>15</v>
      </c>
      <c r="BK109" s="166">
        <f t="shared" si="9"/>
        <v>0</v>
      </c>
      <c r="BL109" s="19" t="s">
        <v>85</v>
      </c>
      <c r="BM109" s="165" t="s">
        <v>3652</v>
      </c>
    </row>
    <row r="110" spans="1:65" s="2" customFormat="1" ht="16.5" customHeight="1">
      <c r="A110" s="34"/>
      <c r="B110" s="153"/>
      <c r="C110" s="154" t="s">
        <v>286</v>
      </c>
      <c r="D110" s="154" t="s">
        <v>161</v>
      </c>
      <c r="E110" s="155" t="s">
        <v>3653</v>
      </c>
      <c r="F110" s="156" t="s">
        <v>3654</v>
      </c>
      <c r="G110" s="157" t="s">
        <v>298</v>
      </c>
      <c r="H110" s="158">
        <v>50</v>
      </c>
      <c r="I110" s="159"/>
      <c r="J110" s="160">
        <f t="shared" si="0"/>
        <v>0</v>
      </c>
      <c r="K110" s="156" t="s">
        <v>3</v>
      </c>
      <c r="L110" s="35"/>
      <c r="M110" s="161" t="s">
        <v>3</v>
      </c>
      <c r="N110" s="162" t="s">
        <v>42</v>
      </c>
      <c r="O110" s="55"/>
      <c r="P110" s="163">
        <f t="shared" si="1"/>
        <v>0</v>
      </c>
      <c r="Q110" s="163">
        <v>0</v>
      </c>
      <c r="R110" s="163">
        <f t="shared" si="2"/>
        <v>0</v>
      </c>
      <c r="S110" s="163">
        <v>0</v>
      </c>
      <c r="T110" s="164">
        <f t="shared" si="3"/>
        <v>0</v>
      </c>
      <c r="U110" s="34"/>
      <c r="V110" s="34"/>
      <c r="W110" s="34"/>
      <c r="X110" s="34"/>
      <c r="Y110" s="34"/>
      <c r="Z110" s="34"/>
      <c r="AA110" s="34"/>
      <c r="AB110" s="34"/>
      <c r="AC110" s="34"/>
      <c r="AD110" s="34"/>
      <c r="AE110" s="34"/>
      <c r="AR110" s="165" t="s">
        <v>85</v>
      </c>
      <c r="AT110" s="165" t="s">
        <v>161</v>
      </c>
      <c r="AU110" s="165" t="s">
        <v>15</v>
      </c>
      <c r="AY110" s="19" t="s">
        <v>159</v>
      </c>
      <c r="BE110" s="166">
        <f t="shared" si="4"/>
        <v>0</v>
      </c>
      <c r="BF110" s="166">
        <f t="shared" si="5"/>
        <v>0</v>
      </c>
      <c r="BG110" s="166">
        <f t="shared" si="6"/>
        <v>0</v>
      </c>
      <c r="BH110" s="166">
        <f t="shared" si="7"/>
        <v>0</v>
      </c>
      <c r="BI110" s="166">
        <f t="shared" si="8"/>
        <v>0</v>
      </c>
      <c r="BJ110" s="19" t="s">
        <v>15</v>
      </c>
      <c r="BK110" s="166">
        <f t="shared" si="9"/>
        <v>0</v>
      </c>
      <c r="BL110" s="19" t="s">
        <v>85</v>
      </c>
      <c r="BM110" s="165" t="s">
        <v>3655</v>
      </c>
    </row>
    <row r="111" spans="1:65" s="2" customFormat="1" ht="16.5" customHeight="1">
      <c r="A111" s="34"/>
      <c r="B111" s="153"/>
      <c r="C111" s="154" t="s">
        <v>290</v>
      </c>
      <c r="D111" s="154" t="s">
        <v>161</v>
      </c>
      <c r="E111" s="155" t="s">
        <v>3656</v>
      </c>
      <c r="F111" s="156" t="s">
        <v>3657</v>
      </c>
      <c r="G111" s="157" t="s">
        <v>298</v>
      </c>
      <c r="H111" s="158">
        <v>70</v>
      </c>
      <c r="I111" s="159"/>
      <c r="J111" s="160">
        <f t="shared" si="0"/>
        <v>0</v>
      </c>
      <c r="K111" s="156" t="s">
        <v>3</v>
      </c>
      <c r="L111" s="35"/>
      <c r="M111" s="161" t="s">
        <v>3</v>
      </c>
      <c r="N111" s="162" t="s">
        <v>42</v>
      </c>
      <c r="O111" s="55"/>
      <c r="P111" s="163">
        <f t="shared" si="1"/>
        <v>0</v>
      </c>
      <c r="Q111" s="163">
        <v>0</v>
      </c>
      <c r="R111" s="163">
        <f t="shared" si="2"/>
        <v>0</v>
      </c>
      <c r="S111" s="163">
        <v>0</v>
      </c>
      <c r="T111" s="164">
        <f t="shared" si="3"/>
        <v>0</v>
      </c>
      <c r="U111" s="34"/>
      <c r="V111" s="34"/>
      <c r="W111" s="34"/>
      <c r="X111" s="34"/>
      <c r="Y111" s="34"/>
      <c r="Z111" s="34"/>
      <c r="AA111" s="34"/>
      <c r="AB111" s="34"/>
      <c r="AC111" s="34"/>
      <c r="AD111" s="34"/>
      <c r="AE111" s="34"/>
      <c r="AR111" s="165" t="s">
        <v>85</v>
      </c>
      <c r="AT111" s="165" t="s">
        <v>161</v>
      </c>
      <c r="AU111" s="165" t="s">
        <v>15</v>
      </c>
      <c r="AY111" s="19" t="s">
        <v>159</v>
      </c>
      <c r="BE111" s="166">
        <f t="shared" si="4"/>
        <v>0</v>
      </c>
      <c r="BF111" s="166">
        <f t="shared" si="5"/>
        <v>0</v>
      </c>
      <c r="BG111" s="166">
        <f t="shared" si="6"/>
        <v>0</v>
      </c>
      <c r="BH111" s="166">
        <f t="shared" si="7"/>
        <v>0</v>
      </c>
      <c r="BI111" s="166">
        <f t="shared" si="8"/>
        <v>0</v>
      </c>
      <c r="BJ111" s="19" t="s">
        <v>15</v>
      </c>
      <c r="BK111" s="166">
        <f t="shared" si="9"/>
        <v>0</v>
      </c>
      <c r="BL111" s="19" t="s">
        <v>85</v>
      </c>
      <c r="BM111" s="165" t="s">
        <v>3658</v>
      </c>
    </row>
    <row r="112" spans="1:65" s="2" customFormat="1" ht="16.5" customHeight="1">
      <c r="A112" s="34"/>
      <c r="B112" s="153"/>
      <c r="C112" s="154" t="s">
        <v>295</v>
      </c>
      <c r="D112" s="154" t="s">
        <v>161</v>
      </c>
      <c r="E112" s="155" t="s">
        <v>3659</v>
      </c>
      <c r="F112" s="156" t="s">
        <v>3660</v>
      </c>
      <c r="G112" s="157" t="s">
        <v>298</v>
      </c>
      <c r="H112" s="158">
        <v>30</v>
      </c>
      <c r="I112" s="159"/>
      <c r="J112" s="160">
        <f t="shared" si="0"/>
        <v>0</v>
      </c>
      <c r="K112" s="156" t="s">
        <v>3</v>
      </c>
      <c r="L112" s="35"/>
      <c r="M112" s="161" t="s">
        <v>3</v>
      </c>
      <c r="N112" s="162" t="s">
        <v>42</v>
      </c>
      <c r="O112" s="55"/>
      <c r="P112" s="163">
        <f t="shared" si="1"/>
        <v>0</v>
      </c>
      <c r="Q112" s="163">
        <v>0</v>
      </c>
      <c r="R112" s="163">
        <f t="shared" si="2"/>
        <v>0</v>
      </c>
      <c r="S112" s="163">
        <v>0</v>
      </c>
      <c r="T112" s="164">
        <f t="shared" si="3"/>
        <v>0</v>
      </c>
      <c r="U112" s="34"/>
      <c r="V112" s="34"/>
      <c r="W112" s="34"/>
      <c r="X112" s="34"/>
      <c r="Y112" s="34"/>
      <c r="Z112" s="34"/>
      <c r="AA112" s="34"/>
      <c r="AB112" s="34"/>
      <c r="AC112" s="34"/>
      <c r="AD112" s="34"/>
      <c r="AE112" s="34"/>
      <c r="AR112" s="165" t="s">
        <v>85</v>
      </c>
      <c r="AT112" s="165" t="s">
        <v>161</v>
      </c>
      <c r="AU112" s="165" t="s">
        <v>15</v>
      </c>
      <c r="AY112" s="19" t="s">
        <v>159</v>
      </c>
      <c r="BE112" s="166">
        <f t="shared" si="4"/>
        <v>0</v>
      </c>
      <c r="BF112" s="166">
        <f t="shared" si="5"/>
        <v>0</v>
      </c>
      <c r="BG112" s="166">
        <f t="shared" si="6"/>
        <v>0</v>
      </c>
      <c r="BH112" s="166">
        <f t="shared" si="7"/>
        <v>0</v>
      </c>
      <c r="BI112" s="166">
        <f t="shared" si="8"/>
        <v>0</v>
      </c>
      <c r="BJ112" s="19" t="s">
        <v>15</v>
      </c>
      <c r="BK112" s="166">
        <f t="shared" si="9"/>
        <v>0</v>
      </c>
      <c r="BL112" s="19" t="s">
        <v>85</v>
      </c>
      <c r="BM112" s="165" t="s">
        <v>3661</v>
      </c>
    </row>
    <row r="113" spans="1:65" s="2" customFormat="1" ht="24" customHeight="1">
      <c r="A113" s="34"/>
      <c r="B113" s="153"/>
      <c r="C113" s="154" t="s">
        <v>300</v>
      </c>
      <c r="D113" s="154" t="s">
        <v>161</v>
      </c>
      <c r="E113" s="155" t="s">
        <v>3662</v>
      </c>
      <c r="F113" s="156" t="s">
        <v>3663</v>
      </c>
      <c r="G113" s="157" t="s">
        <v>298</v>
      </c>
      <c r="H113" s="158">
        <v>80</v>
      </c>
      <c r="I113" s="159"/>
      <c r="J113" s="160">
        <f t="shared" si="0"/>
        <v>0</v>
      </c>
      <c r="K113" s="156" t="s">
        <v>3</v>
      </c>
      <c r="L113" s="35"/>
      <c r="M113" s="161" t="s">
        <v>3</v>
      </c>
      <c r="N113" s="162" t="s">
        <v>42</v>
      </c>
      <c r="O113" s="55"/>
      <c r="P113" s="163">
        <f t="shared" si="1"/>
        <v>0</v>
      </c>
      <c r="Q113" s="163">
        <v>0</v>
      </c>
      <c r="R113" s="163">
        <f t="shared" si="2"/>
        <v>0</v>
      </c>
      <c r="S113" s="163">
        <v>0</v>
      </c>
      <c r="T113" s="164">
        <f t="shared" si="3"/>
        <v>0</v>
      </c>
      <c r="U113" s="34"/>
      <c r="V113" s="34"/>
      <c r="W113" s="34"/>
      <c r="X113" s="34"/>
      <c r="Y113" s="34"/>
      <c r="Z113" s="34"/>
      <c r="AA113" s="34"/>
      <c r="AB113" s="34"/>
      <c r="AC113" s="34"/>
      <c r="AD113" s="34"/>
      <c r="AE113" s="34"/>
      <c r="AR113" s="165" t="s">
        <v>85</v>
      </c>
      <c r="AT113" s="165" t="s">
        <v>161</v>
      </c>
      <c r="AU113" s="165" t="s">
        <v>15</v>
      </c>
      <c r="AY113" s="19" t="s">
        <v>159</v>
      </c>
      <c r="BE113" s="166">
        <f t="shared" si="4"/>
        <v>0</v>
      </c>
      <c r="BF113" s="166">
        <f t="shared" si="5"/>
        <v>0</v>
      </c>
      <c r="BG113" s="166">
        <f t="shared" si="6"/>
        <v>0</v>
      </c>
      <c r="BH113" s="166">
        <f t="shared" si="7"/>
        <v>0</v>
      </c>
      <c r="BI113" s="166">
        <f t="shared" si="8"/>
        <v>0</v>
      </c>
      <c r="BJ113" s="19" t="s">
        <v>15</v>
      </c>
      <c r="BK113" s="166">
        <f t="shared" si="9"/>
        <v>0</v>
      </c>
      <c r="BL113" s="19" t="s">
        <v>85</v>
      </c>
      <c r="BM113" s="165" t="s">
        <v>3664</v>
      </c>
    </row>
    <row r="114" spans="1:65" s="2" customFormat="1" ht="24" customHeight="1">
      <c r="A114" s="34"/>
      <c r="B114" s="153"/>
      <c r="C114" s="154" t="s">
        <v>304</v>
      </c>
      <c r="D114" s="154" t="s">
        <v>161</v>
      </c>
      <c r="E114" s="155" t="s">
        <v>3665</v>
      </c>
      <c r="F114" s="156" t="s">
        <v>3666</v>
      </c>
      <c r="G114" s="157" t="s">
        <v>298</v>
      </c>
      <c r="H114" s="158">
        <v>10</v>
      </c>
      <c r="I114" s="159"/>
      <c r="J114" s="160">
        <f t="shared" si="0"/>
        <v>0</v>
      </c>
      <c r="K114" s="156" t="s">
        <v>3</v>
      </c>
      <c r="L114" s="35"/>
      <c r="M114" s="161" t="s">
        <v>3</v>
      </c>
      <c r="N114" s="162" t="s">
        <v>42</v>
      </c>
      <c r="O114" s="55"/>
      <c r="P114" s="163">
        <f t="shared" si="1"/>
        <v>0</v>
      </c>
      <c r="Q114" s="163">
        <v>0</v>
      </c>
      <c r="R114" s="163">
        <f t="shared" si="2"/>
        <v>0</v>
      </c>
      <c r="S114" s="163">
        <v>0</v>
      </c>
      <c r="T114" s="164">
        <f t="shared" si="3"/>
        <v>0</v>
      </c>
      <c r="U114" s="34"/>
      <c r="V114" s="34"/>
      <c r="W114" s="34"/>
      <c r="X114" s="34"/>
      <c r="Y114" s="34"/>
      <c r="Z114" s="34"/>
      <c r="AA114" s="34"/>
      <c r="AB114" s="34"/>
      <c r="AC114" s="34"/>
      <c r="AD114" s="34"/>
      <c r="AE114" s="34"/>
      <c r="AR114" s="165" t="s">
        <v>85</v>
      </c>
      <c r="AT114" s="165" t="s">
        <v>161</v>
      </c>
      <c r="AU114" s="165" t="s">
        <v>15</v>
      </c>
      <c r="AY114" s="19" t="s">
        <v>159</v>
      </c>
      <c r="BE114" s="166">
        <f t="shared" si="4"/>
        <v>0</v>
      </c>
      <c r="BF114" s="166">
        <f t="shared" si="5"/>
        <v>0</v>
      </c>
      <c r="BG114" s="166">
        <f t="shared" si="6"/>
        <v>0</v>
      </c>
      <c r="BH114" s="166">
        <f t="shared" si="7"/>
        <v>0</v>
      </c>
      <c r="BI114" s="166">
        <f t="shared" si="8"/>
        <v>0</v>
      </c>
      <c r="BJ114" s="19" t="s">
        <v>15</v>
      </c>
      <c r="BK114" s="166">
        <f t="shared" si="9"/>
        <v>0</v>
      </c>
      <c r="BL114" s="19" t="s">
        <v>85</v>
      </c>
      <c r="BM114" s="165" t="s">
        <v>3667</v>
      </c>
    </row>
    <row r="115" spans="1:65" s="2" customFormat="1" ht="24" customHeight="1">
      <c r="A115" s="34"/>
      <c r="B115" s="153"/>
      <c r="C115" s="154" t="s">
        <v>309</v>
      </c>
      <c r="D115" s="154" t="s">
        <v>161</v>
      </c>
      <c r="E115" s="155" t="s">
        <v>3668</v>
      </c>
      <c r="F115" s="156" t="s">
        <v>3669</v>
      </c>
      <c r="G115" s="157" t="s">
        <v>298</v>
      </c>
      <c r="H115" s="158">
        <v>2</v>
      </c>
      <c r="I115" s="159"/>
      <c r="J115" s="160">
        <f t="shared" si="0"/>
        <v>0</v>
      </c>
      <c r="K115" s="156" t="s">
        <v>3</v>
      </c>
      <c r="L115" s="35"/>
      <c r="M115" s="161" t="s">
        <v>3</v>
      </c>
      <c r="N115" s="162" t="s">
        <v>42</v>
      </c>
      <c r="O115" s="55"/>
      <c r="P115" s="163">
        <f t="shared" si="1"/>
        <v>0</v>
      </c>
      <c r="Q115" s="163">
        <v>0</v>
      </c>
      <c r="R115" s="163">
        <f t="shared" si="2"/>
        <v>0</v>
      </c>
      <c r="S115" s="163">
        <v>0</v>
      </c>
      <c r="T115" s="164">
        <f t="shared" si="3"/>
        <v>0</v>
      </c>
      <c r="U115" s="34"/>
      <c r="V115" s="34"/>
      <c r="W115" s="34"/>
      <c r="X115" s="34"/>
      <c r="Y115" s="34"/>
      <c r="Z115" s="34"/>
      <c r="AA115" s="34"/>
      <c r="AB115" s="34"/>
      <c r="AC115" s="34"/>
      <c r="AD115" s="34"/>
      <c r="AE115" s="34"/>
      <c r="AR115" s="165" t="s">
        <v>85</v>
      </c>
      <c r="AT115" s="165" t="s">
        <v>161</v>
      </c>
      <c r="AU115" s="165" t="s">
        <v>15</v>
      </c>
      <c r="AY115" s="19" t="s">
        <v>159</v>
      </c>
      <c r="BE115" s="166">
        <f t="shared" si="4"/>
        <v>0</v>
      </c>
      <c r="BF115" s="166">
        <f t="shared" si="5"/>
        <v>0</v>
      </c>
      <c r="BG115" s="166">
        <f t="shared" si="6"/>
        <v>0</v>
      </c>
      <c r="BH115" s="166">
        <f t="shared" si="7"/>
        <v>0</v>
      </c>
      <c r="BI115" s="166">
        <f t="shared" si="8"/>
        <v>0</v>
      </c>
      <c r="BJ115" s="19" t="s">
        <v>15</v>
      </c>
      <c r="BK115" s="166">
        <f t="shared" si="9"/>
        <v>0</v>
      </c>
      <c r="BL115" s="19" t="s">
        <v>85</v>
      </c>
      <c r="BM115" s="165" t="s">
        <v>3670</v>
      </c>
    </row>
    <row r="116" spans="1:65" s="2" customFormat="1" ht="16.5" customHeight="1">
      <c r="A116" s="34"/>
      <c r="B116" s="153"/>
      <c r="C116" s="154" t="s">
        <v>315</v>
      </c>
      <c r="D116" s="154" t="s">
        <v>161</v>
      </c>
      <c r="E116" s="155" t="s">
        <v>3671</v>
      </c>
      <c r="F116" s="156" t="s">
        <v>3672</v>
      </c>
      <c r="G116" s="157" t="s">
        <v>3673</v>
      </c>
      <c r="H116" s="158">
        <v>276</v>
      </c>
      <c r="I116" s="159"/>
      <c r="J116" s="160">
        <f t="shared" si="0"/>
        <v>0</v>
      </c>
      <c r="K116" s="156" t="s">
        <v>3</v>
      </c>
      <c r="L116" s="35"/>
      <c r="M116" s="161" t="s">
        <v>3</v>
      </c>
      <c r="N116" s="162" t="s">
        <v>42</v>
      </c>
      <c r="O116" s="55"/>
      <c r="P116" s="163">
        <f t="shared" si="1"/>
        <v>0</v>
      </c>
      <c r="Q116" s="163">
        <v>0</v>
      </c>
      <c r="R116" s="163">
        <f t="shared" si="2"/>
        <v>0</v>
      </c>
      <c r="S116" s="163">
        <v>0</v>
      </c>
      <c r="T116" s="164">
        <f t="shared" si="3"/>
        <v>0</v>
      </c>
      <c r="U116" s="34"/>
      <c r="V116" s="34"/>
      <c r="W116" s="34"/>
      <c r="X116" s="34"/>
      <c r="Y116" s="34"/>
      <c r="Z116" s="34"/>
      <c r="AA116" s="34"/>
      <c r="AB116" s="34"/>
      <c r="AC116" s="34"/>
      <c r="AD116" s="34"/>
      <c r="AE116" s="34"/>
      <c r="AR116" s="165" t="s">
        <v>85</v>
      </c>
      <c r="AT116" s="165" t="s">
        <v>161</v>
      </c>
      <c r="AU116" s="165" t="s">
        <v>15</v>
      </c>
      <c r="AY116" s="19" t="s">
        <v>159</v>
      </c>
      <c r="BE116" s="166">
        <f t="shared" si="4"/>
        <v>0</v>
      </c>
      <c r="BF116" s="166">
        <f t="shared" si="5"/>
        <v>0</v>
      </c>
      <c r="BG116" s="166">
        <f t="shared" si="6"/>
        <v>0</v>
      </c>
      <c r="BH116" s="166">
        <f t="shared" si="7"/>
        <v>0</v>
      </c>
      <c r="BI116" s="166">
        <f t="shared" si="8"/>
        <v>0</v>
      </c>
      <c r="BJ116" s="19" t="s">
        <v>15</v>
      </c>
      <c r="BK116" s="166">
        <f t="shared" si="9"/>
        <v>0</v>
      </c>
      <c r="BL116" s="19" t="s">
        <v>85</v>
      </c>
      <c r="BM116" s="165" t="s">
        <v>3674</v>
      </c>
    </row>
    <row r="117" spans="1:65" s="2" customFormat="1" ht="16.5" customHeight="1">
      <c r="A117" s="34"/>
      <c r="B117" s="153"/>
      <c r="C117" s="154" t="s">
        <v>320</v>
      </c>
      <c r="D117" s="154" t="s">
        <v>161</v>
      </c>
      <c r="E117" s="155" t="s">
        <v>3675</v>
      </c>
      <c r="F117" s="156" t="s">
        <v>3676</v>
      </c>
      <c r="G117" s="157" t="s">
        <v>3673</v>
      </c>
      <c r="H117" s="158">
        <v>40</v>
      </c>
      <c r="I117" s="159"/>
      <c r="J117" s="160">
        <f t="shared" si="0"/>
        <v>0</v>
      </c>
      <c r="K117" s="156" t="s">
        <v>3</v>
      </c>
      <c r="L117" s="35"/>
      <c r="M117" s="161" t="s">
        <v>3</v>
      </c>
      <c r="N117" s="162" t="s">
        <v>42</v>
      </c>
      <c r="O117" s="55"/>
      <c r="P117" s="163">
        <f t="shared" si="1"/>
        <v>0</v>
      </c>
      <c r="Q117" s="163">
        <v>0</v>
      </c>
      <c r="R117" s="163">
        <f t="shared" si="2"/>
        <v>0</v>
      </c>
      <c r="S117" s="163">
        <v>0</v>
      </c>
      <c r="T117" s="164">
        <f t="shared" si="3"/>
        <v>0</v>
      </c>
      <c r="U117" s="34"/>
      <c r="V117" s="34"/>
      <c r="W117" s="34"/>
      <c r="X117" s="34"/>
      <c r="Y117" s="34"/>
      <c r="Z117" s="34"/>
      <c r="AA117" s="34"/>
      <c r="AB117" s="34"/>
      <c r="AC117" s="34"/>
      <c r="AD117" s="34"/>
      <c r="AE117" s="34"/>
      <c r="AR117" s="165" t="s">
        <v>85</v>
      </c>
      <c r="AT117" s="165" t="s">
        <v>161</v>
      </c>
      <c r="AU117" s="165" t="s">
        <v>15</v>
      </c>
      <c r="AY117" s="19" t="s">
        <v>159</v>
      </c>
      <c r="BE117" s="166">
        <f t="shared" si="4"/>
        <v>0</v>
      </c>
      <c r="BF117" s="166">
        <f t="shared" si="5"/>
        <v>0</v>
      </c>
      <c r="BG117" s="166">
        <f t="shared" si="6"/>
        <v>0</v>
      </c>
      <c r="BH117" s="166">
        <f t="shared" si="7"/>
        <v>0</v>
      </c>
      <c r="BI117" s="166">
        <f t="shared" si="8"/>
        <v>0</v>
      </c>
      <c r="BJ117" s="19" t="s">
        <v>15</v>
      </c>
      <c r="BK117" s="166">
        <f t="shared" si="9"/>
        <v>0</v>
      </c>
      <c r="BL117" s="19" t="s">
        <v>85</v>
      </c>
      <c r="BM117" s="165" t="s">
        <v>3677</v>
      </c>
    </row>
    <row r="118" spans="1:65" s="2" customFormat="1" ht="16.5" customHeight="1">
      <c r="A118" s="34"/>
      <c r="B118" s="153"/>
      <c r="C118" s="154" t="s">
        <v>327</v>
      </c>
      <c r="D118" s="154" t="s">
        <v>161</v>
      </c>
      <c r="E118" s="155" t="s">
        <v>3678</v>
      </c>
      <c r="F118" s="156" t="s">
        <v>3679</v>
      </c>
      <c r="G118" s="157" t="s">
        <v>3673</v>
      </c>
      <c r="H118" s="158">
        <v>10</v>
      </c>
      <c r="I118" s="159"/>
      <c r="J118" s="160">
        <f t="shared" si="0"/>
        <v>0</v>
      </c>
      <c r="K118" s="156" t="s">
        <v>3</v>
      </c>
      <c r="L118" s="35"/>
      <c r="M118" s="161" t="s">
        <v>3</v>
      </c>
      <c r="N118" s="162" t="s">
        <v>42</v>
      </c>
      <c r="O118" s="55"/>
      <c r="P118" s="163">
        <f t="shared" si="1"/>
        <v>0</v>
      </c>
      <c r="Q118" s="163">
        <v>0</v>
      </c>
      <c r="R118" s="163">
        <f t="shared" si="2"/>
        <v>0</v>
      </c>
      <c r="S118" s="163">
        <v>0</v>
      </c>
      <c r="T118" s="164">
        <f t="shared" si="3"/>
        <v>0</v>
      </c>
      <c r="U118" s="34"/>
      <c r="V118" s="34"/>
      <c r="W118" s="34"/>
      <c r="X118" s="34"/>
      <c r="Y118" s="34"/>
      <c r="Z118" s="34"/>
      <c r="AA118" s="34"/>
      <c r="AB118" s="34"/>
      <c r="AC118" s="34"/>
      <c r="AD118" s="34"/>
      <c r="AE118" s="34"/>
      <c r="AR118" s="165" t="s">
        <v>85</v>
      </c>
      <c r="AT118" s="165" t="s">
        <v>161</v>
      </c>
      <c r="AU118" s="165" t="s">
        <v>15</v>
      </c>
      <c r="AY118" s="19" t="s">
        <v>159</v>
      </c>
      <c r="BE118" s="166">
        <f t="shared" si="4"/>
        <v>0</v>
      </c>
      <c r="BF118" s="166">
        <f t="shared" si="5"/>
        <v>0</v>
      </c>
      <c r="BG118" s="166">
        <f t="shared" si="6"/>
        <v>0</v>
      </c>
      <c r="BH118" s="166">
        <f t="shared" si="7"/>
        <v>0</v>
      </c>
      <c r="BI118" s="166">
        <f t="shared" si="8"/>
        <v>0</v>
      </c>
      <c r="BJ118" s="19" t="s">
        <v>15</v>
      </c>
      <c r="BK118" s="166">
        <f t="shared" si="9"/>
        <v>0</v>
      </c>
      <c r="BL118" s="19" t="s">
        <v>85</v>
      </c>
      <c r="BM118" s="165" t="s">
        <v>3680</v>
      </c>
    </row>
    <row r="119" spans="1:65" s="2" customFormat="1" ht="16.5" customHeight="1">
      <c r="A119" s="34"/>
      <c r="B119" s="153"/>
      <c r="C119" s="154" t="s">
        <v>335</v>
      </c>
      <c r="D119" s="154" t="s">
        <v>161</v>
      </c>
      <c r="E119" s="155" t="s">
        <v>3681</v>
      </c>
      <c r="F119" s="156" t="s">
        <v>3682</v>
      </c>
      <c r="G119" s="157" t="s">
        <v>3673</v>
      </c>
      <c r="H119" s="158">
        <v>6</v>
      </c>
      <c r="I119" s="159"/>
      <c r="J119" s="160">
        <f t="shared" si="0"/>
        <v>0</v>
      </c>
      <c r="K119" s="156" t="s">
        <v>3</v>
      </c>
      <c r="L119" s="35"/>
      <c r="M119" s="161" t="s">
        <v>3</v>
      </c>
      <c r="N119" s="162" t="s">
        <v>42</v>
      </c>
      <c r="O119" s="55"/>
      <c r="P119" s="163">
        <f t="shared" si="1"/>
        <v>0</v>
      </c>
      <c r="Q119" s="163">
        <v>0</v>
      </c>
      <c r="R119" s="163">
        <f t="shared" si="2"/>
        <v>0</v>
      </c>
      <c r="S119" s="163">
        <v>0</v>
      </c>
      <c r="T119" s="164">
        <f t="shared" si="3"/>
        <v>0</v>
      </c>
      <c r="U119" s="34"/>
      <c r="V119" s="34"/>
      <c r="W119" s="34"/>
      <c r="X119" s="34"/>
      <c r="Y119" s="34"/>
      <c r="Z119" s="34"/>
      <c r="AA119" s="34"/>
      <c r="AB119" s="34"/>
      <c r="AC119" s="34"/>
      <c r="AD119" s="34"/>
      <c r="AE119" s="34"/>
      <c r="AR119" s="165" t="s">
        <v>85</v>
      </c>
      <c r="AT119" s="165" t="s">
        <v>161</v>
      </c>
      <c r="AU119" s="165" t="s">
        <v>15</v>
      </c>
      <c r="AY119" s="19" t="s">
        <v>159</v>
      </c>
      <c r="BE119" s="166">
        <f t="shared" si="4"/>
        <v>0</v>
      </c>
      <c r="BF119" s="166">
        <f t="shared" si="5"/>
        <v>0</v>
      </c>
      <c r="BG119" s="166">
        <f t="shared" si="6"/>
        <v>0</v>
      </c>
      <c r="BH119" s="166">
        <f t="shared" si="7"/>
        <v>0</v>
      </c>
      <c r="BI119" s="166">
        <f t="shared" si="8"/>
        <v>0</v>
      </c>
      <c r="BJ119" s="19" t="s">
        <v>15</v>
      </c>
      <c r="BK119" s="166">
        <f t="shared" si="9"/>
        <v>0</v>
      </c>
      <c r="BL119" s="19" t="s">
        <v>85</v>
      </c>
      <c r="BM119" s="165" t="s">
        <v>3683</v>
      </c>
    </row>
    <row r="120" spans="1:65" s="2" customFormat="1" ht="16.5" customHeight="1">
      <c r="A120" s="34"/>
      <c r="B120" s="153"/>
      <c r="C120" s="154" t="s">
        <v>345</v>
      </c>
      <c r="D120" s="154" t="s">
        <v>161</v>
      </c>
      <c r="E120" s="155" t="s">
        <v>3684</v>
      </c>
      <c r="F120" s="156" t="s">
        <v>3685</v>
      </c>
      <c r="G120" s="157" t="s">
        <v>3673</v>
      </c>
      <c r="H120" s="158">
        <v>90</v>
      </c>
      <c r="I120" s="159"/>
      <c r="J120" s="160">
        <f t="shared" si="0"/>
        <v>0</v>
      </c>
      <c r="K120" s="156" t="s">
        <v>3</v>
      </c>
      <c r="L120" s="35"/>
      <c r="M120" s="161" t="s">
        <v>3</v>
      </c>
      <c r="N120" s="162" t="s">
        <v>42</v>
      </c>
      <c r="O120" s="55"/>
      <c r="P120" s="163">
        <f t="shared" si="1"/>
        <v>0</v>
      </c>
      <c r="Q120" s="163">
        <v>0</v>
      </c>
      <c r="R120" s="163">
        <f t="shared" si="2"/>
        <v>0</v>
      </c>
      <c r="S120" s="163">
        <v>0</v>
      </c>
      <c r="T120" s="164">
        <f t="shared" si="3"/>
        <v>0</v>
      </c>
      <c r="U120" s="34"/>
      <c r="V120" s="34"/>
      <c r="W120" s="34"/>
      <c r="X120" s="34"/>
      <c r="Y120" s="34"/>
      <c r="Z120" s="34"/>
      <c r="AA120" s="34"/>
      <c r="AB120" s="34"/>
      <c r="AC120" s="34"/>
      <c r="AD120" s="34"/>
      <c r="AE120" s="34"/>
      <c r="AR120" s="165" t="s">
        <v>85</v>
      </c>
      <c r="AT120" s="165" t="s">
        <v>161</v>
      </c>
      <c r="AU120" s="165" t="s">
        <v>15</v>
      </c>
      <c r="AY120" s="19" t="s">
        <v>159</v>
      </c>
      <c r="BE120" s="166">
        <f t="shared" si="4"/>
        <v>0</v>
      </c>
      <c r="BF120" s="166">
        <f t="shared" si="5"/>
        <v>0</v>
      </c>
      <c r="BG120" s="166">
        <f t="shared" si="6"/>
        <v>0</v>
      </c>
      <c r="BH120" s="166">
        <f t="shared" si="7"/>
        <v>0</v>
      </c>
      <c r="BI120" s="166">
        <f t="shared" si="8"/>
        <v>0</v>
      </c>
      <c r="BJ120" s="19" t="s">
        <v>15</v>
      </c>
      <c r="BK120" s="166">
        <f t="shared" si="9"/>
        <v>0</v>
      </c>
      <c r="BL120" s="19" t="s">
        <v>85</v>
      </c>
      <c r="BM120" s="165" t="s">
        <v>3686</v>
      </c>
    </row>
    <row r="121" spans="1:65" s="2" customFormat="1" ht="16.5" customHeight="1">
      <c r="A121" s="34"/>
      <c r="B121" s="153"/>
      <c r="C121" s="154" t="s">
        <v>354</v>
      </c>
      <c r="D121" s="154" t="s">
        <v>161</v>
      </c>
      <c r="E121" s="155" t="s">
        <v>3687</v>
      </c>
      <c r="F121" s="156" t="s">
        <v>3688</v>
      </c>
      <c r="G121" s="157" t="s">
        <v>3673</v>
      </c>
      <c r="H121" s="158">
        <v>27</v>
      </c>
      <c r="I121" s="159"/>
      <c r="J121" s="160">
        <f aca="true" t="shared" si="10" ref="J121:J152">ROUND(I121*H121,2)</f>
        <v>0</v>
      </c>
      <c r="K121" s="156" t="s">
        <v>3</v>
      </c>
      <c r="L121" s="35"/>
      <c r="M121" s="161" t="s">
        <v>3</v>
      </c>
      <c r="N121" s="162" t="s">
        <v>42</v>
      </c>
      <c r="O121" s="55"/>
      <c r="P121" s="163">
        <f aca="true" t="shared" si="11" ref="P121:P152">O121*H121</f>
        <v>0</v>
      </c>
      <c r="Q121" s="163">
        <v>0</v>
      </c>
      <c r="R121" s="163">
        <f aca="true" t="shared" si="12" ref="R121:R152">Q121*H121</f>
        <v>0</v>
      </c>
      <c r="S121" s="163">
        <v>0</v>
      </c>
      <c r="T121" s="164">
        <f aca="true" t="shared" si="13" ref="T121:T152">S121*H121</f>
        <v>0</v>
      </c>
      <c r="U121" s="34"/>
      <c r="V121" s="34"/>
      <c r="W121" s="34"/>
      <c r="X121" s="34"/>
      <c r="Y121" s="34"/>
      <c r="Z121" s="34"/>
      <c r="AA121" s="34"/>
      <c r="AB121" s="34"/>
      <c r="AC121" s="34"/>
      <c r="AD121" s="34"/>
      <c r="AE121" s="34"/>
      <c r="AR121" s="165" t="s">
        <v>85</v>
      </c>
      <c r="AT121" s="165" t="s">
        <v>161</v>
      </c>
      <c r="AU121" s="165" t="s">
        <v>15</v>
      </c>
      <c r="AY121" s="19" t="s">
        <v>159</v>
      </c>
      <c r="BE121" s="166">
        <f aca="true" t="shared" si="14" ref="BE121:BE148">IF(N121="základní",J121,0)</f>
        <v>0</v>
      </c>
      <c r="BF121" s="166">
        <f aca="true" t="shared" si="15" ref="BF121:BF148">IF(N121="snížená",J121,0)</f>
        <v>0</v>
      </c>
      <c r="BG121" s="166">
        <f aca="true" t="shared" si="16" ref="BG121:BG148">IF(N121="zákl. přenesená",J121,0)</f>
        <v>0</v>
      </c>
      <c r="BH121" s="166">
        <f aca="true" t="shared" si="17" ref="BH121:BH148">IF(N121="sníž. přenesená",J121,0)</f>
        <v>0</v>
      </c>
      <c r="BI121" s="166">
        <f aca="true" t="shared" si="18" ref="BI121:BI148">IF(N121="nulová",J121,0)</f>
        <v>0</v>
      </c>
      <c r="BJ121" s="19" t="s">
        <v>15</v>
      </c>
      <c r="BK121" s="166">
        <f aca="true" t="shared" si="19" ref="BK121:BK148">ROUND(I121*H121,2)</f>
        <v>0</v>
      </c>
      <c r="BL121" s="19" t="s">
        <v>85</v>
      </c>
      <c r="BM121" s="165" t="s">
        <v>3689</v>
      </c>
    </row>
    <row r="122" spans="1:65" s="2" customFormat="1" ht="16.5" customHeight="1">
      <c r="A122" s="34"/>
      <c r="B122" s="153"/>
      <c r="C122" s="154" t="s">
        <v>360</v>
      </c>
      <c r="D122" s="154" t="s">
        <v>161</v>
      </c>
      <c r="E122" s="155" t="s">
        <v>3690</v>
      </c>
      <c r="F122" s="156" t="s">
        <v>3691</v>
      </c>
      <c r="G122" s="157" t="s">
        <v>3673</v>
      </c>
      <c r="H122" s="158">
        <v>6</v>
      </c>
      <c r="I122" s="159"/>
      <c r="J122" s="160">
        <f t="shared" si="10"/>
        <v>0</v>
      </c>
      <c r="K122" s="156" t="s">
        <v>3</v>
      </c>
      <c r="L122" s="35"/>
      <c r="M122" s="161" t="s">
        <v>3</v>
      </c>
      <c r="N122" s="162" t="s">
        <v>42</v>
      </c>
      <c r="O122" s="55"/>
      <c r="P122" s="163">
        <f t="shared" si="11"/>
        <v>0</v>
      </c>
      <c r="Q122" s="163">
        <v>0</v>
      </c>
      <c r="R122" s="163">
        <f t="shared" si="12"/>
        <v>0</v>
      </c>
      <c r="S122" s="163">
        <v>0</v>
      </c>
      <c r="T122" s="164">
        <f t="shared" si="13"/>
        <v>0</v>
      </c>
      <c r="U122" s="34"/>
      <c r="V122" s="34"/>
      <c r="W122" s="34"/>
      <c r="X122" s="34"/>
      <c r="Y122" s="34"/>
      <c r="Z122" s="34"/>
      <c r="AA122" s="34"/>
      <c r="AB122" s="34"/>
      <c r="AC122" s="34"/>
      <c r="AD122" s="34"/>
      <c r="AE122" s="34"/>
      <c r="AR122" s="165" t="s">
        <v>85</v>
      </c>
      <c r="AT122" s="165" t="s">
        <v>161</v>
      </c>
      <c r="AU122" s="165" t="s">
        <v>15</v>
      </c>
      <c r="AY122" s="19" t="s">
        <v>159</v>
      </c>
      <c r="BE122" s="166">
        <f t="shared" si="14"/>
        <v>0</v>
      </c>
      <c r="BF122" s="166">
        <f t="shared" si="15"/>
        <v>0</v>
      </c>
      <c r="BG122" s="166">
        <f t="shared" si="16"/>
        <v>0</v>
      </c>
      <c r="BH122" s="166">
        <f t="shared" si="17"/>
        <v>0</v>
      </c>
      <c r="BI122" s="166">
        <f t="shared" si="18"/>
        <v>0</v>
      </c>
      <c r="BJ122" s="19" t="s">
        <v>15</v>
      </c>
      <c r="BK122" s="166">
        <f t="shared" si="19"/>
        <v>0</v>
      </c>
      <c r="BL122" s="19" t="s">
        <v>85</v>
      </c>
      <c r="BM122" s="165" t="s">
        <v>3692</v>
      </c>
    </row>
    <row r="123" spans="1:65" s="2" customFormat="1" ht="16.5" customHeight="1">
      <c r="A123" s="34"/>
      <c r="B123" s="153"/>
      <c r="C123" s="154" t="s">
        <v>366</v>
      </c>
      <c r="D123" s="154" t="s">
        <v>161</v>
      </c>
      <c r="E123" s="155" t="s">
        <v>3693</v>
      </c>
      <c r="F123" s="156" t="s">
        <v>3694</v>
      </c>
      <c r="G123" s="157" t="s">
        <v>3673</v>
      </c>
      <c r="H123" s="158">
        <v>5</v>
      </c>
      <c r="I123" s="159"/>
      <c r="J123" s="160">
        <f t="shared" si="10"/>
        <v>0</v>
      </c>
      <c r="K123" s="156" t="s">
        <v>3</v>
      </c>
      <c r="L123" s="35"/>
      <c r="M123" s="161" t="s">
        <v>3</v>
      </c>
      <c r="N123" s="162" t="s">
        <v>42</v>
      </c>
      <c r="O123" s="55"/>
      <c r="P123" s="163">
        <f t="shared" si="11"/>
        <v>0</v>
      </c>
      <c r="Q123" s="163">
        <v>0</v>
      </c>
      <c r="R123" s="163">
        <f t="shared" si="12"/>
        <v>0</v>
      </c>
      <c r="S123" s="163">
        <v>0</v>
      </c>
      <c r="T123" s="164">
        <f t="shared" si="13"/>
        <v>0</v>
      </c>
      <c r="U123" s="34"/>
      <c r="V123" s="34"/>
      <c r="W123" s="34"/>
      <c r="X123" s="34"/>
      <c r="Y123" s="34"/>
      <c r="Z123" s="34"/>
      <c r="AA123" s="34"/>
      <c r="AB123" s="34"/>
      <c r="AC123" s="34"/>
      <c r="AD123" s="34"/>
      <c r="AE123" s="34"/>
      <c r="AR123" s="165" t="s">
        <v>85</v>
      </c>
      <c r="AT123" s="165" t="s">
        <v>161</v>
      </c>
      <c r="AU123" s="165" t="s">
        <v>15</v>
      </c>
      <c r="AY123" s="19" t="s">
        <v>159</v>
      </c>
      <c r="BE123" s="166">
        <f t="shared" si="14"/>
        <v>0</v>
      </c>
      <c r="BF123" s="166">
        <f t="shared" si="15"/>
        <v>0</v>
      </c>
      <c r="BG123" s="166">
        <f t="shared" si="16"/>
        <v>0</v>
      </c>
      <c r="BH123" s="166">
        <f t="shared" si="17"/>
        <v>0</v>
      </c>
      <c r="BI123" s="166">
        <f t="shared" si="18"/>
        <v>0</v>
      </c>
      <c r="BJ123" s="19" t="s">
        <v>15</v>
      </c>
      <c r="BK123" s="166">
        <f t="shared" si="19"/>
        <v>0</v>
      </c>
      <c r="BL123" s="19" t="s">
        <v>85</v>
      </c>
      <c r="BM123" s="165" t="s">
        <v>3695</v>
      </c>
    </row>
    <row r="124" spans="1:65" s="2" customFormat="1" ht="16.5" customHeight="1">
      <c r="A124" s="34"/>
      <c r="B124" s="153"/>
      <c r="C124" s="154" t="s">
        <v>370</v>
      </c>
      <c r="D124" s="154" t="s">
        <v>161</v>
      </c>
      <c r="E124" s="155" t="s">
        <v>3696</v>
      </c>
      <c r="F124" s="156" t="s">
        <v>3697</v>
      </c>
      <c r="G124" s="157" t="s">
        <v>3673</v>
      </c>
      <c r="H124" s="158">
        <v>12</v>
      </c>
      <c r="I124" s="159"/>
      <c r="J124" s="160">
        <f t="shared" si="10"/>
        <v>0</v>
      </c>
      <c r="K124" s="156" t="s">
        <v>3</v>
      </c>
      <c r="L124" s="35"/>
      <c r="M124" s="161" t="s">
        <v>3</v>
      </c>
      <c r="N124" s="162" t="s">
        <v>42</v>
      </c>
      <c r="O124" s="55"/>
      <c r="P124" s="163">
        <f t="shared" si="11"/>
        <v>0</v>
      </c>
      <c r="Q124" s="163">
        <v>0</v>
      </c>
      <c r="R124" s="163">
        <f t="shared" si="12"/>
        <v>0</v>
      </c>
      <c r="S124" s="163">
        <v>0</v>
      </c>
      <c r="T124" s="164">
        <f t="shared" si="13"/>
        <v>0</v>
      </c>
      <c r="U124" s="34"/>
      <c r="V124" s="34"/>
      <c r="W124" s="34"/>
      <c r="X124" s="34"/>
      <c r="Y124" s="34"/>
      <c r="Z124" s="34"/>
      <c r="AA124" s="34"/>
      <c r="AB124" s="34"/>
      <c r="AC124" s="34"/>
      <c r="AD124" s="34"/>
      <c r="AE124" s="34"/>
      <c r="AR124" s="165" t="s">
        <v>85</v>
      </c>
      <c r="AT124" s="165" t="s">
        <v>161</v>
      </c>
      <c r="AU124" s="165" t="s">
        <v>15</v>
      </c>
      <c r="AY124" s="19" t="s">
        <v>159</v>
      </c>
      <c r="BE124" s="166">
        <f t="shared" si="14"/>
        <v>0</v>
      </c>
      <c r="BF124" s="166">
        <f t="shared" si="15"/>
        <v>0</v>
      </c>
      <c r="BG124" s="166">
        <f t="shared" si="16"/>
        <v>0</v>
      </c>
      <c r="BH124" s="166">
        <f t="shared" si="17"/>
        <v>0</v>
      </c>
      <c r="BI124" s="166">
        <f t="shared" si="18"/>
        <v>0</v>
      </c>
      <c r="BJ124" s="19" t="s">
        <v>15</v>
      </c>
      <c r="BK124" s="166">
        <f t="shared" si="19"/>
        <v>0</v>
      </c>
      <c r="BL124" s="19" t="s">
        <v>85</v>
      </c>
      <c r="BM124" s="165" t="s">
        <v>3698</v>
      </c>
    </row>
    <row r="125" spans="1:65" s="2" customFormat="1" ht="16.5" customHeight="1">
      <c r="A125" s="34"/>
      <c r="B125" s="153"/>
      <c r="C125" s="154" t="s">
        <v>374</v>
      </c>
      <c r="D125" s="154" t="s">
        <v>161</v>
      </c>
      <c r="E125" s="155" t="s">
        <v>3699</v>
      </c>
      <c r="F125" s="156" t="s">
        <v>3700</v>
      </c>
      <c r="G125" s="157" t="s">
        <v>3673</v>
      </c>
      <c r="H125" s="158">
        <v>2</v>
      </c>
      <c r="I125" s="159"/>
      <c r="J125" s="160">
        <f t="shared" si="10"/>
        <v>0</v>
      </c>
      <c r="K125" s="156" t="s">
        <v>3</v>
      </c>
      <c r="L125" s="35"/>
      <c r="M125" s="161" t="s">
        <v>3</v>
      </c>
      <c r="N125" s="162" t="s">
        <v>42</v>
      </c>
      <c r="O125" s="55"/>
      <c r="P125" s="163">
        <f t="shared" si="11"/>
        <v>0</v>
      </c>
      <c r="Q125" s="163">
        <v>0</v>
      </c>
      <c r="R125" s="163">
        <f t="shared" si="12"/>
        <v>0</v>
      </c>
      <c r="S125" s="163">
        <v>0</v>
      </c>
      <c r="T125" s="164">
        <f t="shared" si="13"/>
        <v>0</v>
      </c>
      <c r="U125" s="34"/>
      <c r="V125" s="34"/>
      <c r="W125" s="34"/>
      <c r="X125" s="34"/>
      <c r="Y125" s="34"/>
      <c r="Z125" s="34"/>
      <c r="AA125" s="34"/>
      <c r="AB125" s="34"/>
      <c r="AC125" s="34"/>
      <c r="AD125" s="34"/>
      <c r="AE125" s="34"/>
      <c r="AR125" s="165" t="s">
        <v>85</v>
      </c>
      <c r="AT125" s="165" t="s">
        <v>161</v>
      </c>
      <c r="AU125" s="165" t="s">
        <v>15</v>
      </c>
      <c r="AY125" s="19" t="s">
        <v>159</v>
      </c>
      <c r="BE125" s="166">
        <f t="shared" si="14"/>
        <v>0</v>
      </c>
      <c r="BF125" s="166">
        <f t="shared" si="15"/>
        <v>0</v>
      </c>
      <c r="BG125" s="166">
        <f t="shared" si="16"/>
        <v>0</v>
      </c>
      <c r="BH125" s="166">
        <f t="shared" si="17"/>
        <v>0</v>
      </c>
      <c r="BI125" s="166">
        <f t="shared" si="18"/>
        <v>0</v>
      </c>
      <c r="BJ125" s="19" t="s">
        <v>15</v>
      </c>
      <c r="BK125" s="166">
        <f t="shared" si="19"/>
        <v>0</v>
      </c>
      <c r="BL125" s="19" t="s">
        <v>85</v>
      </c>
      <c r="BM125" s="165" t="s">
        <v>3701</v>
      </c>
    </row>
    <row r="126" spans="1:65" s="2" customFormat="1" ht="16.5" customHeight="1">
      <c r="A126" s="34"/>
      <c r="B126" s="153"/>
      <c r="C126" s="154" t="s">
        <v>378</v>
      </c>
      <c r="D126" s="154" t="s">
        <v>161</v>
      </c>
      <c r="E126" s="155" t="s">
        <v>3702</v>
      </c>
      <c r="F126" s="156" t="s">
        <v>3703</v>
      </c>
      <c r="G126" s="157" t="s">
        <v>3673</v>
      </c>
      <c r="H126" s="158">
        <v>1</v>
      </c>
      <c r="I126" s="159"/>
      <c r="J126" s="160">
        <f t="shared" si="10"/>
        <v>0</v>
      </c>
      <c r="K126" s="156" t="s">
        <v>3</v>
      </c>
      <c r="L126" s="35"/>
      <c r="M126" s="161" t="s">
        <v>3</v>
      </c>
      <c r="N126" s="162" t="s">
        <v>42</v>
      </c>
      <c r="O126" s="55"/>
      <c r="P126" s="163">
        <f t="shared" si="11"/>
        <v>0</v>
      </c>
      <c r="Q126" s="163">
        <v>0</v>
      </c>
      <c r="R126" s="163">
        <f t="shared" si="12"/>
        <v>0</v>
      </c>
      <c r="S126" s="163">
        <v>0</v>
      </c>
      <c r="T126" s="164">
        <f t="shared" si="13"/>
        <v>0</v>
      </c>
      <c r="U126" s="34"/>
      <c r="V126" s="34"/>
      <c r="W126" s="34"/>
      <c r="X126" s="34"/>
      <c r="Y126" s="34"/>
      <c r="Z126" s="34"/>
      <c r="AA126" s="34"/>
      <c r="AB126" s="34"/>
      <c r="AC126" s="34"/>
      <c r="AD126" s="34"/>
      <c r="AE126" s="34"/>
      <c r="AR126" s="165" t="s">
        <v>85</v>
      </c>
      <c r="AT126" s="165" t="s">
        <v>161</v>
      </c>
      <c r="AU126" s="165" t="s">
        <v>15</v>
      </c>
      <c r="AY126" s="19" t="s">
        <v>159</v>
      </c>
      <c r="BE126" s="166">
        <f t="shared" si="14"/>
        <v>0</v>
      </c>
      <c r="BF126" s="166">
        <f t="shared" si="15"/>
        <v>0</v>
      </c>
      <c r="BG126" s="166">
        <f t="shared" si="16"/>
        <v>0</v>
      </c>
      <c r="BH126" s="166">
        <f t="shared" si="17"/>
        <v>0</v>
      </c>
      <c r="BI126" s="166">
        <f t="shared" si="18"/>
        <v>0</v>
      </c>
      <c r="BJ126" s="19" t="s">
        <v>15</v>
      </c>
      <c r="BK126" s="166">
        <f t="shared" si="19"/>
        <v>0</v>
      </c>
      <c r="BL126" s="19" t="s">
        <v>85</v>
      </c>
      <c r="BM126" s="165" t="s">
        <v>3704</v>
      </c>
    </row>
    <row r="127" spans="1:65" s="2" customFormat="1" ht="16.5" customHeight="1">
      <c r="A127" s="34"/>
      <c r="B127" s="153"/>
      <c r="C127" s="154" t="s">
        <v>382</v>
      </c>
      <c r="D127" s="154" t="s">
        <v>161</v>
      </c>
      <c r="E127" s="155" t="s">
        <v>3705</v>
      </c>
      <c r="F127" s="156" t="s">
        <v>3706</v>
      </c>
      <c r="G127" s="157" t="s">
        <v>3673</v>
      </c>
      <c r="H127" s="158">
        <v>45</v>
      </c>
      <c r="I127" s="159"/>
      <c r="J127" s="160">
        <f t="shared" si="10"/>
        <v>0</v>
      </c>
      <c r="K127" s="156" t="s">
        <v>3</v>
      </c>
      <c r="L127" s="35"/>
      <c r="M127" s="161" t="s">
        <v>3</v>
      </c>
      <c r="N127" s="162" t="s">
        <v>42</v>
      </c>
      <c r="O127" s="55"/>
      <c r="P127" s="163">
        <f t="shared" si="11"/>
        <v>0</v>
      </c>
      <c r="Q127" s="163">
        <v>0</v>
      </c>
      <c r="R127" s="163">
        <f t="shared" si="12"/>
        <v>0</v>
      </c>
      <c r="S127" s="163">
        <v>0</v>
      </c>
      <c r="T127" s="164">
        <f t="shared" si="13"/>
        <v>0</v>
      </c>
      <c r="U127" s="34"/>
      <c r="V127" s="34"/>
      <c r="W127" s="34"/>
      <c r="X127" s="34"/>
      <c r="Y127" s="34"/>
      <c r="Z127" s="34"/>
      <c r="AA127" s="34"/>
      <c r="AB127" s="34"/>
      <c r="AC127" s="34"/>
      <c r="AD127" s="34"/>
      <c r="AE127" s="34"/>
      <c r="AR127" s="165" t="s">
        <v>85</v>
      </c>
      <c r="AT127" s="165" t="s">
        <v>161</v>
      </c>
      <c r="AU127" s="165" t="s">
        <v>15</v>
      </c>
      <c r="AY127" s="19" t="s">
        <v>159</v>
      </c>
      <c r="BE127" s="166">
        <f t="shared" si="14"/>
        <v>0</v>
      </c>
      <c r="BF127" s="166">
        <f t="shared" si="15"/>
        <v>0</v>
      </c>
      <c r="BG127" s="166">
        <f t="shared" si="16"/>
        <v>0</v>
      </c>
      <c r="BH127" s="166">
        <f t="shared" si="17"/>
        <v>0</v>
      </c>
      <c r="BI127" s="166">
        <f t="shared" si="18"/>
        <v>0</v>
      </c>
      <c r="BJ127" s="19" t="s">
        <v>15</v>
      </c>
      <c r="BK127" s="166">
        <f t="shared" si="19"/>
        <v>0</v>
      </c>
      <c r="BL127" s="19" t="s">
        <v>85</v>
      </c>
      <c r="BM127" s="165" t="s">
        <v>3707</v>
      </c>
    </row>
    <row r="128" spans="1:65" s="2" customFormat="1" ht="16.5" customHeight="1">
      <c r="A128" s="34"/>
      <c r="B128" s="153"/>
      <c r="C128" s="154" t="s">
        <v>386</v>
      </c>
      <c r="D128" s="154" t="s">
        <v>161</v>
      </c>
      <c r="E128" s="155" t="s">
        <v>3708</v>
      </c>
      <c r="F128" s="156" t="s">
        <v>3709</v>
      </c>
      <c r="G128" s="157" t="s">
        <v>3673</v>
      </c>
      <c r="H128" s="158">
        <v>112</v>
      </c>
      <c r="I128" s="159"/>
      <c r="J128" s="160">
        <f t="shared" si="10"/>
        <v>0</v>
      </c>
      <c r="K128" s="156" t="s">
        <v>3</v>
      </c>
      <c r="L128" s="35"/>
      <c r="M128" s="161" t="s">
        <v>3</v>
      </c>
      <c r="N128" s="162" t="s">
        <v>42</v>
      </c>
      <c r="O128" s="55"/>
      <c r="P128" s="163">
        <f t="shared" si="11"/>
        <v>0</v>
      </c>
      <c r="Q128" s="163">
        <v>0</v>
      </c>
      <c r="R128" s="163">
        <f t="shared" si="12"/>
        <v>0</v>
      </c>
      <c r="S128" s="163">
        <v>0</v>
      </c>
      <c r="T128" s="164">
        <f t="shared" si="13"/>
        <v>0</v>
      </c>
      <c r="U128" s="34"/>
      <c r="V128" s="34"/>
      <c r="W128" s="34"/>
      <c r="X128" s="34"/>
      <c r="Y128" s="34"/>
      <c r="Z128" s="34"/>
      <c r="AA128" s="34"/>
      <c r="AB128" s="34"/>
      <c r="AC128" s="34"/>
      <c r="AD128" s="34"/>
      <c r="AE128" s="34"/>
      <c r="AR128" s="165" t="s">
        <v>85</v>
      </c>
      <c r="AT128" s="165" t="s">
        <v>161</v>
      </c>
      <c r="AU128" s="165" t="s">
        <v>15</v>
      </c>
      <c r="AY128" s="19" t="s">
        <v>159</v>
      </c>
      <c r="BE128" s="166">
        <f t="shared" si="14"/>
        <v>0</v>
      </c>
      <c r="BF128" s="166">
        <f t="shared" si="15"/>
        <v>0</v>
      </c>
      <c r="BG128" s="166">
        <f t="shared" si="16"/>
        <v>0</v>
      </c>
      <c r="BH128" s="166">
        <f t="shared" si="17"/>
        <v>0</v>
      </c>
      <c r="BI128" s="166">
        <f t="shared" si="18"/>
        <v>0</v>
      </c>
      <c r="BJ128" s="19" t="s">
        <v>15</v>
      </c>
      <c r="BK128" s="166">
        <f t="shared" si="19"/>
        <v>0</v>
      </c>
      <c r="BL128" s="19" t="s">
        <v>85</v>
      </c>
      <c r="BM128" s="165" t="s">
        <v>3710</v>
      </c>
    </row>
    <row r="129" spans="1:65" s="2" customFormat="1" ht="16.5" customHeight="1">
      <c r="A129" s="34"/>
      <c r="B129" s="153"/>
      <c r="C129" s="154" t="s">
        <v>390</v>
      </c>
      <c r="D129" s="154" t="s">
        <v>161</v>
      </c>
      <c r="E129" s="155" t="s">
        <v>3711</v>
      </c>
      <c r="F129" s="156" t="s">
        <v>3712</v>
      </c>
      <c r="G129" s="157" t="s">
        <v>3673</v>
      </c>
      <c r="H129" s="158">
        <v>12</v>
      </c>
      <c r="I129" s="159"/>
      <c r="J129" s="160">
        <f t="shared" si="10"/>
        <v>0</v>
      </c>
      <c r="K129" s="156" t="s">
        <v>3</v>
      </c>
      <c r="L129" s="35"/>
      <c r="M129" s="161" t="s">
        <v>3</v>
      </c>
      <c r="N129" s="162" t="s">
        <v>42</v>
      </c>
      <c r="O129" s="55"/>
      <c r="P129" s="163">
        <f t="shared" si="11"/>
        <v>0</v>
      </c>
      <c r="Q129" s="163">
        <v>0</v>
      </c>
      <c r="R129" s="163">
        <f t="shared" si="12"/>
        <v>0</v>
      </c>
      <c r="S129" s="163">
        <v>0</v>
      </c>
      <c r="T129" s="164">
        <f t="shared" si="13"/>
        <v>0</v>
      </c>
      <c r="U129" s="34"/>
      <c r="V129" s="34"/>
      <c r="W129" s="34"/>
      <c r="X129" s="34"/>
      <c r="Y129" s="34"/>
      <c r="Z129" s="34"/>
      <c r="AA129" s="34"/>
      <c r="AB129" s="34"/>
      <c r="AC129" s="34"/>
      <c r="AD129" s="34"/>
      <c r="AE129" s="34"/>
      <c r="AR129" s="165" t="s">
        <v>85</v>
      </c>
      <c r="AT129" s="165" t="s">
        <v>161</v>
      </c>
      <c r="AU129" s="165" t="s">
        <v>15</v>
      </c>
      <c r="AY129" s="19" t="s">
        <v>159</v>
      </c>
      <c r="BE129" s="166">
        <f t="shared" si="14"/>
        <v>0</v>
      </c>
      <c r="BF129" s="166">
        <f t="shared" si="15"/>
        <v>0</v>
      </c>
      <c r="BG129" s="166">
        <f t="shared" si="16"/>
        <v>0</v>
      </c>
      <c r="BH129" s="166">
        <f t="shared" si="17"/>
        <v>0</v>
      </c>
      <c r="BI129" s="166">
        <f t="shared" si="18"/>
        <v>0</v>
      </c>
      <c r="BJ129" s="19" t="s">
        <v>15</v>
      </c>
      <c r="BK129" s="166">
        <f t="shared" si="19"/>
        <v>0</v>
      </c>
      <c r="BL129" s="19" t="s">
        <v>85</v>
      </c>
      <c r="BM129" s="165" t="s">
        <v>3713</v>
      </c>
    </row>
    <row r="130" spans="1:65" s="2" customFormat="1" ht="16.5" customHeight="1">
      <c r="A130" s="34"/>
      <c r="B130" s="153"/>
      <c r="C130" s="154" t="s">
        <v>394</v>
      </c>
      <c r="D130" s="154" t="s">
        <v>161</v>
      </c>
      <c r="E130" s="155" t="s">
        <v>3714</v>
      </c>
      <c r="F130" s="156" t="s">
        <v>3715</v>
      </c>
      <c r="G130" s="157" t="s">
        <v>3673</v>
      </c>
      <c r="H130" s="158">
        <v>54</v>
      </c>
      <c r="I130" s="159"/>
      <c r="J130" s="160">
        <f t="shared" si="10"/>
        <v>0</v>
      </c>
      <c r="K130" s="156" t="s">
        <v>3</v>
      </c>
      <c r="L130" s="35"/>
      <c r="M130" s="161" t="s">
        <v>3</v>
      </c>
      <c r="N130" s="162" t="s">
        <v>42</v>
      </c>
      <c r="O130" s="55"/>
      <c r="P130" s="163">
        <f t="shared" si="11"/>
        <v>0</v>
      </c>
      <c r="Q130" s="163">
        <v>0</v>
      </c>
      <c r="R130" s="163">
        <f t="shared" si="12"/>
        <v>0</v>
      </c>
      <c r="S130" s="163">
        <v>0</v>
      </c>
      <c r="T130" s="164">
        <f t="shared" si="13"/>
        <v>0</v>
      </c>
      <c r="U130" s="34"/>
      <c r="V130" s="34"/>
      <c r="W130" s="34"/>
      <c r="X130" s="34"/>
      <c r="Y130" s="34"/>
      <c r="Z130" s="34"/>
      <c r="AA130" s="34"/>
      <c r="AB130" s="34"/>
      <c r="AC130" s="34"/>
      <c r="AD130" s="34"/>
      <c r="AE130" s="34"/>
      <c r="AR130" s="165" t="s">
        <v>85</v>
      </c>
      <c r="AT130" s="165" t="s">
        <v>161</v>
      </c>
      <c r="AU130" s="165" t="s">
        <v>15</v>
      </c>
      <c r="AY130" s="19" t="s">
        <v>159</v>
      </c>
      <c r="BE130" s="166">
        <f t="shared" si="14"/>
        <v>0</v>
      </c>
      <c r="BF130" s="166">
        <f t="shared" si="15"/>
        <v>0</v>
      </c>
      <c r="BG130" s="166">
        <f t="shared" si="16"/>
        <v>0</v>
      </c>
      <c r="BH130" s="166">
        <f t="shared" si="17"/>
        <v>0</v>
      </c>
      <c r="BI130" s="166">
        <f t="shared" si="18"/>
        <v>0</v>
      </c>
      <c r="BJ130" s="19" t="s">
        <v>15</v>
      </c>
      <c r="BK130" s="166">
        <f t="shared" si="19"/>
        <v>0</v>
      </c>
      <c r="BL130" s="19" t="s">
        <v>85</v>
      </c>
      <c r="BM130" s="165" t="s">
        <v>3716</v>
      </c>
    </row>
    <row r="131" spans="1:65" s="2" customFormat="1" ht="16.5" customHeight="1">
      <c r="A131" s="34"/>
      <c r="B131" s="153"/>
      <c r="C131" s="154" t="s">
        <v>399</v>
      </c>
      <c r="D131" s="154" t="s">
        <v>161</v>
      </c>
      <c r="E131" s="155" t="s">
        <v>3717</v>
      </c>
      <c r="F131" s="156" t="s">
        <v>3718</v>
      </c>
      <c r="G131" s="157" t="s">
        <v>3673</v>
      </c>
      <c r="H131" s="158">
        <v>6</v>
      </c>
      <c r="I131" s="159"/>
      <c r="J131" s="160">
        <f t="shared" si="10"/>
        <v>0</v>
      </c>
      <c r="K131" s="156" t="s">
        <v>3</v>
      </c>
      <c r="L131" s="35"/>
      <c r="M131" s="161" t="s">
        <v>3</v>
      </c>
      <c r="N131" s="162" t="s">
        <v>42</v>
      </c>
      <c r="O131" s="55"/>
      <c r="P131" s="163">
        <f t="shared" si="11"/>
        <v>0</v>
      </c>
      <c r="Q131" s="163">
        <v>0</v>
      </c>
      <c r="R131" s="163">
        <f t="shared" si="12"/>
        <v>0</v>
      </c>
      <c r="S131" s="163">
        <v>0</v>
      </c>
      <c r="T131" s="164">
        <f t="shared" si="13"/>
        <v>0</v>
      </c>
      <c r="U131" s="34"/>
      <c r="V131" s="34"/>
      <c r="W131" s="34"/>
      <c r="X131" s="34"/>
      <c r="Y131" s="34"/>
      <c r="Z131" s="34"/>
      <c r="AA131" s="34"/>
      <c r="AB131" s="34"/>
      <c r="AC131" s="34"/>
      <c r="AD131" s="34"/>
      <c r="AE131" s="34"/>
      <c r="AR131" s="165" t="s">
        <v>85</v>
      </c>
      <c r="AT131" s="165" t="s">
        <v>161</v>
      </c>
      <c r="AU131" s="165" t="s">
        <v>15</v>
      </c>
      <c r="AY131" s="19" t="s">
        <v>159</v>
      </c>
      <c r="BE131" s="166">
        <f t="shared" si="14"/>
        <v>0</v>
      </c>
      <c r="BF131" s="166">
        <f t="shared" si="15"/>
        <v>0</v>
      </c>
      <c r="BG131" s="166">
        <f t="shared" si="16"/>
        <v>0</v>
      </c>
      <c r="BH131" s="166">
        <f t="shared" si="17"/>
        <v>0</v>
      </c>
      <c r="BI131" s="166">
        <f t="shared" si="18"/>
        <v>0</v>
      </c>
      <c r="BJ131" s="19" t="s">
        <v>15</v>
      </c>
      <c r="BK131" s="166">
        <f t="shared" si="19"/>
        <v>0</v>
      </c>
      <c r="BL131" s="19" t="s">
        <v>85</v>
      </c>
      <c r="BM131" s="165" t="s">
        <v>3719</v>
      </c>
    </row>
    <row r="132" spans="1:65" s="2" customFormat="1" ht="24" customHeight="1">
      <c r="A132" s="34"/>
      <c r="B132" s="153"/>
      <c r="C132" s="154" t="s">
        <v>405</v>
      </c>
      <c r="D132" s="154" t="s">
        <v>161</v>
      </c>
      <c r="E132" s="155" t="s">
        <v>3720</v>
      </c>
      <c r="F132" s="156" t="s">
        <v>3721</v>
      </c>
      <c r="G132" s="157" t="s">
        <v>298</v>
      </c>
      <c r="H132" s="158">
        <v>10</v>
      </c>
      <c r="I132" s="159"/>
      <c r="J132" s="160">
        <f t="shared" si="10"/>
        <v>0</v>
      </c>
      <c r="K132" s="156" t="s">
        <v>3</v>
      </c>
      <c r="L132" s="35"/>
      <c r="M132" s="161" t="s">
        <v>3</v>
      </c>
      <c r="N132" s="162" t="s">
        <v>42</v>
      </c>
      <c r="O132" s="55"/>
      <c r="P132" s="163">
        <f t="shared" si="11"/>
        <v>0</v>
      </c>
      <c r="Q132" s="163">
        <v>0</v>
      </c>
      <c r="R132" s="163">
        <f t="shared" si="12"/>
        <v>0</v>
      </c>
      <c r="S132" s="163">
        <v>0</v>
      </c>
      <c r="T132" s="164">
        <f t="shared" si="13"/>
        <v>0</v>
      </c>
      <c r="U132" s="34"/>
      <c r="V132" s="34"/>
      <c r="W132" s="34"/>
      <c r="X132" s="34"/>
      <c r="Y132" s="34"/>
      <c r="Z132" s="34"/>
      <c r="AA132" s="34"/>
      <c r="AB132" s="34"/>
      <c r="AC132" s="34"/>
      <c r="AD132" s="34"/>
      <c r="AE132" s="34"/>
      <c r="AR132" s="165" t="s">
        <v>85</v>
      </c>
      <c r="AT132" s="165" t="s">
        <v>161</v>
      </c>
      <c r="AU132" s="165" t="s">
        <v>15</v>
      </c>
      <c r="AY132" s="19" t="s">
        <v>159</v>
      </c>
      <c r="BE132" s="166">
        <f t="shared" si="14"/>
        <v>0</v>
      </c>
      <c r="BF132" s="166">
        <f t="shared" si="15"/>
        <v>0</v>
      </c>
      <c r="BG132" s="166">
        <f t="shared" si="16"/>
        <v>0</v>
      </c>
      <c r="BH132" s="166">
        <f t="shared" si="17"/>
        <v>0</v>
      </c>
      <c r="BI132" s="166">
        <f t="shared" si="18"/>
        <v>0</v>
      </c>
      <c r="BJ132" s="19" t="s">
        <v>15</v>
      </c>
      <c r="BK132" s="166">
        <f t="shared" si="19"/>
        <v>0</v>
      </c>
      <c r="BL132" s="19" t="s">
        <v>85</v>
      </c>
      <c r="BM132" s="165" t="s">
        <v>3722</v>
      </c>
    </row>
    <row r="133" spans="1:65" s="2" customFormat="1" ht="16.5" customHeight="1">
      <c r="A133" s="34"/>
      <c r="B133" s="153"/>
      <c r="C133" s="154" t="s">
        <v>414</v>
      </c>
      <c r="D133" s="154" t="s">
        <v>161</v>
      </c>
      <c r="E133" s="155" t="s">
        <v>3723</v>
      </c>
      <c r="F133" s="156" t="s">
        <v>3724</v>
      </c>
      <c r="G133" s="157" t="s">
        <v>3673</v>
      </c>
      <c r="H133" s="158">
        <v>6</v>
      </c>
      <c r="I133" s="159"/>
      <c r="J133" s="160">
        <f t="shared" si="10"/>
        <v>0</v>
      </c>
      <c r="K133" s="156" t="s">
        <v>3</v>
      </c>
      <c r="L133" s="35"/>
      <c r="M133" s="161" t="s">
        <v>3</v>
      </c>
      <c r="N133" s="162" t="s">
        <v>42</v>
      </c>
      <c r="O133" s="55"/>
      <c r="P133" s="163">
        <f t="shared" si="11"/>
        <v>0</v>
      </c>
      <c r="Q133" s="163">
        <v>0</v>
      </c>
      <c r="R133" s="163">
        <f t="shared" si="12"/>
        <v>0</v>
      </c>
      <c r="S133" s="163">
        <v>0</v>
      </c>
      <c r="T133" s="164">
        <f t="shared" si="13"/>
        <v>0</v>
      </c>
      <c r="U133" s="34"/>
      <c r="V133" s="34"/>
      <c r="W133" s="34"/>
      <c r="X133" s="34"/>
      <c r="Y133" s="34"/>
      <c r="Z133" s="34"/>
      <c r="AA133" s="34"/>
      <c r="AB133" s="34"/>
      <c r="AC133" s="34"/>
      <c r="AD133" s="34"/>
      <c r="AE133" s="34"/>
      <c r="AR133" s="165" t="s">
        <v>85</v>
      </c>
      <c r="AT133" s="165" t="s">
        <v>161</v>
      </c>
      <c r="AU133" s="165" t="s">
        <v>15</v>
      </c>
      <c r="AY133" s="19" t="s">
        <v>159</v>
      </c>
      <c r="BE133" s="166">
        <f t="shared" si="14"/>
        <v>0</v>
      </c>
      <c r="BF133" s="166">
        <f t="shared" si="15"/>
        <v>0</v>
      </c>
      <c r="BG133" s="166">
        <f t="shared" si="16"/>
        <v>0</v>
      </c>
      <c r="BH133" s="166">
        <f t="shared" si="17"/>
        <v>0</v>
      </c>
      <c r="BI133" s="166">
        <f t="shared" si="18"/>
        <v>0</v>
      </c>
      <c r="BJ133" s="19" t="s">
        <v>15</v>
      </c>
      <c r="BK133" s="166">
        <f t="shared" si="19"/>
        <v>0</v>
      </c>
      <c r="BL133" s="19" t="s">
        <v>85</v>
      </c>
      <c r="BM133" s="165" t="s">
        <v>3725</v>
      </c>
    </row>
    <row r="134" spans="1:65" s="2" customFormat="1" ht="16.5" customHeight="1">
      <c r="A134" s="34"/>
      <c r="B134" s="153"/>
      <c r="C134" s="154" t="s">
        <v>433</v>
      </c>
      <c r="D134" s="154" t="s">
        <v>161</v>
      </c>
      <c r="E134" s="155" t="s">
        <v>3726</v>
      </c>
      <c r="F134" s="156" t="s">
        <v>3727</v>
      </c>
      <c r="G134" s="157" t="s">
        <v>3673</v>
      </c>
      <c r="H134" s="158">
        <v>2</v>
      </c>
      <c r="I134" s="159"/>
      <c r="J134" s="160">
        <f t="shared" si="10"/>
        <v>0</v>
      </c>
      <c r="K134" s="156" t="s">
        <v>3</v>
      </c>
      <c r="L134" s="35"/>
      <c r="M134" s="161" t="s">
        <v>3</v>
      </c>
      <c r="N134" s="162" t="s">
        <v>42</v>
      </c>
      <c r="O134" s="55"/>
      <c r="P134" s="163">
        <f t="shared" si="11"/>
        <v>0</v>
      </c>
      <c r="Q134" s="163">
        <v>0</v>
      </c>
      <c r="R134" s="163">
        <f t="shared" si="12"/>
        <v>0</v>
      </c>
      <c r="S134" s="163">
        <v>0</v>
      </c>
      <c r="T134" s="164">
        <f t="shared" si="13"/>
        <v>0</v>
      </c>
      <c r="U134" s="34"/>
      <c r="V134" s="34"/>
      <c r="W134" s="34"/>
      <c r="X134" s="34"/>
      <c r="Y134" s="34"/>
      <c r="Z134" s="34"/>
      <c r="AA134" s="34"/>
      <c r="AB134" s="34"/>
      <c r="AC134" s="34"/>
      <c r="AD134" s="34"/>
      <c r="AE134" s="34"/>
      <c r="AR134" s="165" t="s">
        <v>85</v>
      </c>
      <c r="AT134" s="165" t="s">
        <v>161</v>
      </c>
      <c r="AU134" s="165" t="s">
        <v>15</v>
      </c>
      <c r="AY134" s="19" t="s">
        <v>159</v>
      </c>
      <c r="BE134" s="166">
        <f t="shared" si="14"/>
        <v>0</v>
      </c>
      <c r="BF134" s="166">
        <f t="shared" si="15"/>
        <v>0</v>
      </c>
      <c r="BG134" s="166">
        <f t="shared" si="16"/>
        <v>0</v>
      </c>
      <c r="BH134" s="166">
        <f t="shared" si="17"/>
        <v>0</v>
      </c>
      <c r="BI134" s="166">
        <f t="shared" si="18"/>
        <v>0</v>
      </c>
      <c r="BJ134" s="19" t="s">
        <v>15</v>
      </c>
      <c r="BK134" s="166">
        <f t="shared" si="19"/>
        <v>0</v>
      </c>
      <c r="BL134" s="19" t="s">
        <v>85</v>
      </c>
      <c r="BM134" s="165" t="s">
        <v>3728</v>
      </c>
    </row>
    <row r="135" spans="1:65" s="2" customFormat="1" ht="16.5" customHeight="1">
      <c r="A135" s="34"/>
      <c r="B135" s="153"/>
      <c r="C135" s="154" t="s">
        <v>441</v>
      </c>
      <c r="D135" s="154" t="s">
        <v>161</v>
      </c>
      <c r="E135" s="155" t="s">
        <v>3729</v>
      </c>
      <c r="F135" s="156" t="s">
        <v>3730</v>
      </c>
      <c r="G135" s="157" t="s">
        <v>3673</v>
      </c>
      <c r="H135" s="158">
        <v>2</v>
      </c>
      <c r="I135" s="159"/>
      <c r="J135" s="160">
        <f t="shared" si="10"/>
        <v>0</v>
      </c>
      <c r="K135" s="156" t="s">
        <v>3</v>
      </c>
      <c r="L135" s="35"/>
      <c r="M135" s="161" t="s">
        <v>3</v>
      </c>
      <c r="N135" s="162" t="s">
        <v>42</v>
      </c>
      <c r="O135" s="55"/>
      <c r="P135" s="163">
        <f t="shared" si="11"/>
        <v>0</v>
      </c>
      <c r="Q135" s="163">
        <v>0</v>
      </c>
      <c r="R135" s="163">
        <f t="shared" si="12"/>
        <v>0</v>
      </c>
      <c r="S135" s="163">
        <v>0</v>
      </c>
      <c r="T135" s="164">
        <f t="shared" si="13"/>
        <v>0</v>
      </c>
      <c r="U135" s="34"/>
      <c r="V135" s="34"/>
      <c r="W135" s="34"/>
      <c r="X135" s="34"/>
      <c r="Y135" s="34"/>
      <c r="Z135" s="34"/>
      <c r="AA135" s="34"/>
      <c r="AB135" s="34"/>
      <c r="AC135" s="34"/>
      <c r="AD135" s="34"/>
      <c r="AE135" s="34"/>
      <c r="AR135" s="165" t="s">
        <v>85</v>
      </c>
      <c r="AT135" s="165" t="s">
        <v>161</v>
      </c>
      <c r="AU135" s="165" t="s">
        <v>15</v>
      </c>
      <c r="AY135" s="19" t="s">
        <v>159</v>
      </c>
      <c r="BE135" s="166">
        <f t="shared" si="14"/>
        <v>0</v>
      </c>
      <c r="BF135" s="166">
        <f t="shared" si="15"/>
        <v>0</v>
      </c>
      <c r="BG135" s="166">
        <f t="shared" si="16"/>
        <v>0</v>
      </c>
      <c r="BH135" s="166">
        <f t="shared" si="17"/>
        <v>0</v>
      </c>
      <c r="BI135" s="166">
        <f t="shared" si="18"/>
        <v>0</v>
      </c>
      <c r="BJ135" s="19" t="s">
        <v>15</v>
      </c>
      <c r="BK135" s="166">
        <f t="shared" si="19"/>
        <v>0</v>
      </c>
      <c r="BL135" s="19" t="s">
        <v>85</v>
      </c>
      <c r="BM135" s="165" t="s">
        <v>3731</v>
      </c>
    </row>
    <row r="136" spans="1:65" s="2" customFormat="1" ht="16.5" customHeight="1">
      <c r="A136" s="34"/>
      <c r="B136" s="153"/>
      <c r="C136" s="154" t="s">
        <v>447</v>
      </c>
      <c r="D136" s="154" t="s">
        <v>161</v>
      </c>
      <c r="E136" s="155" t="s">
        <v>3732</v>
      </c>
      <c r="F136" s="156" t="s">
        <v>3733</v>
      </c>
      <c r="G136" s="157" t="s">
        <v>3673</v>
      </c>
      <c r="H136" s="158">
        <v>1</v>
      </c>
      <c r="I136" s="159"/>
      <c r="J136" s="160">
        <f t="shared" si="10"/>
        <v>0</v>
      </c>
      <c r="K136" s="156" t="s">
        <v>3</v>
      </c>
      <c r="L136" s="35"/>
      <c r="M136" s="161" t="s">
        <v>3</v>
      </c>
      <c r="N136" s="162" t="s">
        <v>42</v>
      </c>
      <c r="O136" s="55"/>
      <c r="P136" s="163">
        <f t="shared" si="11"/>
        <v>0</v>
      </c>
      <c r="Q136" s="163">
        <v>0</v>
      </c>
      <c r="R136" s="163">
        <f t="shared" si="12"/>
        <v>0</v>
      </c>
      <c r="S136" s="163">
        <v>0</v>
      </c>
      <c r="T136" s="164">
        <f t="shared" si="13"/>
        <v>0</v>
      </c>
      <c r="U136" s="34"/>
      <c r="V136" s="34"/>
      <c r="W136" s="34"/>
      <c r="X136" s="34"/>
      <c r="Y136" s="34"/>
      <c r="Z136" s="34"/>
      <c r="AA136" s="34"/>
      <c r="AB136" s="34"/>
      <c r="AC136" s="34"/>
      <c r="AD136" s="34"/>
      <c r="AE136" s="34"/>
      <c r="AR136" s="165" t="s">
        <v>85</v>
      </c>
      <c r="AT136" s="165" t="s">
        <v>161</v>
      </c>
      <c r="AU136" s="165" t="s">
        <v>15</v>
      </c>
      <c r="AY136" s="19" t="s">
        <v>159</v>
      </c>
      <c r="BE136" s="166">
        <f t="shared" si="14"/>
        <v>0</v>
      </c>
      <c r="BF136" s="166">
        <f t="shared" si="15"/>
        <v>0</v>
      </c>
      <c r="BG136" s="166">
        <f t="shared" si="16"/>
        <v>0</v>
      </c>
      <c r="BH136" s="166">
        <f t="shared" si="17"/>
        <v>0</v>
      </c>
      <c r="BI136" s="166">
        <f t="shared" si="18"/>
        <v>0</v>
      </c>
      <c r="BJ136" s="19" t="s">
        <v>15</v>
      </c>
      <c r="BK136" s="166">
        <f t="shared" si="19"/>
        <v>0</v>
      </c>
      <c r="BL136" s="19" t="s">
        <v>85</v>
      </c>
      <c r="BM136" s="165" t="s">
        <v>3734</v>
      </c>
    </row>
    <row r="137" spans="1:65" s="2" customFormat="1" ht="16.5" customHeight="1">
      <c r="A137" s="34"/>
      <c r="B137" s="153"/>
      <c r="C137" s="154" t="s">
        <v>453</v>
      </c>
      <c r="D137" s="154" t="s">
        <v>161</v>
      </c>
      <c r="E137" s="155" t="s">
        <v>3735</v>
      </c>
      <c r="F137" s="156" t="s">
        <v>3736</v>
      </c>
      <c r="G137" s="157" t="s">
        <v>3673</v>
      </c>
      <c r="H137" s="158">
        <v>1</v>
      </c>
      <c r="I137" s="159"/>
      <c r="J137" s="160">
        <f t="shared" si="10"/>
        <v>0</v>
      </c>
      <c r="K137" s="156" t="s">
        <v>3</v>
      </c>
      <c r="L137" s="35"/>
      <c r="M137" s="161" t="s">
        <v>3</v>
      </c>
      <c r="N137" s="162" t="s">
        <v>42</v>
      </c>
      <c r="O137" s="55"/>
      <c r="P137" s="163">
        <f t="shared" si="11"/>
        <v>0</v>
      </c>
      <c r="Q137" s="163">
        <v>0</v>
      </c>
      <c r="R137" s="163">
        <f t="shared" si="12"/>
        <v>0</v>
      </c>
      <c r="S137" s="163">
        <v>0</v>
      </c>
      <c r="T137" s="164">
        <f t="shared" si="13"/>
        <v>0</v>
      </c>
      <c r="U137" s="34"/>
      <c r="V137" s="34"/>
      <c r="W137" s="34"/>
      <c r="X137" s="34"/>
      <c r="Y137" s="34"/>
      <c r="Z137" s="34"/>
      <c r="AA137" s="34"/>
      <c r="AB137" s="34"/>
      <c r="AC137" s="34"/>
      <c r="AD137" s="34"/>
      <c r="AE137" s="34"/>
      <c r="AR137" s="165" t="s">
        <v>85</v>
      </c>
      <c r="AT137" s="165" t="s">
        <v>161</v>
      </c>
      <c r="AU137" s="165" t="s">
        <v>15</v>
      </c>
      <c r="AY137" s="19" t="s">
        <v>159</v>
      </c>
      <c r="BE137" s="166">
        <f t="shared" si="14"/>
        <v>0</v>
      </c>
      <c r="BF137" s="166">
        <f t="shared" si="15"/>
        <v>0</v>
      </c>
      <c r="BG137" s="166">
        <f t="shared" si="16"/>
        <v>0</v>
      </c>
      <c r="BH137" s="166">
        <f t="shared" si="17"/>
        <v>0</v>
      </c>
      <c r="BI137" s="166">
        <f t="shared" si="18"/>
        <v>0</v>
      </c>
      <c r="BJ137" s="19" t="s">
        <v>15</v>
      </c>
      <c r="BK137" s="166">
        <f t="shared" si="19"/>
        <v>0</v>
      </c>
      <c r="BL137" s="19" t="s">
        <v>85</v>
      </c>
      <c r="BM137" s="165" t="s">
        <v>3737</v>
      </c>
    </row>
    <row r="138" spans="1:65" s="2" customFormat="1" ht="16.5" customHeight="1">
      <c r="A138" s="34"/>
      <c r="B138" s="153"/>
      <c r="C138" s="154" t="s">
        <v>459</v>
      </c>
      <c r="D138" s="154" t="s">
        <v>161</v>
      </c>
      <c r="E138" s="155" t="s">
        <v>3738</v>
      </c>
      <c r="F138" s="156" t="s">
        <v>3739</v>
      </c>
      <c r="G138" s="157" t="s">
        <v>3673</v>
      </c>
      <c r="H138" s="158">
        <v>1</v>
      </c>
      <c r="I138" s="159"/>
      <c r="J138" s="160">
        <f t="shared" si="10"/>
        <v>0</v>
      </c>
      <c r="K138" s="156" t="s">
        <v>3</v>
      </c>
      <c r="L138" s="35"/>
      <c r="M138" s="161" t="s">
        <v>3</v>
      </c>
      <c r="N138" s="162" t="s">
        <v>42</v>
      </c>
      <c r="O138" s="55"/>
      <c r="P138" s="163">
        <f t="shared" si="11"/>
        <v>0</v>
      </c>
      <c r="Q138" s="163">
        <v>0</v>
      </c>
      <c r="R138" s="163">
        <f t="shared" si="12"/>
        <v>0</v>
      </c>
      <c r="S138" s="163">
        <v>0</v>
      </c>
      <c r="T138" s="164">
        <f t="shared" si="13"/>
        <v>0</v>
      </c>
      <c r="U138" s="34"/>
      <c r="V138" s="34"/>
      <c r="W138" s="34"/>
      <c r="X138" s="34"/>
      <c r="Y138" s="34"/>
      <c r="Z138" s="34"/>
      <c r="AA138" s="34"/>
      <c r="AB138" s="34"/>
      <c r="AC138" s="34"/>
      <c r="AD138" s="34"/>
      <c r="AE138" s="34"/>
      <c r="AR138" s="165" t="s">
        <v>85</v>
      </c>
      <c r="AT138" s="165" t="s">
        <v>161</v>
      </c>
      <c r="AU138" s="165" t="s">
        <v>15</v>
      </c>
      <c r="AY138" s="19" t="s">
        <v>159</v>
      </c>
      <c r="BE138" s="166">
        <f t="shared" si="14"/>
        <v>0</v>
      </c>
      <c r="BF138" s="166">
        <f t="shared" si="15"/>
        <v>0</v>
      </c>
      <c r="BG138" s="166">
        <f t="shared" si="16"/>
        <v>0</v>
      </c>
      <c r="BH138" s="166">
        <f t="shared" si="17"/>
        <v>0</v>
      </c>
      <c r="BI138" s="166">
        <f t="shared" si="18"/>
        <v>0</v>
      </c>
      <c r="BJ138" s="19" t="s">
        <v>15</v>
      </c>
      <c r="BK138" s="166">
        <f t="shared" si="19"/>
        <v>0</v>
      </c>
      <c r="BL138" s="19" t="s">
        <v>85</v>
      </c>
      <c r="BM138" s="165" t="s">
        <v>3740</v>
      </c>
    </row>
    <row r="139" spans="1:65" s="2" customFormat="1" ht="16.5" customHeight="1">
      <c r="A139" s="34"/>
      <c r="B139" s="153"/>
      <c r="C139" s="154" t="s">
        <v>464</v>
      </c>
      <c r="D139" s="154" t="s">
        <v>161</v>
      </c>
      <c r="E139" s="155" t="s">
        <v>3741</v>
      </c>
      <c r="F139" s="156" t="s">
        <v>3742</v>
      </c>
      <c r="G139" s="157" t="s">
        <v>3673</v>
      </c>
      <c r="H139" s="158">
        <v>1</v>
      </c>
      <c r="I139" s="159"/>
      <c r="J139" s="160">
        <f t="shared" si="10"/>
        <v>0</v>
      </c>
      <c r="K139" s="156" t="s">
        <v>3</v>
      </c>
      <c r="L139" s="35"/>
      <c r="M139" s="161" t="s">
        <v>3</v>
      </c>
      <c r="N139" s="162" t="s">
        <v>42</v>
      </c>
      <c r="O139" s="55"/>
      <c r="P139" s="163">
        <f t="shared" si="11"/>
        <v>0</v>
      </c>
      <c r="Q139" s="163">
        <v>0</v>
      </c>
      <c r="R139" s="163">
        <f t="shared" si="12"/>
        <v>0</v>
      </c>
      <c r="S139" s="163">
        <v>0</v>
      </c>
      <c r="T139" s="164">
        <f t="shared" si="13"/>
        <v>0</v>
      </c>
      <c r="U139" s="34"/>
      <c r="V139" s="34"/>
      <c r="W139" s="34"/>
      <c r="X139" s="34"/>
      <c r="Y139" s="34"/>
      <c r="Z139" s="34"/>
      <c r="AA139" s="34"/>
      <c r="AB139" s="34"/>
      <c r="AC139" s="34"/>
      <c r="AD139" s="34"/>
      <c r="AE139" s="34"/>
      <c r="AR139" s="165" t="s">
        <v>85</v>
      </c>
      <c r="AT139" s="165" t="s">
        <v>161</v>
      </c>
      <c r="AU139" s="165" t="s">
        <v>15</v>
      </c>
      <c r="AY139" s="19" t="s">
        <v>159</v>
      </c>
      <c r="BE139" s="166">
        <f t="shared" si="14"/>
        <v>0</v>
      </c>
      <c r="BF139" s="166">
        <f t="shared" si="15"/>
        <v>0</v>
      </c>
      <c r="BG139" s="166">
        <f t="shared" si="16"/>
        <v>0</v>
      </c>
      <c r="BH139" s="166">
        <f t="shared" si="17"/>
        <v>0</v>
      </c>
      <c r="BI139" s="166">
        <f t="shared" si="18"/>
        <v>0</v>
      </c>
      <c r="BJ139" s="19" t="s">
        <v>15</v>
      </c>
      <c r="BK139" s="166">
        <f t="shared" si="19"/>
        <v>0</v>
      </c>
      <c r="BL139" s="19" t="s">
        <v>85</v>
      </c>
      <c r="BM139" s="165" t="s">
        <v>3743</v>
      </c>
    </row>
    <row r="140" spans="1:65" s="2" customFormat="1" ht="16.5" customHeight="1">
      <c r="A140" s="34"/>
      <c r="B140" s="153"/>
      <c r="C140" s="154" t="s">
        <v>472</v>
      </c>
      <c r="D140" s="154" t="s">
        <v>161</v>
      </c>
      <c r="E140" s="155" t="s">
        <v>3744</v>
      </c>
      <c r="F140" s="156" t="s">
        <v>3745</v>
      </c>
      <c r="G140" s="157" t="s">
        <v>3673</v>
      </c>
      <c r="H140" s="158">
        <v>1</v>
      </c>
      <c r="I140" s="159"/>
      <c r="J140" s="160">
        <f t="shared" si="10"/>
        <v>0</v>
      </c>
      <c r="K140" s="156" t="s">
        <v>3</v>
      </c>
      <c r="L140" s="35"/>
      <c r="M140" s="161" t="s">
        <v>3</v>
      </c>
      <c r="N140" s="162" t="s">
        <v>42</v>
      </c>
      <c r="O140" s="55"/>
      <c r="P140" s="163">
        <f t="shared" si="11"/>
        <v>0</v>
      </c>
      <c r="Q140" s="163">
        <v>0</v>
      </c>
      <c r="R140" s="163">
        <f t="shared" si="12"/>
        <v>0</v>
      </c>
      <c r="S140" s="163">
        <v>0</v>
      </c>
      <c r="T140" s="164">
        <f t="shared" si="13"/>
        <v>0</v>
      </c>
      <c r="U140" s="34"/>
      <c r="V140" s="34"/>
      <c r="W140" s="34"/>
      <c r="X140" s="34"/>
      <c r="Y140" s="34"/>
      <c r="Z140" s="34"/>
      <c r="AA140" s="34"/>
      <c r="AB140" s="34"/>
      <c r="AC140" s="34"/>
      <c r="AD140" s="34"/>
      <c r="AE140" s="34"/>
      <c r="AR140" s="165" t="s">
        <v>85</v>
      </c>
      <c r="AT140" s="165" t="s">
        <v>161</v>
      </c>
      <c r="AU140" s="165" t="s">
        <v>15</v>
      </c>
      <c r="AY140" s="19" t="s">
        <v>159</v>
      </c>
      <c r="BE140" s="166">
        <f t="shared" si="14"/>
        <v>0</v>
      </c>
      <c r="BF140" s="166">
        <f t="shared" si="15"/>
        <v>0</v>
      </c>
      <c r="BG140" s="166">
        <f t="shared" si="16"/>
        <v>0</v>
      </c>
      <c r="BH140" s="166">
        <f t="shared" si="17"/>
        <v>0</v>
      </c>
      <c r="BI140" s="166">
        <f t="shared" si="18"/>
        <v>0</v>
      </c>
      <c r="BJ140" s="19" t="s">
        <v>15</v>
      </c>
      <c r="BK140" s="166">
        <f t="shared" si="19"/>
        <v>0</v>
      </c>
      <c r="BL140" s="19" t="s">
        <v>85</v>
      </c>
      <c r="BM140" s="165" t="s">
        <v>3746</v>
      </c>
    </row>
    <row r="141" spans="1:65" s="2" customFormat="1" ht="16.5" customHeight="1">
      <c r="A141" s="34"/>
      <c r="B141" s="153"/>
      <c r="C141" s="154" t="s">
        <v>478</v>
      </c>
      <c r="D141" s="154" t="s">
        <v>161</v>
      </c>
      <c r="E141" s="155" t="s">
        <v>3747</v>
      </c>
      <c r="F141" s="156" t="s">
        <v>3748</v>
      </c>
      <c r="G141" s="157" t="s">
        <v>3673</v>
      </c>
      <c r="H141" s="158">
        <v>1</v>
      </c>
      <c r="I141" s="159"/>
      <c r="J141" s="160">
        <f t="shared" si="10"/>
        <v>0</v>
      </c>
      <c r="K141" s="156" t="s">
        <v>3</v>
      </c>
      <c r="L141" s="35"/>
      <c r="M141" s="161" t="s">
        <v>3</v>
      </c>
      <c r="N141" s="162" t="s">
        <v>42</v>
      </c>
      <c r="O141" s="55"/>
      <c r="P141" s="163">
        <f t="shared" si="11"/>
        <v>0</v>
      </c>
      <c r="Q141" s="163">
        <v>0</v>
      </c>
      <c r="R141" s="163">
        <f t="shared" si="12"/>
        <v>0</v>
      </c>
      <c r="S141" s="163">
        <v>0</v>
      </c>
      <c r="T141" s="164">
        <f t="shared" si="13"/>
        <v>0</v>
      </c>
      <c r="U141" s="34"/>
      <c r="V141" s="34"/>
      <c r="W141" s="34"/>
      <c r="X141" s="34"/>
      <c r="Y141" s="34"/>
      <c r="Z141" s="34"/>
      <c r="AA141" s="34"/>
      <c r="AB141" s="34"/>
      <c r="AC141" s="34"/>
      <c r="AD141" s="34"/>
      <c r="AE141" s="34"/>
      <c r="AR141" s="165" t="s">
        <v>85</v>
      </c>
      <c r="AT141" s="165" t="s">
        <v>161</v>
      </c>
      <c r="AU141" s="165" t="s">
        <v>15</v>
      </c>
      <c r="AY141" s="19" t="s">
        <v>159</v>
      </c>
      <c r="BE141" s="166">
        <f t="shared" si="14"/>
        <v>0</v>
      </c>
      <c r="BF141" s="166">
        <f t="shared" si="15"/>
        <v>0</v>
      </c>
      <c r="BG141" s="166">
        <f t="shared" si="16"/>
        <v>0</v>
      </c>
      <c r="BH141" s="166">
        <f t="shared" si="17"/>
        <v>0</v>
      </c>
      <c r="BI141" s="166">
        <f t="shared" si="18"/>
        <v>0</v>
      </c>
      <c r="BJ141" s="19" t="s">
        <v>15</v>
      </c>
      <c r="BK141" s="166">
        <f t="shared" si="19"/>
        <v>0</v>
      </c>
      <c r="BL141" s="19" t="s">
        <v>85</v>
      </c>
      <c r="BM141" s="165" t="s">
        <v>3749</v>
      </c>
    </row>
    <row r="142" spans="1:65" s="2" customFormat="1" ht="16.5" customHeight="1">
      <c r="A142" s="34"/>
      <c r="B142" s="153"/>
      <c r="C142" s="154" t="s">
        <v>483</v>
      </c>
      <c r="D142" s="154" t="s">
        <v>161</v>
      </c>
      <c r="E142" s="155" t="s">
        <v>3750</v>
      </c>
      <c r="F142" s="156" t="s">
        <v>3751</v>
      </c>
      <c r="G142" s="157" t="s">
        <v>3673</v>
      </c>
      <c r="H142" s="158">
        <v>1</v>
      </c>
      <c r="I142" s="159"/>
      <c r="J142" s="160">
        <f t="shared" si="10"/>
        <v>0</v>
      </c>
      <c r="K142" s="156" t="s">
        <v>3</v>
      </c>
      <c r="L142" s="35"/>
      <c r="M142" s="161" t="s">
        <v>3</v>
      </c>
      <c r="N142" s="162" t="s">
        <v>42</v>
      </c>
      <c r="O142" s="55"/>
      <c r="P142" s="163">
        <f t="shared" si="11"/>
        <v>0</v>
      </c>
      <c r="Q142" s="163">
        <v>0</v>
      </c>
      <c r="R142" s="163">
        <f t="shared" si="12"/>
        <v>0</v>
      </c>
      <c r="S142" s="163">
        <v>0</v>
      </c>
      <c r="T142" s="164">
        <f t="shared" si="13"/>
        <v>0</v>
      </c>
      <c r="U142" s="34"/>
      <c r="V142" s="34"/>
      <c r="W142" s="34"/>
      <c r="X142" s="34"/>
      <c r="Y142" s="34"/>
      <c r="Z142" s="34"/>
      <c r="AA142" s="34"/>
      <c r="AB142" s="34"/>
      <c r="AC142" s="34"/>
      <c r="AD142" s="34"/>
      <c r="AE142" s="34"/>
      <c r="AR142" s="165" t="s">
        <v>85</v>
      </c>
      <c r="AT142" s="165" t="s">
        <v>161</v>
      </c>
      <c r="AU142" s="165" t="s">
        <v>15</v>
      </c>
      <c r="AY142" s="19" t="s">
        <v>159</v>
      </c>
      <c r="BE142" s="166">
        <f t="shared" si="14"/>
        <v>0</v>
      </c>
      <c r="BF142" s="166">
        <f t="shared" si="15"/>
        <v>0</v>
      </c>
      <c r="BG142" s="166">
        <f t="shared" si="16"/>
        <v>0</v>
      </c>
      <c r="BH142" s="166">
        <f t="shared" si="17"/>
        <v>0</v>
      </c>
      <c r="BI142" s="166">
        <f t="shared" si="18"/>
        <v>0</v>
      </c>
      <c r="BJ142" s="19" t="s">
        <v>15</v>
      </c>
      <c r="BK142" s="166">
        <f t="shared" si="19"/>
        <v>0</v>
      </c>
      <c r="BL142" s="19" t="s">
        <v>85</v>
      </c>
      <c r="BM142" s="165" t="s">
        <v>3752</v>
      </c>
    </row>
    <row r="143" spans="1:65" s="2" customFormat="1" ht="16.5" customHeight="1">
      <c r="A143" s="34"/>
      <c r="B143" s="153"/>
      <c r="C143" s="154" t="s">
        <v>488</v>
      </c>
      <c r="D143" s="154" t="s">
        <v>161</v>
      </c>
      <c r="E143" s="155" t="s">
        <v>3753</v>
      </c>
      <c r="F143" s="156" t="s">
        <v>3754</v>
      </c>
      <c r="G143" s="157" t="s">
        <v>3673</v>
      </c>
      <c r="H143" s="158">
        <v>1</v>
      </c>
      <c r="I143" s="159"/>
      <c r="J143" s="160">
        <f t="shared" si="10"/>
        <v>0</v>
      </c>
      <c r="K143" s="156" t="s">
        <v>3</v>
      </c>
      <c r="L143" s="35"/>
      <c r="M143" s="161" t="s">
        <v>3</v>
      </c>
      <c r="N143" s="162" t="s">
        <v>42</v>
      </c>
      <c r="O143" s="55"/>
      <c r="P143" s="163">
        <f t="shared" si="11"/>
        <v>0</v>
      </c>
      <c r="Q143" s="163">
        <v>0</v>
      </c>
      <c r="R143" s="163">
        <f t="shared" si="12"/>
        <v>0</v>
      </c>
      <c r="S143" s="163">
        <v>0</v>
      </c>
      <c r="T143" s="164">
        <f t="shared" si="13"/>
        <v>0</v>
      </c>
      <c r="U143" s="34"/>
      <c r="V143" s="34"/>
      <c r="W143" s="34"/>
      <c r="X143" s="34"/>
      <c r="Y143" s="34"/>
      <c r="Z143" s="34"/>
      <c r="AA143" s="34"/>
      <c r="AB143" s="34"/>
      <c r="AC143" s="34"/>
      <c r="AD143" s="34"/>
      <c r="AE143" s="34"/>
      <c r="AR143" s="165" t="s">
        <v>85</v>
      </c>
      <c r="AT143" s="165" t="s">
        <v>161</v>
      </c>
      <c r="AU143" s="165" t="s">
        <v>15</v>
      </c>
      <c r="AY143" s="19" t="s">
        <v>159</v>
      </c>
      <c r="BE143" s="166">
        <f t="shared" si="14"/>
        <v>0</v>
      </c>
      <c r="BF143" s="166">
        <f t="shared" si="15"/>
        <v>0</v>
      </c>
      <c r="BG143" s="166">
        <f t="shared" si="16"/>
        <v>0</v>
      </c>
      <c r="BH143" s="166">
        <f t="shared" si="17"/>
        <v>0</v>
      </c>
      <c r="BI143" s="166">
        <f t="shared" si="18"/>
        <v>0</v>
      </c>
      <c r="BJ143" s="19" t="s">
        <v>15</v>
      </c>
      <c r="BK143" s="166">
        <f t="shared" si="19"/>
        <v>0</v>
      </c>
      <c r="BL143" s="19" t="s">
        <v>85</v>
      </c>
      <c r="BM143" s="165" t="s">
        <v>3755</v>
      </c>
    </row>
    <row r="144" spans="1:65" s="2" customFormat="1" ht="16.5" customHeight="1">
      <c r="A144" s="34"/>
      <c r="B144" s="153"/>
      <c r="C144" s="154" t="s">
        <v>496</v>
      </c>
      <c r="D144" s="154" t="s">
        <v>161</v>
      </c>
      <c r="E144" s="155" t="s">
        <v>3756</v>
      </c>
      <c r="F144" s="156" t="s">
        <v>3757</v>
      </c>
      <c r="G144" s="157" t="s">
        <v>3673</v>
      </c>
      <c r="H144" s="158">
        <v>1</v>
      </c>
      <c r="I144" s="159"/>
      <c r="J144" s="160">
        <f t="shared" si="10"/>
        <v>0</v>
      </c>
      <c r="K144" s="156" t="s">
        <v>3</v>
      </c>
      <c r="L144" s="35"/>
      <c r="M144" s="161" t="s">
        <v>3</v>
      </c>
      <c r="N144" s="162" t="s">
        <v>42</v>
      </c>
      <c r="O144" s="55"/>
      <c r="P144" s="163">
        <f t="shared" si="11"/>
        <v>0</v>
      </c>
      <c r="Q144" s="163">
        <v>0</v>
      </c>
      <c r="R144" s="163">
        <f t="shared" si="12"/>
        <v>0</v>
      </c>
      <c r="S144" s="163">
        <v>0</v>
      </c>
      <c r="T144" s="164">
        <f t="shared" si="13"/>
        <v>0</v>
      </c>
      <c r="U144" s="34"/>
      <c r="V144" s="34"/>
      <c r="W144" s="34"/>
      <c r="X144" s="34"/>
      <c r="Y144" s="34"/>
      <c r="Z144" s="34"/>
      <c r="AA144" s="34"/>
      <c r="AB144" s="34"/>
      <c r="AC144" s="34"/>
      <c r="AD144" s="34"/>
      <c r="AE144" s="34"/>
      <c r="AR144" s="165" t="s">
        <v>85</v>
      </c>
      <c r="AT144" s="165" t="s">
        <v>161</v>
      </c>
      <c r="AU144" s="165" t="s">
        <v>15</v>
      </c>
      <c r="AY144" s="19" t="s">
        <v>159</v>
      </c>
      <c r="BE144" s="166">
        <f t="shared" si="14"/>
        <v>0</v>
      </c>
      <c r="BF144" s="166">
        <f t="shared" si="15"/>
        <v>0</v>
      </c>
      <c r="BG144" s="166">
        <f t="shared" si="16"/>
        <v>0</v>
      </c>
      <c r="BH144" s="166">
        <f t="shared" si="17"/>
        <v>0</v>
      </c>
      <c r="BI144" s="166">
        <f t="shared" si="18"/>
        <v>0</v>
      </c>
      <c r="BJ144" s="19" t="s">
        <v>15</v>
      </c>
      <c r="BK144" s="166">
        <f t="shared" si="19"/>
        <v>0</v>
      </c>
      <c r="BL144" s="19" t="s">
        <v>85</v>
      </c>
      <c r="BM144" s="165" t="s">
        <v>3758</v>
      </c>
    </row>
    <row r="145" spans="1:65" s="2" customFormat="1" ht="16.5" customHeight="1">
      <c r="A145" s="34"/>
      <c r="B145" s="153"/>
      <c r="C145" s="154" t="s">
        <v>501</v>
      </c>
      <c r="D145" s="154" t="s">
        <v>161</v>
      </c>
      <c r="E145" s="155" t="s">
        <v>3759</v>
      </c>
      <c r="F145" s="156" t="s">
        <v>3760</v>
      </c>
      <c r="G145" s="157" t="s">
        <v>3673</v>
      </c>
      <c r="H145" s="158">
        <v>3</v>
      </c>
      <c r="I145" s="159"/>
      <c r="J145" s="160">
        <f t="shared" si="10"/>
        <v>0</v>
      </c>
      <c r="K145" s="156" t="s">
        <v>3</v>
      </c>
      <c r="L145" s="35"/>
      <c r="M145" s="161" t="s">
        <v>3</v>
      </c>
      <c r="N145" s="162" t="s">
        <v>42</v>
      </c>
      <c r="O145" s="55"/>
      <c r="P145" s="163">
        <f t="shared" si="11"/>
        <v>0</v>
      </c>
      <c r="Q145" s="163">
        <v>0</v>
      </c>
      <c r="R145" s="163">
        <f t="shared" si="12"/>
        <v>0</v>
      </c>
      <c r="S145" s="163">
        <v>0</v>
      </c>
      <c r="T145" s="164">
        <f t="shared" si="13"/>
        <v>0</v>
      </c>
      <c r="U145" s="34"/>
      <c r="V145" s="34"/>
      <c r="W145" s="34"/>
      <c r="X145" s="34"/>
      <c r="Y145" s="34"/>
      <c r="Z145" s="34"/>
      <c r="AA145" s="34"/>
      <c r="AB145" s="34"/>
      <c r="AC145" s="34"/>
      <c r="AD145" s="34"/>
      <c r="AE145" s="34"/>
      <c r="AR145" s="165" t="s">
        <v>85</v>
      </c>
      <c r="AT145" s="165" t="s">
        <v>161</v>
      </c>
      <c r="AU145" s="165" t="s">
        <v>15</v>
      </c>
      <c r="AY145" s="19" t="s">
        <v>159</v>
      </c>
      <c r="BE145" s="166">
        <f t="shared" si="14"/>
        <v>0</v>
      </c>
      <c r="BF145" s="166">
        <f t="shared" si="15"/>
        <v>0</v>
      </c>
      <c r="BG145" s="166">
        <f t="shared" si="16"/>
        <v>0</v>
      </c>
      <c r="BH145" s="166">
        <f t="shared" si="17"/>
        <v>0</v>
      </c>
      <c r="BI145" s="166">
        <f t="shared" si="18"/>
        <v>0</v>
      </c>
      <c r="BJ145" s="19" t="s">
        <v>15</v>
      </c>
      <c r="BK145" s="166">
        <f t="shared" si="19"/>
        <v>0</v>
      </c>
      <c r="BL145" s="19" t="s">
        <v>85</v>
      </c>
      <c r="BM145" s="165" t="s">
        <v>3761</v>
      </c>
    </row>
    <row r="146" spans="1:65" s="2" customFormat="1" ht="24" customHeight="1">
      <c r="A146" s="34"/>
      <c r="B146" s="153"/>
      <c r="C146" s="154" t="s">
        <v>511</v>
      </c>
      <c r="D146" s="154" t="s">
        <v>161</v>
      </c>
      <c r="E146" s="155" t="s">
        <v>3762</v>
      </c>
      <c r="F146" s="156" t="s">
        <v>3763</v>
      </c>
      <c r="G146" s="157" t="s">
        <v>164</v>
      </c>
      <c r="H146" s="158">
        <v>2</v>
      </c>
      <c r="I146" s="159"/>
      <c r="J146" s="160">
        <f t="shared" si="10"/>
        <v>0</v>
      </c>
      <c r="K146" s="156" t="s">
        <v>3</v>
      </c>
      <c r="L146" s="35"/>
      <c r="M146" s="161" t="s">
        <v>3</v>
      </c>
      <c r="N146" s="162" t="s">
        <v>42</v>
      </c>
      <c r="O146" s="55"/>
      <c r="P146" s="163">
        <f t="shared" si="11"/>
        <v>0</v>
      </c>
      <c r="Q146" s="163">
        <v>0</v>
      </c>
      <c r="R146" s="163">
        <f t="shared" si="12"/>
        <v>0</v>
      </c>
      <c r="S146" s="163">
        <v>0</v>
      </c>
      <c r="T146" s="164">
        <f t="shared" si="13"/>
        <v>0</v>
      </c>
      <c r="U146" s="34"/>
      <c r="V146" s="34"/>
      <c r="W146" s="34"/>
      <c r="X146" s="34"/>
      <c r="Y146" s="34"/>
      <c r="Z146" s="34"/>
      <c r="AA146" s="34"/>
      <c r="AB146" s="34"/>
      <c r="AC146" s="34"/>
      <c r="AD146" s="34"/>
      <c r="AE146" s="34"/>
      <c r="AR146" s="165" t="s">
        <v>85</v>
      </c>
      <c r="AT146" s="165" t="s">
        <v>161</v>
      </c>
      <c r="AU146" s="165" t="s">
        <v>15</v>
      </c>
      <c r="AY146" s="19" t="s">
        <v>159</v>
      </c>
      <c r="BE146" s="166">
        <f t="shared" si="14"/>
        <v>0</v>
      </c>
      <c r="BF146" s="166">
        <f t="shared" si="15"/>
        <v>0</v>
      </c>
      <c r="BG146" s="166">
        <f t="shared" si="16"/>
        <v>0</v>
      </c>
      <c r="BH146" s="166">
        <f t="shared" si="17"/>
        <v>0</v>
      </c>
      <c r="BI146" s="166">
        <f t="shared" si="18"/>
        <v>0</v>
      </c>
      <c r="BJ146" s="19" t="s">
        <v>15</v>
      </c>
      <c r="BK146" s="166">
        <f t="shared" si="19"/>
        <v>0</v>
      </c>
      <c r="BL146" s="19" t="s">
        <v>85</v>
      </c>
      <c r="BM146" s="165" t="s">
        <v>3764</v>
      </c>
    </row>
    <row r="147" spans="1:65" s="2" customFormat="1" ht="36" customHeight="1">
      <c r="A147" s="34"/>
      <c r="B147" s="153"/>
      <c r="C147" s="154" t="s">
        <v>520</v>
      </c>
      <c r="D147" s="154" t="s">
        <v>161</v>
      </c>
      <c r="E147" s="155" t="s">
        <v>3765</v>
      </c>
      <c r="F147" s="156" t="s">
        <v>3766</v>
      </c>
      <c r="G147" s="157" t="s">
        <v>3673</v>
      </c>
      <c r="H147" s="158">
        <v>1</v>
      </c>
      <c r="I147" s="159"/>
      <c r="J147" s="160">
        <f t="shared" si="10"/>
        <v>0</v>
      </c>
      <c r="K147" s="156" t="s">
        <v>3</v>
      </c>
      <c r="L147" s="35"/>
      <c r="M147" s="161" t="s">
        <v>3</v>
      </c>
      <c r="N147" s="162" t="s">
        <v>42</v>
      </c>
      <c r="O147" s="55"/>
      <c r="P147" s="163">
        <f t="shared" si="11"/>
        <v>0</v>
      </c>
      <c r="Q147" s="163">
        <v>0</v>
      </c>
      <c r="R147" s="163">
        <f t="shared" si="12"/>
        <v>0</v>
      </c>
      <c r="S147" s="163">
        <v>0</v>
      </c>
      <c r="T147" s="164">
        <f t="shared" si="13"/>
        <v>0</v>
      </c>
      <c r="U147" s="34"/>
      <c r="V147" s="34"/>
      <c r="W147" s="34"/>
      <c r="X147" s="34"/>
      <c r="Y147" s="34"/>
      <c r="Z147" s="34"/>
      <c r="AA147" s="34"/>
      <c r="AB147" s="34"/>
      <c r="AC147" s="34"/>
      <c r="AD147" s="34"/>
      <c r="AE147" s="34"/>
      <c r="AR147" s="165" t="s">
        <v>85</v>
      </c>
      <c r="AT147" s="165" t="s">
        <v>161</v>
      </c>
      <c r="AU147" s="165" t="s">
        <v>15</v>
      </c>
      <c r="AY147" s="19" t="s">
        <v>159</v>
      </c>
      <c r="BE147" s="166">
        <f t="shared" si="14"/>
        <v>0</v>
      </c>
      <c r="BF147" s="166">
        <f t="shared" si="15"/>
        <v>0</v>
      </c>
      <c r="BG147" s="166">
        <f t="shared" si="16"/>
        <v>0</v>
      </c>
      <c r="BH147" s="166">
        <f t="shared" si="17"/>
        <v>0</v>
      </c>
      <c r="BI147" s="166">
        <f t="shared" si="18"/>
        <v>0</v>
      </c>
      <c r="BJ147" s="19" t="s">
        <v>15</v>
      </c>
      <c r="BK147" s="166">
        <f t="shared" si="19"/>
        <v>0</v>
      </c>
      <c r="BL147" s="19" t="s">
        <v>85</v>
      </c>
      <c r="BM147" s="165" t="s">
        <v>3767</v>
      </c>
    </row>
    <row r="148" spans="1:65" s="2" customFormat="1" ht="16.5" customHeight="1">
      <c r="A148" s="34"/>
      <c r="B148" s="153"/>
      <c r="C148" s="154" t="s">
        <v>527</v>
      </c>
      <c r="D148" s="154" t="s">
        <v>161</v>
      </c>
      <c r="E148" s="155" t="s">
        <v>3768</v>
      </c>
      <c r="F148" s="156" t="s">
        <v>3769</v>
      </c>
      <c r="G148" s="157" t="s">
        <v>2172</v>
      </c>
      <c r="H148" s="209"/>
      <c r="I148" s="159"/>
      <c r="J148" s="160">
        <f t="shared" si="10"/>
        <v>0</v>
      </c>
      <c r="K148" s="156" t="s">
        <v>3</v>
      </c>
      <c r="L148" s="35"/>
      <c r="M148" s="161" t="s">
        <v>3</v>
      </c>
      <c r="N148" s="162" t="s">
        <v>42</v>
      </c>
      <c r="O148" s="55"/>
      <c r="P148" s="163">
        <f t="shared" si="11"/>
        <v>0</v>
      </c>
      <c r="Q148" s="163">
        <v>0</v>
      </c>
      <c r="R148" s="163">
        <f t="shared" si="12"/>
        <v>0</v>
      </c>
      <c r="S148" s="163">
        <v>0</v>
      </c>
      <c r="T148" s="164">
        <f t="shared" si="13"/>
        <v>0</v>
      </c>
      <c r="U148" s="34"/>
      <c r="V148" s="34"/>
      <c r="W148" s="34"/>
      <c r="X148" s="34"/>
      <c r="Y148" s="34"/>
      <c r="Z148" s="34"/>
      <c r="AA148" s="34"/>
      <c r="AB148" s="34"/>
      <c r="AC148" s="34"/>
      <c r="AD148" s="34"/>
      <c r="AE148" s="34"/>
      <c r="AR148" s="165" t="s">
        <v>85</v>
      </c>
      <c r="AT148" s="165" t="s">
        <v>161</v>
      </c>
      <c r="AU148" s="165" t="s">
        <v>15</v>
      </c>
      <c r="AY148" s="19" t="s">
        <v>159</v>
      </c>
      <c r="BE148" s="166">
        <f t="shared" si="14"/>
        <v>0</v>
      </c>
      <c r="BF148" s="166">
        <f t="shared" si="15"/>
        <v>0</v>
      </c>
      <c r="BG148" s="166">
        <f t="shared" si="16"/>
        <v>0</v>
      </c>
      <c r="BH148" s="166">
        <f t="shared" si="17"/>
        <v>0</v>
      </c>
      <c r="BI148" s="166">
        <f t="shared" si="18"/>
        <v>0</v>
      </c>
      <c r="BJ148" s="19" t="s">
        <v>15</v>
      </c>
      <c r="BK148" s="166">
        <f t="shared" si="19"/>
        <v>0</v>
      </c>
      <c r="BL148" s="19" t="s">
        <v>85</v>
      </c>
      <c r="BM148" s="165" t="s">
        <v>3770</v>
      </c>
    </row>
    <row r="149" spans="2:63" s="12" customFormat="1" ht="25.9" customHeight="1">
      <c r="B149" s="140"/>
      <c r="D149" s="141" t="s">
        <v>70</v>
      </c>
      <c r="E149" s="142" t="s">
        <v>3771</v>
      </c>
      <c r="F149" s="142" t="s">
        <v>3772</v>
      </c>
      <c r="I149" s="143"/>
      <c r="J149" s="144">
        <f>BK149</f>
        <v>0</v>
      </c>
      <c r="L149" s="140"/>
      <c r="M149" s="145"/>
      <c r="N149" s="146"/>
      <c r="O149" s="146"/>
      <c r="P149" s="147">
        <f>SUM(P150:P166)</f>
        <v>0</v>
      </c>
      <c r="Q149" s="146"/>
      <c r="R149" s="147">
        <f>SUM(R150:R166)</f>
        <v>0</v>
      </c>
      <c r="S149" s="146"/>
      <c r="T149" s="148">
        <f>SUM(T150:T166)</f>
        <v>0</v>
      </c>
      <c r="AR149" s="141" t="s">
        <v>15</v>
      </c>
      <c r="AT149" s="149" t="s">
        <v>70</v>
      </c>
      <c r="AU149" s="149" t="s">
        <v>71</v>
      </c>
      <c r="AY149" s="141" t="s">
        <v>159</v>
      </c>
      <c r="BK149" s="150">
        <f>SUM(BK150:BK166)</f>
        <v>0</v>
      </c>
    </row>
    <row r="150" spans="1:65" s="2" customFormat="1" ht="16.5" customHeight="1">
      <c r="A150" s="34"/>
      <c r="B150" s="153"/>
      <c r="C150" s="154" t="s">
        <v>532</v>
      </c>
      <c r="D150" s="154" t="s">
        <v>161</v>
      </c>
      <c r="E150" s="155" t="s">
        <v>3773</v>
      </c>
      <c r="F150" s="156" t="s">
        <v>3774</v>
      </c>
      <c r="G150" s="157" t="s">
        <v>298</v>
      </c>
      <c r="H150" s="158">
        <v>30</v>
      </c>
      <c r="I150" s="159"/>
      <c r="J150" s="160">
        <f aca="true" t="shared" si="20" ref="J150:J166">ROUND(I150*H150,2)</f>
        <v>0</v>
      </c>
      <c r="K150" s="156" t="s">
        <v>3</v>
      </c>
      <c r="L150" s="35"/>
      <c r="M150" s="161" t="s">
        <v>3</v>
      </c>
      <c r="N150" s="162" t="s">
        <v>42</v>
      </c>
      <c r="O150" s="55"/>
      <c r="P150" s="163">
        <f aca="true" t="shared" si="21" ref="P150:P166">O150*H150</f>
        <v>0</v>
      </c>
      <c r="Q150" s="163">
        <v>0</v>
      </c>
      <c r="R150" s="163">
        <f aca="true" t="shared" si="22" ref="R150:R166">Q150*H150</f>
        <v>0</v>
      </c>
      <c r="S150" s="163">
        <v>0</v>
      </c>
      <c r="T150" s="164">
        <f aca="true" t="shared" si="23" ref="T150:T166">S150*H150</f>
        <v>0</v>
      </c>
      <c r="U150" s="34"/>
      <c r="V150" s="34"/>
      <c r="W150" s="34"/>
      <c r="X150" s="34"/>
      <c r="Y150" s="34"/>
      <c r="Z150" s="34"/>
      <c r="AA150" s="34"/>
      <c r="AB150" s="34"/>
      <c r="AC150" s="34"/>
      <c r="AD150" s="34"/>
      <c r="AE150" s="34"/>
      <c r="AR150" s="165" t="s">
        <v>85</v>
      </c>
      <c r="AT150" s="165" t="s">
        <v>161</v>
      </c>
      <c r="AU150" s="165" t="s">
        <v>15</v>
      </c>
      <c r="AY150" s="19" t="s">
        <v>159</v>
      </c>
      <c r="BE150" s="166">
        <f aca="true" t="shared" si="24" ref="BE150:BE166">IF(N150="základní",J150,0)</f>
        <v>0</v>
      </c>
      <c r="BF150" s="166">
        <f aca="true" t="shared" si="25" ref="BF150:BF166">IF(N150="snížená",J150,0)</f>
        <v>0</v>
      </c>
      <c r="BG150" s="166">
        <f aca="true" t="shared" si="26" ref="BG150:BG166">IF(N150="zákl. přenesená",J150,0)</f>
        <v>0</v>
      </c>
      <c r="BH150" s="166">
        <f aca="true" t="shared" si="27" ref="BH150:BH166">IF(N150="sníž. přenesená",J150,0)</f>
        <v>0</v>
      </c>
      <c r="BI150" s="166">
        <f aca="true" t="shared" si="28" ref="BI150:BI166">IF(N150="nulová",J150,0)</f>
        <v>0</v>
      </c>
      <c r="BJ150" s="19" t="s">
        <v>15</v>
      </c>
      <c r="BK150" s="166">
        <f aca="true" t="shared" si="29" ref="BK150:BK166">ROUND(I150*H150,2)</f>
        <v>0</v>
      </c>
      <c r="BL150" s="19" t="s">
        <v>85</v>
      </c>
      <c r="BM150" s="165" t="s">
        <v>3775</v>
      </c>
    </row>
    <row r="151" spans="1:65" s="2" customFormat="1" ht="16.5" customHeight="1">
      <c r="A151" s="34"/>
      <c r="B151" s="153"/>
      <c r="C151" s="154" t="s">
        <v>539</v>
      </c>
      <c r="D151" s="154" t="s">
        <v>161</v>
      </c>
      <c r="E151" s="155" t="s">
        <v>3776</v>
      </c>
      <c r="F151" s="156" t="s">
        <v>3777</v>
      </c>
      <c r="G151" s="157" t="s">
        <v>298</v>
      </c>
      <c r="H151" s="158">
        <v>12</v>
      </c>
      <c r="I151" s="159"/>
      <c r="J151" s="160">
        <f t="shared" si="20"/>
        <v>0</v>
      </c>
      <c r="K151" s="156" t="s">
        <v>3</v>
      </c>
      <c r="L151" s="35"/>
      <c r="M151" s="161" t="s">
        <v>3</v>
      </c>
      <c r="N151" s="162" t="s">
        <v>42</v>
      </c>
      <c r="O151" s="55"/>
      <c r="P151" s="163">
        <f t="shared" si="21"/>
        <v>0</v>
      </c>
      <c r="Q151" s="163">
        <v>0</v>
      </c>
      <c r="R151" s="163">
        <f t="shared" si="22"/>
        <v>0</v>
      </c>
      <c r="S151" s="163">
        <v>0</v>
      </c>
      <c r="T151" s="164">
        <f t="shared" si="23"/>
        <v>0</v>
      </c>
      <c r="U151" s="34"/>
      <c r="V151" s="34"/>
      <c r="W151" s="34"/>
      <c r="X151" s="34"/>
      <c r="Y151" s="34"/>
      <c r="Z151" s="34"/>
      <c r="AA151" s="34"/>
      <c r="AB151" s="34"/>
      <c r="AC151" s="34"/>
      <c r="AD151" s="34"/>
      <c r="AE151" s="34"/>
      <c r="AR151" s="165" t="s">
        <v>85</v>
      </c>
      <c r="AT151" s="165" t="s">
        <v>161</v>
      </c>
      <c r="AU151" s="165" t="s">
        <v>15</v>
      </c>
      <c r="AY151" s="19" t="s">
        <v>159</v>
      </c>
      <c r="BE151" s="166">
        <f t="shared" si="24"/>
        <v>0</v>
      </c>
      <c r="BF151" s="166">
        <f t="shared" si="25"/>
        <v>0</v>
      </c>
      <c r="BG151" s="166">
        <f t="shared" si="26"/>
        <v>0</v>
      </c>
      <c r="BH151" s="166">
        <f t="shared" si="27"/>
        <v>0</v>
      </c>
      <c r="BI151" s="166">
        <f t="shared" si="28"/>
        <v>0</v>
      </c>
      <c r="BJ151" s="19" t="s">
        <v>15</v>
      </c>
      <c r="BK151" s="166">
        <f t="shared" si="29"/>
        <v>0</v>
      </c>
      <c r="BL151" s="19" t="s">
        <v>85</v>
      </c>
      <c r="BM151" s="165" t="s">
        <v>3778</v>
      </c>
    </row>
    <row r="152" spans="1:65" s="2" customFormat="1" ht="16.5" customHeight="1">
      <c r="A152" s="34"/>
      <c r="B152" s="153"/>
      <c r="C152" s="154" t="s">
        <v>545</v>
      </c>
      <c r="D152" s="154" t="s">
        <v>161</v>
      </c>
      <c r="E152" s="155" t="s">
        <v>3779</v>
      </c>
      <c r="F152" s="156" t="s">
        <v>3780</v>
      </c>
      <c r="G152" s="157" t="s">
        <v>298</v>
      </c>
      <c r="H152" s="158">
        <v>130</v>
      </c>
      <c r="I152" s="159"/>
      <c r="J152" s="160">
        <f t="shared" si="20"/>
        <v>0</v>
      </c>
      <c r="K152" s="156" t="s">
        <v>3</v>
      </c>
      <c r="L152" s="35"/>
      <c r="M152" s="161" t="s">
        <v>3</v>
      </c>
      <c r="N152" s="162" t="s">
        <v>42</v>
      </c>
      <c r="O152" s="55"/>
      <c r="P152" s="163">
        <f t="shared" si="21"/>
        <v>0</v>
      </c>
      <c r="Q152" s="163">
        <v>0</v>
      </c>
      <c r="R152" s="163">
        <f t="shared" si="22"/>
        <v>0</v>
      </c>
      <c r="S152" s="163">
        <v>0</v>
      </c>
      <c r="T152" s="164">
        <f t="shared" si="23"/>
        <v>0</v>
      </c>
      <c r="U152" s="34"/>
      <c r="V152" s="34"/>
      <c r="W152" s="34"/>
      <c r="X152" s="34"/>
      <c r="Y152" s="34"/>
      <c r="Z152" s="34"/>
      <c r="AA152" s="34"/>
      <c r="AB152" s="34"/>
      <c r="AC152" s="34"/>
      <c r="AD152" s="34"/>
      <c r="AE152" s="34"/>
      <c r="AR152" s="165" t="s">
        <v>85</v>
      </c>
      <c r="AT152" s="165" t="s">
        <v>161</v>
      </c>
      <c r="AU152" s="165" t="s">
        <v>15</v>
      </c>
      <c r="AY152" s="19" t="s">
        <v>159</v>
      </c>
      <c r="BE152" s="166">
        <f t="shared" si="24"/>
        <v>0</v>
      </c>
      <c r="BF152" s="166">
        <f t="shared" si="25"/>
        <v>0</v>
      </c>
      <c r="BG152" s="166">
        <f t="shared" si="26"/>
        <v>0</v>
      </c>
      <c r="BH152" s="166">
        <f t="shared" si="27"/>
        <v>0</v>
      </c>
      <c r="BI152" s="166">
        <f t="shared" si="28"/>
        <v>0</v>
      </c>
      <c r="BJ152" s="19" t="s">
        <v>15</v>
      </c>
      <c r="BK152" s="166">
        <f t="shared" si="29"/>
        <v>0</v>
      </c>
      <c r="BL152" s="19" t="s">
        <v>85</v>
      </c>
      <c r="BM152" s="165" t="s">
        <v>3781</v>
      </c>
    </row>
    <row r="153" spans="1:65" s="2" customFormat="1" ht="16.5" customHeight="1">
      <c r="A153" s="34"/>
      <c r="B153" s="153"/>
      <c r="C153" s="154" t="s">
        <v>551</v>
      </c>
      <c r="D153" s="154" t="s">
        <v>161</v>
      </c>
      <c r="E153" s="155" t="s">
        <v>3782</v>
      </c>
      <c r="F153" s="156" t="s">
        <v>3783</v>
      </c>
      <c r="G153" s="157" t="s">
        <v>298</v>
      </c>
      <c r="H153" s="158">
        <v>20</v>
      </c>
      <c r="I153" s="159"/>
      <c r="J153" s="160">
        <f t="shared" si="20"/>
        <v>0</v>
      </c>
      <c r="K153" s="156" t="s">
        <v>3</v>
      </c>
      <c r="L153" s="35"/>
      <c r="M153" s="161" t="s">
        <v>3</v>
      </c>
      <c r="N153" s="162" t="s">
        <v>42</v>
      </c>
      <c r="O153" s="55"/>
      <c r="P153" s="163">
        <f t="shared" si="21"/>
        <v>0</v>
      </c>
      <c r="Q153" s="163">
        <v>0</v>
      </c>
      <c r="R153" s="163">
        <f t="shared" si="22"/>
        <v>0</v>
      </c>
      <c r="S153" s="163">
        <v>0</v>
      </c>
      <c r="T153" s="164">
        <f t="shared" si="23"/>
        <v>0</v>
      </c>
      <c r="U153" s="34"/>
      <c r="V153" s="34"/>
      <c r="W153" s="34"/>
      <c r="X153" s="34"/>
      <c r="Y153" s="34"/>
      <c r="Z153" s="34"/>
      <c r="AA153" s="34"/>
      <c r="AB153" s="34"/>
      <c r="AC153" s="34"/>
      <c r="AD153" s="34"/>
      <c r="AE153" s="34"/>
      <c r="AR153" s="165" t="s">
        <v>85</v>
      </c>
      <c r="AT153" s="165" t="s">
        <v>161</v>
      </c>
      <c r="AU153" s="165" t="s">
        <v>15</v>
      </c>
      <c r="AY153" s="19" t="s">
        <v>159</v>
      </c>
      <c r="BE153" s="166">
        <f t="shared" si="24"/>
        <v>0</v>
      </c>
      <c r="BF153" s="166">
        <f t="shared" si="25"/>
        <v>0</v>
      </c>
      <c r="BG153" s="166">
        <f t="shared" si="26"/>
        <v>0</v>
      </c>
      <c r="BH153" s="166">
        <f t="shared" si="27"/>
        <v>0</v>
      </c>
      <c r="BI153" s="166">
        <f t="shared" si="28"/>
        <v>0</v>
      </c>
      <c r="BJ153" s="19" t="s">
        <v>15</v>
      </c>
      <c r="BK153" s="166">
        <f t="shared" si="29"/>
        <v>0</v>
      </c>
      <c r="BL153" s="19" t="s">
        <v>85</v>
      </c>
      <c r="BM153" s="165" t="s">
        <v>3784</v>
      </c>
    </row>
    <row r="154" spans="1:65" s="2" customFormat="1" ht="16.5" customHeight="1">
      <c r="A154" s="34"/>
      <c r="B154" s="153"/>
      <c r="C154" s="154" t="s">
        <v>556</v>
      </c>
      <c r="D154" s="154" t="s">
        <v>161</v>
      </c>
      <c r="E154" s="155" t="s">
        <v>3785</v>
      </c>
      <c r="F154" s="156" t="s">
        <v>3786</v>
      </c>
      <c r="G154" s="157" t="s">
        <v>3673</v>
      </c>
      <c r="H154" s="158">
        <v>8</v>
      </c>
      <c r="I154" s="159"/>
      <c r="J154" s="160">
        <f t="shared" si="20"/>
        <v>0</v>
      </c>
      <c r="K154" s="156" t="s">
        <v>3</v>
      </c>
      <c r="L154" s="35"/>
      <c r="M154" s="161" t="s">
        <v>3</v>
      </c>
      <c r="N154" s="162" t="s">
        <v>42</v>
      </c>
      <c r="O154" s="55"/>
      <c r="P154" s="163">
        <f t="shared" si="21"/>
        <v>0</v>
      </c>
      <c r="Q154" s="163">
        <v>0</v>
      </c>
      <c r="R154" s="163">
        <f t="shared" si="22"/>
        <v>0</v>
      </c>
      <c r="S154" s="163">
        <v>0</v>
      </c>
      <c r="T154" s="164">
        <f t="shared" si="23"/>
        <v>0</v>
      </c>
      <c r="U154" s="34"/>
      <c r="V154" s="34"/>
      <c r="W154" s="34"/>
      <c r="X154" s="34"/>
      <c r="Y154" s="34"/>
      <c r="Z154" s="34"/>
      <c r="AA154" s="34"/>
      <c r="AB154" s="34"/>
      <c r="AC154" s="34"/>
      <c r="AD154" s="34"/>
      <c r="AE154" s="34"/>
      <c r="AR154" s="165" t="s">
        <v>85</v>
      </c>
      <c r="AT154" s="165" t="s">
        <v>161</v>
      </c>
      <c r="AU154" s="165" t="s">
        <v>15</v>
      </c>
      <c r="AY154" s="19" t="s">
        <v>159</v>
      </c>
      <c r="BE154" s="166">
        <f t="shared" si="24"/>
        <v>0</v>
      </c>
      <c r="BF154" s="166">
        <f t="shared" si="25"/>
        <v>0</v>
      </c>
      <c r="BG154" s="166">
        <f t="shared" si="26"/>
        <v>0</v>
      </c>
      <c r="BH154" s="166">
        <f t="shared" si="27"/>
        <v>0</v>
      </c>
      <c r="BI154" s="166">
        <f t="shared" si="28"/>
        <v>0</v>
      </c>
      <c r="BJ154" s="19" t="s">
        <v>15</v>
      </c>
      <c r="BK154" s="166">
        <f t="shared" si="29"/>
        <v>0</v>
      </c>
      <c r="BL154" s="19" t="s">
        <v>85</v>
      </c>
      <c r="BM154" s="165" t="s">
        <v>3787</v>
      </c>
    </row>
    <row r="155" spans="1:65" s="2" customFormat="1" ht="16.5" customHeight="1">
      <c r="A155" s="34"/>
      <c r="B155" s="153"/>
      <c r="C155" s="154" t="s">
        <v>561</v>
      </c>
      <c r="D155" s="154" t="s">
        <v>161</v>
      </c>
      <c r="E155" s="155" t="s">
        <v>3788</v>
      </c>
      <c r="F155" s="156" t="s">
        <v>3789</v>
      </c>
      <c r="G155" s="157" t="s">
        <v>3673</v>
      </c>
      <c r="H155" s="158">
        <v>3</v>
      </c>
      <c r="I155" s="159"/>
      <c r="J155" s="160">
        <f t="shared" si="20"/>
        <v>0</v>
      </c>
      <c r="K155" s="156" t="s">
        <v>3</v>
      </c>
      <c r="L155" s="35"/>
      <c r="M155" s="161" t="s">
        <v>3</v>
      </c>
      <c r="N155" s="162" t="s">
        <v>42</v>
      </c>
      <c r="O155" s="55"/>
      <c r="P155" s="163">
        <f t="shared" si="21"/>
        <v>0</v>
      </c>
      <c r="Q155" s="163">
        <v>0</v>
      </c>
      <c r="R155" s="163">
        <f t="shared" si="22"/>
        <v>0</v>
      </c>
      <c r="S155" s="163">
        <v>0</v>
      </c>
      <c r="T155" s="164">
        <f t="shared" si="23"/>
        <v>0</v>
      </c>
      <c r="U155" s="34"/>
      <c r="V155" s="34"/>
      <c r="W155" s="34"/>
      <c r="X155" s="34"/>
      <c r="Y155" s="34"/>
      <c r="Z155" s="34"/>
      <c r="AA155" s="34"/>
      <c r="AB155" s="34"/>
      <c r="AC155" s="34"/>
      <c r="AD155" s="34"/>
      <c r="AE155" s="34"/>
      <c r="AR155" s="165" t="s">
        <v>85</v>
      </c>
      <c r="AT155" s="165" t="s">
        <v>161</v>
      </c>
      <c r="AU155" s="165" t="s">
        <v>15</v>
      </c>
      <c r="AY155" s="19" t="s">
        <v>159</v>
      </c>
      <c r="BE155" s="166">
        <f t="shared" si="24"/>
        <v>0</v>
      </c>
      <c r="BF155" s="166">
        <f t="shared" si="25"/>
        <v>0</v>
      </c>
      <c r="BG155" s="166">
        <f t="shared" si="26"/>
        <v>0</v>
      </c>
      <c r="BH155" s="166">
        <f t="shared" si="27"/>
        <v>0</v>
      </c>
      <c r="BI155" s="166">
        <f t="shared" si="28"/>
        <v>0</v>
      </c>
      <c r="BJ155" s="19" t="s">
        <v>15</v>
      </c>
      <c r="BK155" s="166">
        <f t="shared" si="29"/>
        <v>0</v>
      </c>
      <c r="BL155" s="19" t="s">
        <v>85</v>
      </c>
      <c r="BM155" s="165" t="s">
        <v>3790</v>
      </c>
    </row>
    <row r="156" spans="1:65" s="2" customFormat="1" ht="16.5" customHeight="1">
      <c r="A156" s="34"/>
      <c r="B156" s="153"/>
      <c r="C156" s="154" t="s">
        <v>566</v>
      </c>
      <c r="D156" s="154" t="s">
        <v>161</v>
      </c>
      <c r="E156" s="155" t="s">
        <v>3791</v>
      </c>
      <c r="F156" s="156" t="s">
        <v>3792</v>
      </c>
      <c r="G156" s="157" t="s">
        <v>3673</v>
      </c>
      <c r="H156" s="158">
        <v>2</v>
      </c>
      <c r="I156" s="159"/>
      <c r="J156" s="160">
        <f t="shared" si="20"/>
        <v>0</v>
      </c>
      <c r="K156" s="156" t="s">
        <v>3</v>
      </c>
      <c r="L156" s="35"/>
      <c r="M156" s="161" t="s">
        <v>3</v>
      </c>
      <c r="N156" s="162" t="s">
        <v>42</v>
      </c>
      <c r="O156" s="55"/>
      <c r="P156" s="163">
        <f t="shared" si="21"/>
        <v>0</v>
      </c>
      <c r="Q156" s="163">
        <v>0</v>
      </c>
      <c r="R156" s="163">
        <f t="shared" si="22"/>
        <v>0</v>
      </c>
      <c r="S156" s="163">
        <v>0</v>
      </c>
      <c r="T156" s="164">
        <f t="shared" si="23"/>
        <v>0</v>
      </c>
      <c r="U156" s="34"/>
      <c r="V156" s="34"/>
      <c r="W156" s="34"/>
      <c r="X156" s="34"/>
      <c r="Y156" s="34"/>
      <c r="Z156" s="34"/>
      <c r="AA156" s="34"/>
      <c r="AB156" s="34"/>
      <c r="AC156" s="34"/>
      <c r="AD156" s="34"/>
      <c r="AE156" s="34"/>
      <c r="AR156" s="165" t="s">
        <v>85</v>
      </c>
      <c r="AT156" s="165" t="s">
        <v>161</v>
      </c>
      <c r="AU156" s="165" t="s">
        <v>15</v>
      </c>
      <c r="AY156" s="19" t="s">
        <v>159</v>
      </c>
      <c r="BE156" s="166">
        <f t="shared" si="24"/>
        <v>0</v>
      </c>
      <c r="BF156" s="166">
        <f t="shared" si="25"/>
        <v>0</v>
      </c>
      <c r="BG156" s="166">
        <f t="shared" si="26"/>
        <v>0</v>
      </c>
      <c r="BH156" s="166">
        <f t="shared" si="27"/>
        <v>0</v>
      </c>
      <c r="BI156" s="166">
        <f t="shared" si="28"/>
        <v>0</v>
      </c>
      <c r="BJ156" s="19" t="s">
        <v>15</v>
      </c>
      <c r="BK156" s="166">
        <f t="shared" si="29"/>
        <v>0</v>
      </c>
      <c r="BL156" s="19" t="s">
        <v>85</v>
      </c>
      <c r="BM156" s="165" t="s">
        <v>3793</v>
      </c>
    </row>
    <row r="157" spans="1:65" s="2" customFormat="1" ht="16.5" customHeight="1">
      <c r="A157" s="34"/>
      <c r="B157" s="153"/>
      <c r="C157" s="154" t="s">
        <v>581</v>
      </c>
      <c r="D157" s="154" t="s">
        <v>161</v>
      </c>
      <c r="E157" s="155" t="s">
        <v>3794</v>
      </c>
      <c r="F157" s="156" t="s">
        <v>3795</v>
      </c>
      <c r="G157" s="157" t="s">
        <v>3673</v>
      </c>
      <c r="H157" s="158">
        <v>10</v>
      </c>
      <c r="I157" s="159"/>
      <c r="J157" s="160">
        <f t="shared" si="20"/>
        <v>0</v>
      </c>
      <c r="K157" s="156" t="s">
        <v>3</v>
      </c>
      <c r="L157" s="35"/>
      <c r="M157" s="161" t="s">
        <v>3</v>
      </c>
      <c r="N157" s="162" t="s">
        <v>42</v>
      </c>
      <c r="O157" s="55"/>
      <c r="P157" s="163">
        <f t="shared" si="21"/>
        <v>0</v>
      </c>
      <c r="Q157" s="163">
        <v>0</v>
      </c>
      <c r="R157" s="163">
        <f t="shared" si="22"/>
        <v>0</v>
      </c>
      <c r="S157" s="163">
        <v>0</v>
      </c>
      <c r="T157" s="164">
        <f t="shared" si="23"/>
        <v>0</v>
      </c>
      <c r="U157" s="34"/>
      <c r="V157" s="34"/>
      <c r="W157" s="34"/>
      <c r="X157" s="34"/>
      <c r="Y157" s="34"/>
      <c r="Z157" s="34"/>
      <c r="AA157" s="34"/>
      <c r="AB157" s="34"/>
      <c r="AC157" s="34"/>
      <c r="AD157" s="34"/>
      <c r="AE157" s="34"/>
      <c r="AR157" s="165" t="s">
        <v>85</v>
      </c>
      <c r="AT157" s="165" t="s">
        <v>161</v>
      </c>
      <c r="AU157" s="165" t="s">
        <v>15</v>
      </c>
      <c r="AY157" s="19" t="s">
        <v>159</v>
      </c>
      <c r="BE157" s="166">
        <f t="shared" si="24"/>
        <v>0</v>
      </c>
      <c r="BF157" s="166">
        <f t="shared" si="25"/>
        <v>0</v>
      </c>
      <c r="BG157" s="166">
        <f t="shared" si="26"/>
        <v>0</v>
      </c>
      <c r="BH157" s="166">
        <f t="shared" si="27"/>
        <v>0</v>
      </c>
      <c r="BI157" s="166">
        <f t="shared" si="28"/>
        <v>0</v>
      </c>
      <c r="BJ157" s="19" t="s">
        <v>15</v>
      </c>
      <c r="BK157" s="166">
        <f t="shared" si="29"/>
        <v>0</v>
      </c>
      <c r="BL157" s="19" t="s">
        <v>85</v>
      </c>
      <c r="BM157" s="165" t="s">
        <v>3796</v>
      </c>
    </row>
    <row r="158" spans="1:65" s="2" customFormat="1" ht="16.5" customHeight="1">
      <c r="A158" s="34"/>
      <c r="B158" s="153"/>
      <c r="C158" s="154" t="s">
        <v>592</v>
      </c>
      <c r="D158" s="154" t="s">
        <v>161</v>
      </c>
      <c r="E158" s="155" t="s">
        <v>3797</v>
      </c>
      <c r="F158" s="156" t="s">
        <v>3798</v>
      </c>
      <c r="G158" s="157" t="s">
        <v>3673</v>
      </c>
      <c r="H158" s="158">
        <v>1</v>
      </c>
      <c r="I158" s="159"/>
      <c r="J158" s="160">
        <f t="shared" si="20"/>
        <v>0</v>
      </c>
      <c r="K158" s="156" t="s">
        <v>3</v>
      </c>
      <c r="L158" s="35"/>
      <c r="M158" s="161" t="s">
        <v>3</v>
      </c>
      <c r="N158" s="162" t="s">
        <v>42</v>
      </c>
      <c r="O158" s="55"/>
      <c r="P158" s="163">
        <f t="shared" si="21"/>
        <v>0</v>
      </c>
      <c r="Q158" s="163">
        <v>0</v>
      </c>
      <c r="R158" s="163">
        <f t="shared" si="22"/>
        <v>0</v>
      </c>
      <c r="S158" s="163">
        <v>0</v>
      </c>
      <c r="T158" s="164">
        <f t="shared" si="23"/>
        <v>0</v>
      </c>
      <c r="U158" s="34"/>
      <c r="V158" s="34"/>
      <c r="W158" s="34"/>
      <c r="X158" s="34"/>
      <c r="Y158" s="34"/>
      <c r="Z158" s="34"/>
      <c r="AA158" s="34"/>
      <c r="AB158" s="34"/>
      <c r="AC158" s="34"/>
      <c r="AD158" s="34"/>
      <c r="AE158" s="34"/>
      <c r="AR158" s="165" t="s">
        <v>85</v>
      </c>
      <c r="AT158" s="165" t="s">
        <v>161</v>
      </c>
      <c r="AU158" s="165" t="s">
        <v>15</v>
      </c>
      <c r="AY158" s="19" t="s">
        <v>159</v>
      </c>
      <c r="BE158" s="166">
        <f t="shared" si="24"/>
        <v>0</v>
      </c>
      <c r="BF158" s="166">
        <f t="shared" si="25"/>
        <v>0</v>
      </c>
      <c r="BG158" s="166">
        <f t="shared" si="26"/>
        <v>0</v>
      </c>
      <c r="BH158" s="166">
        <f t="shared" si="27"/>
        <v>0</v>
      </c>
      <c r="BI158" s="166">
        <f t="shared" si="28"/>
        <v>0</v>
      </c>
      <c r="BJ158" s="19" t="s">
        <v>15</v>
      </c>
      <c r="BK158" s="166">
        <f t="shared" si="29"/>
        <v>0</v>
      </c>
      <c r="BL158" s="19" t="s">
        <v>85</v>
      </c>
      <c r="BM158" s="165" t="s">
        <v>3799</v>
      </c>
    </row>
    <row r="159" spans="1:65" s="2" customFormat="1" ht="16.5" customHeight="1">
      <c r="A159" s="34"/>
      <c r="B159" s="153"/>
      <c r="C159" s="154" t="s">
        <v>596</v>
      </c>
      <c r="D159" s="154" t="s">
        <v>161</v>
      </c>
      <c r="E159" s="155" t="s">
        <v>3800</v>
      </c>
      <c r="F159" s="156" t="s">
        <v>3801</v>
      </c>
      <c r="G159" s="157" t="s">
        <v>3673</v>
      </c>
      <c r="H159" s="158">
        <v>5</v>
      </c>
      <c r="I159" s="159"/>
      <c r="J159" s="160">
        <f t="shared" si="20"/>
        <v>0</v>
      </c>
      <c r="K159" s="156" t="s">
        <v>3</v>
      </c>
      <c r="L159" s="35"/>
      <c r="M159" s="161" t="s">
        <v>3</v>
      </c>
      <c r="N159" s="162" t="s">
        <v>42</v>
      </c>
      <c r="O159" s="55"/>
      <c r="P159" s="163">
        <f t="shared" si="21"/>
        <v>0</v>
      </c>
      <c r="Q159" s="163">
        <v>0</v>
      </c>
      <c r="R159" s="163">
        <f t="shared" si="22"/>
        <v>0</v>
      </c>
      <c r="S159" s="163">
        <v>0</v>
      </c>
      <c r="T159" s="164">
        <f t="shared" si="23"/>
        <v>0</v>
      </c>
      <c r="U159" s="34"/>
      <c r="V159" s="34"/>
      <c r="W159" s="34"/>
      <c r="X159" s="34"/>
      <c r="Y159" s="34"/>
      <c r="Z159" s="34"/>
      <c r="AA159" s="34"/>
      <c r="AB159" s="34"/>
      <c r="AC159" s="34"/>
      <c r="AD159" s="34"/>
      <c r="AE159" s="34"/>
      <c r="AR159" s="165" t="s">
        <v>85</v>
      </c>
      <c r="AT159" s="165" t="s">
        <v>161</v>
      </c>
      <c r="AU159" s="165" t="s">
        <v>15</v>
      </c>
      <c r="AY159" s="19" t="s">
        <v>159</v>
      </c>
      <c r="BE159" s="166">
        <f t="shared" si="24"/>
        <v>0</v>
      </c>
      <c r="BF159" s="166">
        <f t="shared" si="25"/>
        <v>0</v>
      </c>
      <c r="BG159" s="166">
        <f t="shared" si="26"/>
        <v>0</v>
      </c>
      <c r="BH159" s="166">
        <f t="shared" si="27"/>
        <v>0</v>
      </c>
      <c r="BI159" s="166">
        <f t="shared" si="28"/>
        <v>0</v>
      </c>
      <c r="BJ159" s="19" t="s">
        <v>15</v>
      </c>
      <c r="BK159" s="166">
        <f t="shared" si="29"/>
        <v>0</v>
      </c>
      <c r="BL159" s="19" t="s">
        <v>85</v>
      </c>
      <c r="BM159" s="165" t="s">
        <v>3802</v>
      </c>
    </row>
    <row r="160" spans="1:65" s="2" customFormat="1" ht="16.5" customHeight="1">
      <c r="A160" s="34"/>
      <c r="B160" s="153"/>
      <c r="C160" s="154" t="s">
        <v>602</v>
      </c>
      <c r="D160" s="154" t="s">
        <v>161</v>
      </c>
      <c r="E160" s="155" t="s">
        <v>3803</v>
      </c>
      <c r="F160" s="156" t="s">
        <v>3804</v>
      </c>
      <c r="G160" s="157" t="s">
        <v>3673</v>
      </c>
      <c r="H160" s="158">
        <v>3</v>
      </c>
      <c r="I160" s="159"/>
      <c r="J160" s="160">
        <f t="shared" si="20"/>
        <v>0</v>
      </c>
      <c r="K160" s="156" t="s">
        <v>3</v>
      </c>
      <c r="L160" s="35"/>
      <c r="M160" s="161" t="s">
        <v>3</v>
      </c>
      <c r="N160" s="162" t="s">
        <v>42</v>
      </c>
      <c r="O160" s="55"/>
      <c r="P160" s="163">
        <f t="shared" si="21"/>
        <v>0</v>
      </c>
      <c r="Q160" s="163">
        <v>0</v>
      </c>
      <c r="R160" s="163">
        <f t="shared" si="22"/>
        <v>0</v>
      </c>
      <c r="S160" s="163">
        <v>0</v>
      </c>
      <c r="T160" s="164">
        <f t="shared" si="23"/>
        <v>0</v>
      </c>
      <c r="U160" s="34"/>
      <c r="V160" s="34"/>
      <c r="W160" s="34"/>
      <c r="X160" s="34"/>
      <c r="Y160" s="34"/>
      <c r="Z160" s="34"/>
      <c r="AA160" s="34"/>
      <c r="AB160" s="34"/>
      <c r="AC160" s="34"/>
      <c r="AD160" s="34"/>
      <c r="AE160" s="34"/>
      <c r="AR160" s="165" t="s">
        <v>85</v>
      </c>
      <c r="AT160" s="165" t="s">
        <v>161</v>
      </c>
      <c r="AU160" s="165" t="s">
        <v>15</v>
      </c>
      <c r="AY160" s="19" t="s">
        <v>159</v>
      </c>
      <c r="BE160" s="166">
        <f t="shared" si="24"/>
        <v>0</v>
      </c>
      <c r="BF160" s="166">
        <f t="shared" si="25"/>
        <v>0</v>
      </c>
      <c r="BG160" s="166">
        <f t="shared" si="26"/>
        <v>0</v>
      </c>
      <c r="BH160" s="166">
        <f t="shared" si="27"/>
        <v>0</v>
      </c>
      <c r="BI160" s="166">
        <f t="shared" si="28"/>
        <v>0</v>
      </c>
      <c r="BJ160" s="19" t="s">
        <v>15</v>
      </c>
      <c r="BK160" s="166">
        <f t="shared" si="29"/>
        <v>0</v>
      </c>
      <c r="BL160" s="19" t="s">
        <v>85</v>
      </c>
      <c r="BM160" s="165" t="s">
        <v>3805</v>
      </c>
    </row>
    <row r="161" spans="1:65" s="2" customFormat="1" ht="16.5" customHeight="1">
      <c r="A161" s="34"/>
      <c r="B161" s="153"/>
      <c r="C161" s="154" t="s">
        <v>606</v>
      </c>
      <c r="D161" s="154" t="s">
        <v>161</v>
      </c>
      <c r="E161" s="155" t="s">
        <v>3806</v>
      </c>
      <c r="F161" s="156" t="s">
        <v>3807</v>
      </c>
      <c r="G161" s="157" t="s">
        <v>3673</v>
      </c>
      <c r="H161" s="158">
        <v>50</v>
      </c>
      <c r="I161" s="159"/>
      <c r="J161" s="160">
        <f t="shared" si="20"/>
        <v>0</v>
      </c>
      <c r="K161" s="156" t="s">
        <v>3</v>
      </c>
      <c r="L161" s="35"/>
      <c r="M161" s="161" t="s">
        <v>3</v>
      </c>
      <c r="N161" s="162" t="s">
        <v>42</v>
      </c>
      <c r="O161" s="55"/>
      <c r="P161" s="163">
        <f t="shared" si="21"/>
        <v>0</v>
      </c>
      <c r="Q161" s="163">
        <v>0</v>
      </c>
      <c r="R161" s="163">
        <f t="shared" si="22"/>
        <v>0</v>
      </c>
      <c r="S161" s="163">
        <v>0</v>
      </c>
      <c r="T161" s="164">
        <f t="shared" si="23"/>
        <v>0</v>
      </c>
      <c r="U161" s="34"/>
      <c r="V161" s="34"/>
      <c r="W161" s="34"/>
      <c r="X161" s="34"/>
      <c r="Y161" s="34"/>
      <c r="Z161" s="34"/>
      <c r="AA161" s="34"/>
      <c r="AB161" s="34"/>
      <c r="AC161" s="34"/>
      <c r="AD161" s="34"/>
      <c r="AE161" s="34"/>
      <c r="AR161" s="165" t="s">
        <v>85</v>
      </c>
      <c r="AT161" s="165" t="s">
        <v>161</v>
      </c>
      <c r="AU161" s="165" t="s">
        <v>15</v>
      </c>
      <c r="AY161" s="19" t="s">
        <v>159</v>
      </c>
      <c r="BE161" s="166">
        <f t="shared" si="24"/>
        <v>0</v>
      </c>
      <c r="BF161" s="166">
        <f t="shared" si="25"/>
        <v>0</v>
      </c>
      <c r="BG161" s="166">
        <f t="shared" si="26"/>
        <v>0</v>
      </c>
      <c r="BH161" s="166">
        <f t="shared" si="27"/>
        <v>0</v>
      </c>
      <c r="BI161" s="166">
        <f t="shared" si="28"/>
        <v>0</v>
      </c>
      <c r="BJ161" s="19" t="s">
        <v>15</v>
      </c>
      <c r="BK161" s="166">
        <f t="shared" si="29"/>
        <v>0</v>
      </c>
      <c r="BL161" s="19" t="s">
        <v>85</v>
      </c>
      <c r="BM161" s="165" t="s">
        <v>3808</v>
      </c>
    </row>
    <row r="162" spans="1:65" s="2" customFormat="1" ht="16.5" customHeight="1">
      <c r="A162" s="34"/>
      <c r="B162" s="153"/>
      <c r="C162" s="154" t="s">
        <v>611</v>
      </c>
      <c r="D162" s="154" t="s">
        <v>161</v>
      </c>
      <c r="E162" s="155" t="s">
        <v>3809</v>
      </c>
      <c r="F162" s="156" t="s">
        <v>3810</v>
      </c>
      <c r="G162" s="157" t="s">
        <v>3673</v>
      </c>
      <c r="H162" s="158">
        <v>5</v>
      </c>
      <c r="I162" s="159"/>
      <c r="J162" s="160">
        <f t="shared" si="20"/>
        <v>0</v>
      </c>
      <c r="K162" s="156" t="s">
        <v>3</v>
      </c>
      <c r="L162" s="35"/>
      <c r="M162" s="161" t="s">
        <v>3</v>
      </c>
      <c r="N162" s="162" t="s">
        <v>42</v>
      </c>
      <c r="O162" s="55"/>
      <c r="P162" s="163">
        <f t="shared" si="21"/>
        <v>0</v>
      </c>
      <c r="Q162" s="163">
        <v>0</v>
      </c>
      <c r="R162" s="163">
        <f t="shared" si="22"/>
        <v>0</v>
      </c>
      <c r="S162" s="163">
        <v>0</v>
      </c>
      <c r="T162" s="164">
        <f t="shared" si="23"/>
        <v>0</v>
      </c>
      <c r="U162" s="34"/>
      <c r="V162" s="34"/>
      <c r="W162" s="34"/>
      <c r="X162" s="34"/>
      <c r="Y162" s="34"/>
      <c r="Z162" s="34"/>
      <c r="AA162" s="34"/>
      <c r="AB162" s="34"/>
      <c r="AC162" s="34"/>
      <c r="AD162" s="34"/>
      <c r="AE162" s="34"/>
      <c r="AR162" s="165" t="s">
        <v>85</v>
      </c>
      <c r="AT162" s="165" t="s">
        <v>161</v>
      </c>
      <c r="AU162" s="165" t="s">
        <v>15</v>
      </c>
      <c r="AY162" s="19" t="s">
        <v>159</v>
      </c>
      <c r="BE162" s="166">
        <f t="shared" si="24"/>
        <v>0</v>
      </c>
      <c r="BF162" s="166">
        <f t="shared" si="25"/>
        <v>0</v>
      </c>
      <c r="BG162" s="166">
        <f t="shared" si="26"/>
        <v>0</v>
      </c>
      <c r="BH162" s="166">
        <f t="shared" si="27"/>
        <v>0</v>
      </c>
      <c r="BI162" s="166">
        <f t="shared" si="28"/>
        <v>0</v>
      </c>
      <c r="BJ162" s="19" t="s">
        <v>15</v>
      </c>
      <c r="BK162" s="166">
        <f t="shared" si="29"/>
        <v>0</v>
      </c>
      <c r="BL162" s="19" t="s">
        <v>85</v>
      </c>
      <c r="BM162" s="165" t="s">
        <v>3811</v>
      </c>
    </row>
    <row r="163" spans="1:65" s="2" customFormat="1" ht="16.5" customHeight="1">
      <c r="A163" s="34"/>
      <c r="B163" s="153"/>
      <c r="C163" s="154" t="s">
        <v>615</v>
      </c>
      <c r="D163" s="154" t="s">
        <v>161</v>
      </c>
      <c r="E163" s="155" t="s">
        <v>3812</v>
      </c>
      <c r="F163" s="156" t="s">
        <v>3813</v>
      </c>
      <c r="G163" s="157" t="s">
        <v>3673</v>
      </c>
      <c r="H163" s="158">
        <v>5</v>
      </c>
      <c r="I163" s="159"/>
      <c r="J163" s="160">
        <f t="shared" si="20"/>
        <v>0</v>
      </c>
      <c r="K163" s="156" t="s">
        <v>3</v>
      </c>
      <c r="L163" s="35"/>
      <c r="M163" s="161" t="s">
        <v>3</v>
      </c>
      <c r="N163" s="162" t="s">
        <v>42</v>
      </c>
      <c r="O163" s="55"/>
      <c r="P163" s="163">
        <f t="shared" si="21"/>
        <v>0</v>
      </c>
      <c r="Q163" s="163">
        <v>0</v>
      </c>
      <c r="R163" s="163">
        <f t="shared" si="22"/>
        <v>0</v>
      </c>
      <c r="S163" s="163">
        <v>0</v>
      </c>
      <c r="T163" s="164">
        <f t="shared" si="23"/>
        <v>0</v>
      </c>
      <c r="U163" s="34"/>
      <c r="V163" s="34"/>
      <c r="W163" s="34"/>
      <c r="X163" s="34"/>
      <c r="Y163" s="34"/>
      <c r="Z163" s="34"/>
      <c r="AA163" s="34"/>
      <c r="AB163" s="34"/>
      <c r="AC163" s="34"/>
      <c r="AD163" s="34"/>
      <c r="AE163" s="34"/>
      <c r="AR163" s="165" t="s">
        <v>85</v>
      </c>
      <c r="AT163" s="165" t="s">
        <v>161</v>
      </c>
      <c r="AU163" s="165" t="s">
        <v>15</v>
      </c>
      <c r="AY163" s="19" t="s">
        <v>159</v>
      </c>
      <c r="BE163" s="166">
        <f t="shared" si="24"/>
        <v>0</v>
      </c>
      <c r="BF163" s="166">
        <f t="shared" si="25"/>
        <v>0</v>
      </c>
      <c r="BG163" s="166">
        <f t="shared" si="26"/>
        <v>0</v>
      </c>
      <c r="BH163" s="166">
        <f t="shared" si="27"/>
        <v>0</v>
      </c>
      <c r="BI163" s="166">
        <f t="shared" si="28"/>
        <v>0</v>
      </c>
      <c r="BJ163" s="19" t="s">
        <v>15</v>
      </c>
      <c r="BK163" s="166">
        <f t="shared" si="29"/>
        <v>0</v>
      </c>
      <c r="BL163" s="19" t="s">
        <v>85</v>
      </c>
      <c r="BM163" s="165" t="s">
        <v>3814</v>
      </c>
    </row>
    <row r="164" spans="1:65" s="2" customFormat="1" ht="16.5" customHeight="1">
      <c r="A164" s="34"/>
      <c r="B164" s="153"/>
      <c r="C164" s="154" t="s">
        <v>622</v>
      </c>
      <c r="D164" s="154" t="s">
        <v>161</v>
      </c>
      <c r="E164" s="155" t="s">
        <v>3815</v>
      </c>
      <c r="F164" s="156" t="s">
        <v>3816</v>
      </c>
      <c r="G164" s="157" t="s">
        <v>3673</v>
      </c>
      <c r="H164" s="158">
        <v>4</v>
      </c>
      <c r="I164" s="159"/>
      <c r="J164" s="160">
        <f t="shared" si="20"/>
        <v>0</v>
      </c>
      <c r="K164" s="156" t="s">
        <v>3</v>
      </c>
      <c r="L164" s="35"/>
      <c r="M164" s="161" t="s">
        <v>3</v>
      </c>
      <c r="N164" s="162" t="s">
        <v>42</v>
      </c>
      <c r="O164" s="55"/>
      <c r="P164" s="163">
        <f t="shared" si="21"/>
        <v>0</v>
      </c>
      <c r="Q164" s="163">
        <v>0</v>
      </c>
      <c r="R164" s="163">
        <f t="shared" si="22"/>
        <v>0</v>
      </c>
      <c r="S164" s="163">
        <v>0</v>
      </c>
      <c r="T164" s="164">
        <f t="shared" si="23"/>
        <v>0</v>
      </c>
      <c r="U164" s="34"/>
      <c r="V164" s="34"/>
      <c r="W164" s="34"/>
      <c r="X164" s="34"/>
      <c r="Y164" s="34"/>
      <c r="Z164" s="34"/>
      <c r="AA164" s="34"/>
      <c r="AB164" s="34"/>
      <c r="AC164" s="34"/>
      <c r="AD164" s="34"/>
      <c r="AE164" s="34"/>
      <c r="AR164" s="165" t="s">
        <v>85</v>
      </c>
      <c r="AT164" s="165" t="s">
        <v>161</v>
      </c>
      <c r="AU164" s="165" t="s">
        <v>15</v>
      </c>
      <c r="AY164" s="19" t="s">
        <v>159</v>
      </c>
      <c r="BE164" s="166">
        <f t="shared" si="24"/>
        <v>0</v>
      </c>
      <c r="BF164" s="166">
        <f t="shared" si="25"/>
        <v>0</v>
      </c>
      <c r="BG164" s="166">
        <f t="shared" si="26"/>
        <v>0</v>
      </c>
      <c r="BH164" s="166">
        <f t="shared" si="27"/>
        <v>0</v>
      </c>
      <c r="BI164" s="166">
        <f t="shared" si="28"/>
        <v>0</v>
      </c>
      <c r="BJ164" s="19" t="s">
        <v>15</v>
      </c>
      <c r="BK164" s="166">
        <f t="shared" si="29"/>
        <v>0</v>
      </c>
      <c r="BL164" s="19" t="s">
        <v>85</v>
      </c>
      <c r="BM164" s="165" t="s">
        <v>3817</v>
      </c>
    </row>
    <row r="165" spans="1:65" s="2" customFormat="1" ht="16.5" customHeight="1">
      <c r="A165" s="34"/>
      <c r="B165" s="153"/>
      <c r="C165" s="154" t="s">
        <v>628</v>
      </c>
      <c r="D165" s="154" t="s">
        <v>161</v>
      </c>
      <c r="E165" s="155" t="s">
        <v>3818</v>
      </c>
      <c r="F165" s="156" t="s">
        <v>3819</v>
      </c>
      <c r="G165" s="157" t="s">
        <v>3673</v>
      </c>
      <c r="H165" s="158">
        <v>12</v>
      </c>
      <c r="I165" s="159"/>
      <c r="J165" s="160">
        <f t="shared" si="20"/>
        <v>0</v>
      </c>
      <c r="K165" s="156" t="s">
        <v>3</v>
      </c>
      <c r="L165" s="35"/>
      <c r="M165" s="161" t="s">
        <v>3</v>
      </c>
      <c r="N165" s="162" t="s">
        <v>42</v>
      </c>
      <c r="O165" s="55"/>
      <c r="P165" s="163">
        <f t="shared" si="21"/>
        <v>0</v>
      </c>
      <c r="Q165" s="163">
        <v>0</v>
      </c>
      <c r="R165" s="163">
        <f t="shared" si="22"/>
        <v>0</v>
      </c>
      <c r="S165" s="163">
        <v>0</v>
      </c>
      <c r="T165" s="164">
        <f t="shared" si="23"/>
        <v>0</v>
      </c>
      <c r="U165" s="34"/>
      <c r="V165" s="34"/>
      <c r="W165" s="34"/>
      <c r="X165" s="34"/>
      <c r="Y165" s="34"/>
      <c r="Z165" s="34"/>
      <c r="AA165" s="34"/>
      <c r="AB165" s="34"/>
      <c r="AC165" s="34"/>
      <c r="AD165" s="34"/>
      <c r="AE165" s="34"/>
      <c r="AR165" s="165" t="s">
        <v>85</v>
      </c>
      <c r="AT165" s="165" t="s">
        <v>161</v>
      </c>
      <c r="AU165" s="165" t="s">
        <v>15</v>
      </c>
      <c r="AY165" s="19" t="s">
        <v>159</v>
      </c>
      <c r="BE165" s="166">
        <f t="shared" si="24"/>
        <v>0</v>
      </c>
      <c r="BF165" s="166">
        <f t="shared" si="25"/>
        <v>0</v>
      </c>
      <c r="BG165" s="166">
        <f t="shared" si="26"/>
        <v>0</v>
      </c>
      <c r="BH165" s="166">
        <f t="shared" si="27"/>
        <v>0</v>
      </c>
      <c r="BI165" s="166">
        <f t="shared" si="28"/>
        <v>0</v>
      </c>
      <c r="BJ165" s="19" t="s">
        <v>15</v>
      </c>
      <c r="BK165" s="166">
        <f t="shared" si="29"/>
        <v>0</v>
      </c>
      <c r="BL165" s="19" t="s">
        <v>85</v>
      </c>
      <c r="BM165" s="165" t="s">
        <v>3820</v>
      </c>
    </row>
    <row r="166" spans="1:65" s="2" customFormat="1" ht="16.5" customHeight="1">
      <c r="A166" s="34"/>
      <c r="B166" s="153"/>
      <c r="C166" s="154" t="s">
        <v>636</v>
      </c>
      <c r="D166" s="154" t="s">
        <v>161</v>
      </c>
      <c r="E166" s="155" t="s">
        <v>3821</v>
      </c>
      <c r="F166" s="156" t="s">
        <v>3769</v>
      </c>
      <c r="G166" s="157" t="s">
        <v>2172</v>
      </c>
      <c r="H166" s="209"/>
      <c r="I166" s="159"/>
      <c r="J166" s="160">
        <f t="shared" si="20"/>
        <v>0</v>
      </c>
      <c r="K166" s="156" t="s">
        <v>3</v>
      </c>
      <c r="L166" s="35"/>
      <c r="M166" s="161" t="s">
        <v>3</v>
      </c>
      <c r="N166" s="162" t="s">
        <v>42</v>
      </c>
      <c r="O166" s="55"/>
      <c r="P166" s="163">
        <f t="shared" si="21"/>
        <v>0</v>
      </c>
      <c r="Q166" s="163">
        <v>0</v>
      </c>
      <c r="R166" s="163">
        <f t="shared" si="22"/>
        <v>0</v>
      </c>
      <c r="S166" s="163">
        <v>0</v>
      </c>
      <c r="T166" s="164">
        <f t="shared" si="23"/>
        <v>0</v>
      </c>
      <c r="U166" s="34"/>
      <c r="V166" s="34"/>
      <c r="W166" s="34"/>
      <c r="X166" s="34"/>
      <c r="Y166" s="34"/>
      <c r="Z166" s="34"/>
      <c r="AA166" s="34"/>
      <c r="AB166" s="34"/>
      <c r="AC166" s="34"/>
      <c r="AD166" s="34"/>
      <c r="AE166" s="34"/>
      <c r="AR166" s="165" t="s">
        <v>85</v>
      </c>
      <c r="AT166" s="165" t="s">
        <v>161</v>
      </c>
      <c r="AU166" s="165" t="s">
        <v>15</v>
      </c>
      <c r="AY166" s="19" t="s">
        <v>159</v>
      </c>
      <c r="BE166" s="166">
        <f t="shared" si="24"/>
        <v>0</v>
      </c>
      <c r="BF166" s="166">
        <f t="shared" si="25"/>
        <v>0</v>
      </c>
      <c r="BG166" s="166">
        <f t="shared" si="26"/>
        <v>0</v>
      </c>
      <c r="BH166" s="166">
        <f t="shared" si="27"/>
        <v>0</v>
      </c>
      <c r="BI166" s="166">
        <f t="shared" si="28"/>
        <v>0</v>
      </c>
      <c r="BJ166" s="19" t="s">
        <v>15</v>
      </c>
      <c r="BK166" s="166">
        <f t="shared" si="29"/>
        <v>0</v>
      </c>
      <c r="BL166" s="19" t="s">
        <v>85</v>
      </c>
      <c r="BM166" s="165" t="s">
        <v>3822</v>
      </c>
    </row>
    <row r="167" spans="2:63" s="12" customFormat="1" ht="25.9" customHeight="1">
      <c r="B167" s="140"/>
      <c r="D167" s="141" t="s">
        <v>70</v>
      </c>
      <c r="E167" s="142" t="s">
        <v>3823</v>
      </c>
      <c r="F167" s="142" t="s">
        <v>3824</v>
      </c>
      <c r="I167" s="143"/>
      <c r="J167" s="144">
        <f>BK167</f>
        <v>0</v>
      </c>
      <c r="L167" s="140"/>
      <c r="M167" s="145"/>
      <c r="N167" s="146"/>
      <c r="O167" s="146"/>
      <c r="P167" s="147">
        <f>SUM(P168:P178)</f>
        <v>0</v>
      </c>
      <c r="Q167" s="146"/>
      <c r="R167" s="147">
        <f>SUM(R168:R178)</f>
        <v>0</v>
      </c>
      <c r="S167" s="146"/>
      <c r="T167" s="148">
        <f>SUM(T168:T178)</f>
        <v>0</v>
      </c>
      <c r="AR167" s="141" t="s">
        <v>15</v>
      </c>
      <c r="AT167" s="149" t="s">
        <v>70</v>
      </c>
      <c r="AU167" s="149" t="s">
        <v>71</v>
      </c>
      <c r="AY167" s="141" t="s">
        <v>159</v>
      </c>
      <c r="BK167" s="150">
        <f>SUM(BK168:BK178)</f>
        <v>0</v>
      </c>
    </row>
    <row r="168" spans="1:65" s="2" customFormat="1" ht="16.5" customHeight="1">
      <c r="A168" s="34"/>
      <c r="B168" s="153"/>
      <c r="C168" s="154" t="s">
        <v>640</v>
      </c>
      <c r="D168" s="154" t="s">
        <v>161</v>
      </c>
      <c r="E168" s="155" t="s">
        <v>3825</v>
      </c>
      <c r="F168" s="156" t="s">
        <v>3826</v>
      </c>
      <c r="G168" s="157" t="s">
        <v>3673</v>
      </c>
      <c r="H168" s="158">
        <v>12</v>
      </c>
      <c r="I168" s="159"/>
      <c r="J168" s="160">
        <f aca="true" t="shared" si="30" ref="J168:J178">ROUND(I168*H168,2)</f>
        <v>0</v>
      </c>
      <c r="K168" s="156" t="s">
        <v>3</v>
      </c>
      <c r="L168" s="35"/>
      <c r="M168" s="161" t="s">
        <v>3</v>
      </c>
      <c r="N168" s="162" t="s">
        <v>42</v>
      </c>
      <c r="O168" s="55"/>
      <c r="P168" s="163">
        <f aca="true" t="shared" si="31" ref="P168:P178">O168*H168</f>
        <v>0</v>
      </c>
      <c r="Q168" s="163">
        <v>0</v>
      </c>
      <c r="R168" s="163">
        <f aca="true" t="shared" si="32" ref="R168:R178">Q168*H168</f>
        <v>0</v>
      </c>
      <c r="S168" s="163">
        <v>0</v>
      </c>
      <c r="T168" s="164">
        <f aca="true" t="shared" si="33" ref="T168:T178">S168*H168</f>
        <v>0</v>
      </c>
      <c r="U168" s="34"/>
      <c r="V168" s="34"/>
      <c r="W168" s="34"/>
      <c r="X168" s="34"/>
      <c r="Y168" s="34"/>
      <c r="Z168" s="34"/>
      <c r="AA168" s="34"/>
      <c r="AB168" s="34"/>
      <c r="AC168" s="34"/>
      <c r="AD168" s="34"/>
      <c r="AE168" s="34"/>
      <c r="AR168" s="165" t="s">
        <v>85</v>
      </c>
      <c r="AT168" s="165" t="s">
        <v>161</v>
      </c>
      <c r="AU168" s="165" t="s">
        <v>15</v>
      </c>
      <c r="AY168" s="19" t="s">
        <v>159</v>
      </c>
      <c r="BE168" s="166">
        <f aca="true" t="shared" si="34" ref="BE168:BE178">IF(N168="základní",J168,0)</f>
        <v>0</v>
      </c>
      <c r="BF168" s="166">
        <f aca="true" t="shared" si="35" ref="BF168:BF178">IF(N168="snížená",J168,0)</f>
        <v>0</v>
      </c>
      <c r="BG168" s="166">
        <f aca="true" t="shared" si="36" ref="BG168:BG178">IF(N168="zákl. přenesená",J168,0)</f>
        <v>0</v>
      </c>
      <c r="BH168" s="166">
        <f aca="true" t="shared" si="37" ref="BH168:BH178">IF(N168="sníž. přenesená",J168,0)</f>
        <v>0</v>
      </c>
      <c r="BI168" s="166">
        <f aca="true" t="shared" si="38" ref="BI168:BI178">IF(N168="nulová",J168,0)</f>
        <v>0</v>
      </c>
      <c r="BJ168" s="19" t="s">
        <v>15</v>
      </c>
      <c r="BK168" s="166">
        <f aca="true" t="shared" si="39" ref="BK168:BK178">ROUND(I168*H168,2)</f>
        <v>0</v>
      </c>
      <c r="BL168" s="19" t="s">
        <v>85</v>
      </c>
      <c r="BM168" s="165" t="s">
        <v>3827</v>
      </c>
    </row>
    <row r="169" spans="1:65" s="2" customFormat="1" ht="24" customHeight="1">
      <c r="A169" s="34"/>
      <c r="B169" s="153"/>
      <c r="C169" s="154" t="s">
        <v>645</v>
      </c>
      <c r="D169" s="154" t="s">
        <v>161</v>
      </c>
      <c r="E169" s="155" t="s">
        <v>3828</v>
      </c>
      <c r="F169" s="156" t="s">
        <v>3829</v>
      </c>
      <c r="G169" s="157" t="s">
        <v>3673</v>
      </c>
      <c r="H169" s="158">
        <v>16</v>
      </c>
      <c r="I169" s="159"/>
      <c r="J169" s="160">
        <f t="shared" si="30"/>
        <v>0</v>
      </c>
      <c r="K169" s="156" t="s">
        <v>3</v>
      </c>
      <c r="L169" s="35"/>
      <c r="M169" s="161" t="s">
        <v>3</v>
      </c>
      <c r="N169" s="162" t="s">
        <v>42</v>
      </c>
      <c r="O169" s="55"/>
      <c r="P169" s="163">
        <f t="shared" si="31"/>
        <v>0</v>
      </c>
      <c r="Q169" s="163">
        <v>0</v>
      </c>
      <c r="R169" s="163">
        <f t="shared" si="32"/>
        <v>0</v>
      </c>
      <c r="S169" s="163">
        <v>0</v>
      </c>
      <c r="T169" s="164">
        <f t="shared" si="33"/>
        <v>0</v>
      </c>
      <c r="U169" s="34"/>
      <c r="V169" s="34"/>
      <c r="W169" s="34"/>
      <c r="X169" s="34"/>
      <c r="Y169" s="34"/>
      <c r="Z169" s="34"/>
      <c r="AA169" s="34"/>
      <c r="AB169" s="34"/>
      <c r="AC169" s="34"/>
      <c r="AD169" s="34"/>
      <c r="AE169" s="34"/>
      <c r="AR169" s="165" t="s">
        <v>85</v>
      </c>
      <c r="AT169" s="165" t="s">
        <v>161</v>
      </c>
      <c r="AU169" s="165" t="s">
        <v>15</v>
      </c>
      <c r="AY169" s="19" t="s">
        <v>159</v>
      </c>
      <c r="BE169" s="166">
        <f t="shared" si="34"/>
        <v>0</v>
      </c>
      <c r="BF169" s="166">
        <f t="shared" si="35"/>
        <v>0</v>
      </c>
      <c r="BG169" s="166">
        <f t="shared" si="36"/>
        <v>0</v>
      </c>
      <c r="BH169" s="166">
        <f t="shared" si="37"/>
        <v>0</v>
      </c>
      <c r="BI169" s="166">
        <f t="shared" si="38"/>
        <v>0</v>
      </c>
      <c r="BJ169" s="19" t="s">
        <v>15</v>
      </c>
      <c r="BK169" s="166">
        <f t="shared" si="39"/>
        <v>0</v>
      </c>
      <c r="BL169" s="19" t="s">
        <v>85</v>
      </c>
      <c r="BM169" s="165" t="s">
        <v>3830</v>
      </c>
    </row>
    <row r="170" spans="1:65" s="2" customFormat="1" ht="16.5" customHeight="1">
      <c r="A170" s="34"/>
      <c r="B170" s="153"/>
      <c r="C170" s="154" t="s">
        <v>650</v>
      </c>
      <c r="D170" s="154" t="s">
        <v>161</v>
      </c>
      <c r="E170" s="155" t="s">
        <v>3831</v>
      </c>
      <c r="F170" s="156" t="s">
        <v>3832</v>
      </c>
      <c r="G170" s="157" t="s">
        <v>3673</v>
      </c>
      <c r="H170" s="158">
        <v>16</v>
      </c>
      <c r="I170" s="159"/>
      <c r="J170" s="160">
        <f t="shared" si="30"/>
        <v>0</v>
      </c>
      <c r="K170" s="156" t="s">
        <v>3</v>
      </c>
      <c r="L170" s="35"/>
      <c r="M170" s="161" t="s">
        <v>3</v>
      </c>
      <c r="N170" s="162" t="s">
        <v>42</v>
      </c>
      <c r="O170" s="55"/>
      <c r="P170" s="163">
        <f t="shared" si="31"/>
        <v>0</v>
      </c>
      <c r="Q170" s="163">
        <v>0</v>
      </c>
      <c r="R170" s="163">
        <f t="shared" si="32"/>
        <v>0</v>
      </c>
      <c r="S170" s="163">
        <v>0</v>
      </c>
      <c r="T170" s="164">
        <f t="shared" si="33"/>
        <v>0</v>
      </c>
      <c r="U170" s="34"/>
      <c r="V170" s="34"/>
      <c r="W170" s="34"/>
      <c r="X170" s="34"/>
      <c r="Y170" s="34"/>
      <c r="Z170" s="34"/>
      <c r="AA170" s="34"/>
      <c r="AB170" s="34"/>
      <c r="AC170" s="34"/>
      <c r="AD170" s="34"/>
      <c r="AE170" s="34"/>
      <c r="AR170" s="165" t="s">
        <v>85</v>
      </c>
      <c r="AT170" s="165" t="s">
        <v>161</v>
      </c>
      <c r="AU170" s="165" t="s">
        <v>15</v>
      </c>
      <c r="AY170" s="19" t="s">
        <v>159</v>
      </c>
      <c r="BE170" s="166">
        <f t="shared" si="34"/>
        <v>0</v>
      </c>
      <c r="BF170" s="166">
        <f t="shared" si="35"/>
        <v>0</v>
      </c>
      <c r="BG170" s="166">
        <f t="shared" si="36"/>
        <v>0</v>
      </c>
      <c r="BH170" s="166">
        <f t="shared" si="37"/>
        <v>0</v>
      </c>
      <c r="BI170" s="166">
        <f t="shared" si="38"/>
        <v>0</v>
      </c>
      <c r="BJ170" s="19" t="s">
        <v>15</v>
      </c>
      <c r="BK170" s="166">
        <f t="shared" si="39"/>
        <v>0</v>
      </c>
      <c r="BL170" s="19" t="s">
        <v>85</v>
      </c>
      <c r="BM170" s="165" t="s">
        <v>3833</v>
      </c>
    </row>
    <row r="171" spans="1:65" s="2" customFormat="1" ht="24" customHeight="1">
      <c r="A171" s="34"/>
      <c r="B171" s="153"/>
      <c r="C171" s="154" t="s">
        <v>655</v>
      </c>
      <c r="D171" s="154" t="s">
        <v>161</v>
      </c>
      <c r="E171" s="155" t="s">
        <v>3834</v>
      </c>
      <c r="F171" s="156" t="s">
        <v>3835</v>
      </c>
      <c r="G171" s="157" t="s">
        <v>3673</v>
      </c>
      <c r="H171" s="158">
        <v>33</v>
      </c>
      <c r="I171" s="159"/>
      <c r="J171" s="160">
        <f t="shared" si="30"/>
        <v>0</v>
      </c>
      <c r="K171" s="156" t="s">
        <v>3</v>
      </c>
      <c r="L171" s="35"/>
      <c r="M171" s="161" t="s">
        <v>3</v>
      </c>
      <c r="N171" s="162" t="s">
        <v>42</v>
      </c>
      <c r="O171" s="55"/>
      <c r="P171" s="163">
        <f t="shared" si="31"/>
        <v>0</v>
      </c>
      <c r="Q171" s="163">
        <v>0</v>
      </c>
      <c r="R171" s="163">
        <f t="shared" si="32"/>
        <v>0</v>
      </c>
      <c r="S171" s="163">
        <v>0</v>
      </c>
      <c r="T171" s="164">
        <f t="shared" si="33"/>
        <v>0</v>
      </c>
      <c r="U171" s="34"/>
      <c r="V171" s="34"/>
      <c r="W171" s="34"/>
      <c r="X171" s="34"/>
      <c r="Y171" s="34"/>
      <c r="Z171" s="34"/>
      <c r="AA171" s="34"/>
      <c r="AB171" s="34"/>
      <c r="AC171" s="34"/>
      <c r="AD171" s="34"/>
      <c r="AE171" s="34"/>
      <c r="AR171" s="165" t="s">
        <v>85</v>
      </c>
      <c r="AT171" s="165" t="s">
        <v>161</v>
      </c>
      <c r="AU171" s="165" t="s">
        <v>15</v>
      </c>
      <c r="AY171" s="19" t="s">
        <v>159</v>
      </c>
      <c r="BE171" s="166">
        <f t="shared" si="34"/>
        <v>0</v>
      </c>
      <c r="BF171" s="166">
        <f t="shared" si="35"/>
        <v>0</v>
      </c>
      <c r="BG171" s="166">
        <f t="shared" si="36"/>
        <v>0</v>
      </c>
      <c r="BH171" s="166">
        <f t="shared" si="37"/>
        <v>0</v>
      </c>
      <c r="BI171" s="166">
        <f t="shared" si="38"/>
        <v>0</v>
      </c>
      <c r="BJ171" s="19" t="s">
        <v>15</v>
      </c>
      <c r="BK171" s="166">
        <f t="shared" si="39"/>
        <v>0</v>
      </c>
      <c r="BL171" s="19" t="s">
        <v>85</v>
      </c>
      <c r="BM171" s="165" t="s">
        <v>3836</v>
      </c>
    </row>
    <row r="172" spans="1:65" s="2" customFormat="1" ht="16.5" customHeight="1">
      <c r="A172" s="34"/>
      <c r="B172" s="153"/>
      <c r="C172" s="154" t="s">
        <v>660</v>
      </c>
      <c r="D172" s="154" t="s">
        <v>161</v>
      </c>
      <c r="E172" s="155" t="s">
        <v>3837</v>
      </c>
      <c r="F172" s="156" t="s">
        <v>3838</v>
      </c>
      <c r="G172" s="157" t="s">
        <v>3673</v>
      </c>
      <c r="H172" s="158">
        <v>6</v>
      </c>
      <c r="I172" s="159"/>
      <c r="J172" s="160">
        <f t="shared" si="30"/>
        <v>0</v>
      </c>
      <c r="K172" s="156" t="s">
        <v>3</v>
      </c>
      <c r="L172" s="35"/>
      <c r="M172" s="161" t="s">
        <v>3</v>
      </c>
      <c r="N172" s="162" t="s">
        <v>42</v>
      </c>
      <c r="O172" s="55"/>
      <c r="P172" s="163">
        <f t="shared" si="31"/>
        <v>0</v>
      </c>
      <c r="Q172" s="163">
        <v>0</v>
      </c>
      <c r="R172" s="163">
        <f t="shared" si="32"/>
        <v>0</v>
      </c>
      <c r="S172" s="163">
        <v>0</v>
      </c>
      <c r="T172" s="164">
        <f t="shared" si="33"/>
        <v>0</v>
      </c>
      <c r="U172" s="34"/>
      <c r="V172" s="34"/>
      <c r="W172" s="34"/>
      <c r="X172" s="34"/>
      <c r="Y172" s="34"/>
      <c r="Z172" s="34"/>
      <c r="AA172" s="34"/>
      <c r="AB172" s="34"/>
      <c r="AC172" s="34"/>
      <c r="AD172" s="34"/>
      <c r="AE172" s="34"/>
      <c r="AR172" s="165" t="s">
        <v>85</v>
      </c>
      <c r="AT172" s="165" t="s">
        <v>161</v>
      </c>
      <c r="AU172" s="165" t="s">
        <v>15</v>
      </c>
      <c r="AY172" s="19" t="s">
        <v>159</v>
      </c>
      <c r="BE172" s="166">
        <f t="shared" si="34"/>
        <v>0</v>
      </c>
      <c r="BF172" s="166">
        <f t="shared" si="35"/>
        <v>0</v>
      </c>
      <c r="BG172" s="166">
        <f t="shared" si="36"/>
        <v>0</v>
      </c>
      <c r="BH172" s="166">
        <f t="shared" si="37"/>
        <v>0</v>
      </c>
      <c r="BI172" s="166">
        <f t="shared" si="38"/>
        <v>0</v>
      </c>
      <c r="BJ172" s="19" t="s">
        <v>15</v>
      </c>
      <c r="BK172" s="166">
        <f t="shared" si="39"/>
        <v>0</v>
      </c>
      <c r="BL172" s="19" t="s">
        <v>85</v>
      </c>
      <c r="BM172" s="165" t="s">
        <v>3839</v>
      </c>
    </row>
    <row r="173" spans="1:65" s="2" customFormat="1" ht="24" customHeight="1">
      <c r="A173" s="34"/>
      <c r="B173" s="153"/>
      <c r="C173" s="154" t="s">
        <v>664</v>
      </c>
      <c r="D173" s="154" t="s">
        <v>161</v>
      </c>
      <c r="E173" s="155" t="s">
        <v>3840</v>
      </c>
      <c r="F173" s="156" t="s">
        <v>3841</v>
      </c>
      <c r="G173" s="157" t="s">
        <v>3673</v>
      </c>
      <c r="H173" s="158">
        <v>5</v>
      </c>
      <c r="I173" s="159"/>
      <c r="J173" s="160">
        <f t="shared" si="30"/>
        <v>0</v>
      </c>
      <c r="K173" s="156" t="s">
        <v>3</v>
      </c>
      <c r="L173" s="35"/>
      <c r="M173" s="161" t="s">
        <v>3</v>
      </c>
      <c r="N173" s="162" t="s">
        <v>42</v>
      </c>
      <c r="O173" s="55"/>
      <c r="P173" s="163">
        <f t="shared" si="31"/>
        <v>0</v>
      </c>
      <c r="Q173" s="163">
        <v>0</v>
      </c>
      <c r="R173" s="163">
        <f t="shared" si="32"/>
        <v>0</v>
      </c>
      <c r="S173" s="163">
        <v>0</v>
      </c>
      <c r="T173" s="164">
        <f t="shared" si="33"/>
        <v>0</v>
      </c>
      <c r="U173" s="34"/>
      <c r="V173" s="34"/>
      <c r="W173" s="34"/>
      <c r="X173" s="34"/>
      <c r="Y173" s="34"/>
      <c r="Z173" s="34"/>
      <c r="AA173" s="34"/>
      <c r="AB173" s="34"/>
      <c r="AC173" s="34"/>
      <c r="AD173" s="34"/>
      <c r="AE173" s="34"/>
      <c r="AR173" s="165" t="s">
        <v>85</v>
      </c>
      <c r="AT173" s="165" t="s">
        <v>161</v>
      </c>
      <c r="AU173" s="165" t="s">
        <v>15</v>
      </c>
      <c r="AY173" s="19" t="s">
        <v>159</v>
      </c>
      <c r="BE173" s="166">
        <f t="shared" si="34"/>
        <v>0</v>
      </c>
      <c r="BF173" s="166">
        <f t="shared" si="35"/>
        <v>0</v>
      </c>
      <c r="BG173" s="166">
        <f t="shared" si="36"/>
        <v>0</v>
      </c>
      <c r="BH173" s="166">
        <f t="shared" si="37"/>
        <v>0</v>
      </c>
      <c r="BI173" s="166">
        <f t="shared" si="38"/>
        <v>0</v>
      </c>
      <c r="BJ173" s="19" t="s">
        <v>15</v>
      </c>
      <c r="BK173" s="166">
        <f t="shared" si="39"/>
        <v>0</v>
      </c>
      <c r="BL173" s="19" t="s">
        <v>85</v>
      </c>
      <c r="BM173" s="165" t="s">
        <v>3842</v>
      </c>
    </row>
    <row r="174" spans="1:65" s="2" customFormat="1" ht="16.5" customHeight="1">
      <c r="A174" s="34"/>
      <c r="B174" s="153"/>
      <c r="C174" s="154" t="s">
        <v>670</v>
      </c>
      <c r="D174" s="154" t="s">
        <v>161</v>
      </c>
      <c r="E174" s="155" t="s">
        <v>3843</v>
      </c>
      <c r="F174" s="156" t="s">
        <v>3844</v>
      </c>
      <c r="G174" s="157" t="s">
        <v>3673</v>
      </c>
      <c r="H174" s="158">
        <v>1</v>
      </c>
      <c r="I174" s="159"/>
      <c r="J174" s="160">
        <f t="shared" si="30"/>
        <v>0</v>
      </c>
      <c r="K174" s="156" t="s">
        <v>3</v>
      </c>
      <c r="L174" s="35"/>
      <c r="M174" s="161" t="s">
        <v>3</v>
      </c>
      <c r="N174" s="162" t="s">
        <v>42</v>
      </c>
      <c r="O174" s="55"/>
      <c r="P174" s="163">
        <f t="shared" si="31"/>
        <v>0</v>
      </c>
      <c r="Q174" s="163">
        <v>0</v>
      </c>
      <c r="R174" s="163">
        <f t="shared" si="32"/>
        <v>0</v>
      </c>
      <c r="S174" s="163">
        <v>0</v>
      </c>
      <c r="T174" s="164">
        <f t="shared" si="33"/>
        <v>0</v>
      </c>
      <c r="U174" s="34"/>
      <c r="V174" s="34"/>
      <c r="W174" s="34"/>
      <c r="X174" s="34"/>
      <c r="Y174" s="34"/>
      <c r="Z174" s="34"/>
      <c r="AA174" s="34"/>
      <c r="AB174" s="34"/>
      <c r="AC174" s="34"/>
      <c r="AD174" s="34"/>
      <c r="AE174" s="34"/>
      <c r="AR174" s="165" t="s">
        <v>85</v>
      </c>
      <c r="AT174" s="165" t="s">
        <v>161</v>
      </c>
      <c r="AU174" s="165" t="s">
        <v>15</v>
      </c>
      <c r="AY174" s="19" t="s">
        <v>159</v>
      </c>
      <c r="BE174" s="166">
        <f t="shared" si="34"/>
        <v>0</v>
      </c>
      <c r="BF174" s="166">
        <f t="shared" si="35"/>
        <v>0</v>
      </c>
      <c r="BG174" s="166">
        <f t="shared" si="36"/>
        <v>0</v>
      </c>
      <c r="BH174" s="166">
        <f t="shared" si="37"/>
        <v>0</v>
      </c>
      <c r="BI174" s="166">
        <f t="shared" si="38"/>
        <v>0</v>
      </c>
      <c r="BJ174" s="19" t="s">
        <v>15</v>
      </c>
      <c r="BK174" s="166">
        <f t="shared" si="39"/>
        <v>0</v>
      </c>
      <c r="BL174" s="19" t="s">
        <v>85</v>
      </c>
      <c r="BM174" s="165" t="s">
        <v>3845</v>
      </c>
    </row>
    <row r="175" spans="1:65" s="2" customFormat="1" ht="16.5" customHeight="1">
      <c r="A175" s="34"/>
      <c r="B175" s="153"/>
      <c r="C175" s="154" t="s">
        <v>681</v>
      </c>
      <c r="D175" s="154" t="s">
        <v>161</v>
      </c>
      <c r="E175" s="155" t="s">
        <v>3846</v>
      </c>
      <c r="F175" s="156" t="s">
        <v>3847</v>
      </c>
      <c r="G175" s="157" t="s">
        <v>3673</v>
      </c>
      <c r="H175" s="158">
        <v>24</v>
      </c>
      <c r="I175" s="159"/>
      <c r="J175" s="160">
        <f t="shared" si="30"/>
        <v>0</v>
      </c>
      <c r="K175" s="156" t="s">
        <v>3</v>
      </c>
      <c r="L175" s="35"/>
      <c r="M175" s="161" t="s">
        <v>3</v>
      </c>
      <c r="N175" s="162" t="s">
        <v>42</v>
      </c>
      <c r="O175" s="55"/>
      <c r="P175" s="163">
        <f t="shared" si="31"/>
        <v>0</v>
      </c>
      <c r="Q175" s="163">
        <v>0</v>
      </c>
      <c r="R175" s="163">
        <f t="shared" si="32"/>
        <v>0</v>
      </c>
      <c r="S175" s="163">
        <v>0</v>
      </c>
      <c r="T175" s="164">
        <f t="shared" si="33"/>
        <v>0</v>
      </c>
      <c r="U175" s="34"/>
      <c r="V175" s="34"/>
      <c r="W175" s="34"/>
      <c r="X175" s="34"/>
      <c r="Y175" s="34"/>
      <c r="Z175" s="34"/>
      <c r="AA175" s="34"/>
      <c r="AB175" s="34"/>
      <c r="AC175" s="34"/>
      <c r="AD175" s="34"/>
      <c r="AE175" s="34"/>
      <c r="AR175" s="165" t="s">
        <v>85</v>
      </c>
      <c r="AT175" s="165" t="s">
        <v>161</v>
      </c>
      <c r="AU175" s="165" t="s">
        <v>15</v>
      </c>
      <c r="AY175" s="19" t="s">
        <v>159</v>
      </c>
      <c r="BE175" s="166">
        <f t="shared" si="34"/>
        <v>0</v>
      </c>
      <c r="BF175" s="166">
        <f t="shared" si="35"/>
        <v>0</v>
      </c>
      <c r="BG175" s="166">
        <f t="shared" si="36"/>
        <v>0</v>
      </c>
      <c r="BH175" s="166">
        <f t="shared" si="37"/>
        <v>0</v>
      </c>
      <c r="BI175" s="166">
        <f t="shared" si="38"/>
        <v>0</v>
      </c>
      <c r="BJ175" s="19" t="s">
        <v>15</v>
      </c>
      <c r="BK175" s="166">
        <f t="shared" si="39"/>
        <v>0</v>
      </c>
      <c r="BL175" s="19" t="s">
        <v>85</v>
      </c>
      <c r="BM175" s="165" t="s">
        <v>3848</v>
      </c>
    </row>
    <row r="176" spans="1:65" s="2" customFormat="1" ht="24" customHeight="1">
      <c r="A176" s="34"/>
      <c r="B176" s="153"/>
      <c r="C176" s="154" t="s">
        <v>693</v>
      </c>
      <c r="D176" s="154" t="s">
        <v>161</v>
      </c>
      <c r="E176" s="155" t="s">
        <v>3849</v>
      </c>
      <c r="F176" s="156" t="s">
        <v>3850</v>
      </c>
      <c r="G176" s="157" t="s">
        <v>3673</v>
      </c>
      <c r="H176" s="158">
        <v>2</v>
      </c>
      <c r="I176" s="159"/>
      <c r="J176" s="160">
        <f t="shared" si="30"/>
        <v>0</v>
      </c>
      <c r="K176" s="156" t="s">
        <v>3</v>
      </c>
      <c r="L176" s="35"/>
      <c r="M176" s="161" t="s">
        <v>3</v>
      </c>
      <c r="N176" s="162" t="s">
        <v>42</v>
      </c>
      <c r="O176" s="55"/>
      <c r="P176" s="163">
        <f t="shared" si="31"/>
        <v>0</v>
      </c>
      <c r="Q176" s="163">
        <v>0</v>
      </c>
      <c r="R176" s="163">
        <f t="shared" si="32"/>
        <v>0</v>
      </c>
      <c r="S176" s="163">
        <v>0</v>
      </c>
      <c r="T176" s="164">
        <f t="shared" si="33"/>
        <v>0</v>
      </c>
      <c r="U176" s="34"/>
      <c r="V176" s="34"/>
      <c r="W176" s="34"/>
      <c r="X176" s="34"/>
      <c r="Y176" s="34"/>
      <c r="Z176" s="34"/>
      <c r="AA176" s="34"/>
      <c r="AB176" s="34"/>
      <c r="AC176" s="34"/>
      <c r="AD176" s="34"/>
      <c r="AE176" s="34"/>
      <c r="AR176" s="165" t="s">
        <v>85</v>
      </c>
      <c r="AT176" s="165" t="s">
        <v>161</v>
      </c>
      <c r="AU176" s="165" t="s">
        <v>15</v>
      </c>
      <c r="AY176" s="19" t="s">
        <v>159</v>
      </c>
      <c r="BE176" s="166">
        <f t="shared" si="34"/>
        <v>0</v>
      </c>
      <c r="BF176" s="166">
        <f t="shared" si="35"/>
        <v>0</v>
      </c>
      <c r="BG176" s="166">
        <f t="shared" si="36"/>
        <v>0</v>
      </c>
      <c r="BH176" s="166">
        <f t="shared" si="37"/>
        <v>0</v>
      </c>
      <c r="BI176" s="166">
        <f t="shared" si="38"/>
        <v>0</v>
      </c>
      <c r="BJ176" s="19" t="s">
        <v>15</v>
      </c>
      <c r="BK176" s="166">
        <f t="shared" si="39"/>
        <v>0</v>
      </c>
      <c r="BL176" s="19" t="s">
        <v>85</v>
      </c>
      <c r="BM176" s="165" t="s">
        <v>3851</v>
      </c>
    </row>
    <row r="177" spans="1:65" s="2" customFormat="1" ht="24" customHeight="1">
      <c r="A177" s="34"/>
      <c r="B177" s="153"/>
      <c r="C177" s="154" t="s">
        <v>698</v>
      </c>
      <c r="D177" s="154" t="s">
        <v>161</v>
      </c>
      <c r="E177" s="155" t="s">
        <v>3852</v>
      </c>
      <c r="F177" s="156" t="s">
        <v>3853</v>
      </c>
      <c r="G177" s="157" t="s">
        <v>3673</v>
      </c>
      <c r="H177" s="158">
        <v>31</v>
      </c>
      <c r="I177" s="159"/>
      <c r="J177" s="160">
        <f t="shared" si="30"/>
        <v>0</v>
      </c>
      <c r="K177" s="156" t="s">
        <v>3</v>
      </c>
      <c r="L177" s="35"/>
      <c r="M177" s="161" t="s">
        <v>3</v>
      </c>
      <c r="N177" s="162" t="s">
        <v>42</v>
      </c>
      <c r="O177" s="55"/>
      <c r="P177" s="163">
        <f t="shared" si="31"/>
        <v>0</v>
      </c>
      <c r="Q177" s="163">
        <v>0</v>
      </c>
      <c r="R177" s="163">
        <f t="shared" si="32"/>
        <v>0</v>
      </c>
      <c r="S177" s="163">
        <v>0</v>
      </c>
      <c r="T177" s="164">
        <f t="shared" si="33"/>
        <v>0</v>
      </c>
      <c r="U177" s="34"/>
      <c r="V177" s="34"/>
      <c r="W177" s="34"/>
      <c r="X177" s="34"/>
      <c r="Y177" s="34"/>
      <c r="Z177" s="34"/>
      <c r="AA177" s="34"/>
      <c r="AB177" s="34"/>
      <c r="AC177" s="34"/>
      <c r="AD177" s="34"/>
      <c r="AE177" s="34"/>
      <c r="AR177" s="165" t="s">
        <v>85</v>
      </c>
      <c r="AT177" s="165" t="s">
        <v>161</v>
      </c>
      <c r="AU177" s="165" t="s">
        <v>15</v>
      </c>
      <c r="AY177" s="19" t="s">
        <v>159</v>
      </c>
      <c r="BE177" s="166">
        <f t="shared" si="34"/>
        <v>0</v>
      </c>
      <c r="BF177" s="166">
        <f t="shared" si="35"/>
        <v>0</v>
      </c>
      <c r="BG177" s="166">
        <f t="shared" si="36"/>
        <v>0</v>
      </c>
      <c r="BH177" s="166">
        <f t="shared" si="37"/>
        <v>0</v>
      </c>
      <c r="BI177" s="166">
        <f t="shared" si="38"/>
        <v>0</v>
      </c>
      <c r="BJ177" s="19" t="s">
        <v>15</v>
      </c>
      <c r="BK177" s="166">
        <f t="shared" si="39"/>
        <v>0</v>
      </c>
      <c r="BL177" s="19" t="s">
        <v>85</v>
      </c>
      <c r="BM177" s="165" t="s">
        <v>3854</v>
      </c>
    </row>
    <row r="178" spans="1:65" s="2" customFormat="1" ht="16.5" customHeight="1">
      <c r="A178" s="34"/>
      <c r="B178" s="153"/>
      <c r="C178" s="154" t="s">
        <v>704</v>
      </c>
      <c r="D178" s="154" t="s">
        <v>161</v>
      </c>
      <c r="E178" s="155" t="s">
        <v>3855</v>
      </c>
      <c r="F178" s="156" t="s">
        <v>3769</v>
      </c>
      <c r="G178" s="157" t="s">
        <v>2172</v>
      </c>
      <c r="H178" s="209"/>
      <c r="I178" s="159"/>
      <c r="J178" s="160">
        <f t="shared" si="30"/>
        <v>0</v>
      </c>
      <c r="K178" s="156" t="s">
        <v>3</v>
      </c>
      <c r="L178" s="35"/>
      <c r="M178" s="161" t="s">
        <v>3</v>
      </c>
      <c r="N178" s="162" t="s">
        <v>42</v>
      </c>
      <c r="O178" s="55"/>
      <c r="P178" s="163">
        <f t="shared" si="31"/>
        <v>0</v>
      </c>
      <c r="Q178" s="163">
        <v>0</v>
      </c>
      <c r="R178" s="163">
        <f t="shared" si="32"/>
        <v>0</v>
      </c>
      <c r="S178" s="163">
        <v>0</v>
      </c>
      <c r="T178" s="164">
        <f t="shared" si="33"/>
        <v>0</v>
      </c>
      <c r="U178" s="34"/>
      <c r="V178" s="34"/>
      <c r="W178" s="34"/>
      <c r="X178" s="34"/>
      <c r="Y178" s="34"/>
      <c r="Z178" s="34"/>
      <c r="AA178" s="34"/>
      <c r="AB178" s="34"/>
      <c r="AC178" s="34"/>
      <c r="AD178" s="34"/>
      <c r="AE178" s="34"/>
      <c r="AR178" s="165" t="s">
        <v>85</v>
      </c>
      <c r="AT178" s="165" t="s">
        <v>161</v>
      </c>
      <c r="AU178" s="165" t="s">
        <v>15</v>
      </c>
      <c r="AY178" s="19" t="s">
        <v>159</v>
      </c>
      <c r="BE178" s="166">
        <f t="shared" si="34"/>
        <v>0</v>
      </c>
      <c r="BF178" s="166">
        <f t="shared" si="35"/>
        <v>0</v>
      </c>
      <c r="BG178" s="166">
        <f t="shared" si="36"/>
        <v>0</v>
      </c>
      <c r="BH178" s="166">
        <f t="shared" si="37"/>
        <v>0</v>
      </c>
      <c r="BI178" s="166">
        <f t="shared" si="38"/>
        <v>0</v>
      </c>
      <c r="BJ178" s="19" t="s">
        <v>15</v>
      </c>
      <c r="BK178" s="166">
        <f t="shared" si="39"/>
        <v>0</v>
      </c>
      <c r="BL178" s="19" t="s">
        <v>85</v>
      </c>
      <c r="BM178" s="165" t="s">
        <v>3856</v>
      </c>
    </row>
    <row r="179" spans="2:63" s="12" customFormat="1" ht="25.9" customHeight="1">
      <c r="B179" s="140"/>
      <c r="D179" s="141" t="s">
        <v>70</v>
      </c>
      <c r="E179" s="142" t="s">
        <v>3857</v>
      </c>
      <c r="F179" s="142" t="s">
        <v>3858</v>
      </c>
      <c r="I179" s="143"/>
      <c r="J179" s="144">
        <f>BK179</f>
        <v>0</v>
      </c>
      <c r="L179" s="140"/>
      <c r="M179" s="145"/>
      <c r="N179" s="146"/>
      <c r="O179" s="146"/>
      <c r="P179" s="147">
        <f>SUM(P180:P182)</f>
        <v>0</v>
      </c>
      <c r="Q179" s="146"/>
      <c r="R179" s="147">
        <f>SUM(R180:R182)</f>
        <v>0</v>
      </c>
      <c r="S179" s="146"/>
      <c r="T179" s="148">
        <f>SUM(T180:T182)</f>
        <v>0</v>
      </c>
      <c r="AR179" s="141" t="s">
        <v>15</v>
      </c>
      <c r="AT179" s="149" t="s">
        <v>70</v>
      </c>
      <c r="AU179" s="149" t="s">
        <v>71</v>
      </c>
      <c r="AY179" s="141" t="s">
        <v>159</v>
      </c>
      <c r="BK179" s="150">
        <f>SUM(BK180:BK182)</f>
        <v>0</v>
      </c>
    </row>
    <row r="180" spans="1:65" s="2" customFormat="1" ht="16.5" customHeight="1">
      <c r="A180" s="34"/>
      <c r="B180" s="153"/>
      <c r="C180" s="154" t="s">
        <v>708</v>
      </c>
      <c r="D180" s="154" t="s">
        <v>161</v>
      </c>
      <c r="E180" s="155" t="s">
        <v>3859</v>
      </c>
      <c r="F180" s="156" t="s">
        <v>3860</v>
      </c>
      <c r="G180" s="157" t="s">
        <v>3673</v>
      </c>
      <c r="H180" s="158">
        <v>5</v>
      </c>
      <c r="I180" s="159"/>
      <c r="J180" s="160">
        <f>ROUND(I180*H180,2)</f>
        <v>0</v>
      </c>
      <c r="K180" s="156" t="s">
        <v>3</v>
      </c>
      <c r="L180" s="35"/>
      <c r="M180" s="161" t="s">
        <v>3</v>
      </c>
      <c r="N180" s="162" t="s">
        <v>42</v>
      </c>
      <c r="O180" s="55"/>
      <c r="P180" s="163">
        <f>O180*H180</f>
        <v>0</v>
      </c>
      <c r="Q180" s="163">
        <v>0</v>
      </c>
      <c r="R180" s="163">
        <f>Q180*H180</f>
        <v>0</v>
      </c>
      <c r="S180" s="163">
        <v>0</v>
      </c>
      <c r="T180" s="164">
        <f>S180*H180</f>
        <v>0</v>
      </c>
      <c r="U180" s="34"/>
      <c r="V180" s="34"/>
      <c r="W180" s="34"/>
      <c r="X180" s="34"/>
      <c r="Y180" s="34"/>
      <c r="Z180" s="34"/>
      <c r="AA180" s="34"/>
      <c r="AB180" s="34"/>
      <c r="AC180" s="34"/>
      <c r="AD180" s="34"/>
      <c r="AE180" s="34"/>
      <c r="AR180" s="165" t="s">
        <v>85</v>
      </c>
      <c r="AT180" s="165" t="s">
        <v>161</v>
      </c>
      <c r="AU180" s="165" t="s">
        <v>15</v>
      </c>
      <c r="AY180" s="19" t="s">
        <v>159</v>
      </c>
      <c r="BE180" s="166">
        <f>IF(N180="základní",J180,0)</f>
        <v>0</v>
      </c>
      <c r="BF180" s="166">
        <f>IF(N180="snížená",J180,0)</f>
        <v>0</v>
      </c>
      <c r="BG180" s="166">
        <f>IF(N180="zákl. přenesená",J180,0)</f>
        <v>0</v>
      </c>
      <c r="BH180" s="166">
        <f>IF(N180="sníž. přenesená",J180,0)</f>
        <v>0</v>
      </c>
      <c r="BI180" s="166">
        <f>IF(N180="nulová",J180,0)</f>
        <v>0</v>
      </c>
      <c r="BJ180" s="19" t="s">
        <v>15</v>
      </c>
      <c r="BK180" s="166">
        <f>ROUND(I180*H180,2)</f>
        <v>0</v>
      </c>
      <c r="BL180" s="19" t="s">
        <v>85</v>
      </c>
      <c r="BM180" s="165" t="s">
        <v>3861</v>
      </c>
    </row>
    <row r="181" spans="1:65" s="2" customFormat="1" ht="24" customHeight="1">
      <c r="A181" s="34"/>
      <c r="B181" s="153"/>
      <c r="C181" s="154" t="s">
        <v>720</v>
      </c>
      <c r="D181" s="154" t="s">
        <v>161</v>
      </c>
      <c r="E181" s="155" t="s">
        <v>3862</v>
      </c>
      <c r="F181" s="156" t="s">
        <v>3863</v>
      </c>
      <c r="G181" s="157" t="s">
        <v>298</v>
      </c>
      <c r="H181" s="158">
        <v>10</v>
      </c>
      <c r="I181" s="159"/>
      <c r="J181" s="160">
        <f>ROUND(I181*H181,2)</f>
        <v>0</v>
      </c>
      <c r="K181" s="156" t="s">
        <v>3</v>
      </c>
      <c r="L181" s="35"/>
      <c r="M181" s="161" t="s">
        <v>3</v>
      </c>
      <c r="N181" s="162" t="s">
        <v>42</v>
      </c>
      <c r="O181" s="55"/>
      <c r="P181" s="163">
        <f>O181*H181</f>
        <v>0</v>
      </c>
      <c r="Q181" s="163">
        <v>0</v>
      </c>
      <c r="R181" s="163">
        <f>Q181*H181</f>
        <v>0</v>
      </c>
      <c r="S181" s="163">
        <v>0</v>
      </c>
      <c r="T181" s="164">
        <f>S181*H181</f>
        <v>0</v>
      </c>
      <c r="U181" s="34"/>
      <c r="V181" s="34"/>
      <c r="W181" s="34"/>
      <c r="X181" s="34"/>
      <c r="Y181" s="34"/>
      <c r="Z181" s="34"/>
      <c r="AA181" s="34"/>
      <c r="AB181" s="34"/>
      <c r="AC181" s="34"/>
      <c r="AD181" s="34"/>
      <c r="AE181" s="34"/>
      <c r="AR181" s="165" t="s">
        <v>85</v>
      </c>
      <c r="AT181" s="165" t="s">
        <v>161</v>
      </c>
      <c r="AU181" s="165" t="s">
        <v>15</v>
      </c>
      <c r="AY181" s="19" t="s">
        <v>159</v>
      </c>
      <c r="BE181" s="166">
        <f>IF(N181="základní",J181,0)</f>
        <v>0</v>
      </c>
      <c r="BF181" s="166">
        <f>IF(N181="snížená",J181,0)</f>
        <v>0</v>
      </c>
      <c r="BG181" s="166">
        <f>IF(N181="zákl. přenesená",J181,0)</f>
        <v>0</v>
      </c>
      <c r="BH181" s="166">
        <f>IF(N181="sníž. přenesená",J181,0)</f>
        <v>0</v>
      </c>
      <c r="BI181" s="166">
        <f>IF(N181="nulová",J181,0)</f>
        <v>0</v>
      </c>
      <c r="BJ181" s="19" t="s">
        <v>15</v>
      </c>
      <c r="BK181" s="166">
        <f>ROUND(I181*H181,2)</f>
        <v>0</v>
      </c>
      <c r="BL181" s="19" t="s">
        <v>85</v>
      </c>
      <c r="BM181" s="165" t="s">
        <v>3864</v>
      </c>
    </row>
    <row r="182" spans="1:65" s="2" customFormat="1" ht="16.5" customHeight="1">
      <c r="A182" s="34"/>
      <c r="B182" s="153"/>
      <c r="C182" s="154" t="s">
        <v>734</v>
      </c>
      <c r="D182" s="154" t="s">
        <v>161</v>
      </c>
      <c r="E182" s="155" t="s">
        <v>3865</v>
      </c>
      <c r="F182" s="156" t="s">
        <v>3866</v>
      </c>
      <c r="G182" s="157" t="s">
        <v>298</v>
      </c>
      <c r="H182" s="158">
        <v>10</v>
      </c>
      <c r="I182" s="159"/>
      <c r="J182" s="160">
        <f>ROUND(I182*H182,2)</f>
        <v>0</v>
      </c>
      <c r="K182" s="156" t="s">
        <v>3</v>
      </c>
      <c r="L182" s="35"/>
      <c r="M182" s="161" t="s">
        <v>3</v>
      </c>
      <c r="N182" s="162" t="s">
        <v>42</v>
      </c>
      <c r="O182" s="55"/>
      <c r="P182" s="163">
        <f>O182*H182</f>
        <v>0</v>
      </c>
      <c r="Q182" s="163">
        <v>0</v>
      </c>
      <c r="R182" s="163">
        <f>Q182*H182</f>
        <v>0</v>
      </c>
      <c r="S182" s="163">
        <v>0</v>
      </c>
      <c r="T182" s="164">
        <f>S182*H182</f>
        <v>0</v>
      </c>
      <c r="U182" s="34"/>
      <c r="V182" s="34"/>
      <c r="W182" s="34"/>
      <c r="X182" s="34"/>
      <c r="Y182" s="34"/>
      <c r="Z182" s="34"/>
      <c r="AA182" s="34"/>
      <c r="AB182" s="34"/>
      <c r="AC182" s="34"/>
      <c r="AD182" s="34"/>
      <c r="AE182" s="34"/>
      <c r="AR182" s="165" t="s">
        <v>85</v>
      </c>
      <c r="AT182" s="165" t="s">
        <v>161</v>
      </c>
      <c r="AU182" s="165" t="s">
        <v>15</v>
      </c>
      <c r="AY182" s="19" t="s">
        <v>159</v>
      </c>
      <c r="BE182" s="166">
        <f>IF(N182="základní",J182,0)</f>
        <v>0</v>
      </c>
      <c r="BF182" s="166">
        <f>IF(N182="snížená",J182,0)</f>
        <v>0</v>
      </c>
      <c r="BG182" s="166">
        <f>IF(N182="zákl. přenesená",J182,0)</f>
        <v>0</v>
      </c>
      <c r="BH182" s="166">
        <f>IF(N182="sníž. přenesená",J182,0)</f>
        <v>0</v>
      </c>
      <c r="BI182" s="166">
        <f>IF(N182="nulová",J182,0)</f>
        <v>0</v>
      </c>
      <c r="BJ182" s="19" t="s">
        <v>15</v>
      </c>
      <c r="BK182" s="166">
        <f>ROUND(I182*H182,2)</f>
        <v>0</v>
      </c>
      <c r="BL182" s="19" t="s">
        <v>85</v>
      </c>
      <c r="BM182" s="165" t="s">
        <v>3867</v>
      </c>
    </row>
    <row r="183" spans="2:63" s="12" customFormat="1" ht="25.9" customHeight="1">
      <c r="B183" s="140"/>
      <c r="D183" s="141" t="s">
        <v>70</v>
      </c>
      <c r="E183" s="142" t="s">
        <v>3868</v>
      </c>
      <c r="F183" s="142" t="s">
        <v>3869</v>
      </c>
      <c r="I183" s="143"/>
      <c r="J183" s="144">
        <f>BK183</f>
        <v>0</v>
      </c>
      <c r="L183" s="140"/>
      <c r="M183" s="145"/>
      <c r="N183" s="146"/>
      <c r="O183" s="146"/>
      <c r="P183" s="147">
        <f>SUM(P184:P193)</f>
        <v>0</v>
      </c>
      <c r="Q183" s="146"/>
      <c r="R183" s="147">
        <f>SUM(R184:R193)</f>
        <v>0</v>
      </c>
      <c r="S183" s="146"/>
      <c r="T183" s="148">
        <f>SUM(T184:T193)</f>
        <v>0</v>
      </c>
      <c r="AR183" s="141" t="s">
        <v>15</v>
      </c>
      <c r="AT183" s="149" t="s">
        <v>70</v>
      </c>
      <c r="AU183" s="149" t="s">
        <v>71</v>
      </c>
      <c r="AY183" s="141" t="s">
        <v>159</v>
      </c>
      <c r="BK183" s="150">
        <f>SUM(BK184:BK193)</f>
        <v>0</v>
      </c>
    </row>
    <row r="184" spans="1:65" s="2" customFormat="1" ht="16.5" customHeight="1">
      <c r="A184" s="34"/>
      <c r="B184" s="153"/>
      <c r="C184" s="154" t="s">
        <v>740</v>
      </c>
      <c r="D184" s="154" t="s">
        <v>161</v>
      </c>
      <c r="E184" s="155" t="s">
        <v>3870</v>
      </c>
      <c r="F184" s="156" t="s">
        <v>3871</v>
      </c>
      <c r="G184" s="157" t="s">
        <v>298</v>
      </c>
      <c r="H184" s="158">
        <v>120</v>
      </c>
      <c r="I184" s="159"/>
      <c r="J184" s="160">
        <f aca="true" t="shared" si="40" ref="J184:J193">ROUND(I184*H184,2)</f>
        <v>0</v>
      </c>
      <c r="K184" s="156" t="s">
        <v>3</v>
      </c>
      <c r="L184" s="35"/>
      <c r="M184" s="161" t="s">
        <v>3</v>
      </c>
      <c r="N184" s="162" t="s">
        <v>42</v>
      </c>
      <c r="O184" s="55"/>
      <c r="P184" s="163">
        <f aca="true" t="shared" si="41" ref="P184:P193">O184*H184</f>
        <v>0</v>
      </c>
      <c r="Q184" s="163">
        <v>0</v>
      </c>
      <c r="R184" s="163">
        <f aca="true" t="shared" si="42" ref="R184:R193">Q184*H184</f>
        <v>0</v>
      </c>
      <c r="S184" s="163">
        <v>0</v>
      </c>
      <c r="T184" s="164">
        <f aca="true" t="shared" si="43" ref="T184:T193">S184*H184</f>
        <v>0</v>
      </c>
      <c r="U184" s="34"/>
      <c r="V184" s="34"/>
      <c r="W184" s="34"/>
      <c r="X184" s="34"/>
      <c r="Y184" s="34"/>
      <c r="Z184" s="34"/>
      <c r="AA184" s="34"/>
      <c r="AB184" s="34"/>
      <c r="AC184" s="34"/>
      <c r="AD184" s="34"/>
      <c r="AE184" s="34"/>
      <c r="AR184" s="165" t="s">
        <v>85</v>
      </c>
      <c r="AT184" s="165" t="s">
        <v>161</v>
      </c>
      <c r="AU184" s="165" t="s">
        <v>15</v>
      </c>
      <c r="AY184" s="19" t="s">
        <v>159</v>
      </c>
      <c r="BE184" s="166">
        <f aca="true" t="shared" si="44" ref="BE184:BE193">IF(N184="základní",J184,0)</f>
        <v>0</v>
      </c>
      <c r="BF184" s="166">
        <f aca="true" t="shared" si="45" ref="BF184:BF193">IF(N184="snížená",J184,0)</f>
        <v>0</v>
      </c>
      <c r="BG184" s="166">
        <f aca="true" t="shared" si="46" ref="BG184:BG193">IF(N184="zákl. přenesená",J184,0)</f>
        <v>0</v>
      </c>
      <c r="BH184" s="166">
        <f aca="true" t="shared" si="47" ref="BH184:BH193">IF(N184="sníž. přenesená",J184,0)</f>
        <v>0</v>
      </c>
      <c r="BI184" s="166">
        <f aca="true" t="shared" si="48" ref="BI184:BI193">IF(N184="nulová",J184,0)</f>
        <v>0</v>
      </c>
      <c r="BJ184" s="19" t="s">
        <v>15</v>
      </c>
      <c r="BK184" s="166">
        <f aca="true" t="shared" si="49" ref="BK184:BK193">ROUND(I184*H184,2)</f>
        <v>0</v>
      </c>
      <c r="BL184" s="19" t="s">
        <v>85</v>
      </c>
      <c r="BM184" s="165" t="s">
        <v>3872</v>
      </c>
    </row>
    <row r="185" spans="1:65" s="2" customFormat="1" ht="16.5" customHeight="1">
      <c r="A185" s="34"/>
      <c r="B185" s="153"/>
      <c r="C185" s="154" t="s">
        <v>748</v>
      </c>
      <c r="D185" s="154" t="s">
        <v>161</v>
      </c>
      <c r="E185" s="155" t="s">
        <v>3873</v>
      </c>
      <c r="F185" s="156" t="s">
        <v>3874</v>
      </c>
      <c r="G185" s="157" t="s">
        <v>298</v>
      </c>
      <c r="H185" s="158">
        <v>110</v>
      </c>
      <c r="I185" s="159"/>
      <c r="J185" s="160">
        <f t="shared" si="40"/>
        <v>0</v>
      </c>
      <c r="K185" s="156" t="s">
        <v>3</v>
      </c>
      <c r="L185" s="35"/>
      <c r="M185" s="161" t="s">
        <v>3</v>
      </c>
      <c r="N185" s="162" t="s">
        <v>42</v>
      </c>
      <c r="O185" s="55"/>
      <c r="P185" s="163">
        <f t="shared" si="41"/>
        <v>0</v>
      </c>
      <c r="Q185" s="163">
        <v>0</v>
      </c>
      <c r="R185" s="163">
        <f t="shared" si="42"/>
        <v>0</v>
      </c>
      <c r="S185" s="163">
        <v>0</v>
      </c>
      <c r="T185" s="164">
        <f t="shared" si="43"/>
        <v>0</v>
      </c>
      <c r="U185" s="34"/>
      <c r="V185" s="34"/>
      <c r="W185" s="34"/>
      <c r="X185" s="34"/>
      <c r="Y185" s="34"/>
      <c r="Z185" s="34"/>
      <c r="AA185" s="34"/>
      <c r="AB185" s="34"/>
      <c r="AC185" s="34"/>
      <c r="AD185" s="34"/>
      <c r="AE185" s="34"/>
      <c r="AR185" s="165" t="s">
        <v>85</v>
      </c>
      <c r="AT185" s="165" t="s">
        <v>161</v>
      </c>
      <c r="AU185" s="165" t="s">
        <v>15</v>
      </c>
      <c r="AY185" s="19" t="s">
        <v>159</v>
      </c>
      <c r="BE185" s="166">
        <f t="shared" si="44"/>
        <v>0</v>
      </c>
      <c r="BF185" s="166">
        <f t="shared" si="45"/>
        <v>0</v>
      </c>
      <c r="BG185" s="166">
        <f t="shared" si="46"/>
        <v>0</v>
      </c>
      <c r="BH185" s="166">
        <f t="shared" si="47"/>
        <v>0</v>
      </c>
      <c r="BI185" s="166">
        <f t="shared" si="48"/>
        <v>0</v>
      </c>
      <c r="BJ185" s="19" t="s">
        <v>15</v>
      </c>
      <c r="BK185" s="166">
        <f t="shared" si="49"/>
        <v>0</v>
      </c>
      <c r="BL185" s="19" t="s">
        <v>85</v>
      </c>
      <c r="BM185" s="165" t="s">
        <v>3875</v>
      </c>
    </row>
    <row r="186" spans="1:65" s="2" customFormat="1" ht="16.5" customHeight="1">
      <c r="A186" s="34"/>
      <c r="B186" s="153"/>
      <c r="C186" s="154" t="s">
        <v>760</v>
      </c>
      <c r="D186" s="154" t="s">
        <v>161</v>
      </c>
      <c r="E186" s="155" t="s">
        <v>3684</v>
      </c>
      <c r="F186" s="156" t="s">
        <v>3685</v>
      </c>
      <c r="G186" s="157" t="s">
        <v>3673</v>
      </c>
      <c r="H186" s="158">
        <v>1</v>
      </c>
      <c r="I186" s="159"/>
      <c r="J186" s="160">
        <f t="shared" si="40"/>
        <v>0</v>
      </c>
      <c r="K186" s="156" t="s">
        <v>3</v>
      </c>
      <c r="L186" s="35"/>
      <c r="M186" s="161" t="s">
        <v>3</v>
      </c>
      <c r="N186" s="162" t="s">
        <v>42</v>
      </c>
      <c r="O186" s="55"/>
      <c r="P186" s="163">
        <f t="shared" si="41"/>
        <v>0</v>
      </c>
      <c r="Q186" s="163">
        <v>0</v>
      </c>
      <c r="R186" s="163">
        <f t="shared" si="42"/>
        <v>0</v>
      </c>
      <c r="S186" s="163">
        <v>0</v>
      </c>
      <c r="T186" s="164">
        <f t="shared" si="43"/>
        <v>0</v>
      </c>
      <c r="U186" s="34"/>
      <c r="V186" s="34"/>
      <c r="W186" s="34"/>
      <c r="X186" s="34"/>
      <c r="Y186" s="34"/>
      <c r="Z186" s="34"/>
      <c r="AA186" s="34"/>
      <c r="AB186" s="34"/>
      <c r="AC186" s="34"/>
      <c r="AD186" s="34"/>
      <c r="AE186" s="34"/>
      <c r="AR186" s="165" t="s">
        <v>85</v>
      </c>
      <c r="AT186" s="165" t="s">
        <v>161</v>
      </c>
      <c r="AU186" s="165" t="s">
        <v>15</v>
      </c>
      <c r="AY186" s="19" t="s">
        <v>159</v>
      </c>
      <c r="BE186" s="166">
        <f t="shared" si="44"/>
        <v>0</v>
      </c>
      <c r="BF186" s="166">
        <f t="shared" si="45"/>
        <v>0</v>
      </c>
      <c r="BG186" s="166">
        <f t="shared" si="46"/>
        <v>0</v>
      </c>
      <c r="BH186" s="166">
        <f t="shared" si="47"/>
        <v>0</v>
      </c>
      <c r="BI186" s="166">
        <f t="shared" si="48"/>
        <v>0</v>
      </c>
      <c r="BJ186" s="19" t="s">
        <v>15</v>
      </c>
      <c r="BK186" s="166">
        <f t="shared" si="49"/>
        <v>0</v>
      </c>
      <c r="BL186" s="19" t="s">
        <v>85</v>
      </c>
      <c r="BM186" s="165" t="s">
        <v>3876</v>
      </c>
    </row>
    <row r="187" spans="1:65" s="2" customFormat="1" ht="16.5" customHeight="1">
      <c r="A187" s="34"/>
      <c r="B187" s="153"/>
      <c r="C187" s="154" t="s">
        <v>769</v>
      </c>
      <c r="D187" s="154" t="s">
        <v>161</v>
      </c>
      <c r="E187" s="155" t="s">
        <v>3877</v>
      </c>
      <c r="F187" s="156" t="s">
        <v>3878</v>
      </c>
      <c r="G187" s="157" t="s">
        <v>3673</v>
      </c>
      <c r="H187" s="158">
        <v>1</v>
      </c>
      <c r="I187" s="159"/>
      <c r="J187" s="160">
        <f t="shared" si="40"/>
        <v>0</v>
      </c>
      <c r="K187" s="156" t="s">
        <v>3</v>
      </c>
      <c r="L187" s="35"/>
      <c r="M187" s="161" t="s">
        <v>3</v>
      </c>
      <c r="N187" s="162" t="s">
        <v>42</v>
      </c>
      <c r="O187" s="55"/>
      <c r="P187" s="163">
        <f t="shared" si="41"/>
        <v>0</v>
      </c>
      <c r="Q187" s="163">
        <v>0</v>
      </c>
      <c r="R187" s="163">
        <f t="shared" si="42"/>
        <v>0</v>
      </c>
      <c r="S187" s="163">
        <v>0</v>
      </c>
      <c r="T187" s="164">
        <f t="shared" si="43"/>
        <v>0</v>
      </c>
      <c r="U187" s="34"/>
      <c r="V187" s="34"/>
      <c r="W187" s="34"/>
      <c r="X187" s="34"/>
      <c r="Y187" s="34"/>
      <c r="Z187" s="34"/>
      <c r="AA187" s="34"/>
      <c r="AB187" s="34"/>
      <c r="AC187" s="34"/>
      <c r="AD187" s="34"/>
      <c r="AE187" s="34"/>
      <c r="AR187" s="165" t="s">
        <v>85</v>
      </c>
      <c r="AT187" s="165" t="s">
        <v>161</v>
      </c>
      <c r="AU187" s="165" t="s">
        <v>15</v>
      </c>
      <c r="AY187" s="19" t="s">
        <v>159</v>
      </c>
      <c r="BE187" s="166">
        <f t="shared" si="44"/>
        <v>0</v>
      </c>
      <c r="BF187" s="166">
        <f t="shared" si="45"/>
        <v>0</v>
      </c>
      <c r="BG187" s="166">
        <f t="shared" si="46"/>
        <v>0</v>
      </c>
      <c r="BH187" s="166">
        <f t="shared" si="47"/>
        <v>0</v>
      </c>
      <c r="BI187" s="166">
        <f t="shared" si="48"/>
        <v>0</v>
      </c>
      <c r="BJ187" s="19" t="s">
        <v>15</v>
      </c>
      <c r="BK187" s="166">
        <f t="shared" si="49"/>
        <v>0</v>
      </c>
      <c r="BL187" s="19" t="s">
        <v>85</v>
      </c>
      <c r="BM187" s="165" t="s">
        <v>3879</v>
      </c>
    </row>
    <row r="188" spans="1:65" s="2" customFormat="1" ht="16.5" customHeight="1">
      <c r="A188" s="34"/>
      <c r="B188" s="153"/>
      <c r="C188" s="154" t="s">
        <v>786</v>
      </c>
      <c r="D188" s="154" t="s">
        <v>161</v>
      </c>
      <c r="E188" s="155" t="s">
        <v>3880</v>
      </c>
      <c r="F188" s="156" t="s">
        <v>3881</v>
      </c>
      <c r="G188" s="157" t="s">
        <v>3673</v>
      </c>
      <c r="H188" s="158">
        <v>1</v>
      </c>
      <c r="I188" s="159"/>
      <c r="J188" s="160">
        <f t="shared" si="40"/>
        <v>0</v>
      </c>
      <c r="K188" s="156" t="s">
        <v>3</v>
      </c>
      <c r="L188" s="35"/>
      <c r="M188" s="161" t="s">
        <v>3</v>
      </c>
      <c r="N188" s="162" t="s">
        <v>42</v>
      </c>
      <c r="O188" s="55"/>
      <c r="P188" s="163">
        <f t="shared" si="41"/>
        <v>0</v>
      </c>
      <c r="Q188" s="163">
        <v>0</v>
      </c>
      <c r="R188" s="163">
        <f t="shared" si="42"/>
        <v>0</v>
      </c>
      <c r="S188" s="163">
        <v>0</v>
      </c>
      <c r="T188" s="164">
        <f t="shared" si="43"/>
        <v>0</v>
      </c>
      <c r="U188" s="34"/>
      <c r="V188" s="34"/>
      <c r="W188" s="34"/>
      <c r="X188" s="34"/>
      <c r="Y188" s="34"/>
      <c r="Z188" s="34"/>
      <c r="AA188" s="34"/>
      <c r="AB188" s="34"/>
      <c r="AC188" s="34"/>
      <c r="AD188" s="34"/>
      <c r="AE188" s="34"/>
      <c r="AR188" s="165" t="s">
        <v>85</v>
      </c>
      <c r="AT188" s="165" t="s">
        <v>161</v>
      </c>
      <c r="AU188" s="165" t="s">
        <v>15</v>
      </c>
      <c r="AY188" s="19" t="s">
        <v>159</v>
      </c>
      <c r="BE188" s="166">
        <f t="shared" si="44"/>
        <v>0</v>
      </c>
      <c r="BF188" s="166">
        <f t="shared" si="45"/>
        <v>0</v>
      </c>
      <c r="BG188" s="166">
        <f t="shared" si="46"/>
        <v>0</v>
      </c>
      <c r="BH188" s="166">
        <f t="shared" si="47"/>
        <v>0</v>
      </c>
      <c r="BI188" s="166">
        <f t="shared" si="48"/>
        <v>0</v>
      </c>
      <c r="BJ188" s="19" t="s">
        <v>15</v>
      </c>
      <c r="BK188" s="166">
        <f t="shared" si="49"/>
        <v>0</v>
      </c>
      <c r="BL188" s="19" t="s">
        <v>85</v>
      </c>
      <c r="BM188" s="165" t="s">
        <v>3882</v>
      </c>
    </row>
    <row r="189" spans="1:65" s="2" customFormat="1" ht="16.5" customHeight="1">
      <c r="A189" s="34"/>
      <c r="B189" s="153"/>
      <c r="C189" s="154" t="s">
        <v>791</v>
      </c>
      <c r="D189" s="154" t="s">
        <v>161</v>
      </c>
      <c r="E189" s="155" t="s">
        <v>3883</v>
      </c>
      <c r="F189" s="156" t="s">
        <v>3884</v>
      </c>
      <c r="G189" s="157" t="s">
        <v>3673</v>
      </c>
      <c r="H189" s="158">
        <v>1</v>
      </c>
      <c r="I189" s="159"/>
      <c r="J189" s="160">
        <f t="shared" si="40"/>
        <v>0</v>
      </c>
      <c r="K189" s="156" t="s">
        <v>3</v>
      </c>
      <c r="L189" s="35"/>
      <c r="M189" s="161" t="s">
        <v>3</v>
      </c>
      <c r="N189" s="162" t="s">
        <v>42</v>
      </c>
      <c r="O189" s="55"/>
      <c r="P189" s="163">
        <f t="shared" si="41"/>
        <v>0</v>
      </c>
      <c r="Q189" s="163">
        <v>0</v>
      </c>
      <c r="R189" s="163">
        <f t="shared" si="42"/>
        <v>0</v>
      </c>
      <c r="S189" s="163">
        <v>0</v>
      </c>
      <c r="T189" s="164">
        <f t="shared" si="43"/>
        <v>0</v>
      </c>
      <c r="U189" s="34"/>
      <c r="V189" s="34"/>
      <c r="W189" s="34"/>
      <c r="X189" s="34"/>
      <c r="Y189" s="34"/>
      <c r="Z189" s="34"/>
      <c r="AA189" s="34"/>
      <c r="AB189" s="34"/>
      <c r="AC189" s="34"/>
      <c r="AD189" s="34"/>
      <c r="AE189" s="34"/>
      <c r="AR189" s="165" t="s">
        <v>85</v>
      </c>
      <c r="AT189" s="165" t="s">
        <v>161</v>
      </c>
      <c r="AU189" s="165" t="s">
        <v>15</v>
      </c>
      <c r="AY189" s="19" t="s">
        <v>159</v>
      </c>
      <c r="BE189" s="166">
        <f t="shared" si="44"/>
        <v>0</v>
      </c>
      <c r="BF189" s="166">
        <f t="shared" si="45"/>
        <v>0</v>
      </c>
      <c r="BG189" s="166">
        <f t="shared" si="46"/>
        <v>0</v>
      </c>
      <c r="BH189" s="166">
        <f t="shared" si="47"/>
        <v>0</v>
      </c>
      <c r="BI189" s="166">
        <f t="shared" si="48"/>
        <v>0</v>
      </c>
      <c r="BJ189" s="19" t="s">
        <v>15</v>
      </c>
      <c r="BK189" s="166">
        <f t="shared" si="49"/>
        <v>0</v>
      </c>
      <c r="BL189" s="19" t="s">
        <v>85</v>
      </c>
      <c r="BM189" s="165" t="s">
        <v>3885</v>
      </c>
    </row>
    <row r="190" spans="1:65" s="2" customFormat="1" ht="16.5" customHeight="1">
      <c r="A190" s="34"/>
      <c r="B190" s="153"/>
      <c r="C190" s="154" t="s">
        <v>796</v>
      </c>
      <c r="D190" s="154" t="s">
        <v>161</v>
      </c>
      <c r="E190" s="155" t="s">
        <v>3886</v>
      </c>
      <c r="F190" s="156" t="s">
        <v>3887</v>
      </c>
      <c r="G190" s="157" t="s">
        <v>3673</v>
      </c>
      <c r="H190" s="158">
        <v>1</v>
      </c>
      <c r="I190" s="159"/>
      <c r="J190" s="160">
        <f t="shared" si="40"/>
        <v>0</v>
      </c>
      <c r="K190" s="156" t="s">
        <v>3</v>
      </c>
      <c r="L190" s="35"/>
      <c r="M190" s="161" t="s">
        <v>3</v>
      </c>
      <c r="N190" s="162" t="s">
        <v>42</v>
      </c>
      <c r="O190" s="55"/>
      <c r="P190" s="163">
        <f t="shared" si="41"/>
        <v>0</v>
      </c>
      <c r="Q190" s="163">
        <v>0</v>
      </c>
      <c r="R190" s="163">
        <f t="shared" si="42"/>
        <v>0</v>
      </c>
      <c r="S190" s="163">
        <v>0</v>
      </c>
      <c r="T190" s="164">
        <f t="shared" si="43"/>
        <v>0</v>
      </c>
      <c r="U190" s="34"/>
      <c r="V190" s="34"/>
      <c r="W190" s="34"/>
      <c r="X190" s="34"/>
      <c r="Y190" s="34"/>
      <c r="Z190" s="34"/>
      <c r="AA190" s="34"/>
      <c r="AB190" s="34"/>
      <c r="AC190" s="34"/>
      <c r="AD190" s="34"/>
      <c r="AE190" s="34"/>
      <c r="AR190" s="165" t="s">
        <v>85</v>
      </c>
      <c r="AT190" s="165" t="s">
        <v>161</v>
      </c>
      <c r="AU190" s="165" t="s">
        <v>15</v>
      </c>
      <c r="AY190" s="19" t="s">
        <v>159</v>
      </c>
      <c r="BE190" s="166">
        <f t="shared" si="44"/>
        <v>0</v>
      </c>
      <c r="BF190" s="166">
        <f t="shared" si="45"/>
        <v>0</v>
      </c>
      <c r="BG190" s="166">
        <f t="shared" si="46"/>
        <v>0</v>
      </c>
      <c r="BH190" s="166">
        <f t="shared" si="47"/>
        <v>0</v>
      </c>
      <c r="BI190" s="166">
        <f t="shared" si="48"/>
        <v>0</v>
      </c>
      <c r="BJ190" s="19" t="s">
        <v>15</v>
      </c>
      <c r="BK190" s="166">
        <f t="shared" si="49"/>
        <v>0</v>
      </c>
      <c r="BL190" s="19" t="s">
        <v>85</v>
      </c>
      <c r="BM190" s="165" t="s">
        <v>3888</v>
      </c>
    </row>
    <row r="191" spans="1:65" s="2" customFormat="1" ht="16.5" customHeight="1">
      <c r="A191" s="34"/>
      <c r="B191" s="153"/>
      <c r="C191" s="154" t="s">
        <v>800</v>
      </c>
      <c r="D191" s="154" t="s">
        <v>161</v>
      </c>
      <c r="E191" s="155" t="s">
        <v>3889</v>
      </c>
      <c r="F191" s="156" t="s">
        <v>3890</v>
      </c>
      <c r="G191" s="157" t="s">
        <v>3673</v>
      </c>
      <c r="H191" s="158">
        <v>1</v>
      </c>
      <c r="I191" s="159"/>
      <c r="J191" s="160">
        <f t="shared" si="40"/>
        <v>0</v>
      </c>
      <c r="K191" s="156" t="s">
        <v>3</v>
      </c>
      <c r="L191" s="35"/>
      <c r="M191" s="161" t="s">
        <v>3</v>
      </c>
      <c r="N191" s="162" t="s">
        <v>42</v>
      </c>
      <c r="O191" s="55"/>
      <c r="P191" s="163">
        <f t="shared" si="41"/>
        <v>0</v>
      </c>
      <c r="Q191" s="163">
        <v>0</v>
      </c>
      <c r="R191" s="163">
        <f t="shared" si="42"/>
        <v>0</v>
      </c>
      <c r="S191" s="163">
        <v>0</v>
      </c>
      <c r="T191" s="164">
        <f t="shared" si="43"/>
        <v>0</v>
      </c>
      <c r="U191" s="34"/>
      <c r="V191" s="34"/>
      <c r="W191" s="34"/>
      <c r="X191" s="34"/>
      <c r="Y191" s="34"/>
      <c r="Z191" s="34"/>
      <c r="AA191" s="34"/>
      <c r="AB191" s="34"/>
      <c r="AC191" s="34"/>
      <c r="AD191" s="34"/>
      <c r="AE191" s="34"/>
      <c r="AR191" s="165" t="s">
        <v>85</v>
      </c>
      <c r="AT191" s="165" t="s">
        <v>161</v>
      </c>
      <c r="AU191" s="165" t="s">
        <v>15</v>
      </c>
      <c r="AY191" s="19" t="s">
        <v>159</v>
      </c>
      <c r="BE191" s="166">
        <f t="shared" si="44"/>
        <v>0</v>
      </c>
      <c r="BF191" s="166">
        <f t="shared" si="45"/>
        <v>0</v>
      </c>
      <c r="BG191" s="166">
        <f t="shared" si="46"/>
        <v>0</v>
      </c>
      <c r="BH191" s="166">
        <f t="shared" si="47"/>
        <v>0</v>
      </c>
      <c r="BI191" s="166">
        <f t="shared" si="48"/>
        <v>0</v>
      </c>
      <c r="BJ191" s="19" t="s">
        <v>15</v>
      </c>
      <c r="BK191" s="166">
        <f t="shared" si="49"/>
        <v>0</v>
      </c>
      <c r="BL191" s="19" t="s">
        <v>85</v>
      </c>
      <c r="BM191" s="165" t="s">
        <v>3891</v>
      </c>
    </row>
    <row r="192" spans="1:65" s="2" customFormat="1" ht="16.5" customHeight="1">
      <c r="A192" s="34"/>
      <c r="B192" s="153"/>
      <c r="C192" s="154" t="s">
        <v>805</v>
      </c>
      <c r="D192" s="154" t="s">
        <v>161</v>
      </c>
      <c r="E192" s="155" t="s">
        <v>3892</v>
      </c>
      <c r="F192" s="156" t="s">
        <v>3893</v>
      </c>
      <c r="G192" s="157" t="s">
        <v>3673</v>
      </c>
      <c r="H192" s="158">
        <v>4</v>
      </c>
      <c r="I192" s="159"/>
      <c r="J192" s="160">
        <f t="shared" si="40"/>
        <v>0</v>
      </c>
      <c r="K192" s="156" t="s">
        <v>3</v>
      </c>
      <c r="L192" s="35"/>
      <c r="M192" s="161" t="s">
        <v>3</v>
      </c>
      <c r="N192" s="162" t="s">
        <v>42</v>
      </c>
      <c r="O192" s="55"/>
      <c r="P192" s="163">
        <f t="shared" si="41"/>
        <v>0</v>
      </c>
      <c r="Q192" s="163">
        <v>0</v>
      </c>
      <c r="R192" s="163">
        <f t="shared" si="42"/>
        <v>0</v>
      </c>
      <c r="S192" s="163">
        <v>0</v>
      </c>
      <c r="T192" s="164">
        <f t="shared" si="43"/>
        <v>0</v>
      </c>
      <c r="U192" s="34"/>
      <c r="V192" s="34"/>
      <c r="W192" s="34"/>
      <c r="X192" s="34"/>
      <c r="Y192" s="34"/>
      <c r="Z192" s="34"/>
      <c r="AA192" s="34"/>
      <c r="AB192" s="34"/>
      <c r="AC192" s="34"/>
      <c r="AD192" s="34"/>
      <c r="AE192" s="34"/>
      <c r="AR192" s="165" t="s">
        <v>85</v>
      </c>
      <c r="AT192" s="165" t="s">
        <v>161</v>
      </c>
      <c r="AU192" s="165" t="s">
        <v>15</v>
      </c>
      <c r="AY192" s="19" t="s">
        <v>159</v>
      </c>
      <c r="BE192" s="166">
        <f t="shared" si="44"/>
        <v>0</v>
      </c>
      <c r="BF192" s="166">
        <f t="shared" si="45"/>
        <v>0</v>
      </c>
      <c r="BG192" s="166">
        <f t="shared" si="46"/>
        <v>0</v>
      </c>
      <c r="BH192" s="166">
        <f t="shared" si="47"/>
        <v>0</v>
      </c>
      <c r="BI192" s="166">
        <f t="shared" si="48"/>
        <v>0</v>
      </c>
      <c r="BJ192" s="19" t="s">
        <v>15</v>
      </c>
      <c r="BK192" s="166">
        <f t="shared" si="49"/>
        <v>0</v>
      </c>
      <c r="BL192" s="19" t="s">
        <v>85</v>
      </c>
      <c r="BM192" s="165" t="s">
        <v>3894</v>
      </c>
    </row>
    <row r="193" spans="1:65" s="2" customFormat="1" ht="16.5" customHeight="1">
      <c r="A193" s="34"/>
      <c r="B193" s="153"/>
      <c r="C193" s="154" t="s">
        <v>808</v>
      </c>
      <c r="D193" s="154" t="s">
        <v>161</v>
      </c>
      <c r="E193" s="155" t="s">
        <v>3895</v>
      </c>
      <c r="F193" s="156" t="s">
        <v>3769</v>
      </c>
      <c r="G193" s="157" t="s">
        <v>2172</v>
      </c>
      <c r="H193" s="209"/>
      <c r="I193" s="159"/>
      <c r="J193" s="160">
        <f t="shared" si="40"/>
        <v>0</v>
      </c>
      <c r="K193" s="156" t="s">
        <v>3</v>
      </c>
      <c r="L193" s="35"/>
      <c r="M193" s="161" t="s">
        <v>3</v>
      </c>
      <c r="N193" s="162" t="s">
        <v>42</v>
      </c>
      <c r="O193" s="55"/>
      <c r="P193" s="163">
        <f t="shared" si="41"/>
        <v>0</v>
      </c>
      <c r="Q193" s="163">
        <v>0</v>
      </c>
      <c r="R193" s="163">
        <f t="shared" si="42"/>
        <v>0</v>
      </c>
      <c r="S193" s="163">
        <v>0</v>
      </c>
      <c r="T193" s="164">
        <f t="shared" si="43"/>
        <v>0</v>
      </c>
      <c r="U193" s="34"/>
      <c r="V193" s="34"/>
      <c r="W193" s="34"/>
      <c r="X193" s="34"/>
      <c r="Y193" s="34"/>
      <c r="Z193" s="34"/>
      <c r="AA193" s="34"/>
      <c r="AB193" s="34"/>
      <c r="AC193" s="34"/>
      <c r="AD193" s="34"/>
      <c r="AE193" s="34"/>
      <c r="AR193" s="165" t="s">
        <v>85</v>
      </c>
      <c r="AT193" s="165" t="s">
        <v>161</v>
      </c>
      <c r="AU193" s="165" t="s">
        <v>15</v>
      </c>
      <c r="AY193" s="19" t="s">
        <v>159</v>
      </c>
      <c r="BE193" s="166">
        <f t="shared" si="44"/>
        <v>0</v>
      </c>
      <c r="BF193" s="166">
        <f t="shared" si="45"/>
        <v>0</v>
      </c>
      <c r="BG193" s="166">
        <f t="shared" si="46"/>
        <v>0</v>
      </c>
      <c r="BH193" s="166">
        <f t="shared" si="47"/>
        <v>0</v>
      </c>
      <c r="BI193" s="166">
        <f t="shared" si="48"/>
        <v>0</v>
      </c>
      <c r="BJ193" s="19" t="s">
        <v>15</v>
      </c>
      <c r="BK193" s="166">
        <f t="shared" si="49"/>
        <v>0</v>
      </c>
      <c r="BL193" s="19" t="s">
        <v>85</v>
      </c>
      <c r="BM193" s="165" t="s">
        <v>3896</v>
      </c>
    </row>
    <row r="194" spans="2:63" s="12" customFormat="1" ht="25.9" customHeight="1">
      <c r="B194" s="140"/>
      <c r="D194" s="141" t="s">
        <v>70</v>
      </c>
      <c r="E194" s="142" t="s">
        <v>3897</v>
      </c>
      <c r="F194" s="142" t="s">
        <v>3898</v>
      </c>
      <c r="I194" s="143"/>
      <c r="J194" s="144">
        <f>BK194</f>
        <v>0</v>
      </c>
      <c r="L194" s="140"/>
      <c r="M194" s="145"/>
      <c r="N194" s="146"/>
      <c r="O194" s="146"/>
      <c r="P194" s="147">
        <f>SUM(P195:P212)</f>
        <v>0</v>
      </c>
      <c r="Q194" s="146"/>
      <c r="R194" s="147">
        <f>SUM(R195:R212)</f>
        <v>0</v>
      </c>
      <c r="S194" s="146"/>
      <c r="T194" s="148">
        <f>SUM(T195:T212)</f>
        <v>0</v>
      </c>
      <c r="AR194" s="141" t="s">
        <v>15</v>
      </c>
      <c r="AT194" s="149" t="s">
        <v>70</v>
      </c>
      <c r="AU194" s="149" t="s">
        <v>71</v>
      </c>
      <c r="AY194" s="141" t="s">
        <v>159</v>
      </c>
      <c r="BK194" s="150">
        <f>SUM(BK195:BK212)</f>
        <v>0</v>
      </c>
    </row>
    <row r="195" spans="1:65" s="2" customFormat="1" ht="16.5" customHeight="1">
      <c r="A195" s="34"/>
      <c r="B195" s="153"/>
      <c r="C195" s="154" t="s">
        <v>812</v>
      </c>
      <c r="D195" s="154" t="s">
        <v>161</v>
      </c>
      <c r="E195" s="155" t="s">
        <v>3899</v>
      </c>
      <c r="F195" s="156" t="s">
        <v>3900</v>
      </c>
      <c r="G195" s="157" t="s">
        <v>298</v>
      </c>
      <c r="H195" s="158">
        <v>100</v>
      </c>
      <c r="I195" s="159"/>
      <c r="J195" s="160">
        <f aca="true" t="shared" si="50" ref="J195:J212">ROUND(I195*H195,2)</f>
        <v>0</v>
      </c>
      <c r="K195" s="156" t="s">
        <v>3</v>
      </c>
      <c r="L195" s="35"/>
      <c r="M195" s="161" t="s">
        <v>3</v>
      </c>
      <c r="N195" s="162" t="s">
        <v>42</v>
      </c>
      <c r="O195" s="55"/>
      <c r="P195" s="163">
        <f aca="true" t="shared" si="51" ref="P195:P212">O195*H195</f>
        <v>0</v>
      </c>
      <c r="Q195" s="163">
        <v>0</v>
      </c>
      <c r="R195" s="163">
        <f aca="true" t="shared" si="52" ref="R195:R212">Q195*H195</f>
        <v>0</v>
      </c>
      <c r="S195" s="163">
        <v>0</v>
      </c>
      <c r="T195" s="164">
        <f aca="true" t="shared" si="53" ref="T195:T212">S195*H195</f>
        <v>0</v>
      </c>
      <c r="U195" s="34"/>
      <c r="V195" s="34"/>
      <c r="W195" s="34"/>
      <c r="X195" s="34"/>
      <c r="Y195" s="34"/>
      <c r="Z195" s="34"/>
      <c r="AA195" s="34"/>
      <c r="AB195" s="34"/>
      <c r="AC195" s="34"/>
      <c r="AD195" s="34"/>
      <c r="AE195" s="34"/>
      <c r="AR195" s="165" t="s">
        <v>85</v>
      </c>
      <c r="AT195" s="165" t="s">
        <v>161</v>
      </c>
      <c r="AU195" s="165" t="s">
        <v>15</v>
      </c>
      <c r="AY195" s="19" t="s">
        <v>159</v>
      </c>
      <c r="BE195" s="166">
        <f aca="true" t="shared" si="54" ref="BE195:BE212">IF(N195="základní",J195,0)</f>
        <v>0</v>
      </c>
      <c r="BF195" s="166">
        <f aca="true" t="shared" si="55" ref="BF195:BF212">IF(N195="snížená",J195,0)</f>
        <v>0</v>
      </c>
      <c r="BG195" s="166">
        <f aca="true" t="shared" si="56" ref="BG195:BG212">IF(N195="zákl. přenesená",J195,0)</f>
        <v>0</v>
      </c>
      <c r="BH195" s="166">
        <f aca="true" t="shared" si="57" ref="BH195:BH212">IF(N195="sníž. přenesená",J195,0)</f>
        <v>0</v>
      </c>
      <c r="BI195" s="166">
        <f aca="true" t="shared" si="58" ref="BI195:BI212">IF(N195="nulová",J195,0)</f>
        <v>0</v>
      </c>
      <c r="BJ195" s="19" t="s">
        <v>15</v>
      </c>
      <c r="BK195" s="166">
        <f aca="true" t="shared" si="59" ref="BK195:BK212">ROUND(I195*H195,2)</f>
        <v>0</v>
      </c>
      <c r="BL195" s="19" t="s">
        <v>85</v>
      </c>
      <c r="BM195" s="165" t="s">
        <v>3901</v>
      </c>
    </row>
    <row r="196" spans="1:65" s="2" customFormat="1" ht="16.5" customHeight="1">
      <c r="A196" s="34"/>
      <c r="B196" s="153"/>
      <c r="C196" s="154" t="s">
        <v>829</v>
      </c>
      <c r="D196" s="154" t="s">
        <v>161</v>
      </c>
      <c r="E196" s="155" t="s">
        <v>3902</v>
      </c>
      <c r="F196" s="156" t="s">
        <v>3903</v>
      </c>
      <c r="G196" s="157" t="s">
        <v>298</v>
      </c>
      <c r="H196" s="158">
        <v>1500</v>
      </c>
      <c r="I196" s="159"/>
      <c r="J196" s="160">
        <f t="shared" si="50"/>
        <v>0</v>
      </c>
      <c r="K196" s="156" t="s">
        <v>3</v>
      </c>
      <c r="L196" s="35"/>
      <c r="M196" s="161" t="s">
        <v>3</v>
      </c>
      <c r="N196" s="162" t="s">
        <v>42</v>
      </c>
      <c r="O196" s="55"/>
      <c r="P196" s="163">
        <f t="shared" si="51"/>
        <v>0</v>
      </c>
      <c r="Q196" s="163">
        <v>0</v>
      </c>
      <c r="R196" s="163">
        <f t="shared" si="52"/>
        <v>0</v>
      </c>
      <c r="S196" s="163">
        <v>0</v>
      </c>
      <c r="T196" s="164">
        <f t="shared" si="53"/>
        <v>0</v>
      </c>
      <c r="U196" s="34"/>
      <c r="V196" s="34"/>
      <c r="W196" s="34"/>
      <c r="X196" s="34"/>
      <c r="Y196" s="34"/>
      <c r="Z196" s="34"/>
      <c r="AA196" s="34"/>
      <c r="AB196" s="34"/>
      <c r="AC196" s="34"/>
      <c r="AD196" s="34"/>
      <c r="AE196" s="34"/>
      <c r="AR196" s="165" t="s">
        <v>85</v>
      </c>
      <c r="AT196" s="165" t="s">
        <v>161</v>
      </c>
      <c r="AU196" s="165" t="s">
        <v>15</v>
      </c>
      <c r="AY196" s="19" t="s">
        <v>159</v>
      </c>
      <c r="BE196" s="166">
        <f t="shared" si="54"/>
        <v>0</v>
      </c>
      <c r="BF196" s="166">
        <f t="shared" si="55"/>
        <v>0</v>
      </c>
      <c r="BG196" s="166">
        <f t="shared" si="56"/>
        <v>0</v>
      </c>
      <c r="BH196" s="166">
        <f t="shared" si="57"/>
        <v>0</v>
      </c>
      <c r="BI196" s="166">
        <f t="shared" si="58"/>
        <v>0</v>
      </c>
      <c r="BJ196" s="19" t="s">
        <v>15</v>
      </c>
      <c r="BK196" s="166">
        <f t="shared" si="59"/>
        <v>0</v>
      </c>
      <c r="BL196" s="19" t="s">
        <v>85</v>
      </c>
      <c r="BM196" s="165" t="s">
        <v>3904</v>
      </c>
    </row>
    <row r="197" spans="1:65" s="2" customFormat="1" ht="16.5" customHeight="1">
      <c r="A197" s="34"/>
      <c r="B197" s="153"/>
      <c r="C197" s="154" t="s">
        <v>834</v>
      </c>
      <c r="D197" s="154" t="s">
        <v>161</v>
      </c>
      <c r="E197" s="155" t="s">
        <v>3905</v>
      </c>
      <c r="F197" s="156" t="s">
        <v>3906</v>
      </c>
      <c r="G197" s="157" t="s">
        <v>298</v>
      </c>
      <c r="H197" s="158">
        <v>200</v>
      </c>
      <c r="I197" s="159"/>
      <c r="J197" s="160">
        <f t="shared" si="50"/>
        <v>0</v>
      </c>
      <c r="K197" s="156" t="s">
        <v>3</v>
      </c>
      <c r="L197" s="35"/>
      <c r="M197" s="161" t="s">
        <v>3</v>
      </c>
      <c r="N197" s="162" t="s">
        <v>42</v>
      </c>
      <c r="O197" s="55"/>
      <c r="P197" s="163">
        <f t="shared" si="51"/>
        <v>0</v>
      </c>
      <c r="Q197" s="163">
        <v>0</v>
      </c>
      <c r="R197" s="163">
        <f t="shared" si="52"/>
        <v>0</v>
      </c>
      <c r="S197" s="163">
        <v>0</v>
      </c>
      <c r="T197" s="164">
        <f t="shared" si="53"/>
        <v>0</v>
      </c>
      <c r="U197" s="34"/>
      <c r="V197" s="34"/>
      <c r="W197" s="34"/>
      <c r="X197" s="34"/>
      <c r="Y197" s="34"/>
      <c r="Z197" s="34"/>
      <c r="AA197" s="34"/>
      <c r="AB197" s="34"/>
      <c r="AC197" s="34"/>
      <c r="AD197" s="34"/>
      <c r="AE197" s="34"/>
      <c r="AR197" s="165" t="s">
        <v>85</v>
      </c>
      <c r="AT197" s="165" t="s">
        <v>161</v>
      </c>
      <c r="AU197" s="165" t="s">
        <v>15</v>
      </c>
      <c r="AY197" s="19" t="s">
        <v>159</v>
      </c>
      <c r="BE197" s="166">
        <f t="shared" si="54"/>
        <v>0</v>
      </c>
      <c r="BF197" s="166">
        <f t="shared" si="55"/>
        <v>0</v>
      </c>
      <c r="BG197" s="166">
        <f t="shared" si="56"/>
        <v>0</v>
      </c>
      <c r="BH197" s="166">
        <f t="shared" si="57"/>
        <v>0</v>
      </c>
      <c r="BI197" s="166">
        <f t="shared" si="58"/>
        <v>0</v>
      </c>
      <c r="BJ197" s="19" t="s">
        <v>15</v>
      </c>
      <c r="BK197" s="166">
        <f t="shared" si="59"/>
        <v>0</v>
      </c>
      <c r="BL197" s="19" t="s">
        <v>85</v>
      </c>
      <c r="BM197" s="165" t="s">
        <v>3907</v>
      </c>
    </row>
    <row r="198" spans="1:65" s="2" customFormat="1" ht="16.5" customHeight="1">
      <c r="A198" s="34"/>
      <c r="B198" s="153"/>
      <c r="C198" s="154" t="s">
        <v>858</v>
      </c>
      <c r="D198" s="154" t="s">
        <v>161</v>
      </c>
      <c r="E198" s="155" t="s">
        <v>3908</v>
      </c>
      <c r="F198" s="156" t="s">
        <v>3909</v>
      </c>
      <c r="G198" s="157" t="s">
        <v>298</v>
      </c>
      <c r="H198" s="158">
        <v>400</v>
      </c>
      <c r="I198" s="159"/>
      <c r="J198" s="160">
        <f t="shared" si="50"/>
        <v>0</v>
      </c>
      <c r="K198" s="156" t="s">
        <v>3</v>
      </c>
      <c r="L198" s="35"/>
      <c r="M198" s="161" t="s">
        <v>3</v>
      </c>
      <c r="N198" s="162" t="s">
        <v>42</v>
      </c>
      <c r="O198" s="55"/>
      <c r="P198" s="163">
        <f t="shared" si="51"/>
        <v>0</v>
      </c>
      <c r="Q198" s="163">
        <v>0</v>
      </c>
      <c r="R198" s="163">
        <f t="shared" si="52"/>
        <v>0</v>
      </c>
      <c r="S198" s="163">
        <v>0</v>
      </c>
      <c r="T198" s="164">
        <f t="shared" si="53"/>
        <v>0</v>
      </c>
      <c r="U198" s="34"/>
      <c r="V198" s="34"/>
      <c r="W198" s="34"/>
      <c r="X198" s="34"/>
      <c r="Y198" s="34"/>
      <c r="Z198" s="34"/>
      <c r="AA198" s="34"/>
      <c r="AB198" s="34"/>
      <c r="AC198" s="34"/>
      <c r="AD198" s="34"/>
      <c r="AE198" s="34"/>
      <c r="AR198" s="165" t="s">
        <v>85</v>
      </c>
      <c r="AT198" s="165" t="s">
        <v>161</v>
      </c>
      <c r="AU198" s="165" t="s">
        <v>15</v>
      </c>
      <c r="AY198" s="19" t="s">
        <v>159</v>
      </c>
      <c r="BE198" s="166">
        <f t="shared" si="54"/>
        <v>0</v>
      </c>
      <c r="BF198" s="166">
        <f t="shared" si="55"/>
        <v>0</v>
      </c>
      <c r="BG198" s="166">
        <f t="shared" si="56"/>
        <v>0</v>
      </c>
      <c r="BH198" s="166">
        <f t="shared" si="57"/>
        <v>0</v>
      </c>
      <c r="BI198" s="166">
        <f t="shared" si="58"/>
        <v>0</v>
      </c>
      <c r="BJ198" s="19" t="s">
        <v>15</v>
      </c>
      <c r="BK198" s="166">
        <f t="shared" si="59"/>
        <v>0</v>
      </c>
      <c r="BL198" s="19" t="s">
        <v>85</v>
      </c>
      <c r="BM198" s="165" t="s">
        <v>3910</v>
      </c>
    </row>
    <row r="199" spans="1:65" s="2" customFormat="1" ht="16.5" customHeight="1">
      <c r="A199" s="34"/>
      <c r="B199" s="153"/>
      <c r="C199" s="154" t="s">
        <v>863</v>
      </c>
      <c r="D199" s="154" t="s">
        <v>161</v>
      </c>
      <c r="E199" s="155" t="s">
        <v>3911</v>
      </c>
      <c r="F199" s="156" t="s">
        <v>3912</v>
      </c>
      <c r="G199" s="157" t="s">
        <v>298</v>
      </c>
      <c r="H199" s="158">
        <v>30</v>
      </c>
      <c r="I199" s="159"/>
      <c r="J199" s="160">
        <f t="shared" si="50"/>
        <v>0</v>
      </c>
      <c r="K199" s="156" t="s">
        <v>3</v>
      </c>
      <c r="L199" s="35"/>
      <c r="M199" s="161" t="s">
        <v>3</v>
      </c>
      <c r="N199" s="162" t="s">
        <v>42</v>
      </c>
      <c r="O199" s="55"/>
      <c r="P199" s="163">
        <f t="shared" si="51"/>
        <v>0</v>
      </c>
      <c r="Q199" s="163">
        <v>0</v>
      </c>
      <c r="R199" s="163">
        <f t="shared" si="52"/>
        <v>0</v>
      </c>
      <c r="S199" s="163">
        <v>0</v>
      </c>
      <c r="T199" s="164">
        <f t="shared" si="53"/>
        <v>0</v>
      </c>
      <c r="U199" s="34"/>
      <c r="V199" s="34"/>
      <c r="W199" s="34"/>
      <c r="X199" s="34"/>
      <c r="Y199" s="34"/>
      <c r="Z199" s="34"/>
      <c r="AA199" s="34"/>
      <c r="AB199" s="34"/>
      <c r="AC199" s="34"/>
      <c r="AD199" s="34"/>
      <c r="AE199" s="34"/>
      <c r="AR199" s="165" t="s">
        <v>85</v>
      </c>
      <c r="AT199" s="165" t="s">
        <v>161</v>
      </c>
      <c r="AU199" s="165" t="s">
        <v>15</v>
      </c>
      <c r="AY199" s="19" t="s">
        <v>159</v>
      </c>
      <c r="BE199" s="166">
        <f t="shared" si="54"/>
        <v>0</v>
      </c>
      <c r="BF199" s="166">
        <f t="shared" si="55"/>
        <v>0</v>
      </c>
      <c r="BG199" s="166">
        <f t="shared" si="56"/>
        <v>0</v>
      </c>
      <c r="BH199" s="166">
        <f t="shared" si="57"/>
        <v>0</v>
      </c>
      <c r="BI199" s="166">
        <f t="shared" si="58"/>
        <v>0</v>
      </c>
      <c r="BJ199" s="19" t="s">
        <v>15</v>
      </c>
      <c r="BK199" s="166">
        <f t="shared" si="59"/>
        <v>0</v>
      </c>
      <c r="BL199" s="19" t="s">
        <v>85</v>
      </c>
      <c r="BM199" s="165" t="s">
        <v>3913</v>
      </c>
    </row>
    <row r="200" spans="1:65" s="2" customFormat="1" ht="16.5" customHeight="1">
      <c r="A200" s="34"/>
      <c r="B200" s="153"/>
      <c r="C200" s="154" t="s">
        <v>887</v>
      </c>
      <c r="D200" s="154" t="s">
        <v>161</v>
      </c>
      <c r="E200" s="155" t="s">
        <v>3914</v>
      </c>
      <c r="F200" s="156" t="s">
        <v>3915</v>
      </c>
      <c r="G200" s="157" t="s">
        <v>3673</v>
      </c>
      <c r="H200" s="158">
        <v>3</v>
      </c>
      <c r="I200" s="159"/>
      <c r="J200" s="160">
        <f t="shared" si="50"/>
        <v>0</v>
      </c>
      <c r="K200" s="156" t="s">
        <v>3</v>
      </c>
      <c r="L200" s="35"/>
      <c r="M200" s="161" t="s">
        <v>3</v>
      </c>
      <c r="N200" s="162" t="s">
        <v>42</v>
      </c>
      <c r="O200" s="55"/>
      <c r="P200" s="163">
        <f t="shared" si="51"/>
        <v>0</v>
      </c>
      <c r="Q200" s="163">
        <v>0</v>
      </c>
      <c r="R200" s="163">
        <f t="shared" si="52"/>
        <v>0</v>
      </c>
      <c r="S200" s="163">
        <v>0</v>
      </c>
      <c r="T200" s="164">
        <f t="shared" si="53"/>
        <v>0</v>
      </c>
      <c r="U200" s="34"/>
      <c r="V200" s="34"/>
      <c r="W200" s="34"/>
      <c r="X200" s="34"/>
      <c r="Y200" s="34"/>
      <c r="Z200" s="34"/>
      <c r="AA200" s="34"/>
      <c r="AB200" s="34"/>
      <c r="AC200" s="34"/>
      <c r="AD200" s="34"/>
      <c r="AE200" s="34"/>
      <c r="AR200" s="165" t="s">
        <v>85</v>
      </c>
      <c r="AT200" s="165" t="s">
        <v>161</v>
      </c>
      <c r="AU200" s="165" t="s">
        <v>15</v>
      </c>
      <c r="AY200" s="19" t="s">
        <v>159</v>
      </c>
      <c r="BE200" s="166">
        <f t="shared" si="54"/>
        <v>0</v>
      </c>
      <c r="BF200" s="166">
        <f t="shared" si="55"/>
        <v>0</v>
      </c>
      <c r="BG200" s="166">
        <f t="shared" si="56"/>
        <v>0</v>
      </c>
      <c r="BH200" s="166">
        <f t="shared" si="57"/>
        <v>0</v>
      </c>
      <c r="BI200" s="166">
        <f t="shared" si="58"/>
        <v>0</v>
      </c>
      <c r="BJ200" s="19" t="s">
        <v>15</v>
      </c>
      <c r="BK200" s="166">
        <f t="shared" si="59"/>
        <v>0</v>
      </c>
      <c r="BL200" s="19" t="s">
        <v>85</v>
      </c>
      <c r="BM200" s="165" t="s">
        <v>3916</v>
      </c>
    </row>
    <row r="201" spans="1:65" s="2" customFormat="1" ht="24" customHeight="1">
      <c r="A201" s="34"/>
      <c r="B201" s="153"/>
      <c r="C201" s="154" t="s">
        <v>894</v>
      </c>
      <c r="D201" s="154" t="s">
        <v>161</v>
      </c>
      <c r="E201" s="155" t="s">
        <v>3917</v>
      </c>
      <c r="F201" s="156" t="s">
        <v>3918</v>
      </c>
      <c r="G201" s="157" t="s">
        <v>3673</v>
      </c>
      <c r="H201" s="158">
        <v>1</v>
      </c>
      <c r="I201" s="159"/>
      <c r="J201" s="160">
        <f t="shared" si="50"/>
        <v>0</v>
      </c>
      <c r="K201" s="156" t="s">
        <v>3</v>
      </c>
      <c r="L201" s="35"/>
      <c r="M201" s="161" t="s">
        <v>3</v>
      </c>
      <c r="N201" s="162" t="s">
        <v>42</v>
      </c>
      <c r="O201" s="55"/>
      <c r="P201" s="163">
        <f t="shared" si="51"/>
        <v>0</v>
      </c>
      <c r="Q201" s="163">
        <v>0</v>
      </c>
      <c r="R201" s="163">
        <f t="shared" si="52"/>
        <v>0</v>
      </c>
      <c r="S201" s="163">
        <v>0</v>
      </c>
      <c r="T201" s="164">
        <f t="shared" si="53"/>
        <v>0</v>
      </c>
      <c r="U201" s="34"/>
      <c r="V201" s="34"/>
      <c r="W201" s="34"/>
      <c r="X201" s="34"/>
      <c r="Y201" s="34"/>
      <c r="Z201" s="34"/>
      <c r="AA201" s="34"/>
      <c r="AB201" s="34"/>
      <c r="AC201" s="34"/>
      <c r="AD201" s="34"/>
      <c r="AE201" s="34"/>
      <c r="AR201" s="165" t="s">
        <v>85</v>
      </c>
      <c r="AT201" s="165" t="s">
        <v>161</v>
      </c>
      <c r="AU201" s="165" t="s">
        <v>15</v>
      </c>
      <c r="AY201" s="19" t="s">
        <v>159</v>
      </c>
      <c r="BE201" s="166">
        <f t="shared" si="54"/>
        <v>0</v>
      </c>
      <c r="BF201" s="166">
        <f t="shared" si="55"/>
        <v>0</v>
      </c>
      <c r="BG201" s="166">
        <f t="shared" si="56"/>
        <v>0</v>
      </c>
      <c r="BH201" s="166">
        <f t="shared" si="57"/>
        <v>0</v>
      </c>
      <c r="BI201" s="166">
        <f t="shared" si="58"/>
        <v>0</v>
      </c>
      <c r="BJ201" s="19" t="s">
        <v>15</v>
      </c>
      <c r="BK201" s="166">
        <f t="shared" si="59"/>
        <v>0</v>
      </c>
      <c r="BL201" s="19" t="s">
        <v>85</v>
      </c>
      <c r="BM201" s="165" t="s">
        <v>3919</v>
      </c>
    </row>
    <row r="202" spans="1:65" s="2" customFormat="1" ht="24" customHeight="1">
      <c r="A202" s="34"/>
      <c r="B202" s="153"/>
      <c r="C202" s="154" t="s">
        <v>913</v>
      </c>
      <c r="D202" s="154" t="s">
        <v>161</v>
      </c>
      <c r="E202" s="155" t="s">
        <v>3920</v>
      </c>
      <c r="F202" s="156" t="s">
        <v>3921</v>
      </c>
      <c r="G202" s="157" t="s">
        <v>3673</v>
      </c>
      <c r="H202" s="158">
        <v>2</v>
      </c>
      <c r="I202" s="159"/>
      <c r="J202" s="160">
        <f t="shared" si="50"/>
        <v>0</v>
      </c>
      <c r="K202" s="156" t="s">
        <v>3</v>
      </c>
      <c r="L202" s="35"/>
      <c r="M202" s="161" t="s">
        <v>3</v>
      </c>
      <c r="N202" s="162" t="s">
        <v>42</v>
      </c>
      <c r="O202" s="55"/>
      <c r="P202" s="163">
        <f t="shared" si="51"/>
        <v>0</v>
      </c>
      <c r="Q202" s="163">
        <v>0</v>
      </c>
      <c r="R202" s="163">
        <f t="shared" si="52"/>
        <v>0</v>
      </c>
      <c r="S202" s="163">
        <v>0</v>
      </c>
      <c r="T202" s="164">
        <f t="shared" si="53"/>
        <v>0</v>
      </c>
      <c r="U202" s="34"/>
      <c r="V202" s="34"/>
      <c r="W202" s="34"/>
      <c r="X202" s="34"/>
      <c r="Y202" s="34"/>
      <c r="Z202" s="34"/>
      <c r="AA202" s="34"/>
      <c r="AB202" s="34"/>
      <c r="AC202" s="34"/>
      <c r="AD202" s="34"/>
      <c r="AE202" s="34"/>
      <c r="AR202" s="165" t="s">
        <v>85</v>
      </c>
      <c r="AT202" s="165" t="s">
        <v>161</v>
      </c>
      <c r="AU202" s="165" t="s">
        <v>15</v>
      </c>
      <c r="AY202" s="19" t="s">
        <v>159</v>
      </c>
      <c r="BE202" s="166">
        <f t="shared" si="54"/>
        <v>0</v>
      </c>
      <c r="BF202" s="166">
        <f t="shared" si="55"/>
        <v>0</v>
      </c>
      <c r="BG202" s="166">
        <f t="shared" si="56"/>
        <v>0</v>
      </c>
      <c r="BH202" s="166">
        <f t="shared" si="57"/>
        <v>0</v>
      </c>
      <c r="BI202" s="166">
        <f t="shared" si="58"/>
        <v>0</v>
      </c>
      <c r="BJ202" s="19" t="s">
        <v>15</v>
      </c>
      <c r="BK202" s="166">
        <f t="shared" si="59"/>
        <v>0</v>
      </c>
      <c r="BL202" s="19" t="s">
        <v>85</v>
      </c>
      <c r="BM202" s="165" t="s">
        <v>3922</v>
      </c>
    </row>
    <row r="203" spans="1:65" s="2" customFormat="1" ht="16.5" customHeight="1">
      <c r="A203" s="34"/>
      <c r="B203" s="153"/>
      <c r="C203" s="154" t="s">
        <v>922</v>
      </c>
      <c r="D203" s="154" t="s">
        <v>161</v>
      </c>
      <c r="E203" s="155" t="s">
        <v>3923</v>
      </c>
      <c r="F203" s="156" t="s">
        <v>3924</v>
      </c>
      <c r="G203" s="157" t="s">
        <v>298</v>
      </c>
      <c r="H203" s="158">
        <v>25</v>
      </c>
      <c r="I203" s="159"/>
      <c r="J203" s="160">
        <f t="shared" si="50"/>
        <v>0</v>
      </c>
      <c r="K203" s="156" t="s">
        <v>3</v>
      </c>
      <c r="L203" s="35"/>
      <c r="M203" s="161" t="s">
        <v>3</v>
      </c>
      <c r="N203" s="162" t="s">
        <v>42</v>
      </c>
      <c r="O203" s="55"/>
      <c r="P203" s="163">
        <f t="shared" si="51"/>
        <v>0</v>
      </c>
      <c r="Q203" s="163">
        <v>0</v>
      </c>
      <c r="R203" s="163">
        <f t="shared" si="52"/>
        <v>0</v>
      </c>
      <c r="S203" s="163">
        <v>0</v>
      </c>
      <c r="T203" s="164">
        <f t="shared" si="53"/>
        <v>0</v>
      </c>
      <c r="U203" s="34"/>
      <c r="V203" s="34"/>
      <c r="W203" s="34"/>
      <c r="X203" s="34"/>
      <c r="Y203" s="34"/>
      <c r="Z203" s="34"/>
      <c r="AA203" s="34"/>
      <c r="AB203" s="34"/>
      <c r="AC203" s="34"/>
      <c r="AD203" s="34"/>
      <c r="AE203" s="34"/>
      <c r="AR203" s="165" t="s">
        <v>85</v>
      </c>
      <c r="AT203" s="165" t="s">
        <v>161</v>
      </c>
      <c r="AU203" s="165" t="s">
        <v>15</v>
      </c>
      <c r="AY203" s="19" t="s">
        <v>159</v>
      </c>
      <c r="BE203" s="166">
        <f t="shared" si="54"/>
        <v>0</v>
      </c>
      <c r="BF203" s="166">
        <f t="shared" si="55"/>
        <v>0</v>
      </c>
      <c r="BG203" s="166">
        <f t="shared" si="56"/>
        <v>0</v>
      </c>
      <c r="BH203" s="166">
        <f t="shared" si="57"/>
        <v>0</v>
      </c>
      <c r="BI203" s="166">
        <f t="shared" si="58"/>
        <v>0</v>
      </c>
      <c r="BJ203" s="19" t="s">
        <v>15</v>
      </c>
      <c r="BK203" s="166">
        <f t="shared" si="59"/>
        <v>0</v>
      </c>
      <c r="BL203" s="19" t="s">
        <v>85</v>
      </c>
      <c r="BM203" s="165" t="s">
        <v>3925</v>
      </c>
    </row>
    <row r="204" spans="1:65" s="2" customFormat="1" ht="16.5" customHeight="1">
      <c r="A204" s="34"/>
      <c r="B204" s="153"/>
      <c r="C204" s="154" t="s">
        <v>926</v>
      </c>
      <c r="D204" s="154" t="s">
        <v>161</v>
      </c>
      <c r="E204" s="155" t="s">
        <v>3926</v>
      </c>
      <c r="F204" s="156" t="s">
        <v>3927</v>
      </c>
      <c r="G204" s="157" t="s">
        <v>298</v>
      </c>
      <c r="H204" s="158">
        <v>50</v>
      </c>
      <c r="I204" s="159"/>
      <c r="J204" s="160">
        <f t="shared" si="50"/>
        <v>0</v>
      </c>
      <c r="K204" s="156" t="s">
        <v>3</v>
      </c>
      <c r="L204" s="35"/>
      <c r="M204" s="161" t="s">
        <v>3</v>
      </c>
      <c r="N204" s="162" t="s">
        <v>42</v>
      </c>
      <c r="O204" s="55"/>
      <c r="P204" s="163">
        <f t="shared" si="51"/>
        <v>0</v>
      </c>
      <c r="Q204" s="163">
        <v>0</v>
      </c>
      <c r="R204" s="163">
        <f t="shared" si="52"/>
        <v>0</v>
      </c>
      <c r="S204" s="163">
        <v>0</v>
      </c>
      <c r="T204" s="164">
        <f t="shared" si="53"/>
        <v>0</v>
      </c>
      <c r="U204" s="34"/>
      <c r="V204" s="34"/>
      <c r="W204" s="34"/>
      <c r="X204" s="34"/>
      <c r="Y204" s="34"/>
      <c r="Z204" s="34"/>
      <c r="AA204" s="34"/>
      <c r="AB204" s="34"/>
      <c r="AC204" s="34"/>
      <c r="AD204" s="34"/>
      <c r="AE204" s="34"/>
      <c r="AR204" s="165" t="s">
        <v>85</v>
      </c>
      <c r="AT204" s="165" t="s">
        <v>161</v>
      </c>
      <c r="AU204" s="165" t="s">
        <v>15</v>
      </c>
      <c r="AY204" s="19" t="s">
        <v>159</v>
      </c>
      <c r="BE204" s="166">
        <f t="shared" si="54"/>
        <v>0</v>
      </c>
      <c r="BF204" s="166">
        <f t="shared" si="55"/>
        <v>0</v>
      </c>
      <c r="BG204" s="166">
        <f t="shared" si="56"/>
        <v>0</v>
      </c>
      <c r="BH204" s="166">
        <f t="shared" si="57"/>
        <v>0</v>
      </c>
      <c r="BI204" s="166">
        <f t="shared" si="58"/>
        <v>0</v>
      </c>
      <c r="BJ204" s="19" t="s">
        <v>15</v>
      </c>
      <c r="BK204" s="166">
        <f t="shared" si="59"/>
        <v>0</v>
      </c>
      <c r="BL204" s="19" t="s">
        <v>85</v>
      </c>
      <c r="BM204" s="165" t="s">
        <v>3928</v>
      </c>
    </row>
    <row r="205" spans="1:65" s="2" customFormat="1" ht="16.5" customHeight="1">
      <c r="A205" s="34"/>
      <c r="B205" s="153"/>
      <c r="C205" s="154" t="s">
        <v>930</v>
      </c>
      <c r="D205" s="154" t="s">
        <v>161</v>
      </c>
      <c r="E205" s="155" t="s">
        <v>3929</v>
      </c>
      <c r="F205" s="156" t="s">
        <v>3930</v>
      </c>
      <c r="G205" s="157" t="s">
        <v>3673</v>
      </c>
      <c r="H205" s="158">
        <v>37</v>
      </c>
      <c r="I205" s="159"/>
      <c r="J205" s="160">
        <f t="shared" si="50"/>
        <v>0</v>
      </c>
      <c r="K205" s="156" t="s">
        <v>3</v>
      </c>
      <c r="L205" s="35"/>
      <c r="M205" s="161" t="s">
        <v>3</v>
      </c>
      <c r="N205" s="162" t="s">
        <v>42</v>
      </c>
      <c r="O205" s="55"/>
      <c r="P205" s="163">
        <f t="shared" si="51"/>
        <v>0</v>
      </c>
      <c r="Q205" s="163">
        <v>0</v>
      </c>
      <c r="R205" s="163">
        <f t="shared" si="52"/>
        <v>0</v>
      </c>
      <c r="S205" s="163">
        <v>0</v>
      </c>
      <c r="T205" s="164">
        <f t="shared" si="53"/>
        <v>0</v>
      </c>
      <c r="U205" s="34"/>
      <c r="V205" s="34"/>
      <c r="W205" s="34"/>
      <c r="X205" s="34"/>
      <c r="Y205" s="34"/>
      <c r="Z205" s="34"/>
      <c r="AA205" s="34"/>
      <c r="AB205" s="34"/>
      <c r="AC205" s="34"/>
      <c r="AD205" s="34"/>
      <c r="AE205" s="34"/>
      <c r="AR205" s="165" t="s">
        <v>85</v>
      </c>
      <c r="AT205" s="165" t="s">
        <v>161</v>
      </c>
      <c r="AU205" s="165" t="s">
        <v>15</v>
      </c>
      <c r="AY205" s="19" t="s">
        <v>159</v>
      </c>
      <c r="BE205" s="166">
        <f t="shared" si="54"/>
        <v>0</v>
      </c>
      <c r="BF205" s="166">
        <f t="shared" si="55"/>
        <v>0</v>
      </c>
      <c r="BG205" s="166">
        <f t="shared" si="56"/>
        <v>0</v>
      </c>
      <c r="BH205" s="166">
        <f t="shared" si="57"/>
        <v>0</v>
      </c>
      <c r="BI205" s="166">
        <f t="shared" si="58"/>
        <v>0</v>
      </c>
      <c r="BJ205" s="19" t="s">
        <v>15</v>
      </c>
      <c r="BK205" s="166">
        <f t="shared" si="59"/>
        <v>0</v>
      </c>
      <c r="BL205" s="19" t="s">
        <v>85</v>
      </c>
      <c r="BM205" s="165" t="s">
        <v>3931</v>
      </c>
    </row>
    <row r="206" spans="1:65" s="2" customFormat="1" ht="16.5" customHeight="1">
      <c r="A206" s="34"/>
      <c r="B206" s="153"/>
      <c r="C206" s="154" t="s">
        <v>935</v>
      </c>
      <c r="D206" s="154" t="s">
        <v>161</v>
      </c>
      <c r="E206" s="155" t="s">
        <v>3684</v>
      </c>
      <c r="F206" s="156" t="s">
        <v>3685</v>
      </c>
      <c r="G206" s="157" t="s">
        <v>3673</v>
      </c>
      <c r="H206" s="158">
        <v>5</v>
      </c>
      <c r="I206" s="159"/>
      <c r="J206" s="160">
        <f t="shared" si="50"/>
        <v>0</v>
      </c>
      <c r="K206" s="156" t="s">
        <v>3</v>
      </c>
      <c r="L206" s="35"/>
      <c r="M206" s="161" t="s">
        <v>3</v>
      </c>
      <c r="N206" s="162" t="s">
        <v>42</v>
      </c>
      <c r="O206" s="55"/>
      <c r="P206" s="163">
        <f t="shared" si="51"/>
        <v>0</v>
      </c>
      <c r="Q206" s="163">
        <v>0</v>
      </c>
      <c r="R206" s="163">
        <f t="shared" si="52"/>
        <v>0</v>
      </c>
      <c r="S206" s="163">
        <v>0</v>
      </c>
      <c r="T206" s="164">
        <f t="shared" si="53"/>
        <v>0</v>
      </c>
      <c r="U206" s="34"/>
      <c r="V206" s="34"/>
      <c r="W206" s="34"/>
      <c r="X206" s="34"/>
      <c r="Y206" s="34"/>
      <c r="Z206" s="34"/>
      <c r="AA206" s="34"/>
      <c r="AB206" s="34"/>
      <c r="AC206" s="34"/>
      <c r="AD206" s="34"/>
      <c r="AE206" s="34"/>
      <c r="AR206" s="165" t="s">
        <v>85</v>
      </c>
      <c r="AT206" s="165" t="s">
        <v>161</v>
      </c>
      <c r="AU206" s="165" t="s">
        <v>15</v>
      </c>
      <c r="AY206" s="19" t="s">
        <v>159</v>
      </c>
      <c r="BE206" s="166">
        <f t="shared" si="54"/>
        <v>0</v>
      </c>
      <c r="BF206" s="166">
        <f t="shared" si="55"/>
        <v>0</v>
      </c>
      <c r="BG206" s="166">
        <f t="shared" si="56"/>
        <v>0</v>
      </c>
      <c r="BH206" s="166">
        <f t="shared" si="57"/>
        <v>0</v>
      </c>
      <c r="BI206" s="166">
        <f t="shared" si="58"/>
        <v>0</v>
      </c>
      <c r="BJ206" s="19" t="s">
        <v>15</v>
      </c>
      <c r="BK206" s="166">
        <f t="shared" si="59"/>
        <v>0</v>
      </c>
      <c r="BL206" s="19" t="s">
        <v>85</v>
      </c>
      <c r="BM206" s="165" t="s">
        <v>3932</v>
      </c>
    </row>
    <row r="207" spans="1:65" s="2" customFormat="1" ht="16.5" customHeight="1">
      <c r="A207" s="34"/>
      <c r="B207" s="153"/>
      <c r="C207" s="154" t="s">
        <v>939</v>
      </c>
      <c r="D207" s="154" t="s">
        <v>161</v>
      </c>
      <c r="E207" s="155" t="s">
        <v>3933</v>
      </c>
      <c r="F207" s="156" t="s">
        <v>3934</v>
      </c>
      <c r="G207" s="157" t="s">
        <v>3673</v>
      </c>
      <c r="H207" s="158">
        <v>3</v>
      </c>
      <c r="I207" s="159"/>
      <c r="J207" s="160">
        <f t="shared" si="50"/>
        <v>0</v>
      </c>
      <c r="K207" s="156" t="s">
        <v>3</v>
      </c>
      <c r="L207" s="35"/>
      <c r="M207" s="161" t="s">
        <v>3</v>
      </c>
      <c r="N207" s="162" t="s">
        <v>42</v>
      </c>
      <c r="O207" s="55"/>
      <c r="P207" s="163">
        <f t="shared" si="51"/>
        <v>0</v>
      </c>
      <c r="Q207" s="163">
        <v>0</v>
      </c>
      <c r="R207" s="163">
        <f t="shared" si="52"/>
        <v>0</v>
      </c>
      <c r="S207" s="163">
        <v>0</v>
      </c>
      <c r="T207" s="164">
        <f t="shared" si="53"/>
        <v>0</v>
      </c>
      <c r="U207" s="34"/>
      <c r="V207" s="34"/>
      <c r="W207" s="34"/>
      <c r="X207" s="34"/>
      <c r="Y207" s="34"/>
      <c r="Z207" s="34"/>
      <c r="AA207" s="34"/>
      <c r="AB207" s="34"/>
      <c r="AC207" s="34"/>
      <c r="AD207" s="34"/>
      <c r="AE207" s="34"/>
      <c r="AR207" s="165" t="s">
        <v>85</v>
      </c>
      <c r="AT207" s="165" t="s">
        <v>161</v>
      </c>
      <c r="AU207" s="165" t="s">
        <v>15</v>
      </c>
      <c r="AY207" s="19" t="s">
        <v>159</v>
      </c>
      <c r="BE207" s="166">
        <f t="shared" si="54"/>
        <v>0</v>
      </c>
      <c r="BF207" s="166">
        <f t="shared" si="55"/>
        <v>0</v>
      </c>
      <c r="BG207" s="166">
        <f t="shared" si="56"/>
        <v>0</v>
      </c>
      <c r="BH207" s="166">
        <f t="shared" si="57"/>
        <v>0</v>
      </c>
      <c r="BI207" s="166">
        <f t="shared" si="58"/>
        <v>0</v>
      </c>
      <c r="BJ207" s="19" t="s">
        <v>15</v>
      </c>
      <c r="BK207" s="166">
        <f t="shared" si="59"/>
        <v>0</v>
      </c>
      <c r="BL207" s="19" t="s">
        <v>85</v>
      </c>
      <c r="BM207" s="165" t="s">
        <v>3935</v>
      </c>
    </row>
    <row r="208" spans="1:65" s="2" customFormat="1" ht="16.5" customHeight="1">
      <c r="A208" s="34"/>
      <c r="B208" s="153"/>
      <c r="C208" s="154" t="s">
        <v>943</v>
      </c>
      <c r="D208" s="154" t="s">
        <v>161</v>
      </c>
      <c r="E208" s="155" t="s">
        <v>3936</v>
      </c>
      <c r="F208" s="156" t="s">
        <v>3937</v>
      </c>
      <c r="G208" s="157" t="s">
        <v>3673</v>
      </c>
      <c r="H208" s="158">
        <v>34</v>
      </c>
      <c r="I208" s="159"/>
      <c r="J208" s="160">
        <f t="shared" si="50"/>
        <v>0</v>
      </c>
      <c r="K208" s="156" t="s">
        <v>3</v>
      </c>
      <c r="L208" s="35"/>
      <c r="M208" s="161" t="s">
        <v>3</v>
      </c>
      <c r="N208" s="162" t="s">
        <v>42</v>
      </c>
      <c r="O208" s="55"/>
      <c r="P208" s="163">
        <f t="shared" si="51"/>
        <v>0</v>
      </c>
      <c r="Q208" s="163">
        <v>0</v>
      </c>
      <c r="R208" s="163">
        <f t="shared" si="52"/>
        <v>0</v>
      </c>
      <c r="S208" s="163">
        <v>0</v>
      </c>
      <c r="T208" s="164">
        <f t="shared" si="53"/>
        <v>0</v>
      </c>
      <c r="U208" s="34"/>
      <c r="V208" s="34"/>
      <c r="W208" s="34"/>
      <c r="X208" s="34"/>
      <c r="Y208" s="34"/>
      <c r="Z208" s="34"/>
      <c r="AA208" s="34"/>
      <c r="AB208" s="34"/>
      <c r="AC208" s="34"/>
      <c r="AD208" s="34"/>
      <c r="AE208" s="34"/>
      <c r="AR208" s="165" t="s">
        <v>85</v>
      </c>
      <c r="AT208" s="165" t="s">
        <v>161</v>
      </c>
      <c r="AU208" s="165" t="s">
        <v>15</v>
      </c>
      <c r="AY208" s="19" t="s">
        <v>159</v>
      </c>
      <c r="BE208" s="166">
        <f t="shared" si="54"/>
        <v>0</v>
      </c>
      <c r="BF208" s="166">
        <f t="shared" si="55"/>
        <v>0</v>
      </c>
      <c r="BG208" s="166">
        <f t="shared" si="56"/>
        <v>0</v>
      </c>
      <c r="BH208" s="166">
        <f t="shared" si="57"/>
        <v>0</v>
      </c>
      <c r="BI208" s="166">
        <f t="shared" si="58"/>
        <v>0</v>
      </c>
      <c r="BJ208" s="19" t="s">
        <v>15</v>
      </c>
      <c r="BK208" s="166">
        <f t="shared" si="59"/>
        <v>0</v>
      </c>
      <c r="BL208" s="19" t="s">
        <v>85</v>
      </c>
      <c r="BM208" s="165" t="s">
        <v>3938</v>
      </c>
    </row>
    <row r="209" spans="1:65" s="2" customFormat="1" ht="16.5" customHeight="1">
      <c r="A209" s="34"/>
      <c r="B209" s="153"/>
      <c r="C209" s="154" t="s">
        <v>949</v>
      </c>
      <c r="D209" s="154" t="s">
        <v>161</v>
      </c>
      <c r="E209" s="155" t="s">
        <v>3939</v>
      </c>
      <c r="F209" s="156" t="s">
        <v>3940</v>
      </c>
      <c r="G209" s="157" t="s">
        <v>3673</v>
      </c>
      <c r="H209" s="158">
        <v>71</v>
      </c>
      <c r="I209" s="159"/>
      <c r="J209" s="160">
        <f t="shared" si="50"/>
        <v>0</v>
      </c>
      <c r="K209" s="156" t="s">
        <v>3</v>
      </c>
      <c r="L209" s="35"/>
      <c r="M209" s="161" t="s">
        <v>3</v>
      </c>
      <c r="N209" s="162" t="s">
        <v>42</v>
      </c>
      <c r="O209" s="55"/>
      <c r="P209" s="163">
        <f t="shared" si="51"/>
        <v>0</v>
      </c>
      <c r="Q209" s="163">
        <v>0</v>
      </c>
      <c r="R209" s="163">
        <f t="shared" si="52"/>
        <v>0</v>
      </c>
      <c r="S209" s="163">
        <v>0</v>
      </c>
      <c r="T209" s="164">
        <f t="shared" si="53"/>
        <v>0</v>
      </c>
      <c r="U209" s="34"/>
      <c r="V209" s="34"/>
      <c r="W209" s="34"/>
      <c r="X209" s="34"/>
      <c r="Y209" s="34"/>
      <c r="Z209" s="34"/>
      <c r="AA209" s="34"/>
      <c r="AB209" s="34"/>
      <c r="AC209" s="34"/>
      <c r="AD209" s="34"/>
      <c r="AE209" s="34"/>
      <c r="AR209" s="165" t="s">
        <v>85</v>
      </c>
      <c r="AT209" s="165" t="s">
        <v>161</v>
      </c>
      <c r="AU209" s="165" t="s">
        <v>15</v>
      </c>
      <c r="AY209" s="19" t="s">
        <v>159</v>
      </c>
      <c r="BE209" s="166">
        <f t="shared" si="54"/>
        <v>0</v>
      </c>
      <c r="BF209" s="166">
        <f t="shared" si="55"/>
        <v>0</v>
      </c>
      <c r="BG209" s="166">
        <f t="shared" si="56"/>
        <v>0</v>
      </c>
      <c r="BH209" s="166">
        <f t="shared" si="57"/>
        <v>0</v>
      </c>
      <c r="BI209" s="166">
        <f t="shared" si="58"/>
        <v>0</v>
      </c>
      <c r="BJ209" s="19" t="s">
        <v>15</v>
      </c>
      <c r="BK209" s="166">
        <f t="shared" si="59"/>
        <v>0</v>
      </c>
      <c r="BL209" s="19" t="s">
        <v>85</v>
      </c>
      <c r="BM209" s="165" t="s">
        <v>3941</v>
      </c>
    </row>
    <row r="210" spans="1:65" s="2" customFormat="1" ht="24" customHeight="1">
      <c r="A210" s="34"/>
      <c r="B210" s="153"/>
      <c r="C210" s="154" t="s">
        <v>955</v>
      </c>
      <c r="D210" s="154" t="s">
        <v>161</v>
      </c>
      <c r="E210" s="155" t="s">
        <v>3942</v>
      </c>
      <c r="F210" s="156" t="s">
        <v>3943</v>
      </c>
      <c r="G210" s="157" t="s">
        <v>3673</v>
      </c>
      <c r="H210" s="158">
        <v>71</v>
      </c>
      <c r="I210" s="159"/>
      <c r="J210" s="160">
        <f t="shared" si="50"/>
        <v>0</v>
      </c>
      <c r="K210" s="156" t="s">
        <v>3</v>
      </c>
      <c r="L210" s="35"/>
      <c r="M210" s="161" t="s">
        <v>3</v>
      </c>
      <c r="N210" s="162" t="s">
        <v>42</v>
      </c>
      <c r="O210" s="55"/>
      <c r="P210" s="163">
        <f t="shared" si="51"/>
        <v>0</v>
      </c>
      <c r="Q210" s="163">
        <v>0</v>
      </c>
      <c r="R210" s="163">
        <f t="shared" si="52"/>
        <v>0</v>
      </c>
      <c r="S210" s="163">
        <v>0</v>
      </c>
      <c r="T210" s="164">
        <f t="shared" si="53"/>
        <v>0</v>
      </c>
      <c r="U210" s="34"/>
      <c r="V210" s="34"/>
      <c r="W210" s="34"/>
      <c r="X210" s="34"/>
      <c r="Y210" s="34"/>
      <c r="Z210" s="34"/>
      <c r="AA210" s="34"/>
      <c r="AB210" s="34"/>
      <c r="AC210" s="34"/>
      <c r="AD210" s="34"/>
      <c r="AE210" s="34"/>
      <c r="AR210" s="165" t="s">
        <v>85</v>
      </c>
      <c r="AT210" s="165" t="s">
        <v>161</v>
      </c>
      <c r="AU210" s="165" t="s">
        <v>15</v>
      </c>
      <c r="AY210" s="19" t="s">
        <v>159</v>
      </c>
      <c r="BE210" s="166">
        <f t="shared" si="54"/>
        <v>0</v>
      </c>
      <c r="BF210" s="166">
        <f t="shared" si="55"/>
        <v>0</v>
      </c>
      <c r="BG210" s="166">
        <f t="shared" si="56"/>
        <v>0</v>
      </c>
      <c r="BH210" s="166">
        <f t="shared" si="57"/>
        <v>0</v>
      </c>
      <c r="BI210" s="166">
        <f t="shared" si="58"/>
        <v>0</v>
      </c>
      <c r="BJ210" s="19" t="s">
        <v>15</v>
      </c>
      <c r="BK210" s="166">
        <f t="shared" si="59"/>
        <v>0</v>
      </c>
      <c r="BL210" s="19" t="s">
        <v>85</v>
      </c>
      <c r="BM210" s="165" t="s">
        <v>3944</v>
      </c>
    </row>
    <row r="211" spans="1:65" s="2" customFormat="1" ht="16.5" customHeight="1">
      <c r="A211" s="34"/>
      <c r="B211" s="153"/>
      <c r="C211" s="154" t="s">
        <v>962</v>
      </c>
      <c r="D211" s="154" t="s">
        <v>161</v>
      </c>
      <c r="E211" s="155" t="s">
        <v>3945</v>
      </c>
      <c r="F211" s="156" t="s">
        <v>3946</v>
      </c>
      <c r="G211" s="157" t="s">
        <v>3673</v>
      </c>
      <c r="H211" s="158">
        <v>1</v>
      </c>
      <c r="I211" s="159"/>
      <c r="J211" s="160">
        <f t="shared" si="50"/>
        <v>0</v>
      </c>
      <c r="K211" s="156" t="s">
        <v>3</v>
      </c>
      <c r="L211" s="35"/>
      <c r="M211" s="161" t="s">
        <v>3</v>
      </c>
      <c r="N211" s="162" t="s">
        <v>42</v>
      </c>
      <c r="O211" s="55"/>
      <c r="P211" s="163">
        <f t="shared" si="51"/>
        <v>0</v>
      </c>
      <c r="Q211" s="163">
        <v>0</v>
      </c>
      <c r="R211" s="163">
        <f t="shared" si="52"/>
        <v>0</v>
      </c>
      <c r="S211" s="163">
        <v>0</v>
      </c>
      <c r="T211" s="164">
        <f t="shared" si="53"/>
        <v>0</v>
      </c>
      <c r="U211" s="34"/>
      <c r="V211" s="34"/>
      <c r="W211" s="34"/>
      <c r="X211" s="34"/>
      <c r="Y211" s="34"/>
      <c r="Z211" s="34"/>
      <c r="AA211" s="34"/>
      <c r="AB211" s="34"/>
      <c r="AC211" s="34"/>
      <c r="AD211" s="34"/>
      <c r="AE211" s="34"/>
      <c r="AR211" s="165" t="s">
        <v>85</v>
      </c>
      <c r="AT211" s="165" t="s">
        <v>161</v>
      </c>
      <c r="AU211" s="165" t="s">
        <v>15</v>
      </c>
      <c r="AY211" s="19" t="s">
        <v>159</v>
      </c>
      <c r="BE211" s="166">
        <f t="shared" si="54"/>
        <v>0</v>
      </c>
      <c r="BF211" s="166">
        <f t="shared" si="55"/>
        <v>0</v>
      </c>
      <c r="BG211" s="166">
        <f t="shared" si="56"/>
        <v>0</v>
      </c>
      <c r="BH211" s="166">
        <f t="shared" si="57"/>
        <v>0</v>
      </c>
      <c r="BI211" s="166">
        <f t="shared" si="58"/>
        <v>0</v>
      </c>
      <c r="BJ211" s="19" t="s">
        <v>15</v>
      </c>
      <c r="BK211" s="166">
        <f t="shared" si="59"/>
        <v>0</v>
      </c>
      <c r="BL211" s="19" t="s">
        <v>85</v>
      </c>
      <c r="BM211" s="165" t="s">
        <v>3947</v>
      </c>
    </row>
    <row r="212" spans="1:65" s="2" customFormat="1" ht="16.5" customHeight="1">
      <c r="A212" s="34"/>
      <c r="B212" s="153"/>
      <c r="C212" s="154" t="s">
        <v>978</v>
      </c>
      <c r="D212" s="154" t="s">
        <v>161</v>
      </c>
      <c r="E212" s="155" t="s">
        <v>3948</v>
      </c>
      <c r="F212" s="156" t="s">
        <v>3769</v>
      </c>
      <c r="G212" s="157" t="s">
        <v>2172</v>
      </c>
      <c r="H212" s="209"/>
      <c r="I212" s="159"/>
      <c r="J212" s="160">
        <f t="shared" si="50"/>
        <v>0</v>
      </c>
      <c r="K212" s="156" t="s">
        <v>3</v>
      </c>
      <c r="L212" s="35"/>
      <c r="M212" s="161" t="s">
        <v>3</v>
      </c>
      <c r="N212" s="162" t="s">
        <v>42</v>
      </c>
      <c r="O212" s="55"/>
      <c r="P212" s="163">
        <f t="shared" si="51"/>
        <v>0</v>
      </c>
      <c r="Q212" s="163">
        <v>0</v>
      </c>
      <c r="R212" s="163">
        <f t="shared" si="52"/>
        <v>0</v>
      </c>
      <c r="S212" s="163">
        <v>0</v>
      </c>
      <c r="T212" s="164">
        <f t="shared" si="53"/>
        <v>0</v>
      </c>
      <c r="U212" s="34"/>
      <c r="V212" s="34"/>
      <c r="W212" s="34"/>
      <c r="X212" s="34"/>
      <c r="Y212" s="34"/>
      <c r="Z212" s="34"/>
      <c r="AA212" s="34"/>
      <c r="AB212" s="34"/>
      <c r="AC212" s="34"/>
      <c r="AD212" s="34"/>
      <c r="AE212" s="34"/>
      <c r="AR212" s="165" t="s">
        <v>85</v>
      </c>
      <c r="AT212" s="165" t="s">
        <v>161</v>
      </c>
      <c r="AU212" s="165" t="s">
        <v>15</v>
      </c>
      <c r="AY212" s="19" t="s">
        <v>159</v>
      </c>
      <c r="BE212" s="166">
        <f t="shared" si="54"/>
        <v>0</v>
      </c>
      <c r="BF212" s="166">
        <f t="shared" si="55"/>
        <v>0</v>
      </c>
      <c r="BG212" s="166">
        <f t="shared" si="56"/>
        <v>0</v>
      </c>
      <c r="BH212" s="166">
        <f t="shared" si="57"/>
        <v>0</v>
      </c>
      <c r="BI212" s="166">
        <f t="shared" si="58"/>
        <v>0</v>
      </c>
      <c r="BJ212" s="19" t="s">
        <v>15</v>
      </c>
      <c r="BK212" s="166">
        <f t="shared" si="59"/>
        <v>0</v>
      </c>
      <c r="BL212" s="19" t="s">
        <v>85</v>
      </c>
      <c r="BM212" s="165" t="s">
        <v>3949</v>
      </c>
    </row>
    <row r="213" spans="2:63" s="12" customFormat="1" ht="25.9" customHeight="1">
      <c r="B213" s="140"/>
      <c r="D213" s="141" t="s">
        <v>70</v>
      </c>
      <c r="E213" s="142" t="s">
        <v>3950</v>
      </c>
      <c r="F213" s="142" t="s">
        <v>3951</v>
      </c>
      <c r="I213" s="143"/>
      <c r="J213" s="144">
        <f>BK213</f>
        <v>0</v>
      </c>
      <c r="L213" s="140"/>
      <c r="M213" s="145"/>
      <c r="N213" s="146"/>
      <c r="O213" s="146"/>
      <c r="P213" s="147">
        <f>SUM(P214:P223)</f>
        <v>0</v>
      </c>
      <c r="Q213" s="146"/>
      <c r="R213" s="147">
        <f>SUM(R214:R223)</f>
        <v>0</v>
      </c>
      <c r="S213" s="146"/>
      <c r="T213" s="148">
        <f>SUM(T214:T223)</f>
        <v>0</v>
      </c>
      <c r="AR213" s="141" t="s">
        <v>15</v>
      </c>
      <c r="AT213" s="149" t="s">
        <v>70</v>
      </c>
      <c r="AU213" s="149" t="s">
        <v>71</v>
      </c>
      <c r="AY213" s="141" t="s">
        <v>159</v>
      </c>
      <c r="BK213" s="150">
        <f>SUM(BK214:BK223)</f>
        <v>0</v>
      </c>
    </row>
    <row r="214" spans="1:65" s="2" customFormat="1" ht="16.5" customHeight="1">
      <c r="A214" s="34"/>
      <c r="B214" s="153"/>
      <c r="C214" s="154" t="s">
        <v>981</v>
      </c>
      <c r="D214" s="154" t="s">
        <v>161</v>
      </c>
      <c r="E214" s="155" t="s">
        <v>3899</v>
      </c>
      <c r="F214" s="156" t="s">
        <v>3900</v>
      </c>
      <c r="G214" s="157" t="s">
        <v>298</v>
      </c>
      <c r="H214" s="158">
        <v>20</v>
      </c>
      <c r="I214" s="159"/>
      <c r="J214" s="160">
        <f aca="true" t="shared" si="60" ref="J214:J223">ROUND(I214*H214,2)</f>
        <v>0</v>
      </c>
      <c r="K214" s="156" t="s">
        <v>3</v>
      </c>
      <c r="L214" s="35"/>
      <c r="M214" s="161" t="s">
        <v>3</v>
      </c>
      <c r="N214" s="162" t="s">
        <v>42</v>
      </c>
      <c r="O214" s="55"/>
      <c r="P214" s="163">
        <f aca="true" t="shared" si="61" ref="P214:P223">O214*H214</f>
        <v>0</v>
      </c>
      <c r="Q214" s="163">
        <v>0</v>
      </c>
      <c r="R214" s="163">
        <f aca="true" t="shared" si="62" ref="R214:R223">Q214*H214</f>
        <v>0</v>
      </c>
      <c r="S214" s="163">
        <v>0</v>
      </c>
      <c r="T214" s="164">
        <f aca="true" t="shared" si="63" ref="T214:T223">S214*H214</f>
        <v>0</v>
      </c>
      <c r="U214" s="34"/>
      <c r="V214" s="34"/>
      <c r="W214" s="34"/>
      <c r="X214" s="34"/>
      <c r="Y214" s="34"/>
      <c r="Z214" s="34"/>
      <c r="AA214" s="34"/>
      <c r="AB214" s="34"/>
      <c r="AC214" s="34"/>
      <c r="AD214" s="34"/>
      <c r="AE214" s="34"/>
      <c r="AR214" s="165" t="s">
        <v>85</v>
      </c>
      <c r="AT214" s="165" t="s">
        <v>161</v>
      </c>
      <c r="AU214" s="165" t="s">
        <v>15</v>
      </c>
      <c r="AY214" s="19" t="s">
        <v>159</v>
      </c>
      <c r="BE214" s="166">
        <f aca="true" t="shared" si="64" ref="BE214:BE223">IF(N214="základní",J214,0)</f>
        <v>0</v>
      </c>
      <c r="BF214" s="166">
        <f aca="true" t="shared" si="65" ref="BF214:BF223">IF(N214="snížená",J214,0)</f>
        <v>0</v>
      </c>
      <c r="BG214" s="166">
        <f aca="true" t="shared" si="66" ref="BG214:BG223">IF(N214="zákl. přenesená",J214,0)</f>
        <v>0</v>
      </c>
      <c r="BH214" s="166">
        <f aca="true" t="shared" si="67" ref="BH214:BH223">IF(N214="sníž. přenesená",J214,0)</f>
        <v>0</v>
      </c>
      <c r="BI214" s="166">
        <f aca="true" t="shared" si="68" ref="BI214:BI223">IF(N214="nulová",J214,0)</f>
        <v>0</v>
      </c>
      <c r="BJ214" s="19" t="s">
        <v>15</v>
      </c>
      <c r="BK214" s="166">
        <f aca="true" t="shared" si="69" ref="BK214:BK223">ROUND(I214*H214,2)</f>
        <v>0</v>
      </c>
      <c r="BL214" s="19" t="s">
        <v>85</v>
      </c>
      <c r="BM214" s="165" t="s">
        <v>3952</v>
      </c>
    </row>
    <row r="215" spans="1:65" s="2" customFormat="1" ht="16.5" customHeight="1">
      <c r="A215" s="34"/>
      <c r="B215" s="153"/>
      <c r="C215" s="154" t="s">
        <v>986</v>
      </c>
      <c r="D215" s="154" t="s">
        <v>161</v>
      </c>
      <c r="E215" s="155" t="s">
        <v>3953</v>
      </c>
      <c r="F215" s="156" t="s">
        <v>3954</v>
      </c>
      <c r="G215" s="157" t="s">
        <v>298</v>
      </c>
      <c r="H215" s="158">
        <v>100</v>
      </c>
      <c r="I215" s="159"/>
      <c r="J215" s="160">
        <f t="shared" si="60"/>
        <v>0</v>
      </c>
      <c r="K215" s="156" t="s">
        <v>3</v>
      </c>
      <c r="L215" s="35"/>
      <c r="M215" s="161" t="s">
        <v>3</v>
      </c>
      <c r="N215" s="162" t="s">
        <v>42</v>
      </c>
      <c r="O215" s="55"/>
      <c r="P215" s="163">
        <f t="shared" si="61"/>
        <v>0</v>
      </c>
      <c r="Q215" s="163">
        <v>0</v>
      </c>
      <c r="R215" s="163">
        <f t="shared" si="62"/>
        <v>0</v>
      </c>
      <c r="S215" s="163">
        <v>0</v>
      </c>
      <c r="T215" s="164">
        <f t="shared" si="63"/>
        <v>0</v>
      </c>
      <c r="U215" s="34"/>
      <c r="V215" s="34"/>
      <c r="W215" s="34"/>
      <c r="X215" s="34"/>
      <c r="Y215" s="34"/>
      <c r="Z215" s="34"/>
      <c r="AA215" s="34"/>
      <c r="AB215" s="34"/>
      <c r="AC215" s="34"/>
      <c r="AD215" s="34"/>
      <c r="AE215" s="34"/>
      <c r="AR215" s="165" t="s">
        <v>85</v>
      </c>
      <c r="AT215" s="165" t="s">
        <v>161</v>
      </c>
      <c r="AU215" s="165" t="s">
        <v>15</v>
      </c>
      <c r="AY215" s="19" t="s">
        <v>159</v>
      </c>
      <c r="BE215" s="166">
        <f t="shared" si="64"/>
        <v>0</v>
      </c>
      <c r="BF215" s="166">
        <f t="shared" si="65"/>
        <v>0</v>
      </c>
      <c r="BG215" s="166">
        <f t="shared" si="66"/>
        <v>0</v>
      </c>
      <c r="BH215" s="166">
        <f t="shared" si="67"/>
        <v>0</v>
      </c>
      <c r="BI215" s="166">
        <f t="shared" si="68"/>
        <v>0</v>
      </c>
      <c r="BJ215" s="19" t="s">
        <v>15</v>
      </c>
      <c r="BK215" s="166">
        <f t="shared" si="69"/>
        <v>0</v>
      </c>
      <c r="BL215" s="19" t="s">
        <v>85</v>
      </c>
      <c r="BM215" s="165" t="s">
        <v>3955</v>
      </c>
    </row>
    <row r="216" spans="1:65" s="2" customFormat="1" ht="16.5" customHeight="1">
      <c r="A216" s="34"/>
      <c r="B216" s="153"/>
      <c r="C216" s="154" t="s">
        <v>991</v>
      </c>
      <c r="D216" s="154" t="s">
        <v>161</v>
      </c>
      <c r="E216" s="155" t="s">
        <v>3908</v>
      </c>
      <c r="F216" s="156" t="s">
        <v>3909</v>
      </c>
      <c r="G216" s="157" t="s">
        <v>298</v>
      </c>
      <c r="H216" s="158">
        <v>50</v>
      </c>
      <c r="I216" s="159"/>
      <c r="J216" s="160">
        <f t="shared" si="60"/>
        <v>0</v>
      </c>
      <c r="K216" s="156" t="s">
        <v>3</v>
      </c>
      <c r="L216" s="35"/>
      <c r="M216" s="161" t="s">
        <v>3</v>
      </c>
      <c r="N216" s="162" t="s">
        <v>42</v>
      </c>
      <c r="O216" s="55"/>
      <c r="P216" s="163">
        <f t="shared" si="61"/>
        <v>0</v>
      </c>
      <c r="Q216" s="163">
        <v>0</v>
      </c>
      <c r="R216" s="163">
        <f t="shared" si="62"/>
        <v>0</v>
      </c>
      <c r="S216" s="163">
        <v>0</v>
      </c>
      <c r="T216" s="164">
        <f t="shared" si="63"/>
        <v>0</v>
      </c>
      <c r="U216" s="34"/>
      <c r="V216" s="34"/>
      <c r="W216" s="34"/>
      <c r="X216" s="34"/>
      <c r="Y216" s="34"/>
      <c r="Z216" s="34"/>
      <c r="AA216" s="34"/>
      <c r="AB216" s="34"/>
      <c r="AC216" s="34"/>
      <c r="AD216" s="34"/>
      <c r="AE216" s="34"/>
      <c r="AR216" s="165" t="s">
        <v>85</v>
      </c>
      <c r="AT216" s="165" t="s">
        <v>161</v>
      </c>
      <c r="AU216" s="165" t="s">
        <v>15</v>
      </c>
      <c r="AY216" s="19" t="s">
        <v>159</v>
      </c>
      <c r="BE216" s="166">
        <f t="shared" si="64"/>
        <v>0</v>
      </c>
      <c r="BF216" s="166">
        <f t="shared" si="65"/>
        <v>0</v>
      </c>
      <c r="BG216" s="166">
        <f t="shared" si="66"/>
        <v>0</v>
      </c>
      <c r="BH216" s="166">
        <f t="shared" si="67"/>
        <v>0</v>
      </c>
      <c r="BI216" s="166">
        <f t="shared" si="68"/>
        <v>0</v>
      </c>
      <c r="BJ216" s="19" t="s">
        <v>15</v>
      </c>
      <c r="BK216" s="166">
        <f t="shared" si="69"/>
        <v>0</v>
      </c>
      <c r="BL216" s="19" t="s">
        <v>85</v>
      </c>
      <c r="BM216" s="165" t="s">
        <v>3956</v>
      </c>
    </row>
    <row r="217" spans="1:65" s="2" customFormat="1" ht="16.5" customHeight="1">
      <c r="A217" s="34"/>
      <c r="B217" s="153"/>
      <c r="C217" s="154" t="s">
        <v>997</v>
      </c>
      <c r="D217" s="154" t="s">
        <v>161</v>
      </c>
      <c r="E217" s="155" t="s">
        <v>3957</v>
      </c>
      <c r="F217" s="156" t="s">
        <v>3958</v>
      </c>
      <c r="G217" s="157" t="s">
        <v>298</v>
      </c>
      <c r="H217" s="158">
        <v>10</v>
      </c>
      <c r="I217" s="159"/>
      <c r="J217" s="160">
        <f t="shared" si="60"/>
        <v>0</v>
      </c>
      <c r="K217" s="156" t="s">
        <v>3</v>
      </c>
      <c r="L217" s="35"/>
      <c r="M217" s="161" t="s">
        <v>3</v>
      </c>
      <c r="N217" s="162" t="s">
        <v>42</v>
      </c>
      <c r="O217" s="55"/>
      <c r="P217" s="163">
        <f t="shared" si="61"/>
        <v>0</v>
      </c>
      <c r="Q217" s="163">
        <v>0</v>
      </c>
      <c r="R217" s="163">
        <f t="shared" si="62"/>
        <v>0</v>
      </c>
      <c r="S217" s="163">
        <v>0</v>
      </c>
      <c r="T217" s="164">
        <f t="shared" si="63"/>
        <v>0</v>
      </c>
      <c r="U217" s="34"/>
      <c r="V217" s="34"/>
      <c r="W217" s="34"/>
      <c r="X217" s="34"/>
      <c r="Y217" s="34"/>
      <c r="Z217" s="34"/>
      <c r="AA217" s="34"/>
      <c r="AB217" s="34"/>
      <c r="AC217" s="34"/>
      <c r="AD217" s="34"/>
      <c r="AE217" s="34"/>
      <c r="AR217" s="165" t="s">
        <v>85</v>
      </c>
      <c r="AT217" s="165" t="s">
        <v>161</v>
      </c>
      <c r="AU217" s="165" t="s">
        <v>15</v>
      </c>
      <c r="AY217" s="19" t="s">
        <v>159</v>
      </c>
      <c r="BE217" s="166">
        <f t="shared" si="64"/>
        <v>0</v>
      </c>
      <c r="BF217" s="166">
        <f t="shared" si="65"/>
        <v>0</v>
      </c>
      <c r="BG217" s="166">
        <f t="shared" si="66"/>
        <v>0</v>
      </c>
      <c r="BH217" s="166">
        <f t="shared" si="67"/>
        <v>0</v>
      </c>
      <c r="BI217" s="166">
        <f t="shared" si="68"/>
        <v>0</v>
      </c>
      <c r="BJ217" s="19" t="s">
        <v>15</v>
      </c>
      <c r="BK217" s="166">
        <f t="shared" si="69"/>
        <v>0</v>
      </c>
      <c r="BL217" s="19" t="s">
        <v>85</v>
      </c>
      <c r="BM217" s="165" t="s">
        <v>3959</v>
      </c>
    </row>
    <row r="218" spans="1:65" s="2" customFormat="1" ht="16.5" customHeight="1">
      <c r="A218" s="34"/>
      <c r="B218" s="153"/>
      <c r="C218" s="154" t="s">
        <v>1001</v>
      </c>
      <c r="D218" s="154" t="s">
        <v>161</v>
      </c>
      <c r="E218" s="155" t="s">
        <v>3960</v>
      </c>
      <c r="F218" s="156" t="s">
        <v>3961</v>
      </c>
      <c r="G218" s="157" t="s">
        <v>3673</v>
      </c>
      <c r="H218" s="158">
        <v>2</v>
      </c>
      <c r="I218" s="159"/>
      <c r="J218" s="160">
        <f t="shared" si="60"/>
        <v>0</v>
      </c>
      <c r="K218" s="156" t="s">
        <v>3</v>
      </c>
      <c r="L218" s="35"/>
      <c r="M218" s="161" t="s">
        <v>3</v>
      </c>
      <c r="N218" s="162" t="s">
        <v>42</v>
      </c>
      <c r="O218" s="55"/>
      <c r="P218" s="163">
        <f t="shared" si="61"/>
        <v>0</v>
      </c>
      <c r="Q218" s="163">
        <v>0</v>
      </c>
      <c r="R218" s="163">
        <f t="shared" si="62"/>
        <v>0</v>
      </c>
      <c r="S218" s="163">
        <v>0</v>
      </c>
      <c r="T218" s="164">
        <f t="shared" si="63"/>
        <v>0</v>
      </c>
      <c r="U218" s="34"/>
      <c r="V218" s="34"/>
      <c r="W218" s="34"/>
      <c r="X218" s="34"/>
      <c r="Y218" s="34"/>
      <c r="Z218" s="34"/>
      <c r="AA218" s="34"/>
      <c r="AB218" s="34"/>
      <c r="AC218" s="34"/>
      <c r="AD218" s="34"/>
      <c r="AE218" s="34"/>
      <c r="AR218" s="165" t="s">
        <v>85</v>
      </c>
      <c r="AT218" s="165" t="s">
        <v>161</v>
      </c>
      <c r="AU218" s="165" t="s">
        <v>15</v>
      </c>
      <c r="AY218" s="19" t="s">
        <v>159</v>
      </c>
      <c r="BE218" s="166">
        <f t="shared" si="64"/>
        <v>0</v>
      </c>
      <c r="BF218" s="166">
        <f t="shared" si="65"/>
        <v>0</v>
      </c>
      <c r="BG218" s="166">
        <f t="shared" si="66"/>
        <v>0</v>
      </c>
      <c r="BH218" s="166">
        <f t="shared" si="67"/>
        <v>0</v>
      </c>
      <c r="BI218" s="166">
        <f t="shared" si="68"/>
        <v>0</v>
      </c>
      <c r="BJ218" s="19" t="s">
        <v>15</v>
      </c>
      <c r="BK218" s="166">
        <f t="shared" si="69"/>
        <v>0</v>
      </c>
      <c r="BL218" s="19" t="s">
        <v>85</v>
      </c>
      <c r="BM218" s="165" t="s">
        <v>3962</v>
      </c>
    </row>
    <row r="219" spans="1:65" s="2" customFormat="1" ht="16.5" customHeight="1">
      <c r="A219" s="34"/>
      <c r="B219" s="153"/>
      <c r="C219" s="154" t="s">
        <v>1006</v>
      </c>
      <c r="D219" s="154" t="s">
        <v>161</v>
      </c>
      <c r="E219" s="155" t="s">
        <v>3684</v>
      </c>
      <c r="F219" s="156" t="s">
        <v>3685</v>
      </c>
      <c r="G219" s="157" t="s">
        <v>3673</v>
      </c>
      <c r="H219" s="158">
        <v>2</v>
      </c>
      <c r="I219" s="159"/>
      <c r="J219" s="160">
        <f t="shared" si="60"/>
        <v>0</v>
      </c>
      <c r="K219" s="156" t="s">
        <v>3</v>
      </c>
      <c r="L219" s="35"/>
      <c r="M219" s="161" t="s">
        <v>3</v>
      </c>
      <c r="N219" s="162" t="s">
        <v>42</v>
      </c>
      <c r="O219" s="55"/>
      <c r="P219" s="163">
        <f t="shared" si="61"/>
        <v>0</v>
      </c>
      <c r="Q219" s="163">
        <v>0</v>
      </c>
      <c r="R219" s="163">
        <f t="shared" si="62"/>
        <v>0</v>
      </c>
      <c r="S219" s="163">
        <v>0</v>
      </c>
      <c r="T219" s="164">
        <f t="shared" si="63"/>
        <v>0</v>
      </c>
      <c r="U219" s="34"/>
      <c r="V219" s="34"/>
      <c r="W219" s="34"/>
      <c r="X219" s="34"/>
      <c r="Y219" s="34"/>
      <c r="Z219" s="34"/>
      <c r="AA219" s="34"/>
      <c r="AB219" s="34"/>
      <c r="AC219" s="34"/>
      <c r="AD219" s="34"/>
      <c r="AE219" s="34"/>
      <c r="AR219" s="165" t="s">
        <v>85</v>
      </c>
      <c r="AT219" s="165" t="s">
        <v>161</v>
      </c>
      <c r="AU219" s="165" t="s">
        <v>15</v>
      </c>
      <c r="AY219" s="19" t="s">
        <v>159</v>
      </c>
      <c r="BE219" s="166">
        <f t="shared" si="64"/>
        <v>0</v>
      </c>
      <c r="BF219" s="166">
        <f t="shared" si="65"/>
        <v>0</v>
      </c>
      <c r="BG219" s="166">
        <f t="shared" si="66"/>
        <v>0</v>
      </c>
      <c r="BH219" s="166">
        <f t="shared" si="67"/>
        <v>0</v>
      </c>
      <c r="BI219" s="166">
        <f t="shared" si="68"/>
        <v>0</v>
      </c>
      <c r="BJ219" s="19" t="s">
        <v>15</v>
      </c>
      <c r="BK219" s="166">
        <f t="shared" si="69"/>
        <v>0</v>
      </c>
      <c r="BL219" s="19" t="s">
        <v>85</v>
      </c>
      <c r="BM219" s="165" t="s">
        <v>3963</v>
      </c>
    </row>
    <row r="220" spans="1:65" s="2" customFormat="1" ht="16.5" customHeight="1">
      <c r="A220" s="34"/>
      <c r="B220" s="153"/>
      <c r="C220" s="154" t="s">
        <v>1011</v>
      </c>
      <c r="D220" s="154" t="s">
        <v>161</v>
      </c>
      <c r="E220" s="155" t="s">
        <v>3964</v>
      </c>
      <c r="F220" s="156" t="s">
        <v>3965</v>
      </c>
      <c r="G220" s="157" t="s">
        <v>3673</v>
      </c>
      <c r="H220" s="158">
        <v>2</v>
      </c>
      <c r="I220" s="159"/>
      <c r="J220" s="160">
        <f t="shared" si="60"/>
        <v>0</v>
      </c>
      <c r="K220" s="156" t="s">
        <v>3</v>
      </c>
      <c r="L220" s="35"/>
      <c r="M220" s="161" t="s">
        <v>3</v>
      </c>
      <c r="N220" s="162" t="s">
        <v>42</v>
      </c>
      <c r="O220" s="55"/>
      <c r="P220" s="163">
        <f t="shared" si="61"/>
        <v>0</v>
      </c>
      <c r="Q220" s="163">
        <v>0</v>
      </c>
      <c r="R220" s="163">
        <f t="shared" si="62"/>
        <v>0</v>
      </c>
      <c r="S220" s="163">
        <v>0</v>
      </c>
      <c r="T220" s="164">
        <f t="shared" si="63"/>
        <v>0</v>
      </c>
      <c r="U220" s="34"/>
      <c r="V220" s="34"/>
      <c r="W220" s="34"/>
      <c r="X220" s="34"/>
      <c r="Y220" s="34"/>
      <c r="Z220" s="34"/>
      <c r="AA220" s="34"/>
      <c r="AB220" s="34"/>
      <c r="AC220" s="34"/>
      <c r="AD220" s="34"/>
      <c r="AE220" s="34"/>
      <c r="AR220" s="165" t="s">
        <v>85</v>
      </c>
      <c r="AT220" s="165" t="s">
        <v>161</v>
      </c>
      <c r="AU220" s="165" t="s">
        <v>15</v>
      </c>
      <c r="AY220" s="19" t="s">
        <v>159</v>
      </c>
      <c r="BE220" s="166">
        <f t="shared" si="64"/>
        <v>0</v>
      </c>
      <c r="BF220" s="166">
        <f t="shared" si="65"/>
        <v>0</v>
      </c>
      <c r="BG220" s="166">
        <f t="shared" si="66"/>
        <v>0</v>
      </c>
      <c r="BH220" s="166">
        <f t="shared" si="67"/>
        <v>0</v>
      </c>
      <c r="BI220" s="166">
        <f t="shared" si="68"/>
        <v>0</v>
      </c>
      <c r="BJ220" s="19" t="s">
        <v>15</v>
      </c>
      <c r="BK220" s="166">
        <f t="shared" si="69"/>
        <v>0</v>
      </c>
      <c r="BL220" s="19" t="s">
        <v>85</v>
      </c>
      <c r="BM220" s="165" t="s">
        <v>3966</v>
      </c>
    </row>
    <row r="221" spans="1:65" s="2" customFormat="1" ht="16.5" customHeight="1">
      <c r="A221" s="34"/>
      <c r="B221" s="153"/>
      <c r="C221" s="154" t="s">
        <v>1016</v>
      </c>
      <c r="D221" s="154" t="s">
        <v>161</v>
      </c>
      <c r="E221" s="155" t="s">
        <v>3967</v>
      </c>
      <c r="F221" s="156" t="s">
        <v>3968</v>
      </c>
      <c r="G221" s="157" t="s">
        <v>3673</v>
      </c>
      <c r="H221" s="158">
        <v>1</v>
      </c>
      <c r="I221" s="159"/>
      <c r="J221" s="160">
        <f t="shared" si="60"/>
        <v>0</v>
      </c>
      <c r="K221" s="156" t="s">
        <v>3</v>
      </c>
      <c r="L221" s="35"/>
      <c r="M221" s="161" t="s">
        <v>3</v>
      </c>
      <c r="N221" s="162" t="s">
        <v>42</v>
      </c>
      <c r="O221" s="55"/>
      <c r="P221" s="163">
        <f t="shared" si="61"/>
        <v>0</v>
      </c>
      <c r="Q221" s="163">
        <v>0</v>
      </c>
      <c r="R221" s="163">
        <f t="shared" si="62"/>
        <v>0</v>
      </c>
      <c r="S221" s="163">
        <v>0</v>
      </c>
      <c r="T221" s="164">
        <f t="shared" si="63"/>
        <v>0</v>
      </c>
      <c r="U221" s="34"/>
      <c r="V221" s="34"/>
      <c r="W221" s="34"/>
      <c r="X221" s="34"/>
      <c r="Y221" s="34"/>
      <c r="Z221" s="34"/>
      <c r="AA221" s="34"/>
      <c r="AB221" s="34"/>
      <c r="AC221" s="34"/>
      <c r="AD221" s="34"/>
      <c r="AE221" s="34"/>
      <c r="AR221" s="165" t="s">
        <v>85</v>
      </c>
      <c r="AT221" s="165" t="s">
        <v>161</v>
      </c>
      <c r="AU221" s="165" t="s">
        <v>15</v>
      </c>
      <c r="AY221" s="19" t="s">
        <v>159</v>
      </c>
      <c r="BE221" s="166">
        <f t="shared" si="64"/>
        <v>0</v>
      </c>
      <c r="BF221" s="166">
        <f t="shared" si="65"/>
        <v>0</v>
      </c>
      <c r="BG221" s="166">
        <f t="shared" si="66"/>
        <v>0</v>
      </c>
      <c r="BH221" s="166">
        <f t="shared" si="67"/>
        <v>0</v>
      </c>
      <c r="BI221" s="166">
        <f t="shared" si="68"/>
        <v>0</v>
      </c>
      <c r="BJ221" s="19" t="s">
        <v>15</v>
      </c>
      <c r="BK221" s="166">
        <f t="shared" si="69"/>
        <v>0</v>
      </c>
      <c r="BL221" s="19" t="s">
        <v>85</v>
      </c>
      <c r="BM221" s="165" t="s">
        <v>3969</v>
      </c>
    </row>
    <row r="222" spans="1:65" s="2" customFormat="1" ht="16.5" customHeight="1">
      <c r="A222" s="34"/>
      <c r="B222" s="153"/>
      <c r="C222" s="154" t="s">
        <v>1019</v>
      </c>
      <c r="D222" s="154" t="s">
        <v>161</v>
      </c>
      <c r="E222" s="155" t="s">
        <v>3970</v>
      </c>
      <c r="F222" s="156" t="s">
        <v>3971</v>
      </c>
      <c r="G222" s="157" t="s">
        <v>3673</v>
      </c>
      <c r="H222" s="158">
        <v>1</v>
      </c>
      <c r="I222" s="159"/>
      <c r="J222" s="160">
        <f t="shared" si="60"/>
        <v>0</v>
      </c>
      <c r="K222" s="156" t="s">
        <v>3</v>
      </c>
      <c r="L222" s="35"/>
      <c r="M222" s="161" t="s">
        <v>3</v>
      </c>
      <c r="N222" s="162" t="s">
        <v>42</v>
      </c>
      <c r="O222" s="55"/>
      <c r="P222" s="163">
        <f t="shared" si="61"/>
        <v>0</v>
      </c>
      <c r="Q222" s="163">
        <v>0</v>
      </c>
      <c r="R222" s="163">
        <f t="shared" si="62"/>
        <v>0</v>
      </c>
      <c r="S222" s="163">
        <v>0</v>
      </c>
      <c r="T222" s="164">
        <f t="shared" si="63"/>
        <v>0</v>
      </c>
      <c r="U222" s="34"/>
      <c r="V222" s="34"/>
      <c r="W222" s="34"/>
      <c r="X222" s="34"/>
      <c r="Y222" s="34"/>
      <c r="Z222" s="34"/>
      <c r="AA222" s="34"/>
      <c r="AB222" s="34"/>
      <c r="AC222" s="34"/>
      <c r="AD222" s="34"/>
      <c r="AE222" s="34"/>
      <c r="AR222" s="165" t="s">
        <v>85</v>
      </c>
      <c r="AT222" s="165" t="s">
        <v>161</v>
      </c>
      <c r="AU222" s="165" t="s">
        <v>15</v>
      </c>
      <c r="AY222" s="19" t="s">
        <v>159</v>
      </c>
      <c r="BE222" s="166">
        <f t="shared" si="64"/>
        <v>0</v>
      </c>
      <c r="BF222" s="166">
        <f t="shared" si="65"/>
        <v>0</v>
      </c>
      <c r="BG222" s="166">
        <f t="shared" si="66"/>
        <v>0</v>
      </c>
      <c r="BH222" s="166">
        <f t="shared" si="67"/>
        <v>0</v>
      </c>
      <c r="BI222" s="166">
        <f t="shared" si="68"/>
        <v>0</v>
      </c>
      <c r="BJ222" s="19" t="s">
        <v>15</v>
      </c>
      <c r="BK222" s="166">
        <f t="shared" si="69"/>
        <v>0</v>
      </c>
      <c r="BL222" s="19" t="s">
        <v>85</v>
      </c>
      <c r="BM222" s="165" t="s">
        <v>3972</v>
      </c>
    </row>
    <row r="223" spans="1:65" s="2" customFormat="1" ht="16.5" customHeight="1">
      <c r="A223" s="34"/>
      <c r="B223" s="153"/>
      <c r="C223" s="154" t="s">
        <v>1026</v>
      </c>
      <c r="D223" s="154" t="s">
        <v>161</v>
      </c>
      <c r="E223" s="155" t="s">
        <v>3973</v>
      </c>
      <c r="F223" s="156" t="s">
        <v>3769</v>
      </c>
      <c r="G223" s="157" t="s">
        <v>2172</v>
      </c>
      <c r="H223" s="209"/>
      <c r="I223" s="159"/>
      <c r="J223" s="160">
        <f t="shared" si="60"/>
        <v>0</v>
      </c>
      <c r="K223" s="156" t="s">
        <v>3</v>
      </c>
      <c r="L223" s="35"/>
      <c r="M223" s="161" t="s">
        <v>3</v>
      </c>
      <c r="N223" s="162" t="s">
        <v>42</v>
      </c>
      <c r="O223" s="55"/>
      <c r="P223" s="163">
        <f t="shared" si="61"/>
        <v>0</v>
      </c>
      <c r="Q223" s="163">
        <v>0</v>
      </c>
      <c r="R223" s="163">
        <f t="shared" si="62"/>
        <v>0</v>
      </c>
      <c r="S223" s="163">
        <v>0</v>
      </c>
      <c r="T223" s="164">
        <f t="shared" si="63"/>
        <v>0</v>
      </c>
      <c r="U223" s="34"/>
      <c r="V223" s="34"/>
      <c r="W223" s="34"/>
      <c r="X223" s="34"/>
      <c r="Y223" s="34"/>
      <c r="Z223" s="34"/>
      <c r="AA223" s="34"/>
      <c r="AB223" s="34"/>
      <c r="AC223" s="34"/>
      <c r="AD223" s="34"/>
      <c r="AE223" s="34"/>
      <c r="AR223" s="165" t="s">
        <v>85</v>
      </c>
      <c r="AT223" s="165" t="s">
        <v>161</v>
      </c>
      <c r="AU223" s="165" t="s">
        <v>15</v>
      </c>
      <c r="AY223" s="19" t="s">
        <v>159</v>
      </c>
      <c r="BE223" s="166">
        <f t="shared" si="64"/>
        <v>0</v>
      </c>
      <c r="BF223" s="166">
        <f t="shared" si="65"/>
        <v>0</v>
      </c>
      <c r="BG223" s="166">
        <f t="shared" si="66"/>
        <v>0</v>
      </c>
      <c r="BH223" s="166">
        <f t="shared" si="67"/>
        <v>0</v>
      </c>
      <c r="BI223" s="166">
        <f t="shared" si="68"/>
        <v>0</v>
      </c>
      <c r="BJ223" s="19" t="s">
        <v>15</v>
      </c>
      <c r="BK223" s="166">
        <f t="shared" si="69"/>
        <v>0</v>
      </c>
      <c r="BL223" s="19" t="s">
        <v>85</v>
      </c>
      <c r="BM223" s="165" t="s">
        <v>3974</v>
      </c>
    </row>
    <row r="224" spans="2:63" s="12" customFormat="1" ht="25.9" customHeight="1">
      <c r="B224" s="140"/>
      <c r="D224" s="141" t="s">
        <v>70</v>
      </c>
      <c r="E224" s="142" t="s">
        <v>3975</v>
      </c>
      <c r="F224" s="142" t="s">
        <v>3976</v>
      </c>
      <c r="I224" s="143"/>
      <c r="J224" s="144">
        <f>BK224</f>
        <v>0</v>
      </c>
      <c r="L224" s="140"/>
      <c r="M224" s="145"/>
      <c r="N224" s="146"/>
      <c r="O224" s="146"/>
      <c r="P224" s="147">
        <f>SUM(P225:P246)</f>
        <v>0</v>
      </c>
      <c r="Q224" s="146"/>
      <c r="R224" s="147">
        <f>SUM(R225:R246)</f>
        <v>0</v>
      </c>
      <c r="S224" s="146"/>
      <c r="T224" s="148">
        <f>SUM(T225:T246)</f>
        <v>0</v>
      </c>
      <c r="AR224" s="141" t="s">
        <v>15</v>
      </c>
      <c r="AT224" s="149" t="s">
        <v>70</v>
      </c>
      <c r="AU224" s="149" t="s">
        <v>71</v>
      </c>
      <c r="AY224" s="141" t="s">
        <v>159</v>
      </c>
      <c r="BK224" s="150">
        <f>SUM(BK225:BK246)</f>
        <v>0</v>
      </c>
    </row>
    <row r="225" spans="1:65" s="2" customFormat="1" ht="24" customHeight="1">
      <c r="A225" s="34"/>
      <c r="B225" s="153"/>
      <c r="C225" s="154" t="s">
        <v>1032</v>
      </c>
      <c r="D225" s="154" t="s">
        <v>161</v>
      </c>
      <c r="E225" s="155" t="s">
        <v>3977</v>
      </c>
      <c r="F225" s="156" t="s">
        <v>3978</v>
      </c>
      <c r="G225" s="157" t="s">
        <v>1245</v>
      </c>
      <c r="H225" s="158">
        <v>22</v>
      </c>
      <c r="I225" s="159"/>
      <c r="J225" s="160">
        <f aca="true" t="shared" si="70" ref="J225:J246">ROUND(I225*H225,2)</f>
        <v>0</v>
      </c>
      <c r="K225" s="156" t="s">
        <v>3</v>
      </c>
      <c r="L225" s="35"/>
      <c r="M225" s="161" t="s">
        <v>3</v>
      </c>
      <c r="N225" s="162" t="s">
        <v>42</v>
      </c>
      <c r="O225" s="55"/>
      <c r="P225" s="163">
        <f aca="true" t="shared" si="71" ref="P225:P246">O225*H225</f>
        <v>0</v>
      </c>
      <c r="Q225" s="163">
        <v>0</v>
      </c>
      <c r="R225" s="163">
        <f aca="true" t="shared" si="72" ref="R225:R246">Q225*H225</f>
        <v>0</v>
      </c>
      <c r="S225" s="163">
        <v>0</v>
      </c>
      <c r="T225" s="164">
        <f aca="true" t="shared" si="73" ref="T225:T246">S225*H225</f>
        <v>0</v>
      </c>
      <c r="U225" s="34"/>
      <c r="V225" s="34"/>
      <c r="W225" s="34"/>
      <c r="X225" s="34"/>
      <c r="Y225" s="34"/>
      <c r="Z225" s="34"/>
      <c r="AA225" s="34"/>
      <c r="AB225" s="34"/>
      <c r="AC225" s="34"/>
      <c r="AD225" s="34"/>
      <c r="AE225" s="34"/>
      <c r="AR225" s="165" t="s">
        <v>85</v>
      </c>
      <c r="AT225" s="165" t="s">
        <v>161</v>
      </c>
      <c r="AU225" s="165" t="s">
        <v>15</v>
      </c>
      <c r="AY225" s="19" t="s">
        <v>159</v>
      </c>
      <c r="BE225" s="166">
        <f aca="true" t="shared" si="74" ref="BE225:BE246">IF(N225="základní",J225,0)</f>
        <v>0</v>
      </c>
      <c r="BF225" s="166">
        <f aca="true" t="shared" si="75" ref="BF225:BF246">IF(N225="snížená",J225,0)</f>
        <v>0</v>
      </c>
      <c r="BG225" s="166">
        <f aca="true" t="shared" si="76" ref="BG225:BG246">IF(N225="zákl. přenesená",J225,0)</f>
        <v>0</v>
      </c>
      <c r="BH225" s="166">
        <f aca="true" t="shared" si="77" ref="BH225:BH246">IF(N225="sníž. přenesená",J225,0)</f>
        <v>0</v>
      </c>
      <c r="BI225" s="166">
        <f aca="true" t="shared" si="78" ref="BI225:BI246">IF(N225="nulová",J225,0)</f>
        <v>0</v>
      </c>
      <c r="BJ225" s="19" t="s">
        <v>15</v>
      </c>
      <c r="BK225" s="166">
        <f aca="true" t="shared" si="79" ref="BK225:BK246">ROUND(I225*H225,2)</f>
        <v>0</v>
      </c>
      <c r="BL225" s="19" t="s">
        <v>85</v>
      </c>
      <c r="BM225" s="165" t="s">
        <v>3979</v>
      </c>
    </row>
    <row r="226" spans="1:65" s="2" customFormat="1" ht="24" customHeight="1">
      <c r="A226" s="34"/>
      <c r="B226" s="153"/>
      <c r="C226" s="154" t="s">
        <v>1038</v>
      </c>
      <c r="D226" s="154" t="s">
        <v>161</v>
      </c>
      <c r="E226" s="155" t="s">
        <v>3980</v>
      </c>
      <c r="F226" s="156" t="s">
        <v>3981</v>
      </c>
      <c r="G226" s="157" t="s">
        <v>1245</v>
      </c>
      <c r="H226" s="158">
        <v>10</v>
      </c>
      <c r="I226" s="159"/>
      <c r="J226" s="160">
        <f t="shared" si="70"/>
        <v>0</v>
      </c>
      <c r="K226" s="156" t="s">
        <v>3</v>
      </c>
      <c r="L226" s="35"/>
      <c r="M226" s="161" t="s">
        <v>3</v>
      </c>
      <c r="N226" s="162" t="s">
        <v>42</v>
      </c>
      <c r="O226" s="55"/>
      <c r="P226" s="163">
        <f t="shared" si="71"/>
        <v>0</v>
      </c>
      <c r="Q226" s="163">
        <v>0</v>
      </c>
      <c r="R226" s="163">
        <f t="shared" si="72"/>
        <v>0</v>
      </c>
      <c r="S226" s="163">
        <v>0</v>
      </c>
      <c r="T226" s="164">
        <f t="shared" si="73"/>
        <v>0</v>
      </c>
      <c r="U226" s="34"/>
      <c r="V226" s="34"/>
      <c r="W226" s="34"/>
      <c r="X226" s="34"/>
      <c r="Y226" s="34"/>
      <c r="Z226" s="34"/>
      <c r="AA226" s="34"/>
      <c r="AB226" s="34"/>
      <c r="AC226" s="34"/>
      <c r="AD226" s="34"/>
      <c r="AE226" s="34"/>
      <c r="AR226" s="165" t="s">
        <v>85</v>
      </c>
      <c r="AT226" s="165" t="s">
        <v>161</v>
      </c>
      <c r="AU226" s="165" t="s">
        <v>15</v>
      </c>
      <c r="AY226" s="19" t="s">
        <v>159</v>
      </c>
      <c r="BE226" s="166">
        <f t="shared" si="74"/>
        <v>0</v>
      </c>
      <c r="BF226" s="166">
        <f t="shared" si="75"/>
        <v>0</v>
      </c>
      <c r="BG226" s="166">
        <f t="shared" si="76"/>
        <v>0</v>
      </c>
      <c r="BH226" s="166">
        <f t="shared" si="77"/>
        <v>0</v>
      </c>
      <c r="BI226" s="166">
        <f t="shared" si="78"/>
        <v>0</v>
      </c>
      <c r="BJ226" s="19" t="s">
        <v>15</v>
      </c>
      <c r="BK226" s="166">
        <f t="shared" si="79"/>
        <v>0</v>
      </c>
      <c r="BL226" s="19" t="s">
        <v>85</v>
      </c>
      <c r="BM226" s="165" t="s">
        <v>3982</v>
      </c>
    </row>
    <row r="227" spans="1:65" s="2" customFormat="1" ht="24" customHeight="1">
      <c r="A227" s="34"/>
      <c r="B227" s="153"/>
      <c r="C227" s="154" t="s">
        <v>1044</v>
      </c>
      <c r="D227" s="154" t="s">
        <v>161</v>
      </c>
      <c r="E227" s="155" t="s">
        <v>3983</v>
      </c>
      <c r="F227" s="156" t="s">
        <v>3984</v>
      </c>
      <c r="G227" s="157" t="s">
        <v>1245</v>
      </c>
      <c r="H227" s="158">
        <v>40</v>
      </c>
      <c r="I227" s="159"/>
      <c r="J227" s="160">
        <f t="shared" si="70"/>
        <v>0</v>
      </c>
      <c r="K227" s="156" t="s">
        <v>3</v>
      </c>
      <c r="L227" s="35"/>
      <c r="M227" s="161" t="s">
        <v>3</v>
      </c>
      <c r="N227" s="162" t="s">
        <v>42</v>
      </c>
      <c r="O227" s="55"/>
      <c r="P227" s="163">
        <f t="shared" si="71"/>
        <v>0</v>
      </c>
      <c r="Q227" s="163">
        <v>0</v>
      </c>
      <c r="R227" s="163">
        <f t="shared" si="72"/>
        <v>0</v>
      </c>
      <c r="S227" s="163">
        <v>0</v>
      </c>
      <c r="T227" s="164">
        <f t="shared" si="73"/>
        <v>0</v>
      </c>
      <c r="U227" s="34"/>
      <c r="V227" s="34"/>
      <c r="W227" s="34"/>
      <c r="X227" s="34"/>
      <c r="Y227" s="34"/>
      <c r="Z227" s="34"/>
      <c r="AA227" s="34"/>
      <c r="AB227" s="34"/>
      <c r="AC227" s="34"/>
      <c r="AD227" s="34"/>
      <c r="AE227" s="34"/>
      <c r="AR227" s="165" t="s">
        <v>85</v>
      </c>
      <c r="AT227" s="165" t="s">
        <v>161</v>
      </c>
      <c r="AU227" s="165" t="s">
        <v>15</v>
      </c>
      <c r="AY227" s="19" t="s">
        <v>159</v>
      </c>
      <c r="BE227" s="166">
        <f t="shared" si="74"/>
        <v>0</v>
      </c>
      <c r="BF227" s="166">
        <f t="shared" si="75"/>
        <v>0</v>
      </c>
      <c r="BG227" s="166">
        <f t="shared" si="76"/>
        <v>0</v>
      </c>
      <c r="BH227" s="166">
        <f t="shared" si="77"/>
        <v>0</v>
      </c>
      <c r="BI227" s="166">
        <f t="shared" si="78"/>
        <v>0</v>
      </c>
      <c r="BJ227" s="19" t="s">
        <v>15</v>
      </c>
      <c r="BK227" s="166">
        <f t="shared" si="79"/>
        <v>0</v>
      </c>
      <c r="BL227" s="19" t="s">
        <v>85</v>
      </c>
      <c r="BM227" s="165" t="s">
        <v>3985</v>
      </c>
    </row>
    <row r="228" spans="1:65" s="2" customFormat="1" ht="24" customHeight="1">
      <c r="A228" s="34"/>
      <c r="B228" s="153"/>
      <c r="C228" s="154" t="s">
        <v>1050</v>
      </c>
      <c r="D228" s="154" t="s">
        <v>161</v>
      </c>
      <c r="E228" s="155" t="s">
        <v>3986</v>
      </c>
      <c r="F228" s="156" t="s">
        <v>3987</v>
      </c>
      <c r="G228" s="157" t="s">
        <v>1245</v>
      </c>
      <c r="H228" s="158">
        <v>7</v>
      </c>
      <c r="I228" s="159"/>
      <c r="J228" s="160">
        <f t="shared" si="70"/>
        <v>0</v>
      </c>
      <c r="K228" s="156" t="s">
        <v>3</v>
      </c>
      <c r="L228" s="35"/>
      <c r="M228" s="161" t="s">
        <v>3</v>
      </c>
      <c r="N228" s="162" t="s">
        <v>42</v>
      </c>
      <c r="O228" s="55"/>
      <c r="P228" s="163">
        <f t="shared" si="71"/>
        <v>0</v>
      </c>
      <c r="Q228" s="163">
        <v>0</v>
      </c>
      <c r="R228" s="163">
        <f t="shared" si="72"/>
        <v>0</v>
      </c>
      <c r="S228" s="163">
        <v>0</v>
      </c>
      <c r="T228" s="164">
        <f t="shared" si="73"/>
        <v>0</v>
      </c>
      <c r="U228" s="34"/>
      <c r="V228" s="34"/>
      <c r="W228" s="34"/>
      <c r="X228" s="34"/>
      <c r="Y228" s="34"/>
      <c r="Z228" s="34"/>
      <c r="AA228" s="34"/>
      <c r="AB228" s="34"/>
      <c r="AC228" s="34"/>
      <c r="AD228" s="34"/>
      <c r="AE228" s="34"/>
      <c r="AR228" s="165" t="s">
        <v>85</v>
      </c>
      <c r="AT228" s="165" t="s">
        <v>161</v>
      </c>
      <c r="AU228" s="165" t="s">
        <v>15</v>
      </c>
      <c r="AY228" s="19" t="s">
        <v>159</v>
      </c>
      <c r="BE228" s="166">
        <f t="shared" si="74"/>
        <v>0</v>
      </c>
      <c r="BF228" s="166">
        <f t="shared" si="75"/>
        <v>0</v>
      </c>
      <c r="BG228" s="166">
        <f t="shared" si="76"/>
        <v>0</v>
      </c>
      <c r="BH228" s="166">
        <f t="shared" si="77"/>
        <v>0</v>
      </c>
      <c r="BI228" s="166">
        <f t="shared" si="78"/>
        <v>0</v>
      </c>
      <c r="BJ228" s="19" t="s">
        <v>15</v>
      </c>
      <c r="BK228" s="166">
        <f t="shared" si="79"/>
        <v>0</v>
      </c>
      <c r="BL228" s="19" t="s">
        <v>85</v>
      </c>
      <c r="BM228" s="165" t="s">
        <v>3988</v>
      </c>
    </row>
    <row r="229" spans="1:65" s="2" customFormat="1" ht="16.5" customHeight="1">
      <c r="A229" s="34"/>
      <c r="B229" s="153"/>
      <c r="C229" s="154" t="s">
        <v>1055</v>
      </c>
      <c r="D229" s="154" t="s">
        <v>161</v>
      </c>
      <c r="E229" s="155" t="s">
        <v>3989</v>
      </c>
      <c r="F229" s="156" t="s">
        <v>3990</v>
      </c>
      <c r="G229" s="157" t="s">
        <v>1245</v>
      </c>
      <c r="H229" s="158">
        <v>9</v>
      </c>
      <c r="I229" s="159"/>
      <c r="J229" s="160">
        <f t="shared" si="70"/>
        <v>0</v>
      </c>
      <c r="K229" s="156" t="s">
        <v>3</v>
      </c>
      <c r="L229" s="35"/>
      <c r="M229" s="161" t="s">
        <v>3</v>
      </c>
      <c r="N229" s="162" t="s">
        <v>42</v>
      </c>
      <c r="O229" s="55"/>
      <c r="P229" s="163">
        <f t="shared" si="71"/>
        <v>0</v>
      </c>
      <c r="Q229" s="163">
        <v>0</v>
      </c>
      <c r="R229" s="163">
        <f t="shared" si="72"/>
        <v>0</v>
      </c>
      <c r="S229" s="163">
        <v>0</v>
      </c>
      <c r="T229" s="164">
        <f t="shared" si="73"/>
        <v>0</v>
      </c>
      <c r="U229" s="34"/>
      <c r="V229" s="34"/>
      <c r="W229" s="34"/>
      <c r="X229" s="34"/>
      <c r="Y229" s="34"/>
      <c r="Z229" s="34"/>
      <c r="AA229" s="34"/>
      <c r="AB229" s="34"/>
      <c r="AC229" s="34"/>
      <c r="AD229" s="34"/>
      <c r="AE229" s="34"/>
      <c r="AR229" s="165" t="s">
        <v>85</v>
      </c>
      <c r="AT229" s="165" t="s">
        <v>161</v>
      </c>
      <c r="AU229" s="165" t="s">
        <v>15</v>
      </c>
      <c r="AY229" s="19" t="s">
        <v>159</v>
      </c>
      <c r="BE229" s="166">
        <f t="shared" si="74"/>
        <v>0</v>
      </c>
      <c r="BF229" s="166">
        <f t="shared" si="75"/>
        <v>0</v>
      </c>
      <c r="BG229" s="166">
        <f t="shared" si="76"/>
        <v>0</v>
      </c>
      <c r="BH229" s="166">
        <f t="shared" si="77"/>
        <v>0</v>
      </c>
      <c r="BI229" s="166">
        <f t="shared" si="78"/>
        <v>0</v>
      </c>
      <c r="BJ229" s="19" t="s">
        <v>15</v>
      </c>
      <c r="BK229" s="166">
        <f t="shared" si="79"/>
        <v>0</v>
      </c>
      <c r="BL229" s="19" t="s">
        <v>85</v>
      </c>
      <c r="BM229" s="165" t="s">
        <v>3991</v>
      </c>
    </row>
    <row r="230" spans="1:65" s="2" customFormat="1" ht="24" customHeight="1">
      <c r="A230" s="34"/>
      <c r="B230" s="153"/>
      <c r="C230" s="154" t="s">
        <v>1058</v>
      </c>
      <c r="D230" s="154" t="s">
        <v>161</v>
      </c>
      <c r="E230" s="155" t="s">
        <v>3992</v>
      </c>
      <c r="F230" s="156" t="s">
        <v>3993</v>
      </c>
      <c r="G230" s="157" t="s">
        <v>1245</v>
      </c>
      <c r="H230" s="158">
        <v>12</v>
      </c>
      <c r="I230" s="159"/>
      <c r="J230" s="160">
        <f t="shared" si="70"/>
        <v>0</v>
      </c>
      <c r="K230" s="156" t="s">
        <v>3</v>
      </c>
      <c r="L230" s="35"/>
      <c r="M230" s="161" t="s">
        <v>3</v>
      </c>
      <c r="N230" s="162" t="s">
        <v>42</v>
      </c>
      <c r="O230" s="55"/>
      <c r="P230" s="163">
        <f t="shared" si="71"/>
        <v>0</v>
      </c>
      <c r="Q230" s="163">
        <v>0</v>
      </c>
      <c r="R230" s="163">
        <f t="shared" si="72"/>
        <v>0</v>
      </c>
      <c r="S230" s="163">
        <v>0</v>
      </c>
      <c r="T230" s="164">
        <f t="shared" si="73"/>
        <v>0</v>
      </c>
      <c r="U230" s="34"/>
      <c r="V230" s="34"/>
      <c r="W230" s="34"/>
      <c r="X230" s="34"/>
      <c r="Y230" s="34"/>
      <c r="Z230" s="34"/>
      <c r="AA230" s="34"/>
      <c r="AB230" s="34"/>
      <c r="AC230" s="34"/>
      <c r="AD230" s="34"/>
      <c r="AE230" s="34"/>
      <c r="AR230" s="165" t="s">
        <v>85</v>
      </c>
      <c r="AT230" s="165" t="s">
        <v>161</v>
      </c>
      <c r="AU230" s="165" t="s">
        <v>15</v>
      </c>
      <c r="AY230" s="19" t="s">
        <v>159</v>
      </c>
      <c r="BE230" s="166">
        <f t="shared" si="74"/>
        <v>0</v>
      </c>
      <c r="BF230" s="166">
        <f t="shared" si="75"/>
        <v>0</v>
      </c>
      <c r="BG230" s="166">
        <f t="shared" si="76"/>
        <v>0</v>
      </c>
      <c r="BH230" s="166">
        <f t="shared" si="77"/>
        <v>0</v>
      </c>
      <c r="BI230" s="166">
        <f t="shared" si="78"/>
        <v>0</v>
      </c>
      <c r="BJ230" s="19" t="s">
        <v>15</v>
      </c>
      <c r="BK230" s="166">
        <f t="shared" si="79"/>
        <v>0</v>
      </c>
      <c r="BL230" s="19" t="s">
        <v>85</v>
      </c>
      <c r="BM230" s="165" t="s">
        <v>3994</v>
      </c>
    </row>
    <row r="231" spans="1:65" s="2" customFormat="1" ht="16.5" customHeight="1">
      <c r="A231" s="34"/>
      <c r="B231" s="153"/>
      <c r="C231" s="154" t="s">
        <v>1063</v>
      </c>
      <c r="D231" s="154" t="s">
        <v>161</v>
      </c>
      <c r="E231" s="155" t="s">
        <v>3995</v>
      </c>
      <c r="F231" s="156" t="s">
        <v>3996</v>
      </c>
      <c r="G231" s="157" t="s">
        <v>1245</v>
      </c>
      <c r="H231" s="158">
        <v>30</v>
      </c>
      <c r="I231" s="159"/>
      <c r="J231" s="160">
        <f t="shared" si="70"/>
        <v>0</v>
      </c>
      <c r="K231" s="156" t="s">
        <v>3</v>
      </c>
      <c r="L231" s="35"/>
      <c r="M231" s="161" t="s">
        <v>3</v>
      </c>
      <c r="N231" s="162" t="s">
        <v>42</v>
      </c>
      <c r="O231" s="55"/>
      <c r="P231" s="163">
        <f t="shared" si="71"/>
        <v>0</v>
      </c>
      <c r="Q231" s="163">
        <v>0</v>
      </c>
      <c r="R231" s="163">
        <f t="shared" si="72"/>
        <v>0</v>
      </c>
      <c r="S231" s="163">
        <v>0</v>
      </c>
      <c r="T231" s="164">
        <f t="shared" si="73"/>
        <v>0</v>
      </c>
      <c r="U231" s="34"/>
      <c r="V231" s="34"/>
      <c r="W231" s="34"/>
      <c r="X231" s="34"/>
      <c r="Y231" s="34"/>
      <c r="Z231" s="34"/>
      <c r="AA231" s="34"/>
      <c r="AB231" s="34"/>
      <c r="AC231" s="34"/>
      <c r="AD231" s="34"/>
      <c r="AE231" s="34"/>
      <c r="AR231" s="165" t="s">
        <v>85</v>
      </c>
      <c r="AT231" s="165" t="s">
        <v>161</v>
      </c>
      <c r="AU231" s="165" t="s">
        <v>15</v>
      </c>
      <c r="AY231" s="19" t="s">
        <v>159</v>
      </c>
      <c r="BE231" s="166">
        <f t="shared" si="74"/>
        <v>0</v>
      </c>
      <c r="BF231" s="166">
        <f t="shared" si="75"/>
        <v>0</v>
      </c>
      <c r="BG231" s="166">
        <f t="shared" si="76"/>
        <v>0</v>
      </c>
      <c r="BH231" s="166">
        <f t="shared" si="77"/>
        <v>0</v>
      </c>
      <c r="BI231" s="166">
        <f t="shared" si="78"/>
        <v>0</v>
      </c>
      <c r="BJ231" s="19" t="s">
        <v>15</v>
      </c>
      <c r="BK231" s="166">
        <f t="shared" si="79"/>
        <v>0</v>
      </c>
      <c r="BL231" s="19" t="s">
        <v>85</v>
      </c>
      <c r="BM231" s="165" t="s">
        <v>3997</v>
      </c>
    </row>
    <row r="232" spans="1:65" s="2" customFormat="1" ht="24" customHeight="1">
      <c r="A232" s="34"/>
      <c r="B232" s="153"/>
      <c r="C232" s="154" t="s">
        <v>1067</v>
      </c>
      <c r="D232" s="154" t="s">
        <v>161</v>
      </c>
      <c r="E232" s="155" t="s">
        <v>3998</v>
      </c>
      <c r="F232" s="156" t="s">
        <v>3999</v>
      </c>
      <c r="G232" s="157" t="s">
        <v>1245</v>
      </c>
      <c r="H232" s="158">
        <v>40</v>
      </c>
      <c r="I232" s="159"/>
      <c r="J232" s="160">
        <f t="shared" si="70"/>
        <v>0</v>
      </c>
      <c r="K232" s="156" t="s">
        <v>3</v>
      </c>
      <c r="L232" s="35"/>
      <c r="M232" s="161" t="s">
        <v>3</v>
      </c>
      <c r="N232" s="162" t="s">
        <v>42</v>
      </c>
      <c r="O232" s="55"/>
      <c r="P232" s="163">
        <f t="shared" si="71"/>
        <v>0</v>
      </c>
      <c r="Q232" s="163">
        <v>0</v>
      </c>
      <c r="R232" s="163">
        <f t="shared" si="72"/>
        <v>0</v>
      </c>
      <c r="S232" s="163">
        <v>0</v>
      </c>
      <c r="T232" s="164">
        <f t="shared" si="73"/>
        <v>0</v>
      </c>
      <c r="U232" s="34"/>
      <c r="V232" s="34"/>
      <c r="W232" s="34"/>
      <c r="X232" s="34"/>
      <c r="Y232" s="34"/>
      <c r="Z232" s="34"/>
      <c r="AA232" s="34"/>
      <c r="AB232" s="34"/>
      <c r="AC232" s="34"/>
      <c r="AD232" s="34"/>
      <c r="AE232" s="34"/>
      <c r="AR232" s="165" t="s">
        <v>85</v>
      </c>
      <c r="AT232" s="165" t="s">
        <v>161</v>
      </c>
      <c r="AU232" s="165" t="s">
        <v>15</v>
      </c>
      <c r="AY232" s="19" t="s">
        <v>159</v>
      </c>
      <c r="BE232" s="166">
        <f t="shared" si="74"/>
        <v>0</v>
      </c>
      <c r="BF232" s="166">
        <f t="shared" si="75"/>
        <v>0</v>
      </c>
      <c r="BG232" s="166">
        <f t="shared" si="76"/>
        <v>0</v>
      </c>
      <c r="BH232" s="166">
        <f t="shared" si="77"/>
        <v>0</v>
      </c>
      <c r="BI232" s="166">
        <f t="shared" si="78"/>
        <v>0</v>
      </c>
      <c r="BJ232" s="19" t="s">
        <v>15</v>
      </c>
      <c r="BK232" s="166">
        <f t="shared" si="79"/>
        <v>0</v>
      </c>
      <c r="BL232" s="19" t="s">
        <v>85</v>
      </c>
      <c r="BM232" s="165" t="s">
        <v>4000</v>
      </c>
    </row>
    <row r="233" spans="1:65" s="2" customFormat="1" ht="16.5" customHeight="1">
      <c r="A233" s="34"/>
      <c r="B233" s="153"/>
      <c r="C233" s="154" t="s">
        <v>1072</v>
      </c>
      <c r="D233" s="154" t="s">
        <v>161</v>
      </c>
      <c r="E233" s="155" t="s">
        <v>4001</v>
      </c>
      <c r="F233" s="156" t="s">
        <v>4002</v>
      </c>
      <c r="G233" s="157" t="s">
        <v>1245</v>
      </c>
      <c r="H233" s="158">
        <v>8</v>
      </c>
      <c r="I233" s="159"/>
      <c r="J233" s="160">
        <f t="shared" si="70"/>
        <v>0</v>
      </c>
      <c r="K233" s="156" t="s">
        <v>3</v>
      </c>
      <c r="L233" s="35"/>
      <c r="M233" s="161" t="s">
        <v>3</v>
      </c>
      <c r="N233" s="162" t="s">
        <v>42</v>
      </c>
      <c r="O233" s="55"/>
      <c r="P233" s="163">
        <f t="shared" si="71"/>
        <v>0</v>
      </c>
      <c r="Q233" s="163">
        <v>0</v>
      </c>
      <c r="R233" s="163">
        <f t="shared" si="72"/>
        <v>0</v>
      </c>
      <c r="S233" s="163">
        <v>0</v>
      </c>
      <c r="T233" s="164">
        <f t="shared" si="73"/>
        <v>0</v>
      </c>
      <c r="U233" s="34"/>
      <c r="V233" s="34"/>
      <c r="W233" s="34"/>
      <c r="X233" s="34"/>
      <c r="Y233" s="34"/>
      <c r="Z233" s="34"/>
      <c r="AA233" s="34"/>
      <c r="AB233" s="34"/>
      <c r="AC233" s="34"/>
      <c r="AD233" s="34"/>
      <c r="AE233" s="34"/>
      <c r="AR233" s="165" t="s">
        <v>85</v>
      </c>
      <c r="AT233" s="165" t="s">
        <v>161</v>
      </c>
      <c r="AU233" s="165" t="s">
        <v>15</v>
      </c>
      <c r="AY233" s="19" t="s">
        <v>159</v>
      </c>
      <c r="BE233" s="166">
        <f t="shared" si="74"/>
        <v>0</v>
      </c>
      <c r="BF233" s="166">
        <f t="shared" si="75"/>
        <v>0</v>
      </c>
      <c r="BG233" s="166">
        <f t="shared" si="76"/>
        <v>0</v>
      </c>
      <c r="BH233" s="166">
        <f t="shared" si="77"/>
        <v>0</v>
      </c>
      <c r="BI233" s="166">
        <f t="shared" si="78"/>
        <v>0</v>
      </c>
      <c r="BJ233" s="19" t="s">
        <v>15</v>
      </c>
      <c r="BK233" s="166">
        <f t="shared" si="79"/>
        <v>0</v>
      </c>
      <c r="BL233" s="19" t="s">
        <v>85</v>
      </c>
      <c r="BM233" s="165" t="s">
        <v>4003</v>
      </c>
    </row>
    <row r="234" spans="1:65" s="2" customFormat="1" ht="24" customHeight="1">
      <c r="A234" s="34"/>
      <c r="B234" s="153"/>
      <c r="C234" s="154" t="s">
        <v>1077</v>
      </c>
      <c r="D234" s="154" t="s">
        <v>161</v>
      </c>
      <c r="E234" s="155" t="s">
        <v>4004</v>
      </c>
      <c r="F234" s="156" t="s">
        <v>4005</v>
      </c>
      <c r="G234" s="157" t="s">
        <v>1245</v>
      </c>
      <c r="H234" s="158">
        <v>6</v>
      </c>
      <c r="I234" s="159"/>
      <c r="J234" s="160">
        <f t="shared" si="70"/>
        <v>0</v>
      </c>
      <c r="K234" s="156" t="s">
        <v>3</v>
      </c>
      <c r="L234" s="35"/>
      <c r="M234" s="161" t="s">
        <v>3</v>
      </c>
      <c r="N234" s="162" t="s">
        <v>42</v>
      </c>
      <c r="O234" s="55"/>
      <c r="P234" s="163">
        <f t="shared" si="71"/>
        <v>0</v>
      </c>
      <c r="Q234" s="163">
        <v>0</v>
      </c>
      <c r="R234" s="163">
        <f t="shared" si="72"/>
        <v>0</v>
      </c>
      <c r="S234" s="163">
        <v>0</v>
      </c>
      <c r="T234" s="164">
        <f t="shared" si="73"/>
        <v>0</v>
      </c>
      <c r="U234" s="34"/>
      <c r="V234" s="34"/>
      <c r="W234" s="34"/>
      <c r="X234" s="34"/>
      <c r="Y234" s="34"/>
      <c r="Z234" s="34"/>
      <c r="AA234" s="34"/>
      <c r="AB234" s="34"/>
      <c r="AC234" s="34"/>
      <c r="AD234" s="34"/>
      <c r="AE234" s="34"/>
      <c r="AR234" s="165" t="s">
        <v>85</v>
      </c>
      <c r="AT234" s="165" t="s">
        <v>161</v>
      </c>
      <c r="AU234" s="165" t="s">
        <v>15</v>
      </c>
      <c r="AY234" s="19" t="s">
        <v>159</v>
      </c>
      <c r="BE234" s="166">
        <f t="shared" si="74"/>
        <v>0</v>
      </c>
      <c r="BF234" s="166">
        <f t="shared" si="75"/>
        <v>0</v>
      </c>
      <c r="BG234" s="166">
        <f t="shared" si="76"/>
        <v>0</v>
      </c>
      <c r="BH234" s="166">
        <f t="shared" si="77"/>
        <v>0</v>
      </c>
      <c r="BI234" s="166">
        <f t="shared" si="78"/>
        <v>0</v>
      </c>
      <c r="BJ234" s="19" t="s">
        <v>15</v>
      </c>
      <c r="BK234" s="166">
        <f t="shared" si="79"/>
        <v>0</v>
      </c>
      <c r="BL234" s="19" t="s">
        <v>85</v>
      </c>
      <c r="BM234" s="165" t="s">
        <v>4006</v>
      </c>
    </row>
    <row r="235" spans="1:65" s="2" customFormat="1" ht="16.5" customHeight="1">
      <c r="A235" s="34"/>
      <c r="B235" s="153"/>
      <c r="C235" s="154" t="s">
        <v>1082</v>
      </c>
      <c r="D235" s="154" t="s">
        <v>161</v>
      </c>
      <c r="E235" s="155" t="s">
        <v>4007</v>
      </c>
      <c r="F235" s="156" t="s">
        <v>4008</v>
      </c>
      <c r="G235" s="157" t="s">
        <v>1245</v>
      </c>
      <c r="H235" s="158">
        <v>60</v>
      </c>
      <c r="I235" s="159"/>
      <c r="J235" s="160">
        <f t="shared" si="70"/>
        <v>0</v>
      </c>
      <c r="K235" s="156" t="s">
        <v>3</v>
      </c>
      <c r="L235" s="35"/>
      <c r="M235" s="161" t="s">
        <v>3</v>
      </c>
      <c r="N235" s="162" t="s">
        <v>42</v>
      </c>
      <c r="O235" s="55"/>
      <c r="P235" s="163">
        <f t="shared" si="71"/>
        <v>0</v>
      </c>
      <c r="Q235" s="163">
        <v>0</v>
      </c>
      <c r="R235" s="163">
        <f t="shared" si="72"/>
        <v>0</v>
      </c>
      <c r="S235" s="163">
        <v>0</v>
      </c>
      <c r="T235" s="164">
        <f t="shared" si="73"/>
        <v>0</v>
      </c>
      <c r="U235" s="34"/>
      <c r="V235" s="34"/>
      <c r="W235" s="34"/>
      <c r="X235" s="34"/>
      <c r="Y235" s="34"/>
      <c r="Z235" s="34"/>
      <c r="AA235" s="34"/>
      <c r="AB235" s="34"/>
      <c r="AC235" s="34"/>
      <c r="AD235" s="34"/>
      <c r="AE235" s="34"/>
      <c r="AR235" s="165" t="s">
        <v>85</v>
      </c>
      <c r="AT235" s="165" t="s">
        <v>161</v>
      </c>
      <c r="AU235" s="165" t="s">
        <v>15</v>
      </c>
      <c r="AY235" s="19" t="s">
        <v>159</v>
      </c>
      <c r="BE235" s="166">
        <f t="shared" si="74"/>
        <v>0</v>
      </c>
      <c r="BF235" s="166">
        <f t="shared" si="75"/>
        <v>0</v>
      </c>
      <c r="BG235" s="166">
        <f t="shared" si="76"/>
        <v>0</v>
      </c>
      <c r="BH235" s="166">
        <f t="shared" si="77"/>
        <v>0</v>
      </c>
      <c r="BI235" s="166">
        <f t="shared" si="78"/>
        <v>0</v>
      </c>
      <c r="BJ235" s="19" t="s">
        <v>15</v>
      </c>
      <c r="BK235" s="166">
        <f t="shared" si="79"/>
        <v>0</v>
      </c>
      <c r="BL235" s="19" t="s">
        <v>85</v>
      </c>
      <c r="BM235" s="165" t="s">
        <v>4009</v>
      </c>
    </row>
    <row r="236" spans="1:65" s="2" customFormat="1" ht="24" customHeight="1">
      <c r="A236" s="34"/>
      <c r="B236" s="153"/>
      <c r="C236" s="154" t="s">
        <v>1086</v>
      </c>
      <c r="D236" s="154" t="s">
        <v>161</v>
      </c>
      <c r="E236" s="155" t="s">
        <v>4010</v>
      </c>
      <c r="F236" s="156" t="s">
        <v>4011</v>
      </c>
      <c r="G236" s="157" t="s">
        <v>1245</v>
      </c>
      <c r="H236" s="158">
        <v>20</v>
      </c>
      <c r="I236" s="159"/>
      <c r="J236" s="160">
        <f t="shared" si="70"/>
        <v>0</v>
      </c>
      <c r="K236" s="156" t="s">
        <v>3</v>
      </c>
      <c r="L236" s="35"/>
      <c r="M236" s="161" t="s">
        <v>3</v>
      </c>
      <c r="N236" s="162" t="s">
        <v>42</v>
      </c>
      <c r="O236" s="55"/>
      <c r="P236" s="163">
        <f t="shared" si="71"/>
        <v>0</v>
      </c>
      <c r="Q236" s="163">
        <v>0</v>
      </c>
      <c r="R236" s="163">
        <f t="shared" si="72"/>
        <v>0</v>
      </c>
      <c r="S236" s="163">
        <v>0</v>
      </c>
      <c r="T236" s="164">
        <f t="shared" si="73"/>
        <v>0</v>
      </c>
      <c r="U236" s="34"/>
      <c r="V236" s="34"/>
      <c r="W236" s="34"/>
      <c r="X236" s="34"/>
      <c r="Y236" s="34"/>
      <c r="Z236" s="34"/>
      <c r="AA236" s="34"/>
      <c r="AB236" s="34"/>
      <c r="AC236" s="34"/>
      <c r="AD236" s="34"/>
      <c r="AE236" s="34"/>
      <c r="AR236" s="165" t="s">
        <v>85</v>
      </c>
      <c r="AT236" s="165" t="s">
        <v>161</v>
      </c>
      <c r="AU236" s="165" t="s">
        <v>15</v>
      </c>
      <c r="AY236" s="19" t="s">
        <v>159</v>
      </c>
      <c r="BE236" s="166">
        <f t="shared" si="74"/>
        <v>0</v>
      </c>
      <c r="BF236" s="166">
        <f t="shared" si="75"/>
        <v>0</v>
      </c>
      <c r="BG236" s="166">
        <f t="shared" si="76"/>
        <v>0</v>
      </c>
      <c r="BH236" s="166">
        <f t="shared" si="77"/>
        <v>0</v>
      </c>
      <c r="BI236" s="166">
        <f t="shared" si="78"/>
        <v>0</v>
      </c>
      <c r="BJ236" s="19" t="s">
        <v>15</v>
      </c>
      <c r="BK236" s="166">
        <f t="shared" si="79"/>
        <v>0</v>
      </c>
      <c r="BL236" s="19" t="s">
        <v>85</v>
      </c>
      <c r="BM236" s="165" t="s">
        <v>4012</v>
      </c>
    </row>
    <row r="237" spans="1:65" s="2" customFormat="1" ht="16.5" customHeight="1">
      <c r="A237" s="34"/>
      <c r="B237" s="153"/>
      <c r="C237" s="154" t="s">
        <v>1091</v>
      </c>
      <c r="D237" s="154" t="s">
        <v>161</v>
      </c>
      <c r="E237" s="155" t="s">
        <v>4013</v>
      </c>
      <c r="F237" s="156" t="s">
        <v>4014</v>
      </c>
      <c r="G237" s="157" t="s">
        <v>1245</v>
      </c>
      <c r="H237" s="158">
        <v>7</v>
      </c>
      <c r="I237" s="159"/>
      <c r="J237" s="160">
        <f t="shared" si="70"/>
        <v>0</v>
      </c>
      <c r="K237" s="156" t="s">
        <v>3</v>
      </c>
      <c r="L237" s="35"/>
      <c r="M237" s="161" t="s">
        <v>3</v>
      </c>
      <c r="N237" s="162" t="s">
        <v>42</v>
      </c>
      <c r="O237" s="55"/>
      <c r="P237" s="163">
        <f t="shared" si="71"/>
        <v>0</v>
      </c>
      <c r="Q237" s="163">
        <v>0</v>
      </c>
      <c r="R237" s="163">
        <f t="shared" si="72"/>
        <v>0</v>
      </c>
      <c r="S237" s="163">
        <v>0</v>
      </c>
      <c r="T237" s="164">
        <f t="shared" si="73"/>
        <v>0</v>
      </c>
      <c r="U237" s="34"/>
      <c r="V237" s="34"/>
      <c r="W237" s="34"/>
      <c r="X237" s="34"/>
      <c r="Y237" s="34"/>
      <c r="Z237" s="34"/>
      <c r="AA237" s="34"/>
      <c r="AB237" s="34"/>
      <c r="AC237" s="34"/>
      <c r="AD237" s="34"/>
      <c r="AE237" s="34"/>
      <c r="AR237" s="165" t="s">
        <v>85</v>
      </c>
      <c r="AT237" s="165" t="s">
        <v>161</v>
      </c>
      <c r="AU237" s="165" t="s">
        <v>15</v>
      </c>
      <c r="AY237" s="19" t="s">
        <v>159</v>
      </c>
      <c r="BE237" s="166">
        <f t="shared" si="74"/>
        <v>0</v>
      </c>
      <c r="BF237" s="166">
        <f t="shared" si="75"/>
        <v>0</v>
      </c>
      <c r="BG237" s="166">
        <f t="shared" si="76"/>
        <v>0</v>
      </c>
      <c r="BH237" s="166">
        <f t="shared" si="77"/>
        <v>0</v>
      </c>
      <c r="BI237" s="166">
        <f t="shared" si="78"/>
        <v>0</v>
      </c>
      <c r="BJ237" s="19" t="s">
        <v>15</v>
      </c>
      <c r="BK237" s="166">
        <f t="shared" si="79"/>
        <v>0</v>
      </c>
      <c r="BL237" s="19" t="s">
        <v>85</v>
      </c>
      <c r="BM237" s="165" t="s">
        <v>4015</v>
      </c>
    </row>
    <row r="238" spans="1:65" s="2" customFormat="1" ht="16.5" customHeight="1">
      <c r="A238" s="34"/>
      <c r="B238" s="153"/>
      <c r="C238" s="154" t="s">
        <v>1096</v>
      </c>
      <c r="D238" s="154" t="s">
        <v>161</v>
      </c>
      <c r="E238" s="155" t="s">
        <v>4016</v>
      </c>
      <c r="F238" s="156" t="s">
        <v>4017</v>
      </c>
      <c r="G238" s="157" t="s">
        <v>1245</v>
      </c>
      <c r="H238" s="158">
        <v>27</v>
      </c>
      <c r="I238" s="159"/>
      <c r="J238" s="160">
        <f t="shared" si="70"/>
        <v>0</v>
      </c>
      <c r="K238" s="156" t="s">
        <v>3</v>
      </c>
      <c r="L238" s="35"/>
      <c r="M238" s="161" t="s">
        <v>3</v>
      </c>
      <c r="N238" s="162" t="s">
        <v>42</v>
      </c>
      <c r="O238" s="55"/>
      <c r="P238" s="163">
        <f t="shared" si="71"/>
        <v>0</v>
      </c>
      <c r="Q238" s="163">
        <v>0</v>
      </c>
      <c r="R238" s="163">
        <f t="shared" si="72"/>
        <v>0</v>
      </c>
      <c r="S238" s="163">
        <v>0</v>
      </c>
      <c r="T238" s="164">
        <f t="shared" si="73"/>
        <v>0</v>
      </c>
      <c r="U238" s="34"/>
      <c r="V238" s="34"/>
      <c r="W238" s="34"/>
      <c r="X238" s="34"/>
      <c r="Y238" s="34"/>
      <c r="Z238" s="34"/>
      <c r="AA238" s="34"/>
      <c r="AB238" s="34"/>
      <c r="AC238" s="34"/>
      <c r="AD238" s="34"/>
      <c r="AE238" s="34"/>
      <c r="AR238" s="165" t="s">
        <v>85</v>
      </c>
      <c r="AT238" s="165" t="s">
        <v>161</v>
      </c>
      <c r="AU238" s="165" t="s">
        <v>15</v>
      </c>
      <c r="AY238" s="19" t="s">
        <v>159</v>
      </c>
      <c r="BE238" s="166">
        <f t="shared" si="74"/>
        <v>0</v>
      </c>
      <c r="BF238" s="166">
        <f t="shared" si="75"/>
        <v>0</v>
      </c>
      <c r="BG238" s="166">
        <f t="shared" si="76"/>
        <v>0</v>
      </c>
      <c r="BH238" s="166">
        <f t="shared" si="77"/>
        <v>0</v>
      </c>
      <c r="BI238" s="166">
        <f t="shared" si="78"/>
        <v>0</v>
      </c>
      <c r="BJ238" s="19" t="s">
        <v>15</v>
      </c>
      <c r="BK238" s="166">
        <f t="shared" si="79"/>
        <v>0</v>
      </c>
      <c r="BL238" s="19" t="s">
        <v>85</v>
      </c>
      <c r="BM238" s="165" t="s">
        <v>4018</v>
      </c>
    </row>
    <row r="239" spans="1:65" s="2" customFormat="1" ht="24" customHeight="1">
      <c r="A239" s="34"/>
      <c r="B239" s="153"/>
      <c r="C239" s="154" t="s">
        <v>1099</v>
      </c>
      <c r="D239" s="154" t="s">
        <v>161</v>
      </c>
      <c r="E239" s="155" t="s">
        <v>4019</v>
      </c>
      <c r="F239" s="156" t="s">
        <v>4020</v>
      </c>
      <c r="G239" s="157" t="s">
        <v>1245</v>
      </c>
      <c r="H239" s="158">
        <v>18</v>
      </c>
      <c r="I239" s="159"/>
      <c r="J239" s="160">
        <f t="shared" si="70"/>
        <v>0</v>
      </c>
      <c r="K239" s="156" t="s">
        <v>3</v>
      </c>
      <c r="L239" s="35"/>
      <c r="M239" s="161" t="s">
        <v>3</v>
      </c>
      <c r="N239" s="162" t="s">
        <v>42</v>
      </c>
      <c r="O239" s="55"/>
      <c r="P239" s="163">
        <f t="shared" si="71"/>
        <v>0</v>
      </c>
      <c r="Q239" s="163">
        <v>0</v>
      </c>
      <c r="R239" s="163">
        <f t="shared" si="72"/>
        <v>0</v>
      </c>
      <c r="S239" s="163">
        <v>0</v>
      </c>
      <c r="T239" s="164">
        <f t="shared" si="73"/>
        <v>0</v>
      </c>
      <c r="U239" s="34"/>
      <c r="V239" s="34"/>
      <c r="W239" s="34"/>
      <c r="X239" s="34"/>
      <c r="Y239" s="34"/>
      <c r="Z239" s="34"/>
      <c r="AA239" s="34"/>
      <c r="AB239" s="34"/>
      <c r="AC239" s="34"/>
      <c r="AD239" s="34"/>
      <c r="AE239" s="34"/>
      <c r="AR239" s="165" t="s">
        <v>85</v>
      </c>
      <c r="AT239" s="165" t="s">
        <v>161</v>
      </c>
      <c r="AU239" s="165" t="s">
        <v>15</v>
      </c>
      <c r="AY239" s="19" t="s">
        <v>159</v>
      </c>
      <c r="BE239" s="166">
        <f t="shared" si="74"/>
        <v>0</v>
      </c>
      <c r="BF239" s="166">
        <f t="shared" si="75"/>
        <v>0</v>
      </c>
      <c r="BG239" s="166">
        <f t="shared" si="76"/>
        <v>0</v>
      </c>
      <c r="BH239" s="166">
        <f t="shared" si="77"/>
        <v>0</v>
      </c>
      <c r="BI239" s="166">
        <f t="shared" si="78"/>
        <v>0</v>
      </c>
      <c r="BJ239" s="19" t="s">
        <v>15</v>
      </c>
      <c r="BK239" s="166">
        <f t="shared" si="79"/>
        <v>0</v>
      </c>
      <c r="BL239" s="19" t="s">
        <v>85</v>
      </c>
      <c r="BM239" s="165" t="s">
        <v>4021</v>
      </c>
    </row>
    <row r="240" spans="1:65" s="2" customFormat="1" ht="24" customHeight="1">
      <c r="A240" s="34"/>
      <c r="B240" s="153"/>
      <c r="C240" s="154" t="s">
        <v>1101</v>
      </c>
      <c r="D240" s="154" t="s">
        <v>161</v>
      </c>
      <c r="E240" s="155" t="s">
        <v>4022</v>
      </c>
      <c r="F240" s="156" t="s">
        <v>4023</v>
      </c>
      <c r="G240" s="157" t="s">
        <v>1245</v>
      </c>
      <c r="H240" s="158">
        <v>6</v>
      </c>
      <c r="I240" s="159"/>
      <c r="J240" s="160">
        <f t="shared" si="70"/>
        <v>0</v>
      </c>
      <c r="K240" s="156" t="s">
        <v>3</v>
      </c>
      <c r="L240" s="35"/>
      <c r="M240" s="161" t="s">
        <v>3</v>
      </c>
      <c r="N240" s="162" t="s">
        <v>42</v>
      </c>
      <c r="O240" s="55"/>
      <c r="P240" s="163">
        <f t="shared" si="71"/>
        <v>0</v>
      </c>
      <c r="Q240" s="163">
        <v>0</v>
      </c>
      <c r="R240" s="163">
        <f t="shared" si="72"/>
        <v>0</v>
      </c>
      <c r="S240" s="163">
        <v>0</v>
      </c>
      <c r="T240" s="164">
        <f t="shared" si="73"/>
        <v>0</v>
      </c>
      <c r="U240" s="34"/>
      <c r="V240" s="34"/>
      <c r="W240" s="34"/>
      <c r="X240" s="34"/>
      <c r="Y240" s="34"/>
      <c r="Z240" s="34"/>
      <c r="AA240" s="34"/>
      <c r="AB240" s="34"/>
      <c r="AC240" s="34"/>
      <c r="AD240" s="34"/>
      <c r="AE240" s="34"/>
      <c r="AR240" s="165" t="s">
        <v>85</v>
      </c>
      <c r="AT240" s="165" t="s">
        <v>161</v>
      </c>
      <c r="AU240" s="165" t="s">
        <v>15</v>
      </c>
      <c r="AY240" s="19" t="s">
        <v>159</v>
      </c>
      <c r="BE240" s="166">
        <f t="shared" si="74"/>
        <v>0</v>
      </c>
      <c r="BF240" s="166">
        <f t="shared" si="75"/>
        <v>0</v>
      </c>
      <c r="BG240" s="166">
        <f t="shared" si="76"/>
        <v>0</v>
      </c>
      <c r="BH240" s="166">
        <f t="shared" si="77"/>
        <v>0</v>
      </c>
      <c r="BI240" s="166">
        <f t="shared" si="78"/>
        <v>0</v>
      </c>
      <c r="BJ240" s="19" t="s">
        <v>15</v>
      </c>
      <c r="BK240" s="166">
        <f t="shared" si="79"/>
        <v>0</v>
      </c>
      <c r="BL240" s="19" t="s">
        <v>85</v>
      </c>
      <c r="BM240" s="165" t="s">
        <v>4024</v>
      </c>
    </row>
    <row r="241" spans="1:65" s="2" customFormat="1" ht="24" customHeight="1">
      <c r="A241" s="34"/>
      <c r="B241" s="153"/>
      <c r="C241" s="154" t="s">
        <v>1104</v>
      </c>
      <c r="D241" s="154" t="s">
        <v>161</v>
      </c>
      <c r="E241" s="155" t="s">
        <v>4025</v>
      </c>
      <c r="F241" s="156" t="s">
        <v>4026</v>
      </c>
      <c r="G241" s="157" t="s">
        <v>1245</v>
      </c>
      <c r="H241" s="158">
        <v>12</v>
      </c>
      <c r="I241" s="159"/>
      <c r="J241" s="160">
        <f t="shared" si="70"/>
        <v>0</v>
      </c>
      <c r="K241" s="156" t="s">
        <v>3</v>
      </c>
      <c r="L241" s="35"/>
      <c r="M241" s="161" t="s">
        <v>3</v>
      </c>
      <c r="N241" s="162" t="s">
        <v>42</v>
      </c>
      <c r="O241" s="55"/>
      <c r="P241" s="163">
        <f t="shared" si="71"/>
        <v>0</v>
      </c>
      <c r="Q241" s="163">
        <v>0</v>
      </c>
      <c r="R241" s="163">
        <f t="shared" si="72"/>
        <v>0</v>
      </c>
      <c r="S241" s="163">
        <v>0</v>
      </c>
      <c r="T241" s="164">
        <f t="shared" si="73"/>
        <v>0</v>
      </c>
      <c r="U241" s="34"/>
      <c r="V241" s="34"/>
      <c r="W241" s="34"/>
      <c r="X241" s="34"/>
      <c r="Y241" s="34"/>
      <c r="Z241" s="34"/>
      <c r="AA241" s="34"/>
      <c r="AB241" s="34"/>
      <c r="AC241" s="34"/>
      <c r="AD241" s="34"/>
      <c r="AE241" s="34"/>
      <c r="AR241" s="165" t="s">
        <v>85</v>
      </c>
      <c r="AT241" s="165" t="s">
        <v>161</v>
      </c>
      <c r="AU241" s="165" t="s">
        <v>15</v>
      </c>
      <c r="AY241" s="19" t="s">
        <v>159</v>
      </c>
      <c r="BE241" s="166">
        <f t="shared" si="74"/>
        <v>0</v>
      </c>
      <c r="BF241" s="166">
        <f t="shared" si="75"/>
        <v>0</v>
      </c>
      <c r="BG241" s="166">
        <f t="shared" si="76"/>
        <v>0</v>
      </c>
      <c r="BH241" s="166">
        <f t="shared" si="77"/>
        <v>0</v>
      </c>
      <c r="BI241" s="166">
        <f t="shared" si="78"/>
        <v>0</v>
      </c>
      <c r="BJ241" s="19" t="s">
        <v>15</v>
      </c>
      <c r="BK241" s="166">
        <f t="shared" si="79"/>
        <v>0</v>
      </c>
      <c r="BL241" s="19" t="s">
        <v>85</v>
      </c>
      <c r="BM241" s="165" t="s">
        <v>4027</v>
      </c>
    </row>
    <row r="242" spans="1:65" s="2" customFormat="1" ht="16.5" customHeight="1">
      <c r="A242" s="34"/>
      <c r="B242" s="153"/>
      <c r="C242" s="154" t="s">
        <v>1108</v>
      </c>
      <c r="D242" s="154" t="s">
        <v>161</v>
      </c>
      <c r="E242" s="155" t="s">
        <v>4028</v>
      </c>
      <c r="F242" s="156" t="s">
        <v>4029</v>
      </c>
      <c r="G242" s="157" t="s">
        <v>1245</v>
      </c>
      <c r="H242" s="158">
        <v>14</v>
      </c>
      <c r="I242" s="159"/>
      <c r="J242" s="160">
        <f t="shared" si="70"/>
        <v>0</v>
      </c>
      <c r="K242" s="156" t="s">
        <v>3</v>
      </c>
      <c r="L242" s="35"/>
      <c r="M242" s="161" t="s">
        <v>3</v>
      </c>
      <c r="N242" s="162" t="s">
        <v>42</v>
      </c>
      <c r="O242" s="55"/>
      <c r="P242" s="163">
        <f t="shared" si="71"/>
        <v>0</v>
      </c>
      <c r="Q242" s="163">
        <v>0</v>
      </c>
      <c r="R242" s="163">
        <f t="shared" si="72"/>
        <v>0</v>
      </c>
      <c r="S242" s="163">
        <v>0</v>
      </c>
      <c r="T242" s="164">
        <f t="shared" si="73"/>
        <v>0</v>
      </c>
      <c r="U242" s="34"/>
      <c r="V242" s="34"/>
      <c r="W242" s="34"/>
      <c r="X242" s="34"/>
      <c r="Y242" s="34"/>
      <c r="Z242" s="34"/>
      <c r="AA242" s="34"/>
      <c r="AB242" s="34"/>
      <c r="AC242" s="34"/>
      <c r="AD242" s="34"/>
      <c r="AE242" s="34"/>
      <c r="AR242" s="165" t="s">
        <v>85</v>
      </c>
      <c r="AT242" s="165" t="s">
        <v>161</v>
      </c>
      <c r="AU242" s="165" t="s">
        <v>15</v>
      </c>
      <c r="AY242" s="19" t="s">
        <v>159</v>
      </c>
      <c r="BE242" s="166">
        <f t="shared" si="74"/>
        <v>0</v>
      </c>
      <c r="BF242" s="166">
        <f t="shared" si="75"/>
        <v>0</v>
      </c>
      <c r="BG242" s="166">
        <f t="shared" si="76"/>
        <v>0</v>
      </c>
      <c r="BH242" s="166">
        <f t="shared" si="77"/>
        <v>0</v>
      </c>
      <c r="BI242" s="166">
        <f t="shared" si="78"/>
        <v>0</v>
      </c>
      <c r="BJ242" s="19" t="s">
        <v>15</v>
      </c>
      <c r="BK242" s="166">
        <f t="shared" si="79"/>
        <v>0</v>
      </c>
      <c r="BL242" s="19" t="s">
        <v>85</v>
      </c>
      <c r="BM242" s="165" t="s">
        <v>4030</v>
      </c>
    </row>
    <row r="243" spans="1:65" s="2" customFormat="1" ht="16.5" customHeight="1">
      <c r="A243" s="34"/>
      <c r="B243" s="153"/>
      <c r="C243" s="154" t="s">
        <v>1114</v>
      </c>
      <c r="D243" s="154" t="s">
        <v>161</v>
      </c>
      <c r="E243" s="155" t="s">
        <v>4031</v>
      </c>
      <c r="F243" s="156" t="s">
        <v>4032</v>
      </c>
      <c r="G243" s="157" t="s">
        <v>1245</v>
      </c>
      <c r="H243" s="158">
        <v>24</v>
      </c>
      <c r="I243" s="159"/>
      <c r="J243" s="160">
        <f t="shared" si="70"/>
        <v>0</v>
      </c>
      <c r="K243" s="156" t="s">
        <v>3</v>
      </c>
      <c r="L243" s="35"/>
      <c r="M243" s="161" t="s">
        <v>3</v>
      </c>
      <c r="N243" s="162" t="s">
        <v>42</v>
      </c>
      <c r="O243" s="55"/>
      <c r="P243" s="163">
        <f t="shared" si="71"/>
        <v>0</v>
      </c>
      <c r="Q243" s="163">
        <v>0</v>
      </c>
      <c r="R243" s="163">
        <f t="shared" si="72"/>
        <v>0</v>
      </c>
      <c r="S243" s="163">
        <v>0</v>
      </c>
      <c r="T243" s="164">
        <f t="shared" si="73"/>
        <v>0</v>
      </c>
      <c r="U243" s="34"/>
      <c r="V243" s="34"/>
      <c r="W243" s="34"/>
      <c r="X243" s="34"/>
      <c r="Y243" s="34"/>
      <c r="Z243" s="34"/>
      <c r="AA243" s="34"/>
      <c r="AB243" s="34"/>
      <c r="AC243" s="34"/>
      <c r="AD243" s="34"/>
      <c r="AE243" s="34"/>
      <c r="AR243" s="165" t="s">
        <v>85</v>
      </c>
      <c r="AT243" s="165" t="s">
        <v>161</v>
      </c>
      <c r="AU243" s="165" t="s">
        <v>15</v>
      </c>
      <c r="AY243" s="19" t="s">
        <v>159</v>
      </c>
      <c r="BE243" s="166">
        <f t="shared" si="74"/>
        <v>0</v>
      </c>
      <c r="BF243" s="166">
        <f t="shared" si="75"/>
        <v>0</v>
      </c>
      <c r="BG243" s="166">
        <f t="shared" si="76"/>
        <v>0</v>
      </c>
      <c r="BH243" s="166">
        <f t="shared" si="77"/>
        <v>0</v>
      </c>
      <c r="BI243" s="166">
        <f t="shared" si="78"/>
        <v>0</v>
      </c>
      <c r="BJ243" s="19" t="s">
        <v>15</v>
      </c>
      <c r="BK243" s="166">
        <f t="shared" si="79"/>
        <v>0</v>
      </c>
      <c r="BL243" s="19" t="s">
        <v>85</v>
      </c>
      <c r="BM243" s="165" t="s">
        <v>4033</v>
      </c>
    </row>
    <row r="244" spans="1:65" s="2" customFormat="1" ht="24" customHeight="1">
      <c r="A244" s="34"/>
      <c r="B244" s="153"/>
      <c r="C244" s="154" t="s">
        <v>1116</v>
      </c>
      <c r="D244" s="154" t="s">
        <v>161</v>
      </c>
      <c r="E244" s="155" t="s">
        <v>4034</v>
      </c>
      <c r="F244" s="156" t="s">
        <v>4035</v>
      </c>
      <c r="G244" s="157" t="s">
        <v>1245</v>
      </c>
      <c r="H244" s="158">
        <v>25</v>
      </c>
      <c r="I244" s="159"/>
      <c r="J244" s="160">
        <f t="shared" si="70"/>
        <v>0</v>
      </c>
      <c r="K244" s="156" t="s">
        <v>3</v>
      </c>
      <c r="L244" s="35"/>
      <c r="M244" s="161" t="s">
        <v>3</v>
      </c>
      <c r="N244" s="162" t="s">
        <v>42</v>
      </c>
      <c r="O244" s="55"/>
      <c r="P244" s="163">
        <f t="shared" si="71"/>
        <v>0</v>
      </c>
      <c r="Q244" s="163">
        <v>0</v>
      </c>
      <c r="R244" s="163">
        <f t="shared" si="72"/>
        <v>0</v>
      </c>
      <c r="S244" s="163">
        <v>0</v>
      </c>
      <c r="T244" s="164">
        <f t="shared" si="73"/>
        <v>0</v>
      </c>
      <c r="U244" s="34"/>
      <c r="V244" s="34"/>
      <c r="W244" s="34"/>
      <c r="X244" s="34"/>
      <c r="Y244" s="34"/>
      <c r="Z244" s="34"/>
      <c r="AA244" s="34"/>
      <c r="AB244" s="34"/>
      <c r="AC244" s="34"/>
      <c r="AD244" s="34"/>
      <c r="AE244" s="34"/>
      <c r="AR244" s="165" t="s">
        <v>85</v>
      </c>
      <c r="AT244" s="165" t="s">
        <v>161</v>
      </c>
      <c r="AU244" s="165" t="s">
        <v>15</v>
      </c>
      <c r="AY244" s="19" t="s">
        <v>159</v>
      </c>
      <c r="BE244" s="166">
        <f t="shared" si="74"/>
        <v>0</v>
      </c>
      <c r="BF244" s="166">
        <f t="shared" si="75"/>
        <v>0</v>
      </c>
      <c r="BG244" s="166">
        <f t="shared" si="76"/>
        <v>0</v>
      </c>
      <c r="BH244" s="166">
        <f t="shared" si="77"/>
        <v>0</v>
      </c>
      <c r="BI244" s="166">
        <f t="shared" si="78"/>
        <v>0</v>
      </c>
      <c r="BJ244" s="19" t="s">
        <v>15</v>
      </c>
      <c r="BK244" s="166">
        <f t="shared" si="79"/>
        <v>0</v>
      </c>
      <c r="BL244" s="19" t="s">
        <v>85</v>
      </c>
      <c r="BM244" s="165" t="s">
        <v>4036</v>
      </c>
    </row>
    <row r="245" spans="1:65" s="2" customFormat="1" ht="24" customHeight="1">
      <c r="A245" s="34"/>
      <c r="B245" s="153"/>
      <c r="C245" s="154" t="s">
        <v>1122</v>
      </c>
      <c r="D245" s="154" t="s">
        <v>161</v>
      </c>
      <c r="E245" s="155" t="s">
        <v>4037</v>
      </c>
      <c r="F245" s="156" t="s">
        <v>4038</v>
      </c>
      <c r="G245" s="157" t="s">
        <v>1245</v>
      </c>
      <c r="H245" s="158">
        <v>20</v>
      </c>
      <c r="I245" s="159"/>
      <c r="J245" s="160">
        <f t="shared" si="70"/>
        <v>0</v>
      </c>
      <c r="K245" s="156" t="s">
        <v>3</v>
      </c>
      <c r="L245" s="35"/>
      <c r="M245" s="161" t="s">
        <v>3</v>
      </c>
      <c r="N245" s="162" t="s">
        <v>42</v>
      </c>
      <c r="O245" s="55"/>
      <c r="P245" s="163">
        <f t="shared" si="71"/>
        <v>0</v>
      </c>
      <c r="Q245" s="163">
        <v>0</v>
      </c>
      <c r="R245" s="163">
        <f t="shared" si="72"/>
        <v>0</v>
      </c>
      <c r="S245" s="163">
        <v>0</v>
      </c>
      <c r="T245" s="164">
        <f t="shared" si="73"/>
        <v>0</v>
      </c>
      <c r="U245" s="34"/>
      <c r="V245" s="34"/>
      <c r="W245" s="34"/>
      <c r="X245" s="34"/>
      <c r="Y245" s="34"/>
      <c r="Z245" s="34"/>
      <c r="AA245" s="34"/>
      <c r="AB245" s="34"/>
      <c r="AC245" s="34"/>
      <c r="AD245" s="34"/>
      <c r="AE245" s="34"/>
      <c r="AR245" s="165" t="s">
        <v>85</v>
      </c>
      <c r="AT245" s="165" t="s">
        <v>161</v>
      </c>
      <c r="AU245" s="165" t="s">
        <v>15</v>
      </c>
      <c r="AY245" s="19" t="s">
        <v>159</v>
      </c>
      <c r="BE245" s="166">
        <f t="shared" si="74"/>
        <v>0</v>
      </c>
      <c r="BF245" s="166">
        <f t="shared" si="75"/>
        <v>0</v>
      </c>
      <c r="BG245" s="166">
        <f t="shared" si="76"/>
        <v>0</v>
      </c>
      <c r="BH245" s="166">
        <f t="shared" si="77"/>
        <v>0</v>
      </c>
      <c r="BI245" s="166">
        <f t="shared" si="78"/>
        <v>0</v>
      </c>
      <c r="BJ245" s="19" t="s">
        <v>15</v>
      </c>
      <c r="BK245" s="166">
        <f t="shared" si="79"/>
        <v>0</v>
      </c>
      <c r="BL245" s="19" t="s">
        <v>85</v>
      </c>
      <c r="BM245" s="165" t="s">
        <v>4039</v>
      </c>
    </row>
    <row r="246" spans="1:65" s="2" customFormat="1" ht="16.5" customHeight="1">
      <c r="A246" s="34"/>
      <c r="B246" s="153"/>
      <c r="C246" s="154" t="s">
        <v>1128</v>
      </c>
      <c r="D246" s="154" t="s">
        <v>161</v>
      </c>
      <c r="E246" s="155" t="s">
        <v>4040</v>
      </c>
      <c r="F246" s="156" t="s">
        <v>4041</v>
      </c>
      <c r="G246" s="157" t="s">
        <v>1245</v>
      </c>
      <c r="H246" s="158">
        <v>10</v>
      </c>
      <c r="I246" s="159"/>
      <c r="J246" s="160">
        <f t="shared" si="70"/>
        <v>0</v>
      </c>
      <c r="K246" s="156" t="s">
        <v>3</v>
      </c>
      <c r="L246" s="35"/>
      <c r="M246" s="210" t="s">
        <v>3</v>
      </c>
      <c r="N246" s="211" t="s">
        <v>42</v>
      </c>
      <c r="O246" s="212"/>
      <c r="P246" s="213">
        <f t="shared" si="71"/>
        <v>0</v>
      </c>
      <c r="Q246" s="213">
        <v>0</v>
      </c>
      <c r="R246" s="213">
        <f t="shared" si="72"/>
        <v>0</v>
      </c>
      <c r="S246" s="213">
        <v>0</v>
      </c>
      <c r="T246" s="214">
        <f t="shared" si="73"/>
        <v>0</v>
      </c>
      <c r="U246" s="34"/>
      <c r="V246" s="34"/>
      <c r="W246" s="34"/>
      <c r="X246" s="34"/>
      <c r="Y246" s="34"/>
      <c r="Z246" s="34"/>
      <c r="AA246" s="34"/>
      <c r="AB246" s="34"/>
      <c r="AC246" s="34"/>
      <c r="AD246" s="34"/>
      <c r="AE246" s="34"/>
      <c r="AR246" s="165" t="s">
        <v>85</v>
      </c>
      <c r="AT246" s="165" t="s">
        <v>161</v>
      </c>
      <c r="AU246" s="165" t="s">
        <v>15</v>
      </c>
      <c r="AY246" s="19" t="s">
        <v>159</v>
      </c>
      <c r="BE246" s="166">
        <f t="shared" si="74"/>
        <v>0</v>
      </c>
      <c r="BF246" s="166">
        <f t="shared" si="75"/>
        <v>0</v>
      </c>
      <c r="BG246" s="166">
        <f t="shared" si="76"/>
        <v>0</v>
      </c>
      <c r="BH246" s="166">
        <f t="shared" si="77"/>
        <v>0</v>
      </c>
      <c r="BI246" s="166">
        <f t="shared" si="78"/>
        <v>0</v>
      </c>
      <c r="BJ246" s="19" t="s">
        <v>15</v>
      </c>
      <c r="BK246" s="166">
        <f t="shared" si="79"/>
        <v>0</v>
      </c>
      <c r="BL246" s="19" t="s">
        <v>85</v>
      </c>
      <c r="BM246" s="165" t="s">
        <v>4042</v>
      </c>
    </row>
    <row r="247" spans="1:31" s="2" customFormat="1" ht="6.95" customHeight="1">
      <c r="A247" s="34"/>
      <c r="B247" s="44"/>
      <c r="C247" s="45"/>
      <c r="D247" s="45"/>
      <c r="E247" s="45"/>
      <c r="F247" s="45"/>
      <c r="G247" s="45"/>
      <c r="H247" s="45"/>
      <c r="I247" s="113"/>
      <c r="J247" s="45"/>
      <c r="K247" s="45"/>
      <c r="L247" s="35"/>
      <c r="M247" s="34"/>
      <c r="O247" s="34"/>
      <c r="P247" s="34"/>
      <c r="Q247" s="34"/>
      <c r="R247" s="34"/>
      <c r="S247" s="34"/>
      <c r="T247" s="34"/>
      <c r="U247" s="34"/>
      <c r="V247" s="34"/>
      <c r="W247" s="34"/>
      <c r="X247" s="34"/>
      <c r="Y247" s="34"/>
      <c r="Z247" s="34"/>
      <c r="AA247" s="34"/>
      <c r="AB247" s="34"/>
      <c r="AC247" s="34"/>
      <c r="AD247" s="34"/>
      <c r="AE247" s="34"/>
    </row>
  </sheetData>
  <autoFilter ref="C86:K246"/>
  <mergeCells count="9">
    <mergeCell ref="E50:H50"/>
    <mergeCell ref="E77:H77"/>
    <mergeCell ref="E79:H79"/>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9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0"/>
      <c r="L2" s="304" t="s">
        <v>6</v>
      </c>
      <c r="M2" s="305"/>
      <c r="N2" s="305"/>
      <c r="O2" s="305"/>
      <c r="P2" s="305"/>
      <c r="Q2" s="305"/>
      <c r="R2" s="305"/>
      <c r="S2" s="305"/>
      <c r="T2" s="305"/>
      <c r="U2" s="305"/>
      <c r="V2" s="305"/>
      <c r="AT2" s="19" t="s">
        <v>93</v>
      </c>
    </row>
    <row r="3" spans="2:46" s="1" customFormat="1" ht="6.95" customHeight="1">
      <c r="B3" s="20"/>
      <c r="C3" s="21"/>
      <c r="D3" s="21"/>
      <c r="E3" s="21"/>
      <c r="F3" s="21"/>
      <c r="G3" s="21"/>
      <c r="H3" s="21"/>
      <c r="I3" s="91"/>
      <c r="J3" s="21"/>
      <c r="K3" s="21"/>
      <c r="L3" s="22"/>
      <c r="AT3" s="19" t="s">
        <v>79</v>
      </c>
    </row>
    <row r="4" spans="2:46" s="1" customFormat="1" ht="24.95" customHeight="1">
      <c r="B4" s="22"/>
      <c r="D4" s="23" t="s">
        <v>103</v>
      </c>
      <c r="I4" s="90"/>
      <c r="L4" s="22"/>
      <c r="M4" s="92" t="s">
        <v>11</v>
      </c>
      <c r="AT4" s="19" t="s">
        <v>4</v>
      </c>
    </row>
    <row r="5" spans="2:12" s="1" customFormat="1" ht="6.95" customHeight="1">
      <c r="B5" s="22"/>
      <c r="I5" s="90"/>
      <c r="L5" s="22"/>
    </row>
    <row r="6" spans="2:12" s="1" customFormat="1" ht="12" customHeight="1">
      <c r="B6" s="22"/>
      <c r="D6" s="29" t="s">
        <v>17</v>
      </c>
      <c r="I6" s="90"/>
      <c r="L6" s="22"/>
    </row>
    <row r="7" spans="2:12" s="1" customFormat="1" ht="16.5" customHeight="1">
      <c r="B7" s="22"/>
      <c r="E7" s="331" t="str">
        <f>'Rekapitulace stavby'!K6</f>
        <v>Stavební úpravy a přístavba výjezdové základny ZZS JčK- Český Krumlov</v>
      </c>
      <c r="F7" s="332"/>
      <c r="G7" s="332"/>
      <c r="H7" s="332"/>
      <c r="I7" s="90"/>
      <c r="L7" s="22"/>
    </row>
    <row r="8" spans="1:31" s="2" customFormat="1" ht="12" customHeight="1">
      <c r="A8" s="34"/>
      <c r="B8" s="35"/>
      <c r="C8" s="34"/>
      <c r="D8" s="29" t="s">
        <v>104</v>
      </c>
      <c r="E8" s="34"/>
      <c r="F8" s="34"/>
      <c r="G8" s="34"/>
      <c r="H8" s="34"/>
      <c r="I8" s="93"/>
      <c r="J8" s="34"/>
      <c r="K8" s="34"/>
      <c r="L8" s="94"/>
      <c r="S8" s="34"/>
      <c r="T8" s="34"/>
      <c r="U8" s="34"/>
      <c r="V8" s="34"/>
      <c r="W8" s="34"/>
      <c r="X8" s="34"/>
      <c r="Y8" s="34"/>
      <c r="Z8" s="34"/>
      <c r="AA8" s="34"/>
      <c r="AB8" s="34"/>
      <c r="AC8" s="34"/>
      <c r="AD8" s="34"/>
      <c r="AE8" s="34"/>
    </row>
    <row r="9" spans="1:31" s="2" customFormat="1" ht="16.5" customHeight="1">
      <c r="A9" s="34"/>
      <c r="B9" s="35"/>
      <c r="C9" s="34"/>
      <c r="D9" s="34"/>
      <c r="E9" s="312" t="s">
        <v>4043</v>
      </c>
      <c r="F9" s="333"/>
      <c r="G9" s="333"/>
      <c r="H9" s="333"/>
      <c r="I9" s="93"/>
      <c r="J9" s="34"/>
      <c r="K9" s="34"/>
      <c r="L9" s="94"/>
      <c r="S9" s="34"/>
      <c r="T9" s="34"/>
      <c r="U9" s="34"/>
      <c r="V9" s="34"/>
      <c r="W9" s="34"/>
      <c r="X9" s="34"/>
      <c r="Y9" s="34"/>
      <c r="Z9" s="34"/>
      <c r="AA9" s="34"/>
      <c r="AB9" s="34"/>
      <c r="AC9" s="34"/>
      <c r="AD9" s="34"/>
      <c r="AE9" s="34"/>
    </row>
    <row r="10" spans="1:31" s="2" customFormat="1" ht="11.25">
      <c r="A10" s="34"/>
      <c r="B10" s="35"/>
      <c r="C10" s="34"/>
      <c r="D10" s="34"/>
      <c r="E10" s="34"/>
      <c r="F10" s="34"/>
      <c r="G10" s="34"/>
      <c r="H10" s="34"/>
      <c r="I10" s="93"/>
      <c r="J10" s="34"/>
      <c r="K10" s="34"/>
      <c r="L10" s="94"/>
      <c r="S10" s="34"/>
      <c r="T10" s="34"/>
      <c r="U10" s="34"/>
      <c r="V10" s="34"/>
      <c r="W10" s="34"/>
      <c r="X10" s="34"/>
      <c r="Y10" s="34"/>
      <c r="Z10" s="34"/>
      <c r="AA10" s="34"/>
      <c r="AB10" s="34"/>
      <c r="AC10" s="34"/>
      <c r="AD10" s="34"/>
      <c r="AE10" s="34"/>
    </row>
    <row r="11" spans="1:31" s="2" customFormat="1" ht="12" customHeight="1">
      <c r="A11" s="34"/>
      <c r="B11" s="35"/>
      <c r="C11" s="34"/>
      <c r="D11" s="29" t="s">
        <v>19</v>
      </c>
      <c r="E11" s="34"/>
      <c r="F11" s="27" t="s">
        <v>3</v>
      </c>
      <c r="G11" s="34"/>
      <c r="H11" s="34"/>
      <c r="I11" s="95" t="s">
        <v>20</v>
      </c>
      <c r="J11" s="27" t="s">
        <v>3</v>
      </c>
      <c r="K11" s="34"/>
      <c r="L11" s="94"/>
      <c r="S11" s="34"/>
      <c r="T11" s="34"/>
      <c r="U11" s="34"/>
      <c r="V11" s="34"/>
      <c r="W11" s="34"/>
      <c r="X11" s="34"/>
      <c r="Y11" s="34"/>
      <c r="Z11" s="34"/>
      <c r="AA11" s="34"/>
      <c r="AB11" s="34"/>
      <c r="AC11" s="34"/>
      <c r="AD11" s="34"/>
      <c r="AE11" s="34"/>
    </row>
    <row r="12" spans="1:31" s="2" customFormat="1" ht="12" customHeight="1">
      <c r="A12" s="34"/>
      <c r="B12" s="35"/>
      <c r="C12" s="34"/>
      <c r="D12" s="29" t="s">
        <v>21</v>
      </c>
      <c r="E12" s="34"/>
      <c r="F12" s="27" t="s">
        <v>22</v>
      </c>
      <c r="G12" s="34"/>
      <c r="H12" s="34"/>
      <c r="I12" s="95" t="s">
        <v>23</v>
      </c>
      <c r="J12" s="52" t="str">
        <f>'Rekapitulace stavby'!AN8</f>
        <v>8.7.2019</v>
      </c>
      <c r="K12" s="34"/>
      <c r="L12" s="94"/>
      <c r="S12" s="34"/>
      <c r="T12" s="34"/>
      <c r="U12" s="34"/>
      <c r="V12" s="34"/>
      <c r="W12" s="34"/>
      <c r="X12" s="34"/>
      <c r="Y12" s="34"/>
      <c r="Z12" s="34"/>
      <c r="AA12" s="34"/>
      <c r="AB12" s="34"/>
      <c r="AC12" s="34"/>
      <c r="AD12" s="34"/>
      <c r="AE12" s="34"/>
    </row>
    <row r="13" spans="1:31" s="2" customFormat="1" ht="10.9" customHeight="1">
      <c r="A13" s="34"/>
      <c r="B13" s="35"/>
      <c r="C13" s="34"/>
      <c r="D13" s="34"/>
      <c r="E13" s="34"/>
      <c r="F13" s="34"/>
      <c r="G13" s="34"/>
      <c r="H13" s="34"/>
      <c r="I13" s="93"/>
      <c r="J13" s="34"/>
      <c r="K13" s="34"/>
      <c r="L13" s="94"/>
      <c r="S13" s="34"/>
      <c r="T13" s="34"/>
      <c r="U13" s="34"/>
      <c r="V13" s="34"/>
      <c r="W13" s="34"/>
      <c r="X13" s="34"/>
      <c r="Y13" s="34"/>
      <c r="Z13" s="34"/>
      <c r="AA13" s="34"/>
      <c r="AB13" s="34"/>
      <c r="AC13" s="34"/>
      <c r="AD13" s="34"/>
      <c r="AE13" s="34"/>
    </row>
    <row r="14" spans="1:31" s="2" customFormat="1" ht="12" customHeight="1">
      <c r="A14" s="34"/>
      <c r="B14" s="35"/>
      <c r="C14" s="34"/>
      <c r="D14" s="29" t="s">
        <v>25</v>
      </c>
      <c r="E14" s="34"/>
      <c r="F14" s="34"/>
      <c r="G14" s="34"/>
      <c r="H14" s="34"/>
      <c r="I14" s="95" t="s">
        <v>26</v>
      </c>
      <c r="J14" s="27" t="s">
        <v>3</v>
      </c>
      <c r="K14" s="34"/>
      <c r="L14" s="94"/>
      <c r="S14" s="34"/>
      <c r="T14" s="34"/>
      <c r="U14" s="34"/>
      <c r="V14" s="34"/>
      <c r="W14" s="34"/>
      <c r="X14" s="34"/>
      <c r="Y14" s="34"/>
      <c r="Z14" s="34"/>
      <c r="AA14" s="34"/>
      <c r="AB14" s="34"/>
      <c r="AC14" s="34"/>
      <c r="AD14" s="34"/>
      <c r="AE14" s="34"/>
    </row>
    <row r="15" spans="1:31" s="2" customFormat="1" ht="18" customHeight="1">
      <c r="A15" s="34"/>
      <c r="B15" s="35"/>
      <c r="C15" s="34"/>
      <c r="D15" s="34"/>
      <c r="E15" s="27" t="s">
        <v>27</v>
      </c>
      <c r="F15" s="34"/>
      <c r="G15" s="34"/>
      <c r="H15" s="34"/>
      <c r="I15" s="95" t="s">
        <v>28</v>
      </c>
      <c r="J15" s="27" t="s">
        <v>3</v>
      </c>
      <c r="K15" s="34"/>
      <c r="L15" s="94"/>
      <c r="S15" s="34"/>
      <c r="T15" s="34"/>
      <c r="U15" s="34"/>
      <c r="V15" s="34"/>
      <c r="W15" s="34"/>
      <c r="X15" s="34"/>
      <c r="Y15" s="34"/>
      <c r="Z15" s="34"/>
      <c r="AA15" s="34"/>
      <c r="AB15" s="34"/>
      <c r="AC15" s="34"/>
      <c r="AD15" s="34"/>
      <c r="AE15" s="34"/>
    </row>
    <row r="16" spans="1:31" s="2" customFormat="1" ht="6.95" customHeight="1">
      <c r="A16" s="34"/>
      <c r="B16" s="35"/>
      <c r="C16" s="34"/>
      <c r="D16" s="34"/>
      <c r="E16" s="34"/>
      <c r="F16" s="34"/>
      <c r="G16" s="34"/>
      <c r="H16" s="34"/>
      <c r="I16" s="93"/>
      <c r="J16" s="34"/>
      <c r="K16" s="34"/>
      <c r="L16" s="94"/>
      <c r="S16" s="34"/>
      <c r="T16" s="34"/>
      <c r="U16" s="34"/>
      <c r="V16" s="34"/>
      <c r="W16" s="34"/>
      <c r="X16" s="34"/>
      <c r="Y16" s="34"/>
      <c r="Z16" s="34"/>
      <c r="AA16" s="34"/>
      <c r="AB16" s="34"/>
      <c r="AC16" s="34"/>
      <c r="AD16" s="34"/>
      <c r="AE16" s="34"/>
    </row>
    <row r="17" spans="1:31" s="2" customFormat="1" ht="12" customHeight="1">
      <c r="A17" s="34"/>
      <c r="B17" s="35"/>
      <c r="C17" s="34"/>
      <c r="D17" s="29" t="s">
        <v>29</v>
      </c>
      <c r="E17" s="34"/>
      <c r="F17" s="34"/>
      <c r="G17" s="34"/>
      <c r="H17" s="34"/>
      <c r="I17" s="95" t="s">
        <v>26</v>
      </c>
      <c r="J17" s="30" t="str">
        <f>'Rekapitulace stavby'!AN13</f>
        <v>Vyplň údaj</v>
      </c>
      <c r="K17" s="34"/>
      <c r="L17" s="94"/>
      <c r="S17" s="34"/>
      <c r="T17" s="34"/>
      <c r="U17" s="34"/>
      <c r="V17" s="34"/>
      <c r="W17" s="34"/>
      <c r="X17" s="34"/>
      <c r="Y17" s="34"/>
      <c r="Z17" s="34"/>
      <c r="AA17" s="34"/>
      <c r="AB17" s="34"/>
      <c r="AC17" s="34"/>
      <c r="AD17" s="34"/>
      <c r="AE17" s="34"/>
    </row>
    <row r="18" spans="1:31" s="2" customFormat="1" ht="18" customHeight="1">
      <c r="A18" s="34"/>
      <c r="B18" s="35"/>
      <c r="C18" s="34"/>
      <c r="D18" s="34"/>
      <c r="E18" s="334" t="str">
        <f>'Rekapitulace stavby'!E14</f>
        <v>Vyplň údaj</v>
      </c>
      <c r="F18" s="315"/>
      <c r="G18" s="315"/>
      <c r="H18" s="315"/>
      <c r="I18" s="95" t="s">
        <v>28</v>
      </c>
      <c r="J18" s="30" t="str">
        <f>'Rekapitulace stavby'!AN14</f>
        <v>Vyplň údaj</v>
      </c>
      <c r="K18" s="34"/>
      <c r="L18" s="94"/>
      <c r="S18" s="34"/>
      <c r="T18" s="34"/>
      <c r="U18" s="34"/>
      <c r="V18" s="34"/>
      <c r="W18" s="34"/>
      <c r="X18" s="34"/>
      <c r="Y18" s="34"/>
      <c r="Z18" s="34"/>
      <c r="AA18" s="34"/>
      <c r="AB18" s="34"/>
      <c r="AC18" s="34"/>
      <c r="AD18" s="34"/>
      <c r="AE18" s="34"/>
    </row>
    <row r="19" spans="1:31" s="2" customFormat="1" ht="6.95" customHeight="1">
      <c r="A19" s="34"/>
      <c r="B19" s="35"/>
      <c r="C19" s="34"/>
      <c r="D19" s="34"/>
      <c r="E19" s="34"/>
      <c r="F19" s="34"/>
      <c r="G19" s="34"/>
      <c r="H19" s="34"/>
      <c r="I19" s="93"/>
      <c r="J19" s="34"/>
      <c r="K19" s="34"/>
      <c r="L19" s="94"/>
      <c r="S19" s="34"/>
      <c r="T19" s="34"/>
      <c r="U19" s="34"/>
      <c r="V19" s="34"/>
      <c r="W19" s="34"/>
      <c r="X19" s="34"/>
      <c r="Y19" s="34"/>
      <c r="Z19" s="34"/>
      <c r="AA19" s="34"/>
      <c r="AB19" s="34"/>
      <c r="AC19" s="34"/>
      <c r="AD19" s="34"/>
      <c r="AE19" s="34"/>
    </row>
    <row r="20" spans="1:31" s="2" customFormat="1" ht="12" customHeight="1">
      <c r="A20" s="34"/>
      <c r="B20" s="35"/>
      <c r="C20" s="34"/>
      <c r="D20" s="29" t="s">
        <v>31</v>
      </c>
      <c r="E20" s="34"/>
      <c r="F20" s="34"/>
      <c r="G20" s="34"/>
      <c r="H20" s="34"/>
      <c r="I20" s="95" t="s">
        <v>26</v>
      </c>
      <c r="J20" s="27" t="s">
        <v>3</v>
      </c>
      <c r="K20" s="34"/>
      <c r="L20" s="94"/>
      <c r="S20" s="34"/>
      <c r="T20" s="34"/>
      <c r="U20" s="34"/>
      <c r="V20" s="34"/>
      <c r="W20" s="34"/>
      <c r="X20" s="34"/>
      <c r="Y20" s="34"/>
      <c r="Z20" s="34"/>
      <c r="AA20" s="34"/>
      <c r="AB20" s="34"/>
      <c r="AC20" s="34"/>
      <c r="AD20" s="34"/>
      <c r="AE20" s="34"/>
    </row>
    <row r="21" spans="1:31" s="2" customFormat="1" ht="18" customHeight="1">
      <c r="A21" s="34"/>
      <c r="B21" s="35"/>
      <c r="C21" s="34"/>
      <c r="D21" s="34"/>
      <c r="E21" s="27" t="s">
        <v>32</v>
      </c>
      <c r="F21" s="34"/>
      <c r="G21" s="34"/>
      <c r="H21" s="34"/>
      <c r="I21" s="95" t="s">
        <v>28</v>
      </c>
      <c r="J21" s="27" t="s">
        <v>3</v>
      </c>
      <c r="K21" s="34"/>
      <c r="L21" s="94"/>
      <c r="S21" s="34"/>
      <c r="T21" s="34"/>
      <c r="U21" s="34"/>
      <c r="V21" s="34"/>
      <c r="W21" s="34"/>
      <c r="X21" s="34"/>
      <c r="Y21" s="34"/>
      <c r="Z21" s="34"/>
      <c r="AA21" s="34"/>
      <c r="AB21" s="34"/>
      <c r="AC21" s="34"/>
      <c r="AD21" s="34"/>
      <c r="AE21" s="34"/>
    </row>
    <row r="22" spans="1:31" s="2" customFormat="1" ht="6.95" customHeight="1">
      <c r="A22" s="34"/>
      <c r="B22" s="35"/>
      <c r="C22" s="34"/>
      <c r="D22" s="34"/>
      <c r="E22" s="34"/>
      <c r="F22" s="34"/>
      <c r="G22" s="34"/>
      <c r="H22" s="34"/>
      <c r="I22" s="93"/>
      <c r="J22" s="34"/>
      <c r="K22" s="34"/>
      <c r="L22" s="94"/>
      <c r="S22" s="34"/>
      <c r="T22" s="34"/>
      <c r="U22" s="34"/>
      <c r="V22" s="34"/>
      <c r="W22" s="34"/>
      <c r="X22" s="34"/>
      <c r="Y22" s="34"/>
      <c r="Z22" s="34"/>
      <c r="AA22" s="34"/>
      <c r="AB22" s="34"/>
      <c r="AC22" s="34"/>
      <c r="AD22" s="34"/>
      <c r="AE22" s="34"/>
    </row>
    <row r="23" spans="1:31" s="2" customFormat="1" ht="12" customHeight="1">
      <c r="A23" s="34"/>
      <c r="B23" s="35"/>
      <c r="C23" s="34"/>
      <c r="D23" s="29" t="s">
        <v>34</v>
      </c>
      <c r="E23" s="34"/>
      <c r="F23" s="34"/>
      <c r="G23" s="34"/>
      <c r="H23" s="34"/>
      <c r="I23" s="95" t="s">
        <v>26</v>
      </c>
      <c r="J23" s="27" t="str">
        <f>IF('Rekapitulace stavby'!AN19="","",'Rekapitulace stavby'!AN19)</f>
        <v/>
      </c>
      <c r="K23" s="34"/>
      <c r="L23" s="94"/>
      <c r="S23" s="34"/>
      <c r="T23" s="34"/>
      <c r="U23" s="34"/>
      <c r="V23" s="34"/>
      <c r="W23" s="34"/>
      <c r="X23" s="34"/>
      <c r="Y23" s="34"/>
      <c r="Z23" s="34"/>
      <c r="AA23" s="34"/>
      <c r="AB23" s="34"/>
      <c r="AC23" s="34"/>
      <c r="AD23" s="34"/>
      <c r="AE23" s="34"/>
    </row>
    <row r="24" spans="1:31" s="2" customFormat="1" ht="18" customHeight="1">
      <c r="A24" s="34"/>
      <c r="B24" s="35"/>
      <c r="C24" s="34"/>
      <c r="D24" s="34"/>
      <c r="E24" s="27" t="str">
        <f>IF('Rekapitulace stavby'!E20="","",'Rekapitulace stavby'!E20)</f>
        <v xml:space="preserve"> </v>
      </c>
      <c r="F24" s="34"/>
      <c r="G24" s="34"/>
      <c r="H24" s="34"/>
      <c r="I24" s="95" t="s">
        <v>28</v>
      </c>
      <c r="J24" s="27" t="str">
        <f>IF('Rekapitulace stavby'!AN20="","",'Rekapitulace stavby'!AN20)</f>
        <v/>
      </c>
      <c r="K24" s="34"/>
      <c r="L24" s="94"/>
      <c r="S24" s="34"/>
      <c r="T24" s="34"/>
      <c r="U24" s="34"/>
      <c r="V24" s="34"/>
      <c r="W24" s="34"/>
      <c r="X24" s="34"/>
      <c r="Y24" s="34"/>
      <c r="Z24" s="34"/>
      <c r="AA24" s="34"/>
      <c r="AB24" s="34"/>
      <c r="AC24" s="34"/>
      <c r="AD24" s="34"/>
      <c r="AE24" s="34"/>
    </row>
    <row r="25" spans="1:31" s="2" customFormat="1" ht="6.95" customHeight="1">
      <c r="A25" s="34"/>
      <c r="B25" s="35"/>
      <c r="C25" s="34"/>
      <c r="D25" s="34"/>
      <c r="E25" s="34"/>
      <c r="F25" s="34"/>
      <c r="G25" s="34"/>
      <c r="H25" s="34"/>
      <c r="I25" s="93"/>
      <c r="J25" s="34"/>
      <c r="K25" s="34"/>
      <c r="L25" s="94"/>
      <c r="S25" s="34"/>
      <c r="T25" s="34"/>
      <c r="U25" s="34"/>
      <c r="V25" s="34"/>
      <c r="W25" s="34"/>
      <c r="X25" s="34"/>
      <c r="Y25" s="34"/>
      <c r="Z25" s="34"/>
      <c r="AA25" s="34"/>
      <c r="AB25" s="34"/>
      <c r="AC25" s="34"/>
      <c r="AD25" s="34"/>
      <c r="AE25" s="34"/>
    </row>
    <row r="26" spans="1:31" s="2" customFormat="1" ht="12" customHeight="1">
      <c r="A26" s="34"/>
      <c r="B26" s="35"/>
      <c r="C26" s="34"/>
      <c r="D26" s="29" t="s">
        <v>35</v>
      </c>
      <c r="E26" s="34"/>
      <c r="F26" s="34"/>
      <c r="G26" s="34"/>
      <c r="H26" s="34"/>
      <c r="I26" s="93"/>
      <c r="J26" s="34"/>
      <c r="K26" s="34"/>
      <c r="L26" s="94"/>
      <c r="S26" s="34"/>
      <c r="T26" s="34"/>
      <c r="U26" s="34"/>
      <c r="V26" s="34"/>
      <c r="W26" s="34"/>
      <c r="X26" s="34"/>
      <c r="Y26" s="34"/>
      <c r="Z26" s="34"/>
      <c r="AA26" s="34"/>
      <c r="AB26" s="34"/>
      <c r="AC26" s="34"/>
      <c r="AD26" s="34"/>
      <c r="AE26" s="34"/>
    </row>
    <row r="27" spans="1:31" s="8" customFormat="1" ht="16.5" customHeight="1">
      <c r="A27" s="96"/>
      <c r="B27" s="97"/>
      <c r="C27" s="96"/>
      <c r="D27" s="96"/>
      <c r="E27" s="319" t="s">
        <v>3</v>
      </c>
      <c r="F27" s="319"/>
      <c r="G27" s="319"/>
      <c r="H27" s="319"/>
      <c r="I27" s="98"/>
      <c r="J27" s="96"/>
      <c r="K27" s="96"/>
      <c r="L27" s="99"/>
      <c r="S27" s="96"/>
      <c r="T27" s="96"/>
      <c r="U27" s="96"/>
      <c r="V27" s="96"/>
      <c r="W27" s="96"/>
      <c r="X27" s="96"/>
      <c r="Y27" s="96"/>
      <c r="Z27" s="96"/>
      <c r="AA27" s="96"/>
      <c r="AB27" s="96"/>
      <c r="AC27" s="96"/>
      <c r="AD27" s="96"/>
      <c r="AE27" s="96"/>
    </row>
    <row r="28" spans="1:31" s="2" customFormat="1" ht="6.95" customHeight="1">
      <c r="A28" s="34"/>
      <c r="B28" s="35"/>
      <c r="C28" s="34"/>
      <c r="D28" s="34"/>
      <c r="E28" s="34"/>
      <c r="F28" s="34"/>
      <c r="G28" s="34"/>
      <c r="H28" s="34"/>
      <c r="I28" s="93"/>
      <c r="J28" s="34"/>
      <c r="K28" s="34"/>
      <c r="L28" s="94"/>
      <c r="S28" s="34"/>
      <c r="T28" s="34"/>
      <c r="U28" s="34"/>
      <c r="V28" s="34"/>
      <c r="W28" s="34"/>
      <c r="X28" s="34"/>
      <c r="Y28" s="34"/>
      <c r="Z28" s="34"/>
      <c r="AA28" s="34"/>
      <c r="AB28" s="34"/>
      <c r="AC28" s="34"/>
      <c r="AD28" s="34"/>
      <c r="AE28" s="34"/>
    </row>
    <row r="29" spans="1:31" s="2" customFormat="1" ht="6.95" customHeight="1">
      <c r="A29" s="34"/>
      <c r="B29" s="35"/>
      <c r="C29" s="34"/>
      <c r="D29" s="63"/>
      <c r="E29" s="63"/>
      <c r="F29" s="63"/>
      <c r="G29" s="63"/>
      <c r="H29" s="63"/>
      <c r="I29" s="100"/>
      <c r="J29" s="63"/>
      <c r="K29" s="63"/>
      <c r="L29" s="94"/>
      <c r="S29" s="34"/>
      <c r="T29" s="34"/>
      <c r="U29" s="34"/>
      <c r="V29" s="34"/>
      <c r="W29" s="34"/>
      <c r="X29" s="34"/>
      <c r="Y29" s="34"/>
      <c r="Z29" s="34"/>
      <c r="AA29" s="34"/>
      <c r="AB29" s="34"/>
      <c r="AC29" s="34"/>
      <c r="AD29" s="34"/>
      <c r="AE29" s="34"/>
    </row>
    <row r="30" spans="1:31" s="2" customFormat="1" ht="25.35" customHeight="1">
      <c r="A30" s="34"/>
      <c r="B30" s="35"/>
      <c r="C30" s="34"/>
      <c r="D30" s="101" t="s">
        <v>37</v>
      </c>
      <c r="E30" s="34"/>
      <c r="F30" s="34"/>
      <c r="G30" s="34"/>
      <c r="H30" s="34"/>
      <c r="I30" s="93"/>
      <c r="J30" s="68">
        <f>ROUND(J86,2)</f>
        <v>0</v>
      </c>
      <c r="K30" s="34"/>
      <c r="L30" s="94"/>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100"/>
      <c r="J31" s="63"/>
      <c r="K31" s="63"/>
      <c r="L31" s="94"/>
      <c r="S31" s="34"/>
      <c r="T31" s="34"/>
      <c r="U31" s="34"/>
      <c r="V31" s="34"/>
      <c r="W31" s="34"/>
      <c r="X31" s="34"/>
      <c r="Y31" s="34"/>
      <c r="Z31" s="34"/>
      <c r="AA31" s="34"/>
      <c r="AB31" s="34"/>
      <c r="AC31" s="34"/>
      <c r="AD31" s="34"/>
      <c r="AE31" s="34"/>
    </row>
    <row r="32" spans="1:31" s="2" customFormat="1" ht="14.45" customHeight="1">
      <c r="A32" s="34"/>
      <c r="B32" s="35"/>
      <c r="C32" s="34"/>
      <c r="D32" s="34"/>
      <c r="E32" s="34"/>
      <c r="F32" s="38" t="s">
        <v>39</v>
      </c>
      <c r="G32" s="34"/>
      <c r="H32" s="34"/>
      <c r="I32" s="102" t="s">
        <v>38</v>
      </c>
      <c r="J32" s="38" t="s">
        <v>40</v>
      </c>
      <c r="K32" s="34"/>
      <c r="L32" s="94"/>
      <c r="S32" s="34"/>
      <c r="T32" s="34"/>
      <c r="U32" s="34"/>
      <c r="V32" s="34"/>
      <c r="W32" s="34"/>
      <c r="X32" s="34"/>
      <c r="Y32" s="34"/>
      <c r="Z32" s="34"/>
      <c r="AA32" s="34"/>
      <c r="AB32" s="34"/>
      <c r="AC32" s="34"/>
      <c r="AD32" s="34"/>
      <c r="AE32" s="34"/>
    </row>
    <row r="33" spans="1:31" s="2" customFormat="1" ht="14.45" customHeight="1">
      <c r="A33" s="34"/>
      <c r="B33" s="35"/>
      <c r="C33" s="34"/>
      <c r="D33" s="103" t="s">
        <v>41</v>
      </c>
      <c r="E33" s="29" t="s">
        <v>42</v>
      </c>
      <c r="F33" s="104">
        <f>ROUND((SUM(BE86:BE139)),2)</f>
        <v>0</v>
      </c>
      <c r="G33" s="34"/>
      <c r="H33" s="34"/>
      <c r="I33" s="105">
        <v>0.21</v>
      </c>
      <c r="J33" s="104">
        <f>ROUND(((SUM(BE86:BE139))*I33),2)</f>
        <v>0</v>
      </c>
      <c r="K33" s="34"/>
      <c r="L33" s="94"/>
      <c r="S33" s="34"/>
      <c r="T33" s="34"/>
      <c r="U33" s="34"/>
      <c r="V33" s="34"/>
      <c r="W33" s="34"/>
      <c r="X33" s="34"/>
      <c r="Y33" s="34"/>
      <c r="Z33" s="34"/>
      <c r="AA33" s="34"/>
      <c r="AB33" s="34"/>
      <c r="AC33" s="34"/>
      <c r="AD33" s="34"/>
      <c r="AE33" s="34"/>
    </row>
    <row r="34" spans="1:31" s="2" customFormat="1" ht="14.45" customHeight="1">
      <c r="A34" s="34"/>
      <c r="B34" s="35"/>
      <c r="C34" s="34"/>
      <c r="D34" s="34"/>
      <c r="E34" s="29" t="s">
        <v>43</v>
      </c>
      <c r="F34" s="104">
        <f>ROUND((SUM(BF86:BF139)),2)</f>
        <v>0</v>
      </c>
      <c r="G34" s="34"/>
      <c r="H34" s="34"/>
      <c r="I34" s="105">
        <v>0.15</v>
      </c>
      <c r="J34" s="104">
        <f>ROUND(((SUM(BF86:BF139))*I34),2)</f>
        <v>0</v>
      </c>
      <c r="K34" s="34"/>
      <c r="L34" s="94"/>
      <c r="S34" s="34"/>
      <c r="T34" s="34"/>
      <c r="U34" s="34"/>
      <c r="V34" s="34"/>
      <c r="W34" s="34"/>
      <c r="X34" s="34"/>
      <c r="Y34" s="34"/>
      <c r="Z34" s="34"/>
      <c r="AA34" s="34"/>
      <c r="AB34" s="34"/>
      <c r="AC34" s="34"/>
      <c r="AD34" s="34"/>
      <c r="AE34" s="34"/>
    </row>
    <row r="35" spans="1:31" s="2" customFormat="1" ht="14.45" customHeight="1" hidden="1">
      <c r="A35" s="34"/>
      <c r="B35" s="35"/>
      <c r="C35" s="34"/>
      <c r="D35" s="34"/>
      <c r="E35" s="29" t="s">
        <v>44</v>
      </c>
      <c r="F35" s="104">
        <f>ROUND((SUM(BG86:BG139)),2)</f>
        <v>0</v>
      </c>
      <c r="G35" s="34"/>
      <c r="H35" s="34"/>
      <c r="I35" s="105">
        <v>0.21</v>
      </c>
      <c r="J35" s="104">
        <f>0</f>
        <v>0</v>
      </c>
      <c r="K35" s="34"/>
      <c r="L35" s="94"/>
      <c r="S35" s="34"/>
      <c r="T35" s="34"/>
      <c r="U35" s="34"/>
      <c r="V35" s="34"/>
      <c r="W35" s="34"/>
      <c r="X35" s="34"/>
      <c r="Y35" s="34"/>
      <c r="Z35" s="34"/>
      <c r="AA35" s="34"/>
      <c r="AB35" s="34"/>
      <c r="AC35" s="34"/>
      <c r="AD35" s="34"/>
      <c r="AE35" s="34"/>
    </row>
    <row r="36" spans="1:31" s="2" customFormat="1" ht="14.45" customHeight="1" hidden="1">
      <c r="A36" s="34"/>
      <c r="B36" s="35"/>
      <c r="C36" s="34"/>
      <c r="D36" s="34"/>
      <c r="E36" s="29" t="s">
        <v>45</v>
      </c>
      <c r="F36" s="104">
        <f>ROUND((SUM(BH86:BH139)),2)</f>
        <v>0</v>
      </c>
      <c r="G36" s="34"/>
      <c r="H36" s="34"/>
      <c r="I36" s="105">
        <v>0.15</v>
      </c>
      <c r="J36" s="104">
        <f>0</f>
        <v>0</v>
      </c>
      <c r="K36" s="34"/>
      <c r="L36" s="94"/>
      <c r="S36" s="34"/>
      <c r="T36" s="34"/>
      <c r="U36" s="34"/>
      <c r="V36" s="34"/>
      <c r="W36" s="34"/>
      <c r="X36" s="34"/>
      <c r="Y36" s="34"/>
      <c r="Z36" s="34"/>
      <c r="AA36" s="34"/>
      <c r="AB36" s="34"/>
      <c r="AC36" s="34"/>
      <c r="AD36" s="34"/>
      <c r="AE36" s="34"/>
    </row>
    <row r="37" spans="1:31" s="2" customFormat="1" ht="14.45" customHeight="1" hidden="1">
      <c r="A37" s="34"/>
      <c r="B37" s="35"/>
      <c r="C37" s="34"/>
      <c r="D37" s="34"/>
      <c r="E37" s="29" t="s">
        <v>46</v>
      </c>
      <c r="F37" s="104">
        <f>ROUND((SUM(BI86:BI139)),2)</f>
        <v>0</v>
      </c>
      <c r="G37" s="34"/>
      <c r="H37" s="34"/>
      <c r="I37" s="105">
        <v>0</v>
      </c>
      <c r="J37" s="104">
        <f>0</f>
        <v>0</v>
      </c>
      <c r="K37" s="34"/>
      <c r="L37" s="94"/>
      <c r="S37" s="34"/>
      <c r="T37" s="34"/>
      <c r="U37" s="34"/>
      <c r="V37" s="34"/>
      <c r="W37" s="34"/>
      <c r="X37" s="34"/>
      <c r="Y37" s="34"/>
      <c r="Z37" s="34"/>
      <c r="AA37" s="34"/>
      <c r="AB37" s="34"/>
      <c r="AC37" s="34"/>
      <c r="AD37" s="34"/>
      <c r="AE37" s="34"/>
    </row>
    <row r="38" spans="1:31" s="2" customFormat="1" ht="6.95" customHeight="1">
      <c r="A38" s="34"/>
      <c r="B38" s="35"/>
      <c r="C38" s="34"/>
      <c r="D38" s="34"/>
      <c r="E38" s="34"/>
      <c r="F38" s="34"/>
      <c r="G38" s="34"/>
      <c r="H38" s="34"/>
      <c r="I38" s="93"/>
      <c r="J38" s="34"/>
      <c r="K38" s="34"/>
      <c r="L38" s="94"/>
      <c r="S38" s="34"/>
      <c r="T38" s="34"/>
      <c r="U38" s="34"/>
      <c r="V38" s="34"/>
      <c r="W38" s="34"/>
      <c r="X38" s="34"/>
      <c r="Y38" s="34"/>
      <c r="Z38" s="34"/>
      <c r="AA38" s="34"/>
      <c r="AB38" s="34"/>
      <c r="AC38" s="34"/>
      <c r="AD38" s="34"/>
      <c r="AE38" s="34"/>
    </row>
    <row r="39" spans="1:31" s="2" customFormat="1" ht="25.35" customHeight="1">
      <c r="A39" s="34"/>
      <c r="B39" s="35"/>
      <c r="C39" s="106"/>
      <c r="D39" s="107" t="s">
        <v>47</v>
      </c>
      <c r="E39" s="57"/>
      <c r="F39" s="57"/>
      <c r="G39" s="108" t="s">
        <v>48</v>
      </c>
      <c r="H39" s="109" t="s">
        <v>49</v>
      </c>
      <c r="I39" s="110"/>
      <c r="J39" s="111">
        <f>SUM(J30:J37)</f>
        <v>0</v>
      </c>
      <c r="K39" s="112"/>
      <c r="L39" s="94"/>
      <c r="S39" s="34"/>
      <c r="T39" s="34"/>
      <c r="U39" s="34"/>
      <c r="V39" s="34"/>
      <c r="W39" s="34"/>
      <c r="X39" s="34"/>
      <c r="Y39" s="34"/>
      <c r="Z39" s="34"/>
      <c r="AA39" s="34"/>
      <c r="AB39" s="34"/>
      <c r="AC39" s="34"/>
      <c r="AD39" s="34"/>
      <c r="AE39" s="34"/>
    </row>
    <row r="40" spans="1:31" s="2" customFormat="1" ht="14.45" customHeight="1">
      <c r="A40" s="34"/>
      <c r="B40" s="44"/>
      <c r="C40" s="45"/>
      <c r="D40" s="45"/>
      <c r="E40" s="45"/>
      <c r="F40" s="45"/>
      <c r="G40" s="45"/>
      <c r="H40" s="45"/>
      <c r="I40" s="113"/>
      <c r="J40" s="45"/>
      <c r="K40" s="45"/>
      <c r="L40" s="94"/>
      <c r="S40" s="34"/>
      <c r="T40" s="34"/>
      <c r="U40" s="34"/>
      <c r="V40" s="34"/>
      <c r="W40" s="34"/>
      <c r="X40" s="34"/>
      <c r="Y40" s="34"/>
      <c r="Z40" s="34"/>
      <c r="AA40" s="34"/>
      <c r="AB40" s="34"/>
      <c r="AC40" s="34"/>
      <c r="AD40" s="34"/>
      <c r="AE40" s="34"/>
    </row>
    <row r="44" spans="1:31" s="2" customFormat="1" ht="6.95" customHeight="1">
      <c r="A44" s="34"/>
      <c r="B44" s="46"/>
      <c r="C44" s="47"/>
      <c r="D44" s="47"/>
      <c r="E44" s="47"/>
      <c r="F44" s="47"/>
      <c r="G44" s="47"/>
      <c r="H44" s="47"/>
      <c r="I44" s="114"/>
      <c r="J44" s="47"/>
      <c r="K44" s="47"/>
      <c r="L44" s="94"/>
      <c r="S44" s="34"/>
      <c r="T44" s="34"/>
      <c r="U44" s="34"/>
      <c r="V44" s="34"/>
      <c r="W44" s="34"/>
      <c r="X44" s="34"/>
      <c r="Y44" s="34"/>
      <c r="Z44" s="34"/>
      <c r="AA44" s="34"/>
      <c r="AB44" s="34"/>
      <c r="AC44" s="34"/>
      <c r="AD44" s="34"/>
      <c r="AE44" s="34"/>
    </row>
    <row r="45" spans="1:31" s="2" customFormat="1" ht="24.95" customHeight="1">
      <c r="A45" s="34"/>
      <c r="B45" s="35"/>
      <c r="C45" s="23" t="s">
        <v>106</v>
      </c>
      <c r="D45" s="34"/>
      <c r="E45" s="34"/>
      <c r="F45" s="34"/>
      <c r="G45" s="34"/>
      <c r="H45" s="34"/>
      <c r="I45" s="93"/>
      <c r="J45" s="34"/>
      <c r="K45" s="34"/>
      <c r="L45" s="94"/>
      <c r="S45" s="34"/>
      <c r="T45" s="34"/>
      <c r="U45" s="34"/>
      <c r="V45" s="34"/>
      <c r="W45" s="34"/>
      <c r="X45" s="34"/>
      <c r="Y45" s="34"/>
      <c r="Z45" s="34"/>
      <c r="AA45" s="34"/>
      <c r="AB45" s="34"/>
      <c r="AC45" s="34"/>
      <c r="AD45" s="34"/>
      <c r="AE45" s="34"/>
    </row>
    <row r="46" spans="1:31" s="2" customFormat="1" ht="6.95" customHeight="1">
      <c r="A46" s="34"/>
      <c r="B46" s="35"/>
      <c r="C46" s="34"/>
      <c r="D46" s="34"/>
      <c r="E46" s="34"/>
      <c r="F46" s="34"/>
      <c r="G46" s="34"/>
      <c r="H46" s="34"/>
      <c r="I46" s="93"/>
      <c r="J46" s="34"/>
      <c r="K46" s="34"/>
      <c r="L46" s="94"/>
      <c r="S46" s="34"/>
      <c r="T46" s="34"/>
      <c r="U46" s="34"/>
      <c r="V46" s="34"/>
      <c r="W46" s="34"/>
      <c r="X46" s="34"/>
      <c r="Y46" s="34"/>
      <c r="Z46" s="34"/>
      <c r="AA46" s="34"/>
      <c r="AB46" s="34"/>
      <c r="AC46" s="34"/>
      <c r="AD46" s="34"/>
      <c r="AE46" s="34"/>
    </row>
    <row r="47" spans="1:31" s="2" customFormat="1" ht="12" customHeight="1">
      <c r="A47" s="34"/>
      <c r="B47" s="35"/>
      <c r="C47" s="29" t="s">
        <v>17</v>
      </c>
      <c r="D47" s="34"/>
      <c r="E47" s="34"/>
      <c r="F47" s="34"/>
      <c r="G47" s="34"/>
      <c r="H47" s="34"/>
      <c r="I47" s="93"/>
      <c r="J47" s="34"/>
      <c r="K47" s="34"/>
      <c r="L47" s="94"/>
      <c r="S47" s="34"/>
      <c r="T47" s="34"/>
      <c r="U47" s="34"/>
      <c r="V47" s="34"/>
      <c r="W47" s="34"/>
      <c r="X47" s="34"/>
      <c r="Y47" s="34"/>
      <c r="Z47" s="34"/>
      <c r="AA47" s="34"/>
      <c r="AB47" s="34"/>
      <c r="AC47" s="34"/>
      <c r="AD47" s="34"/>
      <c r="AE47" s="34"/>
    </row>
    <row r="48" spans="1:31" s="2" customFormat="1" ht="16.5" customHeight="1">
      <c r="A48" s="34"/>
      <c r="B48" s="35"/>
      <c r="C48" s="34"/>
      <c r="D48" s="34"/>
      <c r="E48" s="331" t="str">
        <f>E7</f>
        <v>Stavební úpravy a přístavba výjezdové základny ZZS JčK- Český Krumlov</v>
      </c>
      <c r="F48" s="332"/>
      <c r="G48" s="332"/>
      <c r="H48" s="332"/>
      <c r="I48" s="93"/>
      <c r="J48" s="34"/>
      <c r="K48" s="34"/>
      <c r="L48" s="94"/>
      <c r="S48" s="34"/>
      <c r="T48" s="34"/>
      <c r="U48" s="34"/>
      <c r="V48" s="34"/>
      <c r="W48" s="34"/>
      <c r="X48" s="34"/>
      <c r="Y48" s="34"/>
      <c r="Z48" s="34"/>
      <c r="AA48" s="34"/>
      <c r="AB48" s="34"/>
      <c r="AC48" s="34"/>
      <c r="AD48" s="34"/>
      <c r="AE48" s="34"/>
    </row>
    <row r="49" spans="1:31" s="2" customFormat="1" ht="12" customHeight="1">
      <c r="A49" s="34"/>
      <c r="B49" s="35"/>
      <c r="C49" s="29" t="s">
        <v>104</v>
      </c>
      <c r="D49" s="34"/>
      <c r="E49" s="34"/>
      <c r="F49" s="34"/>
      <c r="G49" s="34"/>
      <c r="H49" s="34"/>
      <c r="I49" s="93"/>
      <c r="J49" s="34"/>
      <c r="K49" s="34"/>
      <c r="L49" s="94"/>
      <c r="S49" s="34"/>
      <c r="T49" s="34"/>
      <c r="U49" s="34"/>
      <c r="V49" s="34"/>
      <c r="W49" s="34"/>
      <c r="X49" s="34"/>
      <c r="Y49" s="34"/>
      <c r="Z49" s="34"/>
      <c r="AA49" s="34"/>
      <c r="AB49" s="34"/>
      <c r="AC49" s="34"/>
      <c r="AD49" s="34"/>
      <c r="AE49" s="34"/>
    </row>
    <row r="50" spans="1:31" s="2" customFormat="1" ht="16.5" customHeight="1">
      <c r="A50" s="34"/>
      <c r="B50" s="35"/>
      <c r="C50" s="34"/>
      <c r="D50" s="34"/>
      <c r="E50" s="312" t="str">
        <f>E9</f>
        <v>6 - Měření a regulace</v>
      </c>
      <c r="F50" s="333"/>
      <c r="G50" s="333"/>
      <c r="H50" s="333"/>
      <c r="I50" s="93"/>
      <c r="J50" s="34"/>
      <c r="K50" s="34"/>
      <c r="L50" s="94"/>
      <c r="S50" s="34"/>
      <c r="T50" s="34"/>
      <c r="U50" s="34"/>
      <c r="V50" s="34"/>
      <c r="W50" s="34"/>
      <c r="X50" s="34"/>
      <c r="Y50" s="34"/>
      <c r="Z50" s="34"/>
      <c r="AA50" s="34"/>
      <c r="AB50" s="34"/>
      <c r="AC50" s="34"/>
      <c r="AD50" s="34"/>
      <c r="AE50" s="34"/>
    </row>
    <row r="51" spans="1:31" s="2" customFormat="1" ht="6.95" customHeight="1">
      <c r="A51" s="34"/>
      <c r="B51" s="35"/>
      <c r="C51" s="34"/>
      <c r="D51" s="34"/>
      <c r="E51" s="34"/>
      <c r="F51" s="34"/>
      <c r="G51" s="34"/>
      <c r="H51" s="34"/>
      <c r="I51" s="93"/>
      <c r="J51" s="34"/>
      <c r="K51" s="34"/>
      <c r="L51" s="94"/>
      <c r="S51" s="34"/>
      <c r="T51" s="34"/>
      <c r="U51" s="34"/>
      <c r="V51" s="34"/>
      <c r="W51" s="34"/>
      <c r="X51" s="34"/>
      <c r="Y51" s="34"/>
      <c r="Z51" s="34"/>
      <c r="AA51" s="34"/>
      <c r="AB51" s="34"/>
      <c r="AC51" s="34"/>
      <c r="AD51" s="34"/>
      <c r="AE51" s="34"/>
    </row>
    <row r="52" spans="1:31" s="2" customFormat="1" ht="12" customHeight="1">
      <c r="A52" s="34"/>
      <c r="B52" s="35"/>
      <c r="C52" s="29" t="s">
        <v>21</v>
      </c>
      <c r="D52" s="34"/>
      <c r="E52" s="34"/>
      <c r="F52" s="27" t="str">
        <f>F12</f>
        <v xml:space="preserve"> </v>
      </c>
      <c r="G52" s="34"/>
      <c r="H52" s="34"/>
      <c r="I52" s="95" t="s">
        <v>23</v>
      </c>
      <c r="J52" s="52" t="str">
        <f>IF(J12="","",J12)</f>
        <v>8.7.2019</v>
      </c>
      <c r="K52" s="34"/>
      <c r="L52" s="94"/>
      <c r="S52" s="34"/>
      <c r="T52" s="34"/>
      <c r="U52" s="34"/>
      <c r="V52" s="34"/>
      <c r="W52" s="34"/>
      <c r="X52" s="34"/>
      <c r="Y52" s="34"/>
      <c r="Z52" s="34"/>
      <c r="AA52" s="34"/>
      <c r="AB52" s="34"/>
      <c r="AC52" s="34"/>
      <c r="AD52" s="34"/>
      <c r="AE52" s="34"/>
    </row>
    <row r="53" spans="1:31" s="2" customFormat="1" ht="6.95" customHeight="1">
      <c r="A53" s="34"/>
      <c r="B53" s="35"/>
      <c r="C53" s="34"/>
      <c r="D53" s="34"/>
      <c r="E53" s="34"/>
      <c r="F53" s="34"/>
      <c r="G53" s="34"/>
      <c r="H53" s="34"/>
      <c r="I53" s="93"/>
      <c r="J53" s="34"/>
      <c r="K53" s="34"/>
      <c r="L53" s="94"/>
      <c r="S53" s="34"/>
      <c r="T53" s="34"/>
      <c r="U53" s="34"/>
      <c r="V53" s="34"/>
      <c r="W53" s="34"/>
      <c r="X53" s="34"/>
      <c r="Y53" s="34"/>
      <c r="Z53" s="34"/>
      <c r="AA53" s="34"/>
      <c r="AB53" s="34"/>
      <c r="AC53" s="34"/>
      <c r="AD53" s="34"/>
      <c r="AE53" s="34"/>
    </row>
    <row r="54" spans="1:31" s="2" customFormat="1" ht="15.2" customHeight="1">
      <c r="A54" s="34"/>
      <c r="B54" s="35"/>
      <c r="C54" s="29" t="s">
        <v>25</v>
      </c>
      <c r="D54" s="34"/>
      <c r="E54" s="34"/>
      <c r="F54" s="27" t="str">
        <f>E15</f>
        <v>NEMOCNICE ČESKÝ KRUMLOV, a.s.</v>
      </c>
      <c r="G54" s="34"/>
      <c r="H54" s="34"/>
      <c r="I54" s="95" t="s">
        <v>31</v>
      </c>
      <c r="J54" s="32" t="str">
        <f>E21</f>
        <v>ALFAPLAN s.r.o.</v>
      </c>
      <c r="K54" s="34"/>
      <c r="L54" s="94"/>
      <c r="S54" s="34"/>
      <c r="T54" s="34"/>
      <c r="U54" s="34"/>
      <c r="V54" s="34"/>
      <c r="W54" s="34"/>
      <c r="X54" s="34"/>
      <c r="Y54" s="34"/>
      <c r="Z54" s="34"/>
      <c r="AA54" s="34"/>
      <c r="AB54" s="34"/>
      <c r="AC54" s="34"/>
      <c r="AD54" s="34"/>
      <c r="AE54" s="34"/>
    </row>
    <row r="55" spans="1:31" s="2" customFormat="1" ht="15.2" customHeight="1">
      <c r="A55" s="34"/>
      <c r="B55" s="35"/>
      <c r="C55" s="29" t="s">
        <v>29</v>
      </c>
      <c r="D55" s="34"/>
      <c r="E55" s="34"/>
      <c r="F55" s="27" t="str">
        <f>IF(E18="","",E18)</f>
        <v>Vyplň údaj</v>
      </c>
      <c r="G55" s="34"/>
      <c r="H55" s="34"/>
      <c r="I55" s="95" t="s">
        <v>34</v>
      </c>
      <c r="J55" s="32" t="str">
        <f>E24</f>
        <v xml:space="preserve"> </v>
      </c>
      <c r="K55" s="34"/>
      <c r="L55" s="94"/>
      <c r="S55" s="34"/>
      <c r="T55" s="34"/>
      <c r="U55" s="34"/>
      <c r="V55" s="34"/>
      <c r="W55" s="34"/>
      <c r="X55" s="34"/>
      <c r="Y55" s="34"/>
      <c r="Z55" s="34"/>
      <c r="AA55" s="34"/>
      <c r="AB55" s="34"/>
      <c r="AC55" s="34"/>
      <c r="AD55" s="34"/>
      <c r="AE55" s="34"/>
    </row>
    <row r="56" spans="1:31" s="2" customFormat="1" ht="10.35" customHeight="1">
      <c r="A56" s="34"/>
      <c r="B56" s="35"/>
      <c r="C56" s="34"/>
      <c r="D56" s="34"/>
      <c r="E56" s="34"/>
      <c r="F56" s="34"/>
      <c r="G56" s="34"/>
      <c r="H56" s="34"/>
      <c r="I56" s="93"/>
      <c r="J56" s="34"/>
      <c r="K56" s="34"/>
      <c r="L56" s="94"/>
      <c r="S56" s="34"/>
      <c r="T56" s="34"/>
      <c r="U56" s="34"/>
      <c r="V56" s="34"/>
      <c r="W56" s="34"/>
      <c r="X56" s="34"/>
      <c r="Y56" s="34"/>
      <c r="Z56" s="34"/>
      <c r="AA56" s="34"/>
      <c r="AB56" s="34"/>
      <c r="AC56" s="34"/>
      <c r="AD56" s="34"/>
      <c r="AE56" s="34"/>
    </row>
    <row r="57" spans="1:31" s="2" customFormat="1" ht="29.25" customHeight="1">
      <c r="A57" s="34"/>
      <c r="B57" s="35"/>
      <c r="C57" s="115" t="s">
        <v>107</v>
      </c>
      <c r="D57" s="106"/>
      <c r="E57" s="106"/>
      <c r="F57" s="106"/>
      <c r="G57" s="106"/>
      <c r="H57" s="106"/>
      <c r="I57" s="116"/>
      <c r="J57" s="117" t="s">
        <v>108</v>
      </c>
      <c r="K57" s="106"/>
      <c r="L57" s="94"/>
      <c r="S57" s="34"/>
      <c r="T57" s="34"/>
      <c r="U57" s="34"/>
      <c r="V57" s="34"/>
      <c r="W57" s="34"/>
      <c r="X57" s="34"/>
      <c r="Y57" s="34"/>
      <c r="Z57" s="34"/>
      <c r="AA57" s="34"/>
      <c r="AB57" s="34"/>
      <c r="AC57" s="34"/>
      <c r="AD57" s="34"/>
      <c r="AE57" s="34"/>
    </row>
    <row r="58" spans="1:31" s="2" customFormat="1" ht="10.35" customHeight="1">
      <c r="A58" s="34"/>
      <c r="B58" s="35"/>
      <c r="C58" s="34"/>
      <c r="D58" s="34"/>
      <c r="E58" s="34"/>
      <c r="F58" s="34"/>
      <c r="G58" s="34"/>
      <c r="H58" s="34"/>
      <c r="I58" s="93"/>
      <c r="J58" s="34"/>
      <c r="K58" s="34"/>
      <c r="L58" s="94"/>
      <c r="S58" s="34"/>
      <c r="T58" s="34"/>
      <c r="U58" s="34"/>
      <c r="V58" s="34"/>
      <c r="W58" s="34"/>
      <c r="X58" s="34"/>
      <c r="Y58" s="34"/>
      <c r="Z58" s="34"/>
      <c r="AA58" s="34"/>
      <c r="AB58" s="34"/>
      <c r="AC58" s="34"/>
      <c r="AD58" s="34"/>
      <c r="AE58" s="34"/>
    </row>
    <row r="59" spans="1:47" s="2" customFormat="1" ht="22.9" customHeight="1">
      <c r="A59" s="34"/>
      <c r="B59" s="35"/>
      <c r="C59" s="118" t="s">
        <v>69</v>
      </c>
      <c r="D59" s="34"/>
      <c r="E59" s="34"/>
      <c r="F59" s="34"/>
      <c r="G59" s="34"/>
      <c r="H59" s="34"/>
      <c r="I59" s="93"/>
      <c r="J59" s="68">
        <f>J86</f>
        <v>0</v>
      </c>
      <c r="K59" s="34"/>
      <c r="L59" s="94"/>
      <c r="S59" s="34"/>
      <c r="T59" s="34"/>
      <c r="U59" s="34"/>
      <c r="V59" s="34"/>
      <c r="W59" s="34"/>
      <c r="X59" s="34"/>
      <c r="Y59" s="34"/>
      <c r="Z59" s="34"/>
      <c r="AA59" s="34"/>
      <c r="AB59" s="34"/>
      <c r="AC59" s="34"/>
      <c r="AD59" s="34"/>
      <c r="AE59" s="34"/>
      <c r="AU59" s="19" t="s">
        <v>109</v>
      </c>
    </row>
    <row r="60" spans="2:12" s="9" customFormat="1" ht="24.95" customHeight="1">
      <c r="B60" s="119"/>
      <c r="D60" s="120" t="s">
        <v>129</v>
      </c>
      <c r="E60" s="121"/>
      <c r="F60" s="121"/>
      <c r="G60" s="121"/>
      <c r="H60" s="121"/>
      <c r="I60" s="122"/>
      <c r="J60" s="123">
        <f>J87</f>
        <v>0</v>
      </c>
      <c r="L60" s="119"/>
    </row>
    <row r="61" spans="2:12" s="10" customFormat="1" ht="19.9" customHeight="1">
      <c r="B61" s="124"/>
      <c r="D61" s="125" t="s">
        <v>4044</v>
      </c>
      <c r="E61" s="126"/>
      <c r="F61" s="126"/>
      <c r="G61" s="126"/>
      <c r="H61" s="126"/>
      <c r="I61" s="127"/>
      <c r="J61" s="128">
        <f>J88</f>
        <v>0</v>
      </c>
      <c r="L61" s="124"/>
    </row>
    <row r="62" spans="2:12" s="10" customFormat="1" ht="19.9" customHeight="1">
      <c r="B62" s="124"/>
      <c r="D62" s="125" t="s">
        <v>4045</v>
      </c>
      <c r="E62" s="126"/>
      <c r="F62" s="126"/>
      <c r="G62" s="126"/>
      <c r="H62" s="126"/>
      <c r="I62" s="127"/>
      <c r="J62" s="128">
        <f>J98</f>
        <v>0</v>
      </c>
      <c r="L62" s="124"/>
    </row>
    <row r="63" spans="2:12" s="10" customFormat="1" ht="19.9" customHeight="1">
      <c r="B63" s="124"/>
      <c r="D63" s="125" t="s">
        <v>4046</v>
      </c>
      <c r="E63" s="126"/>
      <c r="F63" s="126"/>
      <c r="G63" s="126"/>
      <c r="H63" s="126"/>
      <c r="I63" s="127"/>
      <c r="J63" s="128">
        <f>J104</f>
        <v>0</v>
      </c>
      <c r="L63" s="124"/>
    </row>
    <row r="64" spans="2:12" s="10" customFormat="1" ht="19.9" customHeight="1">
      <c r="B64" s="124"/>
      <c r="D64" s="125" t="s">
        <v>4047</v>
      </c>
      <c r="E64" s="126"/>
      <c r="F64" s="126"/>
      <c r="G64" s="126"/>
      <c r="H64" s="126"/>
      <c r="I64" s="127"/>
      <c r="J64" s="128">
        <f>J106</f>
        <v>0</v>
      </c>
      <c r="L64" s="124"/>
    </row>
    <row r="65" spans="2:12" s="10" customFormat="1" ht="19.9" customHeight="1">
      <c r="B65" s="124"/>
      <c r="D65" s="125" t="s">
        <v>4048</v>
      </c>
      <c r="E65" s="126"/>
      <c r="F65" s="126"/>
      <c r="G65" s="126"/>
      <c r="H65" s="126"/>
      <c r="I65" s="127"/>
      <c r="J65" s="128">
        <f>J109</f>
        <v>0</v>
      </c>
      <c r="L65" s="124"/>
    </row>
    <row r="66" spans="2:12" s="10" customFormat="1" ht="19.9" customHeight="1">
      <c r="B66" s="124"/>
      <c r="D66" s="125" t="s">
        <v>4049</v>
      </c>
      <c r="E66" s="126"/>
      <c r="F66" s="126"/>
      <c r="G66" s="126"/>
      <c r="H66" s="126"/>
      <c r="I66" s="127"/>
      <c r="J66" s="128">
        <f>J132</f>
        <v>0</v>
      </c>
      <c r="L66" s="124"/>
    </row>
    <row r="67" spans="1:31" s="2" customFormat="1" ht="21.75" customHeight="1">
      <c r="A67" s="34"/>
      <c r="B67" s="35"/>
      <c r="C67" s="34"/>
      <c r="D67" s="34"/>
      <c r="E67" s="34"/>
      <c r="F67" s="34"/>
      <c r="G67" s="34"/>
      <c r="H67" s="34"/>
      <c r="I67" s="93"/>
      <c r="J67" s="34"/>
      <c r="K67" s="34"/>
      <c r="L67" s="94"/>
      <c r="S67" s="34"/>
      <c r="T67" s="34"/>
      <c r="U67" s="34"/>
      <c r="V67" s="34"/>
      <c r="W67" s="34"/>
      <c r="X67" s="34"/>
      <c r="Y67" s="34"/>
      <c r="Z67" s="34"/>
      <c r="AA67" s="34"/>
      <c r="AB67" s="34"/>
      <c r="AC67" s="34"/>
      <c r="AD67" s="34"/>
      <c r="AE67" s="34"/>
    </row>
    <row r="68" spans="1:31" s="2" customFormat="1" ht="6.95" customHeight="1">
      <c r="A68" s="34"/>
      <c r="B68" s="44"/>
      <c r="C68" s="45"/>
      <c r="D68" s="45"/>
      <c r="E68" s="45"/>
      <c r="F68" s="45"/>
      <c r="G68" s="45"/>
      <c r="H68" s="45"/>
      <c r="I68" s="113"/>
      <c r="J68" s="45"/>
      <c r="K68" s="45"/>
      <c r="L68" s="94"/>
      <c r="S68" s="34"/>
      <c r="T68" s="34"/>
      <c r="U68" s="34"/>
      <c r="V68" s="34"/>
      <c r="W68" s="34"/>
      <c r="X68" s="34"/>
      <c r="Y68" s="34"/>
      <c r="Z68" s="34"/>
      <c r="AA68" s="34"/>
      <c r="AB68" s="34"/>
      <c r="AC68" s="34"/>
      <c r="AD68" s="34"/>
      <c r="AE68" s="34"/>
    </row>
    <row r="72" spans="1:31" s="2" customFormat="1" ht="6.95" customHeight="1">
      <c r="A72" s="34"/>
      <c r="B72" s="46"/>
      <c r="C72" s="47"/>
      <c r="D72" s="47"/>
      <c r="E72" s="47"/>
      <c r="F72" s="47"/>
      <c r="G72" s="47"/>
      <c r="H72" s="47"/>
      <c r="I72" s="114"/>
      <c r="J72" s="47"/>
      <c r="K72" s="47"/>
      <c r="L72" s="94"/>
      <c r="S72" s="34"/>
      <c r="T72" s="34"/>
      <c r="U72" s="34"/>
      <c r="V72" s="34"/>
      <c r="W72" s="34"/>
      <c r="X72" s="34"/>
      <c r="Y72" s="34"/>
      <c r="Z72" s="34"/>
      <c r="AA72" s="34"/>
      <c r="AB72" s="34"/>
      <c r="AC72" s="34"/>
      <c r="AD72" s="34"/>
      <c r="AE72" s="34"/>
    </row>
    <row r="73" spans="1:31" s="2" customFormat="1" ht="24.95" customHeight="1">
      <c r="A73" s="34"/>
      <c r="B73" s="35"/>
      <c r="C73" s="23" t="s">
        <v>144</v>
      </c>
      <c r="D73" s="34"/>
      <c r="E73" s="34"/>
      <c r="F73" s="34"/>
      <c r="G73" s="34"/>
      <c r="H73" s="34"/>
      <c r="I73" s="93"/>
      <c r="J73" s="34"/>
      <c r="K73" s="34"/>
      <c r="L73" s="94"/>
      <c r="S73" s="34"/>
      <c r="T73" s="34"/>
      <c r="U73" s="34"/>
      <c r="V73" s="34"/>
      <c r="W73" s="34"/>
      <c r="X73" s="34"/>
      <c r="Y73" s="34"/>
      <c r="Z73" s="34"/>
      <c r="AA73" s="34"/>
      <c r="AB73" s="34"/>
      <c r="AC73" s="34"/>
      <c r="AD73" s="34"/>
      <c r="AE73" s="34"/>
    </row>
    <row r="74" spans="1:31" s="2" customFormat="1" ht="6.95" customHeight="1">
      <c r="A74" s="34"/>
      <c r="B74" s="35"/>
      <c r="C74" s="34"/>
      <c r="D74" s="34"/>
      <c r="E74" s="34"/>
      <c r="F74" s="34"/>
      <c r="G74" s="34"/>
      <c r="H74" s="34"/>
      <c r="I74" s="93"/>
      <c r="J74" s="34"/>
      <c r="K74" s="34"/>
      <c r="L74" s="94"/>
      <c r="S74" s="34"/>
      <c r="T74" s="34"/>
      <c r="U74" s="34"/>
      <c r="V74" s="34"/>
      <c r="W74" s="34"/>
      <c r="X74" s="34"/>
      <c r="Y74" s="34"/>
      <c r="Z74" s="34"/>
      <c r="AA74" s="34"/>
      <c r="AB74" s="34"/>
      <c r="AC74" s="34"/>
      <c r="AD74" s="34"/>
      <c r="AE74" s="34"/>
    </row>
    <row r="75" spans="1:31" s="2" customFormat="1" ht="12" customHeight="1">
      <c r="A75" s="34"/>
      <c r="B75" s="35"/>
      <c r="C75" s="29" t="s">
        <v>17</v>
      </c>
      <c r="D75" s="34"/>
      <c r="E75" s="34"/>
      <c r="F75" s="34"/>
      <c r="G75" s="34"/>
      <c r="H75" s="34"/>
      <c r="I75" s="93"/>
      <c r="J75" s="34"/>
      <c r="K75" s="34"/>
      <c r="L75" s="94"/>
      <c r="S75" s="34"/>
      <c r="T75" s="34"/>
      <c r="U75" s="34"/>
      <c r="V75" s="34"/>
      <c r="W75" s="34"/>
      <c r="X75" s="34"/>
      <c r="Y75" s="34"/>
      <c r="Z75" s="34"/>
      <c r="AA75" s="34"/>
      <c r="AB75" s="34"/>
      <c r="AC75" s="34"/>
      <c r="AD75" s="34"/>
      <c r="AE75" s="34"/>
    </row>
    <row r="76" spans="1:31" s="2" customFormat="1" ht="16.5" customHeight="1">
      <c r="A76" s="34"/>
      <c r="B76" s="35"/>
      <c r="C76" s="34"/>
      <c r="D76" s="34"/>
      <c r="E76" s="331" t="str">
        <f>E7</f>
        <v>Stavební úpravy a přístavba výjezdové základny ZZS JčK- Český Krumlov</v>
      </c>
      <c r="F76" s="332"/>
      <c r="G76" s="332"/>
      <c r="H76" s="332"/>
      <c r="I76" s="93"/>
      <c r="J76" s="34"/>
      <c r="K76" s="34"/>
      <c r="L76" s="94"/>
      <c r="S76" s="34"/>
      <c r="T76" s="34"/>
      <c r="U76" s="34"/>
      <c r="V76" s="34"/>
      <c r="W76" s="34"/>
      <c r="X76" s="34"/>
      <c r="Y76" s="34"/>
      <c r="Z76" s="34"/>
      <c r="AA76" s="34"/>
      <c r="AB76" s="34"/>
      <c r="AC76" s="34"/>
      <c r="AD76" s="34"/>
      <c r="AE76" s="34"/>
    </row>
    <row r="77" spans="1:31" s="2" customFormat="1" ht="12" customHeight="1">
      <c r="A77" s="34"/>
      <c r="B77" s="35"/>
      <c r="C77" s="29" t="s">
        <v>104</v>
      </c>
      <c r="D77" s="34"/>
      <c r="E77" s="34"/>
      <c r="F77" s="34"/>
      <c r="G77" s="34"/>
      <c r="H77" s="34"/>
      <c r="I77" s="93"/>
      <c r="J77" s="34"/>
      <c r="K77" s="34"/>
      <c r="L77" s="94"/>
      <c r="S77" s="34"/>
      <c r="T77" s="34"/>
      <c r="U77" s="34"/>
      <c r="V77" s="34"/>
      <c r="W77" s="34"/>
      <c r="X77" s="34"/>
      <c r="Y77" s="34"/>
      <c r="Z77" s="34"/>
      <c r="AA77" s="34"/>
      <c r="AB77" s="34"/>
      <c r="AC77" s="34"/>
      <c r="AD77" s="34"/>
      <c r="AE77" s="34"/>
    </row>
    <row r="78" spans="1:31" s="2" customFormat="1" ht="16.5" customHeight="1">
      <c r="A78" s="34"/>
      <c r="B78" s="35"/>
      <c r="C78" s="34"/>
      <c r="D78" s="34"/>
      <c r="E78" s="312" t="str">
        <f>E9</f>
        <v>6 - Měření a regulace</v>
      </c>
      <c r="F78" s="333"/>
      <c r="G78" s="333"/>
      <c r="H78" s="333"/>
      <c r="I78" s="93"/>
      <c r="J78" s="34"/>
      <c r="K78" s="34"/>
      <c r="L78" s="94"/>
      <c r="S78" s="34"/>
      <c r="T78" s="34"/>
      <c r="U78" s="34"/>
      <c r="V78" s="34"/>
      <c r="W78" s="34"/>
      <c r="X78" s="34"/>
      <c r="Y78" s="34"/>
      <c r="Z78" s="34"/>
      <c r="AA78" s="34"/>
      <c r="AB78" s="34"/>
      <c r="AC78" s="34"/>
      <c r="AD78" s="34"/>
      <c r="AE78" s="34"/>
    </row>
    <row r="79" spans="1:31" s="2" customFormat="1" ht="6.95" customHeight="1">
      <c r="A79" s="34"/>
      <c r="B79" s="35"/>
      <c r="C79" s="34"/>
      <c r="D79" s="34"/>
      <c r="E79" s="34"/>
      <c r="F79" s="34"/>
      <c r="G79" s="34"/>
      <c r="H79" s="34"/>
      <c r="I79" s="93"/>
      <c r="J79" s="34"/>
      <c r="K79" s="34"/>
      <c r="L79" s="94"/>
      <c r="S79" s="34"/>
      <c r="T79" s="34"/>
      <c r="U79" s="34"/>
      <c r="V79" s="34"/>
      <c r="W79" s="34"/>
      <c r="X79" s="34"/>
      <c r="Y79" s="34"/>
      <c r="Z79" s="34"/>
      <c r="AA79" s="34"/>
      <c r="AB79" s="34"/>
      <c r="AC79" s="34"/>
      <c r="AD79" s="34"/>
      <c r="AE79" s="34"/>
    </row>
    <row r="80" spans="1:31" s="2" customFormat="1" ht="12" customHeight="1">
      <c r="A80" s="34"/>
      <c r="B80" s="35"/>
      <c r="C80" s="29" t="s">
        <v>21</v>
      </c>
      <c r="D80" s="34"/>
      <c r="E80" s="34"/>
      <c r="F80" s="27" t="str">
        <f>F12</f>
        <v xml:space="preserve"> </v>
      </c>
      <c r="G80" s="34"/>
      <c r="H80" s="34"/>
      <c r="I80" s="95" t="s">
        <v>23</v>
      </c>
      <c r="J80" s="52" t="str">
        <f>IF(J12="","",J12)</f>
        <v>8.7.2019</v>
      </c>
      <c r="K80" s="34"/>
      <c r="L80" s="94"/>
      <c r="S80" s="34"/>
      <c r="T80" s="34"/>
      <c r="U80" s="34"/>
      <c r="V80" s="34"/>
      <c r="W80" s="34"/>
      <c r="X80" s="34"/>
      <c r="Y80" s="34"/>
      <c r="Z80" s="34"/>
      <c r="AA80" s="34"/>
      <c r="AB80" s="34"/>
      <c r="AC80" s="34"/>
      <c r="AD80" s="34"/>
      <c r="AE80" s="34"/>
    </row>
    <row r="81" spans="1:31" s="2" customFormat="1" ht="6.95" customHeight="1">
      <c r="A81" s="34"/>
      <c r="B81" s="35"/>
      <c r="C81" s="34"/>
      <c r="D81" s="34"/>
      <c r="E81" s="34"/>
      <c r="F81" s="34"/>
      <c r="G81" s="34"/>
      <c r="H81" s="34"/>
      <c r="I81" s="93"/>
      <c r="J81" s="34"/>
      <c r="K81" s="34"/>
      <c r="L81" s="94"/>
      <c r="S81" s="34"/>
      <c r="T81" s="34"/>
      <c r="U81" s="34"/>
      <c r="V81" s="34"/>
      <c r="W81" s="34"/>
      <c r="X81" s="34"/>
      <c r="Y81" s="34"/>
      <c r="Z81" s="34"/>
      <c r="AA81" s="34"/>
      <c r="AB81" s="34"/>
      <c r="AC81" s="34"/>
      <c r="AD81" s="34"/>
      <c r="AE81" s="34"/>
    </row>
    <row r="82" spans="1:31" s="2" customFormat="1" ht="15.2" customHeight="1">
      <c r="A82" s="34"/>
      <c r="B82" s="35"/>
      <c r="C82" s="29" t="s">
        <v>25</v>
      </c>
      <c r="D82" s="34"/>
      <c r="E82" s="34"/>
      <c r="F82" s="27" t="str">
        <f>E15</f>
        <v>NEMOCNICE ČESKÝ KRUMLOV, a.s.</v>
      </c>
      <c r="G82" s="34"/>
      <c r="H82" s="34"/>
      <c r="I82" s="95" t="s">
        <v>31</v>
      </c>
      <c r="J82" s="32" t="str">
        <f>E21</f>
        <v>ALFAPLAN s.r.o.</v>
      </c>
      <c r="K82" s="34"/>
      <c r="L82" s="94"/>
      <c r="S82" s="34"/>
      <c r="T82" s="34"/>
      <c r="U82" s="34"/>
      <c r="V82" s="34"/>
      <c r="W82" s="34"/>
      <c r="X82" s="34"/>
      <c r="Y82" s="34"/>
      <c r="Z82" s="34"/>
      <c r="AA82" s="34"/>
      <c r="AB82" s="34"/>
      <c r="AC82" s="34"/>
      <c r="AD82" s="34"/>
      <c r="AE82" s="34"/>
    </row>
    <row r="83" spans="1:31" s="2" customFormat="1" ht="15.2" customHeight="1">
      <c r="A83" s="34"/>
      <c r="B83" s="35"/>
      <c r="C83" s="29" t="s">
        <v>29</v>
      </c>
      <c r="D83" s="34"/>
      <c r="E83" s="34"/>
      <c r="F83" s="27" t="str">
        <f>IF(E18="","",E18)</f>
        <v>Vyplň údaj</v>
      </c>
      <c r="G83" s="34"/>
      <c r="H83" s="34"/>
      <c r="I83" s="95" t="s">
        <v>34</v>
      </c>
      <c r="J83" s="32" t="str">
        <f>E24</f>
        <v xml:space="preserve"> </v>
      </c>
      <c r="K83" s="34"/>
      <c r="L83" s="94"/>
      <c r="S83" s="34"/>
      <c r="T83" s="34"/>
      <c r="U83" s="34"/>
      <c r="V83" s="34"/>
      <c r="W83" s="34"/>
      <c r="X83" s="34"/>
      <c r="Y83" s="34"/>
      <c r="Z83" s="34"/>
      <c r="AA83" s="34"/>
      <c r="AB83" s="34"/>
      <c r="AC83" s="34"/>
      <c r="AD83" s="34"/>
      <c r="AE83" s="34"/>
    </row>
    <row r="84" spans="1:31" s="2" customFormat="1" ht="10.35" customHeight="1">
      <c r="A84" s="34"/>
      <c r="B84" s="35"/>
      <c r="C84" s="34"/>
      <c r="D84" s="34"/>
      <c r="E84" s="34"/>
      <c r="F84" s="34"/>
      <c r="G84" s="34"/>
      <c r="H84" s="34"/>
      <c r="I84" s="93"/>
      <c r="J84" s="34"/>
      <c r="K84" s="34"/>
      <c r="L84" s="94"/>
      <c r="S84" s="34"/>
      <c r="T84" s="34"/>
      <c r="U84" s="34"/>
      <c r="V84" s="34"/>
      <c r="W84" s="34"/>
      <c r="X84" s="34"/>
      <c r="Y84" s="34"/>
      <c r="Z84" s="34"/>
      <c r="AA84" s="34"/>
      <c r="AB84" s="34"/>
      <c r="AC84" s="34"/>
      <c r="AD84" s="34"/>
      <c r="AE84" s="34"/>
    </row>
    <row r="85" spans="1:31" s="11" customFormat="1" ht="29.25" customHeight="1">
      <c r="A85" s="129"/>
      <c r="B85" s="130"/>
      <c r="C85" s="131" t="s">
        <v>145</v>
      </c>
      <c r="D85" s="132" t="s">
        <v>56</v>
      </c>
      <c r="E85" s="132" t="s">
        <v>52</v>
      </c>
      <c r="F85" s="132" t="s">
        <v>53</v>
      </c>
      <c r="G85" s="132" t="s">
        <v>146</v>
      </c>
      <c r="H85" s="132" t="s">
        <v>147</v>
      </c>
      <c r="I85" s="133" t="s">
        <v>148</v>
      </c>
      <c r="J85" s="132" t="s">
        <v>108</v>
      </c>
      <c r="K85" s="134" t="s">
        <v>149</v>
      </c>
      <c r="L85" s="135"/>
      <c r="M85" s="59" t="s">
        <v>3</v>
      </c>
      <c r="N85" s="60" t="s">
        <v>41</v>
      </c>
      <c r="O85" s="60" t="s">
        <v>150</v>
      </c>
      <c r="P85" s="60" t="s">
        <v>151</v>
      </c>
      <c r="Q85" s="60" t="s">
        <v>152</v>
      </c>
      <c r="R85" s="60" t="s">
        <v>153</v>
      </c>
      <c r="S85" s="60" t="s">
        <v>154</v>
      </c>
      <c r="T85" s="61" t="s">
        <v>155</v>
      </c>
      <c r="U85" s="129"/>
      <c r="V85" s="129"/>
      <c r="W85" s="129"/>
      <c r="X85" s="129"/>
      <c r="Y85" s="129"/>
      <c r="Z85" s="129"/>
      <c r="AA85" s="129"/>
      <c r="AB85" s="129"/>
      <c r="AC85" s="129"/>
      <c r="AD85" s="129"/>
      <c r="AE85" s="129"/>
    </row>
    <row r="86" spans="1:63" s="2" customFormat="1" ht="22.9" customHeight="1">
      <c r="A86" s="34"/>
      <c r="B86" s="35"/>
      <c r="C86" s="66" t="s">
        <v>156</v>
      </c>
      <c r="D86" s="34"/>
      <c r="E86" s="34"/>
      <c r="F86" s="34"/>
      <c r="G86" s="34"/>
      <c r="H86" s="34"/>
      <c r="I86" s="93"/>
      <c r="J86" s="136">
        <f>BK86</f>
        <v>0</v>
      </c>
      <c r="K86" s="34"/>
      <c r="L86" s="35"/>
      <c r="M86" s="62"/>
      <c r="N86" s="53"/>
      <c r="O86" s="63"/>
      <c r="P86" s="137">
        <f>P87</f>
        <v>0</v>
      </c>
      <c r="Q86" s="63"/>
      <c r="R86" s="137">
        <f>R87</f>
        <v>0</v>
      </c>
      <c r="S86" s="63"/>
      <c r="T86" s="138">
        <f>T87</f>
        <v>0</v>
      </c>
      <c r="U86" s="34"/>
      <c r="V86" s="34"/>
      <c r="W86" s="34"/>
      <c r="X86" s="34"/>
      <c r="Y86" s="34"/>
      <c r="Z86" s="34"/>
      <c r="AA86" s="34"/>
      <c r="AB86" s="34"/>
      <c r="AC86" s="34"/>
      <c r="AD86" s="34"/>
      <c r="AE86" s="34"/>
      <c r="AT86" s="19" t="s">
        <v>70</v>
      </c>
      <c r="AU86" s="19" t="s">
        <v>109</v>
      </c>
      <c r="BK86" s="139">
        <f>BK87</f>
        <v>0</v>
      </c>
    </row>
    <row r="87" spans="2:63" s="12" customFormat="1" ht="25.9" customHeight="1">
      <c r="B87" s="140"/>
      <c r="D87" s="141" t="s">
        <v>70</v>
      </c>
      <c r="E87" s="142" t="s">
        <v>1623</v>
      </c>
      <c r="F87" s="142" t="s">
        <v>1624</v>
      </c>
      <c r="I87" s="143"/>
      <c r="J87" s="144">
        <f>BK87</f>
        <v>0</v>
      </c>
      <c r="L87" s="140"/>
      <c r="M87" s="145"/>
      <c r="N87" s="146"/>
      <c r="O87" s="146"/>
      <c r="P87" s="147">
        <f>P88+P98+P104+P106+P109+P132</f>
        <v>0</v>
      </c>
      <c r="Q87" s="146"/>
      <c r="R87" s="147">
        <f>R88+R98+R104+R106+R109+R132</f>
        <v>0</v>
      </c>
      <c r="S87" s="146"/>
      <c r="T87" s="148">
        <f>T88+T98+T104+T106+T109+T132</f>
        <v>0</v>
      </c>
      <c r="AR87" s="141" t="s">
        <v>79</v>
      </c>
      <c r="AT87" s="149" t="s">
        <v>70</v>
      </c>
      <c r="AU87" s="149" t="s">
        <v>71</v>
      </c>
      <c r="AY87" s="141" t="s">
        <v>159</v>
      </c>
      <c r="BK87" s="150">
        <f>BK88+BK98+BK104+BK106+BK109+BK132</f>
        <v>0</v>
      </c>
    </row>
    <row r="88" spans="2:63" s="12" customFormat="1" ht="22.9" customHeight="1">
      <c r="B88" s="140"/>
      <c r="D88" s="141" t="s">
        <v>70</v>
      </c>
      <c r="E88" s="151" t="s">
        <v>3567</v>
      </c>
      <c r="F88" s="151" t="s">
        <v>4050</v>
      </c>
      <c r="I88" s="143"/>
      <c r="J88" s="152">
        <f>BK88</f>
        <v>0</v>
      </c>
      <c r="L88" s="140"/>
      <c r="M88" s="145"/>
      <c r="N88" s="146"/>
      <c r="O88" s="146"/>
      <c r="P88" s="147">
        <f>SUM(P89:P97)</f>
        <v>0</v>
      </c>
      <c r="Q88" s="146"/>
      <c r="R88" s="147">
        <f>SUM(R89:R97)</f>
        <v>0</v>
      </c>
      <c r="S88" s="146"/>
      <c r="T88" s="148">
        <f>SUM(T89:T97)</f>
        <v>0</v>
      </c>
      <c r="AR88" s="141" t="s">
        <v>79</v>
      </c>
      <c r="AT88" s="149" t="s">
        <v>70</v>
      </c>
      <c r="AU88" s="149" t="s">
        <v>15</v>
      </c>
      <c r="AY88" s="141" t="s">
        <v>159</v>
      </c>
      <c r="BK88" s="150">
        <f>SUM(BK89:BK97)</f>
        <v>0</v>
      </c>
    </row>
    <row r="89" spans="1:65" s="2" customFormat="1" ht="36" customHeight="1">
      <c r="A89" s="34"/>
      <c r="B89" s="153"/>
      <c r="C89" s="154" t="s">
        <v>15</v>
      </c>
      <c r="D89" s="154" t="s">
        <v>161</v>
      </c>
      <c r="E89" s="155" t="s">
        <v>4051</v>
      </c>
      <c r="F89" s="156" t="s">
        <v>4052</v>
      </c>
      <c r="G89" s="157" t="s">
        <v>3673</v>
      </c>
      <c r="H89" s="158">
        <v>1</v>
      </c>
      <c r="I89" s="159"/>
      <c r="J89" s="160">
        <f aca="true" t="shared" si="0" ref="J89:J97">ROUND(I89*H89,2)</f>
        <v>0</v>
      </c>
      <c r="K89" s="156" t="s">
        <v>3</v>
      </c>
      <c r="L89" s="35"/>
      <c r="M89" s="161" t="s">
        <v>3</v>
      </c>
      <c r="N89" s="162" t="s">
        <v>42</v>
      </c>
      <c r="O89" s="55"/>
      <c r="P89" s="163">
        <f aca="true" t="shared" si="1" ref="P89:P97">O89*H89</f>
        <v>0</v>
      </c>
      <c r="Q89" s="163">
        <v>0</v>
      </c>
      <c r="R89" s="163">
        <f aca="true" t="shared" si="2" ref="R89:R97">Q89*H89</f>
        <v>0</v>
      </c>
      <c r="S89" s="163">
        <v>0</v>
      </c>
      <c r="T89" s="164">
        <f aca="true" t="shared" si="3" ref="T89:T97">S89*H89</f>
        <v>0</v>
      </c>
      <c r="U89" s="34"/>
      <c r="V89" s="34"/>
      <c r="W89" s="34"/>
      <c r="X89" s="34"/>
      <c r="Y89" s="34"/>
      <c r="Z89" s="34"/>
      <c r="AA89" s="34"/>
      <c r="AB89" s="34"/>
      <c r="AC89" s="34"/>
      <c r="AD89" s="34"/>
      <c r="AE89" s="34"/>
      <c r="AR89" s="165" t="s">
        <v>251</v>
      </c>
      <c r="AT89" s="165" t="s">
        <v>161</v>
      </c>
      <c r="AU89" s="165" t="s">
        <v>79</v>
      </c>
      <c r="AY89" s="19" t="s">
        <v>159</v>
      </c>
      <c r="BE89" s="166">
        <f aca="true" t="shared" si="4" ref="BE89:BE97">IF(N89="základní",J89,0)</f>
        <v>0</v>
      </c>
      <c r="BF89" s="166">
        <f aca="true" t="shared" si="5" ref="BF89:BF97">IF(N89="snížená",J89,0)</f>
        <v>0</v>
      </c>
      <c r="BG89" s="166">
        <f aca="true" t="shared" si="6" ref="BG89:BG97">IF(N89="zákl. přenesená",J89,0)</f>
        <v>0</v>
      </c>
      <c r="BH89" s="166">
        <f aca="true" t="shared" si="7" ref="BH89:BH97">IF(N89="sníž. přenesená",J89,0)</f>
        <v>0</v>
      </c>
      <c r="BI89" s="166">
        <f aca="true" t="shared" si="8" ref="BI89:BI97">IF(N89="nulová",J89,0)</f>
        <v>0</v>
      </c>
      <c r="BJ89" s="19" t="s">
        <v>15</v>
      </c>
      <c r="BK89" s="166">
        <f aca="true" t="shared" si="9" ref="BK89:BK97">ROUND(I89*H89,2)</f>
        <v>0</v>
      </c>
      <c r="BL89" s="19" t="s">
        <v>251</v>
      </c>
      <c r="BM89" s="165" t="s">
        <v>4053</v>
      </c>
    </row>
    <row r="90" spans="1:65" s="2" customFormat="1" ht="16.5" customHeight="1">
      <c r="A90" s="34"/>
      <c r="B90" s="153"/>
      <c r="C90" s="154" t="s">
        <v>79</v>
      </c>
      <c r="D90" s="154" t="s">
        <v>161</v>
      </c>
      <c r="E90" s="155" t="s">
        <v>4054</v>
      </c>
      <c r="F90" s="156" t="s">
        <v>4055</v>
      </c>
      <c r="G90" s="157" t="s">
        <v>3673</v>
      </c>
      <c r="H90" s="158">
        <v>1</v>
      </c>
      <c r="I90" s="159"/>
      <c r="J90" s="160">
        <f t="shared" si="0"/>
        <v>0</v>
      </c>
      <c r="K90" s="156" t="s">
        <v>3</v>
      </c>
      <c r="L90" s="35"/>
      <c r="M90" s="161" t="s">
        <v>3</v>
      </c>
      <c r="N90" s="162" t="s">
        <v>42</v>
      </c>
      <c r="O90" s="55"/>
      <c r="P90" s="163">
        <f t="shared" si="1"/>
        <v>0</v>
      </c>
      <c r="Q90" s="163">
        <v>0</v>
      </c>
      <c r="R90" s="163">
        <f t="shared" si="2"/>
        <v>0</v>
      </c>
      <c r="S90" s="163">
        <v>0</v>
      </c>
      <c r="T90" s="164">
        <f t="shared" si="3"/>
        <v>0</v>
      </c>
      <c r="U90" s="34"/>
      <c r="V90" s="34"/>
      <c r="W90" s="34"/>
      <c r="X90" s="34"/>
      <c r="Y90" s="34"/>
      <c r="Z90" s="34"/>
      <c r="AA90" s="34"/>
      <c r="AB90" s="34"/>
      <c r="AC90" s="34"/>
      <c r="AD90" s="34"/>
      <c r="AE90" s="34"/>
      <c r="AR90" s="165" t="s">
        <v>251</v>
      </c>
      <c r="AT90" s="165" t="s">
        <v>161</v>
      </c>
      <c r="AU90" s="165" t="s">
        <v>79</v>
      </c>
      <c r="AY90" s="19" t="s">
        <v>159</v>
      </c>
      <c r="BE90" s="166">
        <f t="shared" si="4"/>
        <v>0</v>
      </c>
      <c r="BF90" s="166">
        <f t="shared" si="5"/>
        <v>0</v>
      </c>
      <c r="BG90" s="166">
        <f t="shared" si="6"/>
        <v>0</v>
      </c>
      <c r="BH90" s="166">
        <f t="shared" si="7"/>
        <v>0</v>
      </c>
      <c r="BI90" s="166">
        <f t="shared" si="8"/>
        <v>0</v>
      </c>
      <c r="BJ90" s="19" t="s">
        <v>15</v>
      </c>
      <c r="BK90" s="166">
        <f t="shared" si="9"/>
        <v>0</v>
      </c>
      <c r="BL90" s="19" t="s">
        <v>251</v>
      </c>
      <c r="BM90" s="165" t="s">
        <v>4056</v>
      </c>
    </row>
    <row r="91" spans="1:65" s="2" customFormat="1" ht="24" customHeight="1">
      <c r="A91" s="34"/>
      <c r="B91" s="153"/>
      <c r="C91" s="154" t="s">
        <v>82</v>
      </c>
      <c r="D91" s="154" t="s">
        <v>161</v>
      </c>
      <c r="E91" s="155" t="s">
        <v>4057</v>
      </c>
      <c r="F91" s="156" t="s">
        <v>4058</v>
      </c>
      <c r="G91" s="157" t="s">
        <v>3673</v>
      </c>
      <c r="H91" s="158">
        <v>1</v>
      </c>
      <c r="I91" s="159"/>
      <c r="J91" s="160">
        <f t="shared" si="0"/>
        <v>0</v>
      </c>
      <c r="K91" s="156" t="s">
        <v>3</v>
      </c>
      <c r="L91" s="35"/>
      <c r="M91" s="161" t="s">
        <v>3</v>
      </c>
      <c r="N91" s="162" t="s">
        <v>42</v>
      </c>
      <c r="O91" s="55"/>
      <c r="P91" s="163">
        <f t="shared" si="1"/>
        <v>0</v>
      </c>
      <c r="Q91" s="163">
        <v>0</v>
      </c>
      <c r="R91" s="163">
        <f t="shared" si="2"/>
        <v>0</v>
      </c>
      <c r="S91" s="163">
        <v>0</v>
      </c>
      <c r="T91" s="164">
        <f t="shared" si="3"/>
        <v>0</v>
      </c>
      <c r="U91" s="34"/>
      <c r="V91" s="34"/>
      <c r="W91" s="34"/>
      <c r="X91" s="34"/>
      <c r="Y91" s="34"/>
      <c r="Z91" s="34"/>
      <c r="AA91" s="34"/>
      <c r="AB91" s="34"/>
      <c r="AC91" s="34"/>
      <c r="AD91" s="34"/>
      <c r="AE91" s="34"/>
      <c r="AR91" s="165" t="s">
        <v>251</v>
      </c>
      <c r="AT91" s="165" t="s">
        <v>161</v>
      </c>
      <c r="AU91" s="165" t="s">
        <v>79</v>
      </c>
      <c r="AY91" s="19" t="s">
        <v>159</v>
      </c>
      <c r="BE91" s="166">
        <f t="shared" si="4"/>
        <v>0</v>
      </c>
      <c r="BF91" s="166">
        <f t="shared" si="5"/>
        <v>0</v>
      </c>
      <c r="BG91" s="166">
        <f t="shared" si="6"/>
        <v>0</v>
      </c>
      <c r="BH91" s="166">
        <f t="shared" si="7"/>
        <v>0</v>
      </c>
      <c r="BI91" s="166">
        <f t="shared" si="8"/>
        <v>0</v>
      </c>
      <c r="BJ91" s="19" t="s">
        <v>15</v>
      </c>
      <c r="BK91" s="166">
        <f t="shared" si="9"/>
        <v>0</v>
      </c>
      <c r="BL91" s="19" t="s">
        <v>251</v>
      </c>
      <c r="BM91" s="165" t="s">
        <v>4059</v>
      </c>
    </row>
    <row r="92" spans="1:65" s="2" customFormat="1" ht="16.5" customHeight="1">
      <c r="A92" s="34"/>
      <c r="B92" s="153"/>
      <c r="C92" s="154" t="s">
        <v>85</v>
      </c>
      <c r="D92" s="154" t="s">
        <v>161</v>
      </c>
      <c r="E92" s="155" t="s">
        <v>4060</v>
      </c>
      <c r="F92" s="156" t="s">
        <v>4061</v>
      </c>
      <c r="G92" s="157" t="s">
        <v>3673</v>
      </c>
      <c r="H92" s="158">
        <v>1</v>
      </c>
      <c r="I92" s="159"/>
      <c r="J92" s="160">
        <f t="shared" si="0"/>
        <v>0</v>
      </c>
      <c r="K92" s="156" t="s">
        <v>3</v>
      </c>
      <c r="L92" s="35"/>
      <c r="M92" s="161" t="s">
        <v>3</v>
      </c>
      <c r="N92" s="162" t="s">
        <v>42</v>
      </c>
      <c r="O92" s="55"/>
      <c r="P92" s="163">
        <f t="shared" si="1"/>
        <v>0</v>
      </c>
      <c r="Q92" s="163">
        <v>0</v>
      </c>
      <c r="R92" s="163">
        <f t="shared" si="2"/>
        <v>0</v>
      </c>
      <c r="S92" s="163">
        <v>0</v>
      </c>
      <c r="T92" s="164">
        <f t="shared" si="3"/>
        <v>0</v>
      </c>
      <c r="U92" s="34"/>
      <c r="V92" s="34"/>
      <c r="W92" s="34"/>
      <c r="X92" s="34"/>
      <c r="Y92" s="34"/>
      <c r="Z92" s="34"/>
      <c r="AA92" s="34"/>
      <c r="AB92" s="34"/>
      <c r="AC92" s="34"/>
      <c r="AD92" s="34"/>
      <c r="AE92" s="34"/>
      <c r="AR92" s="165" t="s">
        <v>251</v>
      </c>
      <c r="AT92" s="165" t="s">
        <v>161</v>
      </c>
      <c r="AU92" s="165" t="s">
        <v>79</v>
      </c>
      <c r="AY92" s="19" t="s">
        <v>159</v>
      </c>
      <c r="BE92" s="166">
        <f t="shared" si="4"/>
        <v>0</v>
      </c>
      <c r="BF92" s="166">
        <f t="shared" si="5"/>
        <v>0</v>
      </c>
      <c r="BG92" s="166">
        <f t="shared" si="6"/>
        <v>0</v>
      </c>
      <c r="BH92" s="166">
        <f t="shared" si="7"/>
        <v>0</v>
      </c>
      <c r="BI92" s="166">
        <f t="shared" si="8"/>
        <v>0</v>
      </c>
      <c r="BJ92" s="19" t="s">
        <v>15</v>
      </c>
      <c r="BK92" s="166">
        <f t="shared" si="9"/>
        <v>0</v>
      </c>
      <c r="BL92" s="19" t="s">
        <v>251</v>
      </c>
      <c r="BM92" s="165" t="s">
        <v>4062</v>
      </c>
    </row>
    <row r="93" spans="1:65" s="2" customFormat="1" ht="36" customHeight="1">
      <c r="A93" s="34"/>
      <c r="B93" s="153"/>
      <c r="C93" s="154" t="s">
        <v>88</v>
      </c>
      <c r="D93" s="154" t="s">
        <v>161</v>
      </c>
      <c r="E93" s="155" t="s">
        <v>4063</v>
      </c>
      <c r="F93" s="156" t="s">
        <v>4064</v>
      </c>
      <c r="G93" s="157" t="s">
        <v>3673</v>
      </c>
      <c r="H93" s="158">
        <v>1</v>
      </c>
      <c r="I93" s="159"/>
      <c r="J93" s="160">
        <f t="shared" si="0"/>
        <v>0</v>
      </c>
      <c r="K93" s="156" t="s">
        <v>3</v>
      </c>
      <c r="L93" s="35"/>
      <c r="M93" s="161" t="s">
        <v>3</v>
      </c>
      <c r="N93" s="162" t="s">
        <v>42</v>
      </c>
      <c r="O93" s="55"/>
      <c r="P93" s="163">
        <f t="shared" si="1"/>
        <v>0</v>
      </c>
      <c r="Q93" s="163">
        <v>0</v>
      </c>
      <c r="R93" s="163">
        <f t="shared" si="2"/>
        <v>0</v>
      </c>
      <c r="S93" s="163">
        <v>0</v>
      </c>
      <c r="T93" s="164">
        <f t="shared" si="3"/>
        <v>0</v>
      </c>
      <c r="U93" s="34"/>
      <c r="V93" s="34"/>
      <c r="W93" s="34"/>
      <c r="X93" s="34"/>
      <c r="Y93" s="34"/>
      <c r="Z93" s="34"/>
      <c r="AA93" s="34"/>
      <c r="AB93" s="34"/>
      <c r="AC93" s="34"/>
      <c r="AD93" s="34"/>
      <c r="AE93" s="34"/>
      <c r="AR93" s="165" t="s">
        <v>251</v>
      </c>
      <c r="AT93" s="165" t="s">
        <v>161</v>
      </c>
      <c r="AU93" s="165" t="s">
        <v>79</v>
      </c>
      <c r="AY93" s="19" t="s">
        <v>159</v>
      </c>
      <c r="BE93" s="166">
        <f t="shared" si="4"/>
        <v>0</v>
      </c>
      <c r="BF93" s="166">
        <f t="shared" si="5"/>
        <v>0</v>
      </c>
      <c r="BG93" s="166">
        <f t="shared" si="6"/>
        <v>0</v>
      </c>
      <c r="BH93" s="166">
        <f t="shared" si="7"/>
        <v>0</v>
      </c>
      <c r="BI93" s="166">
        <f t="shared" si="8"/>
        <v>0</v>
      </c>
      <c r="BJ93" s="19" t="s">
        <v>15</v>
      </c>
      <c r="BK93" s="166">
        <f t="shared" si="9"/>
        <v>0</v>
      </c>
      <c r="BL93" s="19" t="s">
        <v>251</v>
      </c>
      <c r="BM93" s="165" t="s">
        <v>4065</v>
      </c>
    </row>
    <row r="94" spans="1:65" s="2" customFormat="1" ht="36" customHeight="1">
      <c r="A94" s="34"/>
      <c r="B94" s="153"/>
      <c r="C94" s="154" t="s">
        <v>91</v>
      </c>
      <c r="D94" s="154" t="s">
        <v>161</v>
      </c>
      <c r="E94" s="155" t="s">
        <v>4066</v>
      </c>
      <c r="F94" s="156" t="s">
        <v>4067</v>
      </c>
      <c r="G94" s="157" t="s">
        <v>3673</v>
      </c>
      <c r="H94" s="158">
        <v>1</v>
      </c>
      <c r="I94" s="159"/>
      <c r="J94" s="160">
        <f t="shared" si="0"/>
        <v>0</v>
      </c>
      <c r="K94" s="156" t="s">
        <v>3</v>
      </c>
      <c r="L94" s="35"/>
      <c r="M94" s="161" t="s">
        <v>3</v>
      </c>
      <c r="N94" s="162" t="s">
        <v>42</v>
      </c>
      <c r="O94" s="55"/>
      <c r="P94" s="163">
        <f t="shared" si="1"/>
        <v>0</v>
      </c>
      <c r="Q94" s="163">
        <v>0</v>
      </c>
      <c r="R94" s="163">
        <f t="shared" si="2"/>
        <v>0</v>
      </c>
      <c r="S94" s="163">
        <v>0</v>
      </c>
      <c r="T94" s="164">
        <f t="shared" si="3"/>
        <v>0</v>
      </c>
      <c r="U94" s="34"/>
      <c r="V94" s="34"/>
      <c r="W94" s="34"/>
      <c r="X94" s="34"/>
      <c r="Y94" s="34"/>
      <c r="Z94" s="34"/>
      <c r="AA94" s="34"/>
      <c r="AB94" s="34"/>
      <c r="AC94" s="34"/>
      <c r="AD94" s="34"/>
      <c r="AE94" s="34"/>
      <c r="AR94" s="165" t="s">
        <v>251</v>
      </c>
      <c r="AT94" s="165" t="s">
        <v>161</v>
      </c>
      <c r="AU94" s="165" t="s">
        <v>79</v>
      </c>
      <c r="AY94" s="19" t="s">
        <v>159</v>
      </c>
      <c r="BE94" s="166">
        <f t="shared" si="4"/>
        <v>0</v>
      </c>
      <c r="BF94" s="166">
        <f t="shared" si="5"/>
        <v>0</v>
      </c>
      <c r="BG94" s="166">
        <f t="shared" si="6"/>
        <v>0</v>
      </c>
      <c r="BH94" s="166">
        <f t="shared" si="7"/>
        <v>0</v>
      </c>
      <c r="BI94" s="166">
        <f t="shared" si="8"/>
        <v>0</v>
      </c>
      <c r="BJ94" s="19" t="s">
        <v>15</v>
      </c>
      <c r="BK94" s="166">
        <f t="shared" si="9"/>
        <v>0</v>
      </c>
      <c r="BL94" s="19" t="s">
        <v>251</v>
      </c>
      <c r="BM94" s="165" t="s">
        <v>4068</v>
      </c>
    </row>
    <row r="95" spans="1:65" s="2" customFormat="1" ht="36" customHeight="1">
      <c r="A95" s="34"/>
      <c r="B95" s="153"/>
      <c r="C95" s="154" t="s">
        <v>94</v>
      </c>
      <c r="D95" s="154" t="s">
        <v>161</v>
      </c>
      <c r="E95" s="155" t="s">
        <v>4069</v>
      </c>
      <c r="F95" s="156" t="s">
        <v>4070</v>
      </c>
      <c r="G95" s="157" t="s">
        <v>3673</v>
      </c>
      <c r="H95" s="158">
        <v>1</v>
      </c>
      <c r="I95" s="159"/>
      <c r="J95" s="160">
        <f t="shared" si="0"/>
        <v>0</v>
      </c>
      <c r="K95" s="156" t="s">
        <v>3</v>
      </c>
      <c r="L95" s="35"/>
      <c r="M95" s="161" t="s">
        <v>3</v>
      </c>
      <c r="N95" s="162" t="s">
        <v>42</v>
      </c>
      <c r="O95" s="55"/>
      <c r="P95" s="163">
        <f t="shared" si="1"/>
        <v>0</v>
      </c>
      <c r="Q95" s="163">
        <v>0</v>
      </c>
      <c r="R95" s="163">
        <f t="shared" si="2"/>
        <v>0</v>
      </c>
      <c r="S95" s="163">
        <v>0</v>
      </c>
      <c r="T95" s="164">
        <f t="shared" si="3"/>
        <v>0</v>
      </c>
      <c r="U95" s="34"/>
      <c r="V95" s="34"/>
      <c r="W95" s="34"/>
      <c r="X95" s="34"/>
      <c r="Y95" s="34"/>
      <c r="Z95" s="34"/>
      <c r="AA95" s="34"/>
      <c r="AB95" s="34"/>
      <c r="AC95" s="34"/>
      <c r="AD95" s="34"/>
      <c r="AE95" s="34"/>
      <c r="AR95" s="165" t="s">
        <v>251</v>
      </c>
      <c r="AT95" s="165" t="s">
        <v>161</v>
      </c>
      <c r="AU95" s="165" t="s">
        <v>79</v>
      </c>
      <c r="AY95" s="19" t="s">
        <v>159</v>
      </c>
      <c r="BE95" s="166">
        <f t="shared" si="4"/>
        <v>0</v>
      </c>
      <c r="BF95" s="166">
        <f t="shared" si="5"/>
        <v>0</v>
      </c>
      <c r="BG95" s="166">
        <f t="shared" si="6"/>
        <v>0</v>
      </c>
      <c r="BH95" s="166">
        <f t="shared" si="7"/>
        <v>0</v>
      </c>
      <c r="BI95" s="166">
        <f t="shared" si="8"/>
        <v>0</v>
      </c>
      <c r="BJ95" s="19" t="s">
        <v>15</v>
      </c>
      <c r="BK95" s="166">
        <f t="shared" si="9"/>
        <v>0</v>
      </c>
      <c r="BL95" s="19" t="s">
        <v>251</v>
      </c>
      <c r="BM95" s="165" t="s">
        <v>4071</v>
      </c>
    </row>
    <row r="96" spans="1:65" s="2" customFormat="1" ht="16.5" customHeight="1">
      <c r="A96" s="34"/>
      <c r="B96" s="153"/>
      <c r="C96" s="154" t="s">
        <v>97</v>
      </c>
      <c r="D96" s="154" t="s">
        <v>161</v>
      </c>
      <c r="E96" s="155" t="s">
        <v>4072</v>
      </c>
      <c r="F96" s="156" t="s">
        <v>4073</v>
      </c>
      <c r="G96" s="157" t="s">
        <v>3673</v>
      </c>
      <c r="H96" s="158">
        <v>2</v>
      </c>
      <c r="I96" s="159"/>
      <c r="J96" s="160">
        <f t="shared" si="0"/>
        <v>0</v>
      </c>
      <c r="K96" s="156" t="s">
        <v>3</v>
      </c>
      <c r="L96" s="35"/>
      <c r="M96" s="161" t="s">
        <v>3</v>
      </c>
      <c r="N96" s="162" t="s">
        <v>42</v>
      </c>
      <c r="O96" s="55"/>
      <c r="P96" s="163">
        <f t="shared" si="1"/>
        <v>0</v>
      </c>
      <c r="Q96" s="163">
        <v>0</v>
      </c>
      <c r="R96" s="163">
        <f t="shared" si="2"/>
        <v>0</v>
      </c>
      <c r="S96" s="163">
        <v>0</v>
      </c>
      <c r="T96" s="164">
        <f t="shared" si="3"/>
        <v>0</v>
      </c>
      <c r="U96" s="34"/>
      <c r="V96" s="34"/>
      <c r="W96" s="34"/>
      <c r="X96" s="34"/>
      <c r="Y96" s="34"/>
      <c r="Z96" s="34"/>
      <c r="AA96" s="34"/>
      <c r="AB96" s="34"/>
      <c r="AC96" s="34"/>
      <c r="AD96" s="34"/>
      <c r="AE96" s="34"/>
      <c r="AR96" s="165" t="s">
        <v>251</v>
      </c>
      <c r="AT96" s="165" t="s">
        <v>161</v>
      </c>
      <c r="AU96" s="165" t="s">
        <v>79</v>
      </c>
      <c r="AY96" s="19" t="s">
        <v>159</v>
      </c>
      <c r="BE96" s="166">
        <f t="shared" si="4"/>
        <v>0</v>
      </c>
      <c r="BF96" s="166">
        <f t="shared" si="5"/>
        <v>0</v>
      </c>
      <c r="BG96" s="166">
        <f t="shared" si="6"/>
        <v>0</v>
      </c>
      <c r="BH96" s="166">
        <f t="shared" si="7"/>
        <v>0</v>
      </c>
      <c r="BI96" s="166">
        <f t="shared" si="8"/>
        <v>0</v>
      </c>
      <c r="BJ96" s="19" t="s">
        <v>15</v>
      </c>
      <c r="BK96" s="166">
        <f t="shared" si="9"/>
        <v>0</v>
      </c>
      <c r="BL96" s="19" t="s">
        <v>251</v>
      </c>
      <c r="BM96" s="165" t="s">
        <v>4074</v>
      </c>
    </row>
    <row r="97" spans="1:65" s="2" customFormat="1" ht="16.5" customHeight="1">
      <c r="A97" s="34"/>
      <c r="B97" s="153"/>
      <c r="C97" s="154" t="s">
        <v>207</v>
      </c>
      <c r="D97" s="154" t="s">
        <v>161</v>
      </c>
      <c r="E97" s="155" t="s">
        <v>4075</v>
      </c>
      <c r="F97" s="156" t="s">
        <v>4076</v>
      </c>
      <c r="G97" s="157" t="s">
        <v>3673</v>
      </c>
      <c r="H97" s="158">
        <v>1</v>
      </c>
      <c r="I97" s="159"/>
      <c r="J97" s="160">
        <f t="shared" si="0"/>
        <v>0</v>
      </c>
      <c r="K97" s="156" t="s">
        <v>3</v>
      </c>
      <c r="L97" s="35"/>
      <c r="M97" s="161" t="s">
        <v>3</v>
      </c>
      <c r="N97" s="162" t="s">
        <v>42</v>
      </c>
      <c r="O97" s="55"/>
      <c r="P97" s="163">
        <f t="shared" si="1"/>
        <v>0</v>
      </c>
      <c r="Q97" s="163">
        <v>0</v>
      </c>
      <c r="R97" s="163">
        <f t="shared" si="2"/>
        <v>0</v>
      </c>
      <c r="S97" s="163">
        <v>0</v>
      </c>
      <c r="T97" s="164">
        <f t="shared" si="3"/>
        <v>0</v>
      </c>
      <c r="U97" s="34"/>
      <c r="V97" s="34"/>
      <c r="W97" s="34"/>
      <c r="X97" s="34"/>
      <c r="Y97" s="34"/>
      <c r="Z97" s="34"/>
      <c r="AA97" s="34"/>
      <c r="AB97" s="34"/>
      <c r="AC97" s="34"/>
      <c r="AD97" s="34"/>
      <c r="AE97" s="34"/>
      <c r="AR97" s="165" t="s">
        <v>251</v>
      </c>
      <c r="AT97" s="165" t="s">
        <v>161</v>
      </c>
      <c r="AU97" s="165" t="s">
        <v>79</v>
      </c>
      <c r="AY97" s="19" t="s">
        <v>159</v>
      </c>
      <c r="BE97" s="166">
        <f t="shared" si="4"/>
        <v>0</v>
      </c>
      <c r="BF97" s="166">
        <f t="shared" si="5"/>
        <v>0</v>
      </c>
      <c r="BG97" s="166">
        <f t="shared" si="6"/>
        <v>0</v>
      </c>
      <c r="BH97" s="166">
        <f t="shared" si="7"/>
        <v>0</v>
      </c>
      <c r="BI97" s="166">
        <f t="shared" si="8"/>
        <v>0</v>
      </c>
      <c r="BJ97" s="19" t="s">
        <v>15</v>
      </c>
      <c r="BK97" s="166">
        <f t="shared" si="9"/>
        <v>0</v>
      </c>
      <c r="BL97" s="19" t="s">
        <v>251</v>
      </c>
      <c r="BM97" s="165" t="s">
        <v>4077</v>
      </c>
    </row>
    <row r="98" spans="2:63" s="12" customFormat="1" ht="22.9" customHeight="1">
      <c r="B98" s="140"/>
      <c r="D98" s="141" t="s">
        <v>70</v>
      </c>
      <c r="E98" s="151" t="s">
        <v>4078</v>
      </c>
      <c r="F98" s="151" t="s">
        <v>4079</v>
      </c>
      <c r="I98" s="143"/>
      <c r="J98" s="152">
        <f>BK98</f>
        <v>0</v>
      </c>
      <c r="L98" s="140"/>
      <c r="M98" s="145"/>
      <c r="N98" s="146"/>
      <c r="O98" s="146"/>
      <c r="P98" s="147">
        <f>SUM(P99:P103)</f>
        <v>0</v>
      </c>
      <c r="Q98" s="146"/>
      <c r="R98" s="147">
        <f>SUM(R99:R103)</f>
        <v>0</v>
      </c>
      <c r="S98" s="146"/>
      <c r="T98" s="148">
        <f>SUM(T99:T103)</f>
        <v>0</v>
      </c>
      <c r="AR98" s="141" t="s">
        <v>79</v>
      </c>
      <c r="AT98" s="149" t="s">
        <v>70</v>
      </c>
      <c r="AU98" s="149" t="s">
        <v>15</v>
      </c>
      <c r="AY98" s="141" t="s">
        <v>159</v>
      </c>
      <c r="BK98" s="150">
        <f>SUM(BK99:BK103)</f>
        <v>0</v>
      </c>
    </row>
    <row r="99" spans="1:65" s="2" customFormat="1" ht="36" customHeight="1">
      <c r="A99" s="34"/>
      <c r="B99" s="153"/>
      <c r="C99" s="154" t="s">
        <v>211</v>
      </c>
      <c r="D99" s="154" t="s">
        <v>161</v>
      </c>
      <c r="E99" s="155" t="s">
        <v>4080</v>
      </c>
      <c r="F99" s="156" t="s">
        <v>4081</v>
      </c>
      <c r="G99" s="157" t="s">
        <v>3</v>
      </c>
      <c r="H99" s="158">
        <v>0</v>
      </c>
      <c r="I99" s="159"/>
      <c r="J99" s="160">
        <f>ROUND(I99*H99,2)</f>
        <v>0</v>
      </c>
      <c r="K99" s="156" t="s">
        <v>3</v>
      </c>
      <c r="L99" s="35"/>
      <c r="M99" s="161" t="s">
        <v>3</v>
      </c>
      <c r="N99" s="162" t="s">
        <v>42</v>
      </c>
      <c r="O99" s="55"/>
      <c r="P99" s="163">
        <f>O99*H99</f>
        <v>0</v>
      </c>
      <c r="Q99" s="163">
        <v>0</v>
      </c>
      <c r="R99" s="163">
        <f>Q99*H99</f>
        <v>0</v>
      </c>
      <c r="S99" s="163">
        <v>0</v>
      </c>
      <c r="T99" s="164">
        <f>S99*H99</f>
        <v>0</v>
      </c>
      <c r="U99" s="34"/>
      <c r="V99" s="34"/>
      <c r="W99" s="34"/>
      <c r="X99" s="34"/>
      <c r="Y99" s="34"/>
      <c r="Z99" s="34"/>
      <c r="AA99" s="34"/>
      <c r="AB99" s="34"/>
      <c r="AC99" s="34"/>
      <c r="AD99" s="34"/>
      <c r="AE99" s="34"/>
      <c r="AR99" s="165" t="s">
        <v>251</v>
      </c>
      <c r="AT99" s="165" t="s">
        <v>161</v>
      </c>
      <c r="AU99" s="165" t="s">
        <v>79</v>
      </c>
      <c r="AY99" s="19" t="s">
        <v>159</v>
      </c>
      <c r="BE99" s="166">
        <f>IF(N99="základní",J99,0)</f>
        <v>0</v>
      </c>
      <c r="BF99" s="166">
        <f>IF(N99="snížená",J99,0)</f>
        <v>0</v>
      </c>
      <c r="BG99" s="166">
        <f>IF(N99="zákl. přenesená",J99,0)</f>
        <v>0</v>
      </c>
      <c r="BH99" s="166">
        <f>IF(N99="sníž. přenesená",J99,0)</f>
        <v>0</v>
      </c>
      <c r="BI99" s="166">
        <f>IF(N99="nulová",J99,0)</f>
        <v>0</v>
      </c>
      <c r="BJ99" s="19" t="s">
        <v>15</v>
      </c>
      <c r="BK99" s="166">
        <f>ROUND(I99*H99,2)</f>
        <v>0</v>
      </c>
      <c r="BL99" s="19" t="s">
        <v>251</v>
      </c>
      <c r="BM99" s="165" t="s">
        <v>4082</v>
      </c>
    </row>
    <row r="100" spans="1:65" s="2" customFormat="1" ht="24" customHeight="1">
      <c r="A100" s="34"/>
      <c r="B100" s="153"/>
      <c r="C100" s="154" t="s">
        <v>217</v>
      </c>
      <c r="D100" s="154" t="s">
        <v>161</v>
      </c>
      <c r="E100" s="155" t="s">
        <v>4083</v>
      </c>
      <c r="F100" s="156" t="s">
        <v>4084</v>
      </c>
      <c r="G100" s="157" t="s">
        <v>3673</v>
      </c>
      <c r="H100" s="158">
        <v>1</v>
      </c>
      <c r="I100" s="159"/>
      <c r="J100" s="160">
        <f>ROUND(I100*H100,2)</f>
        <v>0</v>
      </c>
      <c r="K100" s="156" t="s">
        <v>3</v>
      </c>
      <c r="L100" s="35"/>
      <c r="M100" s="161" t="s">
        <v>3</v>
      </c>
      <c r="N100" s="162" t="s">
        <v>42</v>
      </c>
      <c r="O100" s="55"/>
      <c r="P100" s="163">
        <f>O100*H100</f>
        <v>0</v>
      </c>
      <c r="Q100" s="163">
        <v>0</v>
      </c>
      <c r="R100" s="163">
        <f>Q100*H100</f>
        <v>0</v>
      </c>
      <c r="S100" s="163">
        <v>0</v>
      </c>
      <c r="T100" s="164">
        <f>S100*H100</f>
        <v>0</v>
      </c>
      <c r="U100" s="34"/>
      <c r="V100" s="34"/>
      <c r="W100" s="34"/>
      <c r="X100" s="34"/>
      <c r="Y100" s="34"/>
      <c r="Z100" s="34"/>
      <c r="AA100" s="34"/>
      <c r="AB100" s="34"/>
      <c r="AC100" s="34"/>
      <c r="AD100" s="34"/>
      <c r="AE100" s="34"/>
      <c r="AR100" s="165" t="s">
        <v>251</v>
      </c>
      <c r="AT100" s="165" t="s">
        <v>161</v>
      </c>
      <c r="AU100" s="165" t="s">
        <v>79</v>
      </c>
      <c r="AY100" s="19" t="s">
        <v>159</v>
      </c>
      <c r="BE100" s="166">
        <f>IF(N100="základní",J100,0)</f>
        <v>0</v>
      </c>
      <c r="BF100" s="166">
        <f>IF(N100="snížená",J100,0)</f>
        <v>0</v>
      </c>
      <c r="BG100" s="166">
        <f>IF(N100="zákl. přenesená",J100,0)</f>
        <v>0</v>
      </c>
      <c r="BH100" s="166">
        <f>IF(N100="sníž. přenesená",J100,0)</f>
        <v>0</v>
      </c>
      <c r="BI100" s="166">
        <f>IF(N100="nulová",J100,0)</f>
        <v>0</v>
      </c>
      <c r="BJ100" s="19" t="s">
        <v>15</v>
      </c>
      <c r="BK100" s="166">
        <f>ROUND(I100*H100,2)</f>
        <v>0</v>
      </c>
      <c r="BL100" s="19" t="s">
        <v>251</v>
      </c>
      <c r="BM100" s="165" t="s">
        <v>4085</v>
      </c>
    </row>
    <row r="101" spans="1:65" s="2" customFormat="1" ht="24" customHeight="1">
      <c r="A101" s="34"/>
      <c r="B101" s="153"/>
      <c r="C101" s="154" t="s">
        <v>230</v>
      </c>
      <c r="D101" s="154" t="s">
        <v>161</v>
      </c>
      <c r="E101" s="155" t="s">
        <v>4086</v>
      </c>
      <c r="F101" s="156" t="s">
        <v>4087</v>
      </c>
      <c r="G101" s="157" t="s">
        <v>3673</v>
      </c>
      <c r="H101" s="158">
        <v>1</v>
      </c>
      <c r="I101" s="159"/>
      <c r="J101" s="160">
        <f>ROUND(I101*H101,2)</f>
        <v>0</v>
      </c>
      <c r="K101" s="156" t="s">
        <v>3</v>
      </c>
      <c r="L101" s="35"/>
      <c r="M101" s="161" t="s">
        <v>3</v>
      </c>
      <c r="N101" s="162" t="s">
        <v>42</v>
      </c>
      <c r="O101" s="55"/>
      <c r="P101" s="163">
        <f>O101*H101</f>
        <v>0</v>
      </c>
      <c r="Q101" s="163">
        <v>0</v>
      </c>
      <c r="R101" s="163">
        <f>Q101*H101</f>
        <v>0</v>
      </c>
      <c r="S101" s="163">
        <v>0</v>
      </c>
      <c r="T101" s="164">
        <f>S101*H101</f>
        <v>0</v>
      </c>
      <c r="U101" s="34"/>
      <c r="V101" s="34"/>
      <c r="W101" s="34"/>
      <c r="X101" s="34"/>
      <c r="Y101" s="34"/>
      <c r="Z101" s="34"/>
      <c r="AA101" s="34"/>
      <c r="AB101" s="34"/>
      <c r="AC101" s="34"/>
      <c r="AD101" s="34"/>
      <c r="AE101" s="34"/>
      <c r="AR101" s="165" t="s">
        <v>251</v>
      </c>
      <c r="AT101" s="165" t="s">
        <v>161</v>
      </c>
      <c r="AU101" s="165" t="s">
        <v>79</v>
      </c>
      <c r="AY101" s="19" t="s">
        <v>159</v>
      </c>
      <c r="BE101" s="166">
        <f>IF(N101="základní",J101,0)</f>
        <v>0</v>
      </c>
      <c r="BF101" s="166">
        <f>IF(N101="snížená",J101,0)</f>
        <v>0</v>
      </c>
      <c r="BG101" s="166">
        <f>IF(N101="zákl. přenesená",J101,0)</f>
        <v>0</v>
      </c>
      <c r="BH101" s="166">
        <f>IF(N101="sníž. přenesená",J101,0)</f>
        <v>0</v>
      </c>
      <c r="BI101" s="166">
        <f>IF(N101="nulová",J101,0)</f>
        <v>0</v>
      </c>
      <c r="BJ101" s="19" t="s">
        <v>15</v>
      </c>
      <c r="BK101" s="166">
        <f>ROUND(I101*H101,2)</f>
        <v>0</v>
      </c>
      <c r="BL101" s="19" t="s">
        <v>251</v>
      </c>
      <c r="BM101" s="165" t="s">
        <v>4088</v>
      </c>
    </row>
    <row r="102" spans="1:65" s="2" customFormat="1" ht="24" customHeight="1">
      <c r="A102" s="34"/>
      <c r="B102" s="153"/>
      <c r="C102" s="154" t="s">
        <v>236</v>
      </c>
      <c r="D102" s="154" t="s">
        <v>161</v>
      </c>
      <c r="E102" s="155" t="s">
        <v>4089</v>
      </c>
      <c r="F102" s="156" t="s">
        <v>4090</v>
      </c>
      <c r="G102" s="157" t="s">
        <v>3673</v>
      </c>
      <c r="H102" s="158">
        <v>1</v>
      </c>
      <c r="I102" s="159"/>
      <c r="J102" s="160">
        <f>ROUND(I102*H102,2)</f>
        <v>0</v>
      </c>
      <c r="K102" s="156" t="s">
        <v>3</v>
      </c>
      <c r="L102" s="35"/>
      <c r="M102" s="161" t="s">
        <v>3</v>
      </c>
      <c r="N102" s="162" t="s">
        <v>42</v>
      </c>
      <c r="O102" s="55"/>
      <c r="P102" s="163">
        <f>O102*H102</f>
        <v>0</v>
      </c>
      <c r="Q102" s="163">
        <v>0</v>
      </c>
      <c r="R102" s="163">
        <f>Q102*H102</f>
        <v>0</v>
      </c>
      <c r="S102" s="163">
        <v>0</v>
      </c>
      <c r="T102" s="164">
        <f>S102*H102</f>
        <v>0</v>
      </c>
      <c r="U102" s="34"/>
      <c r="V102" s="34"/>
      <c r="W102" s="34"/>
      <c r="X102" s="34"/>
      <c r="Y102" s="34"/>
      <c r="Z102" s="34"/>
      <c r="AA102" s="34"/>
      <c r="AB102" s="34"/>
      <c r="AC102" s="34"/>
      <c r="AD102" s="34"/>
      <c r="AE102" s="34"/>
      <c r="AR102" s="165" t="s">
        <v>251</v>
      </c>
      <c r="AT102" s="165" t="s">
        <v>161</v>
      </c>
      <c r="AU102" s="165" t="s">
        <v>79</v>
      </c>
      <c r="AY102" s="19" t="s">
        <v>159</v>
      </c>
      <c r="BE102" s="166">
        <f>IF(N102="základní",J102,0)</f>
        <v>0</v>
      </c>
      <c r="BF102" s="166">
        <f>IF(N102="snížená",J102,0)</f>
        <v>0</v>
      </c>
      <c r="BG102" s="166">
        <f>IF(N102="zákl. přenesená",J102,0)</f>
        <v>0</v>
      </c>
      <c r="BH102" s="166">
        <f>IF(N102="sníž. přenesená",J102,0)</f>
        <v>0</v>
      </c>
      <c r="BI102" s="166">
        <f>IF(N102="nulová",J102,0)</f>
        <v>0</v>
      </c>
      <c r="BJ102" s="19" t="s">
        <v>15</v>
      </c>
      <c r="BK102" s="166">
        <f>ROUND(I102*H102,2)</f>
        <v>0</v>
      </c>
      <c r="BL102" s="19" t="s">
        <v>251</v>
      </c>
      <c r="BM102" s="165" t="s">
        <v>4091</v>
      </c>
    </row>
    <row r="103" spans="1:65" s="2" customFormat="1" ht="16.5" customHeight="1">
      <c r="A103" s="34"/>
      <c r="B103" s="153"/>
      <c r="C103" s="154" t="s">
        <v>241</v>
      </c>
      <c r="D103" s="154" t="s">
        <v>161</v>
      </c>
      <c r="E103" s="155" t="s">
        <v>4092</v>
      </c>
      <c r="F103" s="156" t="s">
        <v>4093</v>
      </c>
      <c r="G103" s="157" t="s">
        <v>3673</v>
      </c>
      <c r="H103" s="158">
        <v>1</v>
      </c>
      <c r="I103" s="159"/>
      <c r="J103" s="160">
        <f>ROUND(I103*H103,2)</f>
        <v>0</v>
      </c>
      <c r="K103" s="156" t="s">
        <v>3</v>
      </c>
      <c r="L103" s="35"/>
      <c r="M103" s="161" t="s">
        <v>3</v>
      </c>
      <c r="N103" s="162" t="s">
        <v>42</v>
      </c>
      <c r="O103" s="55"/>
      <c r="P103" s="163">
        <f>O103*H103</f>
        <v>0</v>
      </c>
      <c r="Q103" s="163">
        <v>0</v>
      </c>
      <c r="R103" s="163">
        <f>Q103*H103</f>
        <v>0</v>
      </c>
      <c r="S103" s="163">
        <v>0</v>
      </c>
      <c r="T103" s="164">
        <f>S103*H103</f>
        <v>0</v>
      </c>
      <c r="U103" s="34"/>
      <c r="V103" s="34"/>
      <c r="W103" s="34"/>
      <c r="X103" s="34"/>
      <c r="Y103" s="34"/>
      <c r="Z103" s="34"/>
      <c r="AA103" s="34"/>
      <c r="AB103" s="34"/>
      <c r="AC103" s="34"/>
      <c r="AD103" s="34"/>
      <c r="AE103" s="34"/>
      <c r="AR103" s="165" t="s">
        <v>251</v>
      </c>
      <c r="AT103" s="165" t="s">
        <v>161</v>
      </c>
      <c r="AU103" s="165" t="s">
        <v>79</v>
      </c>
      <c r="AY103" s="19" t="s">
        <v>159</v>
      </c>
      <c r="BE103" s="166">
        <f>IF(N103="základní",J103,0)</f>
        <v>0</v>
      </c>
      <c r="BF103" s="166">
        <f>IF(N103="snížená",J103,0)</f>
        <v>0</v>
      </c>
      <c r="BG103" s="166">
        <f>IF(N103="zákl. přenesená",J103,0)</f>
        <v>0</v>
      </c>
      <c r="BH103" s="166">
        <f>IF(N103="sníž. přenesená",J103,0)</f>
        <v>0</v>
      </c>
      <c r="BI103" s="166">
        <f>IF(N103="nulová",J103,0)</f>
        <v>0</v>
      </c>
      <c r="BJ103" s="19" t="s">
        <v>15</v>
      </c>
      <c r="BK103" s="166">
        <f>ROUND(I103*H103,2)</f>
        <v>0</v>
      </c>
      <c r="BL103" s="19" t="s">
        <v>251</v>
      </c>
      <c r="BM103" s="165" t="s">
        <v>4094</v>
      </c>
    </row>
    <row r="104" spans="2:63" s="12" customFormat="1" ht="22.9" customHeight="1">
      <c r="B104" s="140"/>
      <c r="D104" s="141" t="s">
        <v>70</v>
      </c>
      <c r="E104" s="151" t="s">
        <v>4095</v>
      </c>
      <c r="F104" s="151" t="s">
        <v>4096</v>
      </c>
      <c r="I104" s="143"/>
      <c r="J104" s="152">
        <f>BK104</f>
        <v>0</v>
      </c>
      <c r="L104" s="140"/>
      <c r="M104" s="145"/>
      <c r="N104" s="146"/>
      <c r="O104" s="146"/>
      <c r="P104" s="147">
        <f>P105</f>
        <v>0</v>
      </c>
      <c r="Q104" s="146"/>
      <c r="R104" s="147">
        <f>R105</f>
        <v>0</v>
      </c>
      <c r="S104" s="146"/>
      <c r="T104" s="148">
        <f>T105</f>
        <v>0</v>
      </c>
      <c r="AR104" s="141" t="s">
        <v>79</v>
      </c>
      <c r="AT104" s="149" t="s">
        <v>70</v>
      </c>
      <c r="AU104" s="149" t="s">
        <v>15</v>
      </c>
      <c r="AY104" s="141" t="s">
        <v>159</v>
      </c>
      <c r="BK104" s="150">
        <f>BK105</f>
        <v>0</v>
      </c>
    </row>
    <row r="105" spans="1:65" s="2" customFormat="1" ht="36" customHeight="1">
      <c r="A105" s="34"/>
      <c r="B105" s="153"/>
      <c r="C105" s="154" t="s">
        <v>9</v>
      </c>
      <c r="D105" s="154" t="s">
        <v>161</v>
      </c>
      <c r="E105" s="155" t="s">
        <v>4097</v>
      </c>
      <c r="F105" s="156" t="s">
        <v>4098</v>
      </c>
      <c r="G105" s="157" t="s">
        <v>3673</v>
      </c>
      <c r="H105" s="158">
        <v>1</v>
      </c>
      <c r="I105" s="159"/>
      <c r="J105" s="160">
        <f>ROUND(I105*H105,2)</f>
        <v>0</v>
      </c>
      <c r="K105" s="156" t="s">
        <v>3</v>
      </c>
      <c r="L105" s="35"/>
      <c r="M105" s="161" t="s">
        <v>3</v>
      </c>
      <c r="N105" s="162" t="s">
        <v>42</v>
      </c>
      <c r="O105" s="55"/>
      <c r="P105" s="163">
        <f>O105*H105</f>
        <v>0</v>
      </c>
      <c r="Q105" s="163">
        <v>0</v>
      </c>
      <c r="R105" s="163">
        <f>Q105*H105</f>
        <v>0</v>
      </c>
      <c r="S105" s="163">
        <v>0</v>
      </c>
      <c r="T105" s="164">
        <f>S105*H105</f>
        <v>0</v>
      </c>
      <c r="U105" s="34"/>
      <c r="V105" s="34"/>
      <c r="W105" s="34"/>
      <c r="X105" s="34"/>
      <c r="Y105" s="34"/>
      <c r="Z105" s="34"/>
      <c r="AA105" s="34"/>
      <c r="AB105" s="34"/>
      <c r="AC105" s="34"/>
      <c r="AD105" s="34"/>
      <c r="AE105" s="34"/>
      <c r="AR105" s="165" t="s">
        <v>251</v>
      </c>
      <c r="AT105" s="165" t="s">
        <v>161</v>
      </c>
      <c r="AU105" s="165" t="s">
        <v>79</v>
      </c>
      <c r="AY105" s="19" t="s">
        <v>159</v>
      </c>
      <c r="BE105" s="166">
        <f>IF(N105="základní",J105,0)</f>
        <v>0</v>
      </c>
      <c r="BF105" s="166">
        <f>IF(N105="snížená",J105,0)</f>
        <v>0</v>
      </c>
      <c r="BG105" s="166">
        <f>IF(N105="zákl. přenesená",J105,0)</f>
        <v>0</v>
      </c>
      <c r="BH105" s="166">
        <f>IF(N105="sníž. přenesená",J105,0)</f>
        <v>0</v>
      </c>
      <c r="BI105" s="166">
        <f>IF(N105="nulová",J105,0)</f>
        <v>0</v>
      </c>
      <c r="BJ105" s="19" t="s">
        <v>15</v>
      </c>
      <c r="BK105" s="166">
        <f>ROUND(I105*H105,2)</f>
        <v>0</v>
      </c>
      <c r="BL105" s="19" t="s">
        <v>251</v>
      </c>
      <c r="BM105" s="165" t="s">
        <v>4099</v>
      </c>
    </row>
    <row r="106" spans="2:63" s="12" customFormat="1" ht="22.9" customHeight="1">
      <c r="B106" s="140"/>
      <c r="D106" s="141" t="s">
        <v>70</v>
      </c>
      <c r="E106" s="151" t="s">
        <v>4100</v>
      </c>
      <c r="F106" s="151" t="s">
        <v>4101</v>
      </c>
      <c r="I106" s="143"/>
      <c r="J106" s="152">
        <f>BK106</f>
        <v>0</v>
      </c>
      <c r="L106" s="140"/>
      <c r="M106" s="145"/>
      <c r="N106" s="146"/>
      <c r="O106" s="146"/>
      <c r="P106" s="147">
        <f>SUM(P107:P108)</f>
        <v>0</v>
      </c>
      <c r="Q106" s="146"/>
      <c r="R106" s="147">
        <f>SUM(R107:R108)</f>
        <v>0</v>
      </c>
      <c r="S106" s="146"/>
      <c r="T106" s="148">
        <f>SUM(T107:T108)</f>
        <v>0</v>
      </c>
      <c r="AR106" s="141" t="s">
        <v>79</v>
      </c>
      <c r="AT106" s="149" t="s">
        <v>70</v>
      </c>
      <c r="AU106" s="149" t="s">
        <v>15</v>
      </c>
      <c r="AY106" s="141" t="s">
        <v>159</v>
      </c>
      <c r="BK106" s="150">
        <f>SUM(BK107:BK108)</f>
        <v>0</v>
      </c>
    </row>
    <row r="107" spans="1:65" s="2" customFormat="1" ht="96" customHeight="1">
      <c r="A107" s="34"/>
      <c r="B107" s="153"/>
      <c r="C107" s="154" t="s">
        <v>251</v>
      </c>
      <c r="D107" s="154" t="s">
        <v>161</v>
      </c>
      <c r="E107" s="155" t="s">
        <v>4102</v>
      </c>
      <c r="F107" s="156" t="s">
        <v>4103</v>
      </c>
      <c r="G107" s="157" t="s">
        <v>3673</v>
      </c>
      <c r="H107" s="158">
        <v>1</v>
      </c>
      <c r="I107" s="159"/>
      <c r="J107" s="160">
        <f>ROUND(I107*H107,2)</f>
        <v>0</v>
      </c>
      <c r="K107" s="156" t="s">
        <v>3</v>
      </c>
      <c r="L107" s="35"/>
      <c r="M107" s="161" t="s">
        <v>3</v>
      </c>
      <c r="N107" s="162" t="s">
        <v>42</v>
      </c>
      <c r="O107" s="55"/>
      <c r="P107" s="163">
        <f>O107*H107</f>
        <v>0</v>
      </c>
      <c r="Q107" s="163">
        <v>0</v>
      </c>
      <c r="R107" s="163">
        <f>Q107*H107</f>
        <v>0</v>
      </c>
      <c r="S107" s="163">
        <v>0</v>
      </c>
      <c r="T107" s="164">
        <f>S107*H107</f>
        <v>0</v>
      </c>
      <c r="U107" s="34"/>
      <c r="V107" s="34"/>
      <c r="W107" s="34"/>
      <c r="X107" s="34"/>
      <c r="Y107" s="34"/>
      <c r="Z107" s="34"/>
      <c r="AA107" s="34"/>
      <c r="AB107" s="34"/>
      <c r="AC107" s="34"/>
      <c r="AD107" s="34"/>
      <c r="AE107" s="34"/>
      <c r="AR107" s="165" t="s">
        <v>251</v>
      </c>
      <c r="AT107" s="165" t="s">
        <v>161</v>
      </c>
      <c r="AU107" s="165" t="s">
        <v>79</v>
      </c>
      <c r="AY107" s="19" t="s">
        <v>159</v>
      </c>
      <c r="BE107" s="166">
        <f>IF(N107="základní",J107,0)</f>
        <v>0</v>
      </c>
      <c r="BF107" s="166">
        <f>IF(N107="snížená",J107,0)</f>
        <v>0</v>
      </c>
      <c r="BG107" s="166">
        <f>IF(N107="zákl. přenesená",J107,0)</f>
        <v>0</v>
      </c>
      <c r="BH107" s="166">
        <f>IF(N107="sníž. přenesená",J107,0)</f>
        <v>0</v>
      </c>
      <c r="BI107" s="166">
        <f>IF(N107="nulová",J107,0)</f>
        <v>0</v>
      </c>
      <c r="BJ107" s="19" t="s">
        <v>15</v>
      </c>
      <c r="BK107" s="166">
        <f>ROUND(I107*H107,2)</f>
        <v>0</v>
      </c>
      <c r="BL107" s="19" t="s">
        <v>251</v>
      </c>
      <c r="BM107" s="165" t="s">
        <v>4104</v>
      </c>
    </row>
    <row r="108" spans="1:65" s="2" customFormat="1" ht="24" customHeight="1">
      <c r="A108" s="34"/>
      <c r="B108" s="153"/>
      <c r="C108" s="154" t="s">
        <v>261</v>
      </c>
      <c r="D108" s="154" t="s">
        <v>161</v>
      </c>
      <c r="E108" s="155" t="s">
        <v>4105</v>
      </c>
      <c r="F108" s="156" t="s">
        <v>4106</v>
      </c>
      <c r="G108" s="157" t="s">
        <v>3673</v>
      </c>
      <c r="H108" s="158">
        <v>1</v>
      </c>
      <c r="I108" s="159"/>
      <c r="J108" s="160">
        <f>ROUND(I108*H108,2)</f>
        <v>0</v>
      </c>
      <c r="K108" s="156" t="s">
        <v>3</v>
      </c>
      <c r="L108" s="35"/>
      <c r="M108" s="161" t="s">
        <v>3</v>
      </c>
      <c r="N108" s="162" t="s">
        <v>42</v>
      </c>
      <c r="O108" s="55"/>
      <c r="P108" s="163">
        <f>O108*H108</f>
        <v>0</v>
      </c>
      <c r="Q108" s="163">
        <v>0</v>
      </c>
      <c r="R108" s="163">
        <f>Q108*H108</f>
        <v>0</v>
      </c>
      <c r="S108" s="163">
        <v>0</v>
      </c>
      <c r="T108" s="164">
        <f>S108*H108</f>
        <v>0</v>
      </c>
      <c r="U108" s="34"/>
      <c r="V108" s="34"/>
      <c r="W108" s="34"/>
      <c r="X108" s="34"/>
      <c r="Y108" s="34"/>
      <c r="Z108" s="34"/>
      <c r="AA108" s="34"/>
      <c r="AB108" s="34"/>
      <c r="AC108" s="34"/>
      <c r="AD108" s="34"/>
      <c r="AE108" s="34"/>
      <c r="AR108" s="165" t="s">
        <v>251</v>
      </c>
      <c r="AT108" s="165" t="s">
        <v>161</v>
      </c>
      <c r="AU108" s="165" t="s">
        <v>79</v>
      </c>
      <c r="AY108" s="19" t="s">
        <v>159</v>
      </c>
      <c r="BE108" s="166">
        <f>IF(N108="základní",J108,0)</f>
        <v>0</v>
      </c>
      <c r="BF108" s="166">
        <f>IF(N108="snížená",J108,0)</f>
        <v>0</v>
      </c>
      <c r="BG108" s="166">
        <f>IF(N108="zákl. přenesená",J108,0)</f>
        <v>0</v>
      </c>
      <c r="BH108" s="166">
        <f>IF(N108="sníž. přenesená",J108,0)</f>
        <v>0</v>
      </c>
      <c r="BI108" s="166">
        <f>IF(N108="nulová",J108,0)</f>
        <v>0</v>
      </c>
      <c r="BJ108" s="19" t="s">
        <v>15</v>
      </c>
      <c r="BK108" s="166">
        <f>ROUND(I108*H108,2)</f>
        <v>0</v>
      </c>
      <c r="BL108" s="19" t="s">
        <v>251</v>
      </c>
      <c r="BM108" s="165" t="s">
        <v>4107</v>
      </c>
    </row>
    <row r="109" spans="2:63" s="12" customFormat="1" ht="22.9" customHeight="1">
      <c r="B109" s="140"/>
      <c r="D109" s="141" t="s">
        <v>70</v>
      </c>
      <c r="E109" s="151" t="s">
        <v>4108</v>
      </c>
      <c r="F109" s="151" t="s">
        <v>4109</v>
      </c>
      <c r="I109" s="143"/>
      <c r="J109" s="152">
        <f>BK109</f>
        <v>0</v>
      </c>
      <c r="L109" s="140"/>
      <c r="M109" s="145"/>
      <c r="N109" s="146"/>
      <c r="O109" s="146"/>
      <c r="P109" s="147">
        <f>SUM(P110:P131)</f>
        <v>0</v>
      </c>
      <c r="Q109" s="146"/>
      <c r="R109" s="147">
        <f>SUM(R110:R131)</f>
        <v>0</v>
      </c>
      <c r="S109" s="146"/>
      <c r="T109" s="148">
        <f>SUM(T110:T131)</f>
        <v>0</v>
      </c>
      <c r="AR109" s="141" t="s">
        <v>79</v>
      </c>
      <c r="AT109" s="149" t="s">
        <v>70</v>
      </c>
      <c r="AU109" s="149" t="s">
        <v>15</v>
      </c>
      <c r="AY109" s="141" t="s">
        <v>159</v>
      </c>
      <c r="BK109" s="150">
        <f>SUM(BK110:BK131)</f>
        <v>0</v>
      </c>
    </row>
    <row r="110" spans="1:65" s="2" customFormat="1" ht="24" customHeight="1">
      <c r="A110" s="34"/>
      <c r="B110" s="153"/>
      <c r="C110" s="154" t="s">
        <v>265</v>
      </c>
      <c r="D110" s="154" t="s">
        <v>161</v>
      </c>
      <c r="E110" s="155" t="s">
        <v>4110</v>
      </c>
      <c r="F110" s="156" t="s">
        <v>4111</v>
      </c>
      <c r="G110" s="157" t="s">
        <v>3</v>
      </c>
      <c r="H110" s="158">
        <v>0</v>
      </c>
      <c r="I110" s="159"/>
      <c r="J110" s="160">
        <f aca="true" t="shared" si="10" ref="J110:J131">ROUND(I110*H110,2)</f>
        <v>0</v>
      </c>
      <c r="K110" s="156" t="s">
        <v>3</v>
      </c>
      <c r="L110" s="35"/>
      <c r="M110" s="161" t="s">
        <v>3</v>
      </c>
      <c r="N110" s="162" t="s">
        <v>42</v>
      </c>
      <c r="O110" s="55"/>
      <c r="P110" s="163">
        <f aca="true" t="shared" si="11" ref="P110:P131">O110*H110</f>
        <v>0</v>
      </c>
      <c r="Q110" s="163">
        <v>0</v>
      </c>
      <c r="R110" s="163">
        <f aca="true" t="shared" si="12" ref="R110:R131">Q110*H110</f>
        <v>0</v>
      </c>
      <c r="S110" s="163">
        <v>0</v>
      </c>
      <c r="T110" s="164">
        <f aca="true" t="shared" si="13" ref="T110:T131">S110*H110</f>
        <v>0</v>
      </c>
      <c r="U110" s="34"/>
      <c r="V110" s="34"/>
      <c r="W110" s="34"/>
      <c r="X110" s="34"/>
      <c r="Y110" s="34"/>
      <c r="Z110" s="34"/>
      <c r="AA110" s="34"/>
      <c r="AB110" s="34"/>
      <c r="AC110" s="34"/>
      <c r="AD110" s="34"/>
      <c r="AE110" s="34"/>
      <c r="AR110" s="165" t="s">
        <v>251</v>
      </c>
      <c r="AT110" s="165" t="s">
        <v>161</v>
      </c>
      <c r="AU110" s="165" t="s">
        <v>79</v>
      </c>
      <c r="AY110" s="19" t="s">
        <v>159</v>
      </c>
      <c r="BE110" s="166">
        <f aca="true" t="shared" si="14" ref="BE110:BE131">IF(N110="základní",J110,0)</f>
        <v>0</v>
      </c>
      <c r="BF110" s="166">
        <f aca="true" t="shared" si="15" ref="BF110:BF131">IF(N110="snížená",J110,0)</f>
        <v>0</v>
      </c>
      <c r="BG110" s="166">
        <f aca="true" t="shared" si="16" ref="BG110:BG131">IF(N110="zákl. přenesená",J110,0)</f>
        <v>0</v>
      </c>
      <c r="BH110" s="166">
        <f aca="true" t="shared" si="17" ref="BH110:BH131">IF(N110="sníž. přenesená",J110,0)</f>
        <v>0</v>
      </c>
      <c r="BI110" s="166">
        <f aca="true" t="shared" si="18" ref="BI110:BI131">IF(N110="nulová",J110,0)</f>
        <v>0</v>
      </c>
      <c r="BJ110" s="19" t="s">
        <v>15</v>
      </c>
      <c r="BK110" s="166">
        <f aca="true" t="shared" si="19" ref="BK110:BK131">ROUND(I110*H110,2)</f>
        <v>0</v>
      </c>
      <c r="BL110" s="19" t="s">
        <v>251</v>
      </c>
      <c r="BM110" s="165" t="s">
        <v>4112</v>
      </c>
    </row>
    <row r="111" spans="1:65" s="2" customFormat="1" ht="16.5" customHeight="1">
      <c r="A111" s="34"/>
      <c r="B111" s="153"/>
      <c r="C111" s="154" t="s">
        <v>271</v>
      </c>
      <c r="D111" s="154" t="s">
        <v>161</v>
      </c>
      <c r="E111" s="155" t="s">
        <v>4113</v>
      </c>
      <c r="F111" s="156" t="s">
        <v>4114</v>
      </c>
      <c r="G111" s="157" t="s">
        <v>298</v>
      </c>
      <c r="H111" s="158">
        <v>70</v>
      </c>
      <c r="I111" s="159"/>
      <c r="J111" s="160">
        <f t="shared" si="10"/>
        <v>0</v>
      </c>
      <c r="K111" s="156" t="s">
        <v>3</v>
      </c>
      <c r="L111" s="35"/>
      <c r="M111" s="161" t="s">
        <v>3</v>
      </c>
      <c r="N111" s="162" t="s">
        <v>42</v>
      </c>
      <c r="O111" s="55"/>
      <c r="P111" s="163">
        <f t="shared" si="11"/>
        <v>0</v>
      </c>
      <c r="Q111" s="163">
        <v>0</v>
      </c>
      <c r="R111" s="163">
        <f t="shared" si="12"/>
        <v>0</v>
      </c>
      <c r="S111" s="163">
        <v>0</v>
      </c>
      <c r="T111" s="164">
        <f t="shared" si="13"/>
        <v>0</v>
      </c>
      <c r="U111" s="34"/>
      <c r="V111" s="34"/>
      <c r="W111" s="34"/>
      <c r="X111" s="34"/>
      <c r="Y111" s="34"/>
      <c r="Z111" s="34"/>
      <c r="AA111" s="34"/>
      <c r="AB111" s="34"/>
      <c r="AC111" s="34"/>
      <c r="AD111" s="34"/>
      <c r="AE111" s="34"/>
      <c r="AR111" s="165" t="s">
        <v>251</v>
      </c>
      <c r="AT111" s="165" t="s">
        <v>161</v>
      </c>
      <c r="AU111" s="165" t="s">
        <v>79</v>
      </c>
      <c r="AY111" s="19" t="s">
        <v>159</v>
      </c>
      <c r="BE111" s="166">
        <f t="shared" si="14"/>
        <v>0</v>
      </c>
      <c r="BF111" s="166">
        <f t="shared" si="15"/>
        <v>0</v>
      </c>
      <c r="BG111" s="166">
        <f t="shared" si="16"/>
        <v>0</v>
      </c>
      <c r="BH111" s="166">
        <f t="shared" si="17"/>
        <v>0</v>
      </c>
      <c r="BI111" s="166">
        <f t="shared" si="18"/>
        <v>0</v>
      </c>
      <c r="BJ111" s="19" t="s">
        <v>15</v>
      </c>
      <c r="BK111" s="166">
        <f t="shared" si="19"/>
        <v>0</v>
      </c>
      <c r="BL111" s="19" t="s">
        <v>251</v>
      </c>
      <c r="BM111" s="165" t="s">
        <v>4115</v>
      </c>
    </row>
    <row r="112" spans="1:65" s="2" customFormat="1" ht="24" customHeight="1">
      <c r="A112" s="34"/>
      <c r="B112" s="153"/>
      <c r="C112" s="154" t="s">
        <v>277</v>
      </c>
      <c r="D112" s="154" t="s">
        <v>161</v>
      </c>
      <c r="E112" s="155" t="s">
        <v>4116</v>
      </c>
      <c r="F112" s="156" t="s">
        <v>4117</v>
      </c>
      <c r="G112" s="157" t="s">
        <v>298</v>
      </c>
      <c r="H112" s="158">
        <v>35</v>
      </c>
      <c r="I112" s="159"/>
      <c r="J112" s="160">
        <f t="shared" si="10"/>
        <v>0</v>
      </c>
      <c r="K112" s="156" t="s">
        <v>3</v>
      </c>
      <c r="L112" s="35"/>
      <c r="M112" s="161" t="s">
        <v>3</v>
      </c>
      <c r="N112" s="162" t="s">
        <v>42</v>
      </c>
      <c r="O112" s="55"/>
      <c r="P112" s="163">
        <f t="shared" si="11"/>
        <v>0</v>
      </c>
      <c r="Q112" s="163">
        <v>0</v>
      </c>
      <c r="R112" s="163">
        <f t="shared" si="12"/>
        <v>0</v>
      </c>
      <c r="S112" s="163">
        <v>0</v>
      </c>
      <c r="T112" s="164">
        <f t="shared" si="13"/>
        <v>0</v>
      </c>
      <c r="U112" s="34"/>
      <c r="V112" s="34"/>
      <c r="W112" s="34"/>
      <c r="X112" s="34"/>
      <c r="Y112" s="34"/>
      <c r="Z112" s="34"/>
      <c r="AA112" s="34"/>
      <c r="AB112" s="34"/>
      <c r="AC112" s="34"/>
      <c r="AD112" s="34"/>
      <c r="AE112" s="34"/>
      <c r="AR112" s="165" t="s">
        <v>251</v>
      </c>
      <c r="AT112" s="165" t="s">
        <v>161</v>
      </c>
      <c r="AU112" s="165" t="s">
        <v>79</v>
      </c>
      <c r="AY112" s="19" t="s">
        <v>159</v>
      </c>
      <c r="BE112" s="166">
        <f t="shared" si="14"/>
        <v>0</v>
      </c>
      <c r="BF112" s="166">
        <f t="shared" si="15"/>
        <v>0</v>
      </c>
      <c r="BG112" s="166">
        <f t="shared" si="16"/>
        <v>0</v>
      </c>
      <c r="BH112" s="166">
        <f t="shared" si="17"/>
        <v>0</v>
      </c>
      <c r="BI112" s="166">
        <f t="shared" si="18"/>
        <v>0</v>
      </c>
      <c r="BJ112" s="19" t="s">
        <v>15</v>
      </c>
      <c r="BK112" s="166">
        <f t="shared" si="19"/>
        <v>0</v>
      </c>
      <c r="BL112" s="19" t="s">
        <v>251</v>
      </c>
      <c r="BM112" s="165" t="s">
        <v>4118</v>
      </c>
    </row>
    <row r="113" spans="1:65" s="2" customFormat="1" ht="16.5" customHeight="1">
      <c r="A113" s="34"/>
      <c r="B113" s="153"/>
      <c r="C113" s="154" t="s">
        <v>8</v>
      </c>
      <c r="D113" s="154" t="s">
        <v>161</v>
      </c>
      <c r="E113" s="155" t="s">
        <v>4119</v>
      </c>
      <c r="F113" s="156" t="s">
        <v>4120</v>
      </c>
      <c r="G113" s="157" t="s">
        <v>298</v>
      </c>
      <c r="H113" s="158">
        <v>25</v>
      </c>
      <c r="I113" s="159"/>
      <c r="J113" s="160">
        <f t="shared" si="10"/>
        <v>0</v>
      </c>
      <c r="K113" s="156" t="s">
        <v>3</v>
      </c>
      <c r="L113" s="35"/>
      <c r="M113" s="161" t="s">
        <v>3</v>
      </c>
      <c r="N113" s="162" t="s">
        <v>42</v>
      </c>
      <c r="O113" s="55"/>
      <c r="P113" s="163">
        <f t="shared" si="11"/>
        <v>0</v>
      </c>
      <c r="Q113" s="163">
        <v>0</v>
      </c>
      <c r="R113" s="163">
        <f t="shared" si="12"/>
        <v>0</v>
      </c>
      <c r="S113" s="163">
        <v>0</v>
      </c>
      <c r="T113" s="164">
        <f t="shared" si="13"/>
        <v>0</v>
      </c>
      <c r="U113" s="34"/>
      <c r="V113" s="34"/>
      <c r="W113" s="34"/>
      <c r="X113" s="34"/>
      <c r="Y113" s="34"/>
      <c r="Z113" s="34"/>
      <c r="AA113" s="34"/>
      <c r="AB113" s="34"/>
      <c r="AC113" s="34"/>
      <c r="AD113" s="34"/>
      <c r="AE113" s="34"/>
      <c r="AR113" s="165" t="s">
        <v>251</v>
      </c>
      <c r="AT113" s="165" t="s">
        <v>161</v>
      </c>
      <c r="AU113" s="165" t="s">
        <v>79</v>
      </c>
      <c r="AY113" s="19" t="s">
        <v>159</v>
      </c>
      <c r="BE113" s="166">
        <f t="shared" si="14"/>
        <v>0</v>
      </c>
      <c r="BF113" s="166">
        <f t="shared" si="15"/>
        <v>0</v>
      </c>
      <c r="BG113" s="166">
        <f t="shared" si="16"/>
        <v>0</v>
      </c>
      <c r="BH113" s="166">
        <f t="shared" si="17"/>
        <v>0</v>
      </c>
      <c r="BI113" s="166">
        <f t="shared" si="18"/>
        <v>0</v>
      </c>
      <c r="BJ113" s="19" t="s">
        <v>15</v>
      </c>
      <c r="BK113" s="166">
        <f t="shared" si="19"/>
        <v>0</v>
      </c>
      <c r="BL113" s="19" t="s">
        <v>251</v>
      </c>
      <c r="BM113" s="165" t="s">
        <v>4121</v>
      </c>
    </row>
    <row r="114" spans="1:65" s="2" customFormat="1" ht="16.5" customHeight="1">
      <c r="A114" s="34"/>
      <c r="B114" s="153"/>
      <c r="C114" s="154" t="s">
        <v>286</v>
      </c>
      <c r="D114" s="154" t="s">
        <v>161</v>
      </c>
      <c r="E114" s="155" t="s">
        <v>4122</v>
      </c>
      <c r="F114" s="156" t="s">
        <v>4123</v>
      </c>
      <c r="G114" s="157" t="s">
        <v>298</v>
      </c>
      <c r="H114" s="158">
        <v>30</v>
      </c>
      <c r="I114" s="159"/>
      <c r="J114" s="160">
        <f t="shared" si="10"/>
        <v>0</v>
      </c>
      <c r="K114" s="156" t="s">
        <v>3</v>
      </c>
      <c r="L114" s="35"/>
      <c r="M114" s="161" t="s">
        <v>3</v>
      </c>
      <c r="N114" s="162" t="s">
        <v>42</v>
      </c>
      <c r="O114" s="55"/>
      <c r="P114" s="163">
        <f t="shared" si="11"/>
        <v>0</v>
      </c>
      <c r="Q114" s="163">
        <v>0</v>
      </c>
      <c r="R114" s="163">
        <f t="shared" si="12"/>
        <v>0</v>
      </c>
      <c r="S114" s="163">
        <v>0</v>
      </c>
      <c r="T114" s="164">
        <f t="shared" si="13"/>
        <v>0</v>
      </c>
      <c r="U114" s="34"/>
      <c r="V114" s="34"/>
      <c r="W114" s="34"/>
      <c r="X114" s="34"/>
      <c r="Y114" s="34"/>
      <c r="Z114" s="34"/>
      <c r="AA114" s="34"/>
      <c r="AB114" s="34"/>
      <c r="AC114" s="34"/>
      <c r="AD114" s="34"/>
      <c r="AE114" s="34"/>
      <c r="AR114" s="165" t="s">
        <v>251</v>
      </c>
      <c r="AT114" s="165" t="s">
        <v>161</v>
      </c>
      <c r="AU114" s="165" t="s">
        <v>79</v>
      </c>
      <c r="AY114" s="19" t="s">
        <v>159</v>
      </c>
      <c r="BE114" s="166">
        <f t="shared" si="14"/>
        <v>0</v>
      </c>
      <c r="BF114" s="166">
        <f t="shared" si="15"/>
        <v>0</v>
      </c>
      <c r="BG114" s="166">
        <f t="shared" si="16"/>
        <v>0</v>
      </c>
      <c r="BH114" s="166">
        <f t="shared" si="17"/>
        <v>0</v>
      </c>
      <c r="BI114" s="166">
        <f t="shared" si="18"/>
        <v>0</v>
      </c>
      <c r="BJ114" s="19" t="s">
        <v>15</v>
      </c>
      <c r="BK114" s="166">
        <f t="shared" si="19"/>
        <v>0</v>
      </c>
      <c r="BL114" s="19" t="s">
        <v>251</v>
      </c>
      <c r="BM114" s="165" t="s">
        <v>4124</v>
      </c>
    </row>
    <row r="115" spans="1:65" s="2" customFormat="1" ht="16.5" customHeight="1">
      <c r="A115" s="34"/>
      <c r="B115" s="153"/>
      <c r="C115" s="154" t="s">
        <v>290</v>
      </c>
      <c r="D115" s="154" t="s">
        <v>161</v>
      </c>
      <c r="E115" s="155" t="s">
        <v>4125</v>
      </c>
      <c r="F115" s="156" t="s">
        <v>4126</v>
      </c>
      <c r="G115" s="157" t="s">
        <v>298</v>
      </c>
      <c r="H115" s="158">
        <v>10</v>
      </c>
      <c r="I115" s="159"/>
      <c r="J115" s="160">
        <f t="shared" si="10"/>
        <v>0</v>
      </c>
      <c r="K115" s="156" t="s">
        <v>3</v>
      </c>
      <c r="L115" s="35"/>
      <c r="M115" s="161" t="s">
        <v>3</v>
      </c>
      <c r="N115" s="162" t="s">
        <v>42</v>
      </c>
      <c r="O115" s="55"/>
      <c r="P115" s="163">
        <f t="shared" si="11"/>
        <v>0</v>
      </c>
      <c r="Q115" s="163">
        <v>0</v>
      </c>
      <c r="R115" s="163">
        <f t="shared" si="12"/>
        <v>0</v>
      </c>
      <c r="S115" s="163">
        <v>0</v>
      </c>
      <c r="T115" s="164">
        <f t="shared" si="13"/>
        <v>0</v>
      </c>
      <c r="U115" s="34"/>
      <c r="V115" s="34"/>
      <c r="W115" s="34"/>
      <c r="X115" s="34"/>
      <c r="Y115" s="34"/>
      <c r="Z115" s="34"/>
      <c r="AA115" s="34"/>
      <c r="AB115" s="34"/>
      <c r="AC115" s="34"/>
      <c r="AD115" s="34"/>
      <c r="AE115" s="34"/>
      <c r="AR115" s="165" t="s">
        <v>251</v>
      </c>
      <c r="AT115" s="165" t="s">
        <v>161</v>
      </c>
      <c r="AU115" s="165" t="s">
        <v>79</v>
      </c>
      <c r="AY115" s="19" t="s">
        <v>159</v>
      </c>
      <c r="BE115" s="166">
        <f t="shared" si="14"/>
        <v>0</v>
      </c>
      <c r="BF115" s="166">
        <f t="shared" si="15"/>
        <v>0</v>
      </c>
      <c r="BG115" s="166">
        <f t="shared" si="16"/>
        <v>0</v>
      </c>
      <c r="BH115" s="166">
        <f t="shared" si="17"/>
        <v>0</v>
      </c>
      <c r="BI115" s="166">
        <f t="shared" si="18"/>
        <v>0</v>
      </c>
      <c r="BJ115" s="19" t="s">
        <v>15</v>
      </c>
      <c r="BK115" s="166">
        <f t="shared" si="19"/>
        <v>0</v>
      </c>
      <c r="BL115" s="19" t="s">
        <v>251</v>
      </c>
      <c r="BM115" s="165" t="s">
        <v>4127</v>
      </c>
    </row>
    <row r="116" spans="1:65" s="2" customFormat="1" ht="16.5" customHeight="1">
      <c r="A116" s="34"/>
      <c r="B116" s="153"/>
      <c r="C116" s="154" t="s">
        <v>295</v>
      </c>
      <c r="D116" s="154" t="s">
        <v>161</v>
      </c>
      <c r="E116" s="155" t="s">
        <v>4128</v>
      </c>
      <c r="F116" s="156" t="s">
        <v>4129</v>
      </c>
      <c r="G116" s="157" t="s">
        <v>298</v>
      </c>
      <c r="H116" s="158">
        <v>10</v>
      </c>
      <c r="I116" s="159"/>
      <c r="J116" s="160">
        <f t="shared" si="10"/>
        <v>0</v>
      </c>
      <c r="K116" s="156" t="s">
        <v>3</v>
      </c>
      <c r="L116" s="35"/>
      <c r="M116" s="161" t="s">
        <v>3</v>
      </c>
      <c r="N116" s="162" t="s">
        <v>42</v>
      </c>
      <c r="O116" s="55"/>
      <c r="P116" s="163">
        <f t="shared" si="11"/>
        <v>0</v>
      </c>
      <c r="Q116" s="163">
        <v>0</v>
      </c>
      <c r="R116" s="163">
        <f t="shared" si="12"/>
        <v>0</v>
      </c>
      <c r="S116" s="163">
        <v>0</v>
      </c>
      <c r="T116" s="164">
        <f t="shared" si="13"/>
        <v>0</v>
      </c>
      <c r="U116" s="34"/>
      <c r="V116" s="34"/>
      <c r="W116" s="34"/>
      <c r="X116" s="34"/>
      <c r="Y116" s="34"/>
      <c r="Z116" s="34"/>
      <c r="AA116" s="34"/>
      <c r="AB116" s="34"/>
      <c r="AC116" s="34"/>
      <c r="AD116" s="34"/>
      <c r="AE116" s="34"/>
      <c r="AR116" s="165" t="s">
        <v>251</v>
      </c>
      <c r="AT116" s="165" t="s">
        <v>161</v>
      </c>
      <c r="AU116" s="165" t="s">
        <v>79</v>
      </c>
      <c r="AY116" s="19" t="s">
        <v>159</v>
      </c>
      <c r="BE116" s="166">
        <f t="shared" si="14"/>
        <v>0</v>
      </c>
      <c r="BF116" s="166">
        <f t="shared" si="15"/>
        <v>0</v>
      </c>
      <c r="BG116" s="166">
        <f t="shared" si="16"/>
        <v>0</v>
      </c>
      <c r="BH116" s="166">
        <f t="shared" si="17"/>
        <v>0</v>
      </c>
      <c r="BI116" s="166">
        <f t="shared" si="18"/>
        <v>0</v>
      </c>
      <c r="BJ116" s="19" t="s">
        <v>15</v>
      </c>
      <c r="BK116" s="166">
        <f t="shared" si="19"/>
        <v>0</v>
      </c>
      <c r="BL116" s="19" t="s">
        <v>251</v>
      </c>
      <c r="BM116" s="165" t="s">
        <v>4130</v>
      </c>
    </row>
    <row r="117" spans="1:65" s="2" customFormat="1" ht="16.5" customHeight="1">
      <c r="A117" s="34"/>
      <c r="B117" s="153"/>
      <c r="C117" s="154" t="s">
        <v>300</v>
      </c>
      <c r="D117" s="154" t="s">
        <v>161</v>
      </c>
      <c r="E117" s="155" t="s">
        <v>4131</v>
      </c>
      <c r="F117" s="156" t="s">
        <v>4132</v>
      </c>
      <c r="G117" s="157" t="s">
        <v>298</v>
      </c>
      <c r="H117" s="158">
        <v>15</v>
      </c>
      <c r="I117" s="159"/>
      <c r="J117" s="160">
        <f t="shared" si="10"/>
        <v>0</v>
      </c>
      <c r="K117" s="156" t="s">
        <v>3</v>
      </c>
      <c r="L117" s="35"/>
      <c r="M117" s="161" t="s">
        <v>3</v>
      </c>
      <c r="N117" s="162" t="s">
        <v>42</v>
      </c>
      <c r="O117" s="55"/>
      <c r="P117" s="163">
        <f t="shared" si="11"/>
        <v>0</v>
      </c>
      <c r="Q117" s="163">
        <v>0</v>
      </c>
      <c r="R117" s="163">
        <f t="shared" si="12"/>
        <v>0</v>
      </c>
      <c r="S117" s="163">
        <v>0</v>
      </c>
      <c r="T117" s="164">
        <f t="shared" si="13"/>
        <v>0</v>
      </c>
      <c r="U117" s="34"/>
      <c r="V117" s="34"/>
      <c r="W117" s="34"/>
      <c r="X117" s="34"/>
      <c r="Y117" s="34"/>
      <c r="Z117" s="34"/>
      <c r="AA117" s="34"/>
      <c r="AB117" s="34"/>
      <c r="AC117" s="34"/>
      <c r="AD117" s="34"/>
      <c r="AE117" s="34"/>
      <c r="AR117" s="165" t="s">
        <v>251</v>
      </c>
      <c r="AT117" s="165" t="s">
        <v>161</v>
      </c>
      <c r="AU117" s="165" t="s">
        <v>79</v>
      </c>
      <c r="AY117" s="19" t="s">
        <v>159</v>
      </c>
      <c r="BE117" s="166">
        <f t="shared" si="14"/>
        <v>0</v>
      </c>
      <c r="BF117" s="166">
        <f t="shared" si="15"/>
        <v>0</v>
      </c>
      <c r="BG117" s="166">
        <f t="shared" si="16"/>
        <v>0</v>
      </c>
      <c r="BH117" s="166">
        <f t="shared" si="17"/>
        <v>0</v>
      </c>
      <c r="BI117" s="166">
        <f t="shared" si="18"/>
        <v>0</v>
      </c>
      <c r="BJ117" s="19" t="s">
        <v>15</v>
      </c>
      <c r="BK117" s="166">
        <f t="shared" si="19"/>
        <v>0</v>
      </c>
      <c r="BL117" s="19" t="s">
        <v>251</v>
      </c>
      <c r="BM117" s="165" t="s">
        <v>4133</v>
      </c>
    </row>
    <row r="118" spans="1:65" s="2" customFormat="1" ht="36" customHeight="1">
      <c r="A118" s="34"/>
      <c r="B118" s="153"/>
      <c r="C118" s="154" t="s">
        <v>304</v>
      </c>
      <c r="D118" s="154" t="s">
        <v>161</v>
      </c>
      <c r="E118" s="155" t="s">
        <v>4134</v>
      </c>
      <c r="F118" s="156" t="s">
        <v>4135</v>
      </c>
      <c r="G118" s="157" t="s">
        <v>1313</v>
      </c>
      <c r="H118" s="158">
        <v>1</v>
      </c>
      <c r="I118" s="159"/>
      <c r="J118" s="160">
        <f t="shared" si="10"/>
        <v>0</v>
      </c>
      <c r="K118" s="156" t="s">
        <v>3</v>
      </c>
      <c r="L118" s="35"/>
      <c r="M118" s="161" t="s">
        <v>3</v>
      </c>
      <c r="N118" s="162" t="s">
        <v>42</v>
      </c>
      <c r="O118" s="55"/>
      <c r="P118" s="163">
        <f t="shared" si="11"/>
        <v>0</v>
      </c>
      <c r="Q118" s="163">
        <v>0</v>
      </c>
      <c r="R118" s="163">
        <f t="shared" si="12"/>
        <v>0</v>
      </c>
      <c r="S118" s="163">
        <v>0</v>
      </c>
      <c r="T118" s="164">
        <f t="shared" si="13"/>
        <v>0</v>
      </c>
      <c r="U118" s="34"/>
      <c r="V118" s="34"/>
      <c r="W118" s="34"/>
      <c r="X118" s="34"/>
      <c r="Y118" s="34"/>
      <c r="Z118" s="34"/>
      <c r="AA118" s="34"/>
      <c r="AB118" s="34"/>
      <c r="AC118" s="34"/>
      <c r="AD118" s="34"/>
      <c r="AE118" s="34"/>
      <c r="AR118" s="165" t="s">
        <v>251</v>
      </c>
      <c r="AT118" s="165" t="s">
        <v>161</v>
      </c>
      <c r="AU118" s="165" t="s">
        <v>79</v>
      </c>
      <c r="AY118" s="19" t="s">
        <v>159</v>
      </c>
      <c r="BE118" s="166">
        <f t="shared" si="14"/>
        <v>0</v>
      </c>
      <c r="BF118" s="166">
        <f t="shared" si="15"/>
        <v>0</v>
      </c>
      <c r="BG118" s="166">
        <f t="shared" si="16"/>
        <v>0</v>
      </c>
      <c r="BH118" s="166">
        <f t="shared" si="17"/>
        <v>0</v>
      </c>
      <c r="BI118" s="166">
        <f t="shared" si="18"/>
        <v>0</v>
      </c>
      <c r="BJ118" s="19" t="s">
        <v>15</v>
      </c>
      <c r="BK118" s="166">
        <f t="shared" si="19"/>
        <v>0</v>
      </c>
      <c r="BL118" s="19" t="s">
        <v>251</v>
      </c>
      <c r="BM118" s="165" t="s">
        <v>4136</v>
      </c>
    </row>
    <row r="119" spans="1:65" s="2" customFormat="1" ht="36" customHeight="1">
      <c r="A119" s="34"/>
      <c r="B119" s="153"/>
      <c r="C119" s="154" t="s">
        <v>309</v>
      </c>
      <c r="D119" s="154" t="s">
        <v>161</v>
      </c>
      <c r="E119" s="155" t="s">
        <v>4137</v>
      </c>
      <c r="F119" s="156" t="s">
        <v>4138</v>
      </c>
      <c r="G119" s="157" t="s">
        <v>298</v>
      </c>
      <c r="H119" s="158">
        <v>15</v>
      </c>
      <c r="I119" s="159"/>
      <c r="J119" s="160">
        <f t="shared" si="10"/>
        <v>0</v>
      </c>
      <c r="K119" s="156" t="s">
        <v>3</v>
      </c>
      <c r="L119" s="35"/>
      <c r="M119" s="161" t="s">
        <v>3</v>
      </c>
      <c r="N119" s="162" t="s">
        <v>42</v>
      </c>
      <c r="O119" s="55"/>
      <c r="P119" s="163">
        <f t="shared" si="11"/>
        <v>0</v>
      </c>
      <c r="Q119" s="163">
        <v>0</v>
      </c>
      <c r="R119" s="163">
        <f t="shared" si="12"/>
        <v>0</v>
      </c>
      <c r="S119" s="163">
        <v>0</v>
      </c>
      <c r="T119" s="164">
        <f t="shared" si="13"/>
        <v>0</v>
      </c>
      <c r="U119" s="34"/>
      <c r="V119" s="34"/>
      <c r="W119" s="34"/>
      <c r="X119" s="34"/>
      <c r="Y119" s="34"/>
      <c r="Z119" s="34"/>
      <c r="AA119" s="34"/>
      <c r="AB119" s="34"/>
      <c r="AC119" s="34"/>
      <c r="AD119" s="34"/>
      <c r="AE119" s="34"/>
      <c r="AR119" s="165" t="s">
        <v>251</v>
      </c>
      <c r="AT119" s="165" t="s">
        <v>161</v>
      </c>
      <c r="AU119" s="165" t="s">
        <v>79</v>
      </c>
      <c r="AY119" s="19" t="s">
        <v>159</v>
      </c>
      <c r="BE119" s="166">
        <f t="shared" si="14"/>
        <v>0</v>
      </c>
      <c r="BF119" s="166">
        <f t="shared" si="15"/>
        <v>0</v>
      </c>
      <c r="BG119" s="166">
        <f t="shared" si="16"/>
        <v>0</v>
      </c>
      <c r="BH119" s="166">
        <f t="shared" si="17"/>
        <v>0</v>
      </c>
      <c r="BI119" s="166">
        <f t="shared" si="18"/>
        <v>0</v>
      </c>
      <c r="BJ119" s="19" t="s">
        <v>15</v>
      </c>
      <c r="BK119" s="166">
        <f t="shared" si="19"/>
        <v>0</v>
      </c>
      <c r="BL119" s="19" t="s">
        <v>251</v>
      </c>
      <c r="BM119" s="165" t="s">
        <v>4139</v>
      </c>
    </row>
    <row r="120" spans="1:65" s="2" customFormat="1" ht="36" customHeight="1">
      <c r="A120" s="34"/>
      <c r="B120" s="153"/>
      <c r="C120" s="154" t="s">
        <v>315</v>
      </c>
      <c r="D120" s="154" t="s">
        <v>161</v>
      </c>
      <c r="E120" s="155" t="s">
        <v>4140</v>
      </c>
      <c r="F120" s="156" t="s">
        <v>4141</v>
      </c>
      <c r="G120" s="157" t="s">
        <v>298</v>
      </c>
      <c r="H120" s="158">
        <v>5</v>
      </c>
      <c r="I120" s="159"/>
      <c r="J120" s="160">
        <f t="shared" si="10"/>
        <v>0</v>
      </c>
      <c r="K120" s="156" t="s">
        <v>3</v>
      </c>
      <c r="L120" s="35"/>
      <c r="M120" s="161" t="s">
        <v>3</v>
      </c>
      <c r="N120" s="162" t="s">
        <v>42</v>
      </c>
      <c r="O120" s="55"/>
      <c r="P120" s="163">
        <f t="shared" si="11"/>
        <v>0</v>
      </c>
      <c r="Q120" s="163">
        <v>0</v>
      </c>
      <c r="R120" s="163">
        <f t="shared" si="12"/>
        <v>0</v>
      </c>
      <c r="S120" s="163">
        <v>0</v>
      </c>
      <c r="T120" s="164">
        <f t="shared" si="13"/>
        <v>0</v>
      </c>
      <c r="U120" s="34"/>
      <c r="V120" s="34"/>
      <c r="W120" s="34"/>
      <c r="X120" s="34"/>
      <c r="Y120" s="34"/>
      <c r="Z120" s="34"/>
      <c r="AA120" s="34"/>
      <c r="AB120" s="34"/>
      <c r="AC120" s="34"/>
      <c r="AD120" s="34"/>
      <c r="AE120" s="34"/>
      <c r="AR120" s="165" t="s">
        <v>251</v>
      </c>
      <c r="AT120" s="165" t="s">
        <v>161</v>
      </c>
      <c r="AU120" s="165" t="s">
        <v>79</v>
      </c>
      <c r="AY120" s="19" t="s">
        <v>159</v>
      </c>
      <c r="BE120" s="166">
        <f t="shared" si="14"/>
        <v>0</v>
      </c>
      <c r="BF120" s="166">
        <f t="shared" si="15"/>
        <v>0</v>
      </c>
      <c r="BG120" s="166">
        <f t="shared" si="16"/>
        <v>0</v>
      </c>
      <c r="BH120" s="166">
        <f t="shared" si="17"/>
        <v>0</v>
      </c>
      <c r="BI120" s="166">
        <f t="shared" si="18"/>
        <v>0</v>
      </c>
      <c r="BJ120" s="19" t="s">
        <v>15</v>
      </c>
      <c r="BK120" s="166">
        <f t="shared" si="19"/>
        <v>0</v>
      </c>
      <c r="BL120" s="19" t="s">
        <v>251</v>
      </c>
      <c r="BM120" s="165" t="s">
        <v>4142</v>
      </c>
    </row>
    <row r="121" spans="1:65" s="2" customFormat="1" ht="36" customHeight="1">
      <c r="A121" s="34"/>
      <c r="B121" s="153"/>
      <c r="C121" s="154" t="s">
        <v>320</v>
      </c>
      <c r="D121" s="154" t="s">
        <v>161</v>
      </c>
      <c r="E121" s="155" t="s">
        <v>4143</v>
      </c>
      <c r="F121" s="156" t="s">
        <v>4144</v>
      </c>
      <c r="G121" s="157" t="s">
        <v>298</v>
      </c>
      <c r="H121" s="158">
        <v>70</v>
      </c>
      <c r="I121" s="159"/>
      <c r="J121" s="160">
        <f t="shared" si="10"/>
        <v>0</v>
      </c>
      <c r="K121" s="156" t="s">
        <v>3</v>
      </c>
      <c r="L121" s="35"/>
      <c r="M121" s="161" t="s">
        <v>3</v>
      </c>
      <c r="N121" s="162" t="s">
        <v>42</v>
      </c>
      <c r="O121" s="55"/>
      <c r="P121" s="163">
        <f t="shared" si="11"/>
        <v>0</v>
      </c>
      <c r="Q121" s="163">
        <v>0</v>
      </c>
      <c r="R121" s="163">
        <f t="shared" si="12"/>
        <v>0</v>
      </c>
      <c r="S121" s="163">
        <v>0</v>
      </c>
      <c r="T121" s="164">
        <f t="shared" si="13"/>
        <v>0</v>
      </c>
      <c r="U121" s="34"/>
      <c r="V121" s="34"/>
      <c r="W121" s="34"/>
      <c r="X121" s="34"/>
      <c r="Y121" s="34"/>
      <c r="Z121" s="34"/>
      <c r="AA121" s="34"/>
      <c r="AB121" s="34"/>
      <c r="AC121" s="34"/>
      <c r="AD121" s="34"/>
      <c r="AE121" s="34"/>
      <c r="AR121" s="165" t="s">
        <v>251</v>
      </c>
      <c r="AT121" s="165" t="s">
        <v>161</v>
      </c>
      <c r="AU121" s="165" t="s">
        <v>79</v>
      </c>
      <c r="AY121" s="19" t="s">
        <v>159</v>
      </c>
      <c r="BE121" s="166">
        <f t="shared" si="14"/>
        <v>0</v>
      </c>
      <c r="BF121" s="166">
        <f t="shared" si="15"/>
        <v>0</v>
      </c>
      <c r="BG121" s="166">
        <f t="shared" si="16"/>
        <v>0</v>
      </c>
      <c r="BH121" s="166">
        <f t="shared" si="17"/>
        <v>0</v>
      </c>
      <c r="BI121" s="166">
        <f t="shared" si="18"/>
        <v>0</v>
      </c>
      <c r="BJ121" s="19" t="s">
        <v>15</v>
      </c>
      <c r="BK121" s="166">
        <f t="shared" si="19"/>
        <v>0</v>
      </c>
      <c r="BL121" s="19" t="s">
        <v>251</v>
      </c>
      <c r="BM121" s="165" t="s">
        <v>4145</v>
      </c>
    </row>
    <row r="122" spans="1:65" s="2" customFormat="1" ht="24" customHeight="1">
      <c r="A122" s="34"/>
      <c r="B122" s="153"/>
      <c r="C122" s="154" t="s">
        <v>327</v>
      </c>
      <c r="D122" s="154" t="s">
        <v>161</v>
      </c>
      <c r="E122" s="155" t="s">
        <v>4146</v>
      </c>
      <c r="F122" s="156" t="s">
        <v>4147</v>
      </c>
      <c r="G122" s="157" t="s">
        <v>298</v>
      </c>
      <c r="H122" s="158">
        <v>7</v>
      </c>
      <c r="I122" s="159"/>
      <c r="J122" s="160">
        <f t="shared" si="10"/>
        <v>0</v>
      </c>
      <c r="K122" s="156" t="s">
        <v>3</v>
      </c>
      <c r="L122" s="35"/>
      <c r="M122" s="161" t="s">
        <v>3</v>
      </c>
      <c r="N122" s="162" t="s">
        <v>42</v>
      </c>
      <c r="O122" s="55"/>
      <c r="P122" s="163">
        <f t="shared" si="11"/>
        <v>0</v>
      </c>
      <c r="Q122" s="163">
        <v>0</v>
      </c>
      <c r="R122" s="163">
        <f t="shared" si="12"/>
        <v>0</v>
      </c>
      <c r="S122" s="163">
        <v>0</v>
      </c>
      <c r="T122" s="164">
        <f t="shared" si="13"/>
        <v>0</v>
      </c>
      <c r="U122" s="34"/>
      <c r="V122" s="34"/>
      <c r="W122" s="34"/>
      <c r="X122" s="34"/>
      <c r="Y122" s="34"/>
      <c r="Z122" s="34"/>
      <c r="AA122" s="34"/>
      <c r="AB122" s="34"/>
      <c r="AC122" s="34"/>
      <c r="AD122" s="34"/>
      <c r="AE122" s="34"/>
      <c r="AR122" s="165" t="s">
        <v>251</v>
      </c>
      <c r="AT122" s="165" t="s">
        <v>161</v>
      </c>
      <c r="AU122" s="165" t="s">
        <v>79</v>
      </c>
      <c r="AY122" s="19" t="s">
        <v>159</v>
      </c>
      <c r="BE122" s="166">
        <f t="shared" si="14"/>
        <v>0</v>
      </c>
      <c r="BF122" s="166">
        <f t="shared" si="15"/>
        <v>0</v>
      </c>
      <c r="BG122" s="166">
        <f t="shared" si="16"/>
        <v>0</v>
      </c>
      <c r="BH122" s="166">
        <f t="shared" si="17"/>
        <v>0</v>
      </c>
      <c r="BI122" s="166">
        <f t="shared" si="18"/>
        <v>0</v>
      </c>
      <c r="BJ122" s="19" t="s">
        <v>15</v>
      </c>
      <c r="BK122" s="166">
        <f t="shared" si="19"/>
        <v>0</v>
      </c>
      <c r="BL122" s="19" t="s">
        <v>251</v>
      </c>
      <c r="BM122" s="165" t="s">
        <v>4148</v>
      </c>
    </row>
    <row r="123" spans="1:65" s="2" customFormat="1" ht="24" customHeight="1">
      <c r="A123" s="34"/>
      <c r="B123" s="153"/>
      <c r="C123" s="154" t="s">
        <v>335</v>
      </c>
      <c r="D123" s="154" t="s">
        <v>161</v>
      </c>
      <c r="E123" s="155" t="s">
        <v>4149</v>
      </c>
      <c r="F123" s="156" t="s">
        <v>4150</v>
      </c>
      <c r="G123" s="157" t="s">
        <v>298</v>
      </c>
      <c r="H123" s="158">
        <v>15</v>
      </c>
      <c r="I123" s="159"/>
      <c r="J123" s="160">
        <f t="shared" si="10"/>
        <v>0</v>
      </c>
      <c r="K123" s="156" t="s">
        <v>3</v>
      </c>
      <c r="L123" s="35"/>
      <c r="M123" s="161" t="s">
        <v>3</v>
      </c>
      <c r="N123" s="162" t="s">
        <v>42</v>
      </c>
      <c r="O123" s="55"/>
      <c r="P123" s="163">
        <f t="shared" si="11"/>
        <v>0</v>
      </c>
      <c r="Q123" s="163">
        <v>0</v>
      </c>
      <c r="R123" s="163">
        <f t="shared" si="12"/>
        <v>0</v>
      </c>
      <c r="S123" s="163">
        <v>0</v>
      </c>
      <c r="T123" s="164">
        <f t="shared" si="13"/>
        <v>0</v>
      </c>
      <c r="U123" s="34"/>
      <c r="V123" s="34"/>
      <c r="W123" s="34"/>
      <c r="X123" s="34"/>
      <c r="Y123" s="34"/>
      <c r="Z123" s="34"/>
      <c r="AA123" s="34"/>
      <c r="AB123" s="34"/>
      <c r="AC123" s="34"/>
      <c r="AD123" s="34"/>
      <c r="AE123" s="34"/>
      <c r="AR123" s="165" t="s">
        <v>251</v>
      </c>
      <c r="AT123" s="165" t="s">
        <v>161</v>
      </c>
      <c r="AU123" s="165" t="s">
        <v>79</v>
      </c>
      <c r="AY123" s="19" t="s">
        <v>159</v>
      </c>
      <c r="BE123" s="166">
        <f t="shared" si="14"/>
        <v>0</v>
      </c>
      <c r="BF123" s="166">
        <f t="shared" si="15"/>
        <v>0</v>
      </c>
      <c r="BG123" s="166">
        <f t="shared" si="16"/>
        <v>0</v>
      </c>
      <c r="BH123" s="166">
        <f t="shared" si="17"/>
        <v>0</v>
      </c>
      <c r="BI123" s="166">
        <f t="shared" si="18"/>
        <v>0</v>
      </c>
      <c r="BJ123" s="19" t="s">
        <v>15</v>
      </c>
      <c r="BK123" s="166">
        <f t="shared" si="19"/>
        <v>0</v>
      </c>
      <c r="BL123" s="19" t="s">
        <v>251</v>
      </c>
      <c r="BM123" s="165" t="s">
        <v>4151</v>
      </c>
    </row>
    <row r="124" spans="1:65" s="2" customFormat="1" ht="24" customHeight="1">
      <c r="A124" s="34"/>
      <c r="B124" s="153"/>
      <c r="C124" s="154" t="s">
        <v>345</v>
      </c>
      <c r="D124" s="154" t="s">
        <v>161</v>
      </c>
      <c r="E124" s="155" t="s">
        <v>4152</v>
      </c>
      <c r="F124" s="156" t="s">
        <v>4153</v>
      </c>
      <c r="G124" s="157" t="s">
        <v>298</v>
      </c>
      <c r="H124" s="158">
        <v>2</v>
      </c>
      <c r="I124" s="159"/>
      <c r="J124" s="160">
        <f t="shared" si="10"/>
        <v>0</v>
      </c>
      <c r="K124" s="156" t="s">
        <v>3</v>
      </c>
      <c r="L124" s="35"/>
      <c r="M124" s="161" t="s">
        <v>3</v>
      </c>
      <c r="N124" s="162" t="s">
        <v>42</v>
      </c>
      <c r="O124" s="55"/>
      <c r="P124" s="163">
        <f t="shared" si="11"/>
        <v>0</v>
      </c>
      <c r="Q124" s="163">
        <v>0</v>
      </c>
      <c r="R124" s="163">
        <f t="shared" si="12"/>
        <v>0</v>
      </c>
      <c r="S124" s="163">
        <v>0</v>
      </c>
      <c r="T124" s="164">
        <f t="shared" si="13"/>
        <v>0</v>
      </c>
      <c r="U124" s="34"/>
      <c r="V124" s="34"/>
      <c r="W124" s="34"/>
      <c r="X124" s="34"/>
      <c r="Y124" s="34"/>
      <c r="Z124" s="34"/>
      <c r="AA124" s="34"/>
      <c r="AB124" s="34"/>
      <c r="AC124" s="34"/>
      <c r="AD124" s="34"/>
      <c r="AE124" s="34"/>
      <c r="AR124" s="165" t="s">
        <v>251</v>
      </c>
      <c r="AT124" s="165" t="s">
        <v>161</v>
      </c>
      <c r="AU124" s="165" t="s">
        <v>79</v>
      </c>
      <c r="AY124" s="19" t="s">
        <v>159</v>
      </c>
      <c r="BE124" s="166">
        <f t="shared" si="14"/>
        <v>0</v>
      </c>
      <c r="BF124" s="166">
        <f t="shared" si="15"/>
        <v>0</v>
      </c>
      <c r="BG124" s="166">
        <f t="shared" si="16"/>
        <v>0</v>
      </c>
      <c r="BH124" s="166">
        <f t="shared" si="17"/>
        <v>0</v>
      </c>
      <c r="BI124" s="166">
        <f t="shared" si="18"/>
        <v>0</v>
      </c>
      <c r="BJ124" s="19" t="s">
        <v>15</v>
      </c>
      <c r="BK124" s="166">
        <f t="shared" si="19"/>
        <v>0</v>
      </c>
      <c r="BL124" s="19" t="s">
        <v>251</v>
      </c>
      <c r="BM124" s="165" t="s">
        <v>4154</v>
      </c>
    </row>
    <row r="125" spans="1:65" s="2" customFormat="1" ht="24" customHeight="1">
      <c r="A125" s="34"/>
      <c r="B125" s="153"/>
      <c r="C125" s="154" t="s">
        <v>354</v>
      </c>
      <c r="D125" s="154" t="s">
        <v>161</v>
      </c>
      <c r="E125" s="155" t="s">
        <v>4155</v>
      </c>
      <c r="F125" s="156" t="s">
        <v>4156</v>
      </c>
      <c r="G125" s="157" t="s">
        <v>298</v>
      </c>
      <c r="H125" s="158">
        <v>7</v>
      </c>
      <c r="I125" s="159"/>
      <c r="J125" s="160">
        <f t="shared" si="10"/>
        <v>0</v>
      </c>
      <c r="K125" s="156" t="s">
        <v>3</v>
      </c>
      <c r="L125" s="35"/>
      <c r="M125" s="161" t="s">
        <v>3</v>
      </c>
      <c r="N125" s="162" t="s">
        <v>42</v>
      </c>
      <c r="O125" s="55"/>
      <c r="P125" s="163">
        <f t="shared" si="11"/>
        <v>0</v>
      </c>
      <c r="Q125" s="163">
        <v>0</v>
      </c>
      <c r="R125" s="163">
        <f t="shared" si="12"/>
        <v>0</v>
      </c>
      <c r="S125" s="163">
        <v>0</v>
      </c>
      <c r="T125" s="164">
        <f t="shared" si="13"/>
        <v>0</v>
      </c>
      <c r="U125" s="34"/>
      <c r="V125" s="34"/>
      <c r="W125" s="34"/>
      <c r="X125" s="34"/>
      <c r="Y125" s="34"/>
      <c r="Z125" s="34"/>
      <c r="AA125" s="34"/>
      <c r="AB125" s="34"/>
      <c r="AC125" s="34"/>
      <c r="AD125" s="34"/>
      <c r="AE125" s="34"/>
      <c r="AR125" s="165" t="s">
        <v>251</v>
      </c>
      <c r="AT125" s="165" t="s">
        <v>161</v>
      </c>
      <c r="AU125" s="165" t="s">
        <v>79</v>
      </c>
      <c r="AY125" s="19" t="s">
        <v>159</v>
      </c>
      <c r="BE125" s="166">
        <f t="shared" si="14"/>
        <v>0</v>
      </c>
      <c r="BF125" s="166">
        <f t="shared" si="15"/>
        <v>0</v>
      </c>
      <c r="BG125" s="166">
        <f t="shared" si="16"/>
        <v>0</v>
      </c>
      <c r="BH125" s="166">
        <f t="shared" si="17"/>
        <v>0</v>
      </c>
      <c r="BI125" s="166">
        <f t="shared" si="18"/>
        <v>0</v>
      </c>
      <c r="BJ125" s="19" t="s">
        <v>15</v>
      </c>
      <c r="BK125" s="166">
        <f t="shared" si="19"/>
        <v>0</v>
      </c>
      <c r="BL125" s="19" t="s">
        <v>251</v>
      </c>
      <c r="BM125" s="165" t="s">
        <v>4157</v>
      </c>
    </row>
    <row r="126" spans="1:65" s="2" customFormat="1" ht="24" customHeight="1">
      <c r="A126" s="34"/>
      <c r="B126" s="153"/>
      <c r="C126" s="154" t="s">
        <v>360</v>
      </c>
      <c r="D126" s="154" t="s">
        <v>161</v>
      </c>
      <c r="E126" s="155" t="s">
        <v>4158</v>
      </c>
      <c r="F126" s="156" t="s">
        <v>4159</v>
      </c>
      <c r="G126" s="157" t="s">
        <v>3673</v>
      </c>
      <c r="H126" s="158">
        <v>1</v>
      </c>
      <c r="I126" s="159"/>
      <c r="J126" s="160">
        <f t="shared" si="10"/>
        <v>0</v>
      </c>
      <c r="K126" s="156" t="s">
        <v>3</v>
      </c>
      <c r="L126" s="35"/>
      <c r="M126" s="161" t="s">
        <v>3</v>
      </c>
      <c r="N126" s="162" t="s">
        <v>42</v>
      </c>
      <c r="O126" s="55"/>
      <c r="P126" s="163">
        <f t="shared" si="11"/>
        <v>0</v>
      </c>
      <c r="Q126" s="163">
        <v>0</v>
      </c>
      <c r="R126" s="163">
        <f t="shared" si="12"/>
        <v>0</v>
      </c>
      <c r="S126" s="163">
        <v>0</v>
      </c>
      <c r="T126" s="164">
        <f t="shared" si="13"/>
        <v>0</v>
      </c>
      <c r="U126" s="34"/>
      <c r="V126" s="34"/>
      <c r="W126" s="34"/>
      <c r="X126" s="34"/>
      <c r="Y126" s="34"/>
      <c r="Z126" s="34"/>
      <c r="AA126" s="34"/>
      <c r="AB126" s="34"/>
      <c r="AC126" s="34"/>
      <c r="AD126" s="34"/>
      <c r="AE126" s="34"/>
      <c r="AR126" s="165" t="s">
        <v>251</v>
      </c>
      <c r="AT126" s="165" t="s">
        <v>161</v>
      </c>
      <c r="AU126" s="165" t="s">
        <v>79</v>
      </c>
      <c r="AY126" s="19" t="s">
        <v>159</v>
      </c>
      <c r="BE126" s="166">
        <f t="shared" si="14"/>
        <v>0</v>
      </c>
      <c r="BF126" s="166">
        <f t="shared" si="15"/>
        <v>0</v>
      </c>
      <c r="BG126" s="166">
        <f t="shared" si="16"/>
        <v>0</v>
      </c>
      <c r="BH126" s="166">
        <f t="shared" si="17"/>
        <v>0</v>
      </c>
      <c r="BI126" s="166">
        <f t="shared" si="18"/>
        <v>0</v>
      </c>
      <c r="BJ126" s="19" t="s">
        <v>15</v>
      </c>
      <c r="BK126" s="166">
        <f t="shared" si="19"/>
        <v>0</v>
      </c>
      <c r="BL126" s="19" t="s">
        <v>251</v>
      </c>
      <c r="BM126" s="165" t="s">
        <v>4160</v>
      </c>
    </row>
    <row r="127" spans="1:65" s="2" customFormat="1" ht="24" customHeight="1">
      <c r="A127" s="34"/>
      <c r="B127" s="153"/>
      <c r="C127" s="154" t="s">
        <v>366</v>
      </c>
      <c r="D127" s="154" t="s">
        <v>161</v>
      </c>
      <c r="E127" s="155" t="s">
        <v>4161</v>
      </c>
      <c r="F127" s="156" t="s">
        <v>4162</v>
      </c>
      <c r="G127" s="157" t="s">
        <v>3</v>
      </c>
      <c r="H127" s="158">
        <v>0</v>
      </c>
      <c r="I127" s="159"/>
      <c r="J127" s="160">
        <f t="shared" si="10"/>
        <v>0</v>
      </c>
      <c r="K127" s="156" t="s">
        <v>3</v>
      </c>
      <c r="L127" s="35"/>
      <c r="M127" s="161" t="s">
        <v>3</v>
      </c>
      <c r="N127" s="162" t="s">
        <v>42</v>
      </c>
      <c r="O127" s="55"/>
      <c r="P127" s="163">
        <f t="shared" si="11"/>
        <v>0</v>
      </c>
      <c r="Q127" s="163">
        <v>0</v>
      </c>
      <c r="R127" s="163">
        <f t="shared" si="12"/>
        <v>0</v>
      </c>
      <c r="S127" s="163">
        <v>0</v>
      </c>
      <c r="T127" s="164">
        <f t="shared" si="13"/>
        <v>0</v>
      </c>
      <c r="U127" s="34"/>
      <c r="V127" s="34"/>
      <c r="W127" s="34"/>
      <c r="X127" s="34"/>
      <c r="Y127" s="34"/>
      <c r="Z127" s="34"/>
      <c r="AA127" s="34"/>
      <c r="AB127" s="34"/>
      <c r="AC127" s="34"/>
      <c r="AD127" s="34"/>
      <c r="AE127" s="34"/>
      <c r="AR127" s="165" t="s">
        <v>251</v>
      </c>
      <c r="AT127" s="165" t="s">
        <v>161</v>
      </c>
      <c r="AU127" s="165" t="s">
        <v>79</v>
      </c>
      <c r="AY127" s="19" t="s">
        <v>159</v>
      </c>
      <c r="BE127" s="166">
        <f t="shared" si="14"/>
        <v>0</v>
      </c>
      <c r="BF127" s="166">
        <f t="shared" si="15"/>
        <v>0</v>
      </c>
      <c r="BG127" s="166">
        <f t="shared" si="16"/>
        <v>0</v>
      </c>
      <c r="BH127" s="166">
        <f t="shared" si="17"/>
        <v>0</v>
      </c>
      <c r="BI127" s="166">
        <f t="shared" si="18"/>
        <v>0</v>
      </c>
      <c r="BJ127" s="19" t="s">
        <v>15</v>
      </c>
      <c r="BK127" s="166">
        <f t="shared" si="19"/>
        <v>0</v>
      </c>
      <c r="BL127" s="19" t="s">
        <v>251</v>
      </c>
      <c r="BM127" s="165" t="s">
        <v>4163</v>
      </c>
    </row>
    <row r="128" spans="1:65" s="2" customFormat="1" ht="24" customHeight="1">
      <c r="A128" s="34"/>
      <c r="B128" s="153"/>
      <c r="C128" s="154" t="s">
        <v>370</v>
      </c>
      <c r="D128" s="154" t="s">
        <v>161</v>
      </c>
      <c r="E128" s="155" t="s">
        <v>4164</v>
      </c>
      <c r="F128" s="156" t="s">
        <v>4165</v>
      </c>
      <c r="G128" s="157" t="s">
        <v>3673</v>
      </c>
      <c r="H128" s="158">
        <v>10</v>
      </c>
      <c r="I128" s="159"/>
      <c r="J128" s="160">
        <f t="shared" si="10"/>
        <v>0</v>
      </c>
      <c r="K128" s="156" t="s">
        <v>3</v>
      </c>
      <c r="L128" s="35"/>
      <c r="M128" s="161" t="s">
        <v>3</v>
      </c>
      <c r="N128" s="162" t="s">
        <v>42</v>
      </c>
      <c r="O128" s="55"/>
      <c r="P128" s="163">
        <f t="shared" si="11"/>
        <v>0</v>
      </c>
      <c r="Q128" s="163">
        <v>0</v>
      </c>
      <c r="R128" s="163">
        <f t="shared" si="12"/>
        <v>0</v>
      </c>
      <c r="S128" s="163">
        <v>0</v>
      </c>
      <c r="T128" s="164">
        <f t="shared" si="13"/>
        <v>0</v>
      </c>
      <c r="U128" s="34"/>
      <c r="V128" s="34"/>
      <c r="W128" s="34"/>
      <c r="X128" s="34"/>
      <c r="Y128" s="34"/>
      <c r="Z128" s="34"/>
      <c r="AA128" s="34"/>
      <c r="AB128" s="34"/>
      <c r="AC128" s="34"/>
      <c r="AD128" s="34"/>
      <c r="AE128" s="34"/>
      <c r="AR128" s="165" t="s">
        <v>251</v>
      </c>
      <c r="AT128" s="165" t="s">
        <v>161</v>
      </c>
      <c r="AU128" s="165" t="s">
        <v>79</v>
      </c>
      <c r="AY128" s="19" t="s">
        <v>159</v>
      </c>
      <c r="BE128" s="166">
        <f t="shared" si="14"/>
        <v>0</v>
      </c>
      <c r="BF128" s="166">
        <f t="shared" si="15"/>
        <v>0</v>
      </c>
      <c r="BG128" s="166">
        <f t="shared" si="16"/>
        <v>0</v>
      </c>
      <c r="BH128" s="166">
        <f t="shared" si="17"/>
        <v>0</v>
      </c>
      <c r="BI128" s="166">
        <f t="shared" si="18"/>
        <v>0</v>
      </c>
      <c r="BJ128" s="19" t="s">
        <v>15</v>
      </c>
      <c r="BK128" s="166">
        <f t="shared" si="19"/>
        <v>0</v>
      </c>
      <c r="BL128" s="19" t="s">
        <v>251</v>
      </c>
      <c r="BM128" s="165" t="s">
        <v>4166</v>
      </c>
    </row>
    <row r="129" spans="1:65" s="2" customFormat="1" ht="16.5" customHeight="1">
      <c r="A129" s="34"/>
      <c r="B129" s="153"/>
      <c r="C129" s="154" t="s">
        <v>374</v>
      </c>
      <c r="D129" s="154" t="s">
        <v>161</v>
      </c>
      <c r="E129" s="155" t="s">
        <v>4167</v>
      </c>
      <c r="F129" s="156" t="s">
        <v>4168</v>
      </c>
      <c r="G129" s="157" t="s">
        <v>4169</v>
      </c>
      <c r="H129" s="158">
        <v>0.25</v>
      </c>
      <c r="I129" s="159"/>
      <c r="J129" s="160">
        <f t="shared" si="10"/>
        <v>0</v>
      </c>
      <c r="K129" s="156" t="s">
        <v>3</v>
      </c>
      <c r="L129" s="35"/>
      <c r="M129" s="161" t="s">
        <v>3</v>
      </c>
      <c r="N129" s="162" t="s">
        <v>42</v>
      </c>
      <c r="O129" s="55"/>
      <c r="P129" s="163">
        <f t="shared" si="11"/>
        <v>0</v>
      </c>
      <c r="Q129" s="163">
        <v>0</v>
      </c>
      <c r="R129" s="163">
        <f t="shared" si="12"/>
        <v>0</v>
      </c>
      <c r="S129" s="163">
        <v>0</v>
      </c>
      <c r="T129" s="164">
        <f t="shared" si="13"/>
        <v>0</v>
      </c>
      <c r="U129" s="34"/>
      <c r="V129" s="34"/>
      <c r="W129" s="34"/>
      <c r="X129" s="34"/>
      <c r="Y129" s="34"/>
      <c r="Z129" s="34"/>
      <c r="AA129" s="34"/>
      <c r="AB129" s="34"/>
      <c r="AC129" s="34"/>
      <c r="AD129" s="34"/>
      <c r="AE129" s="34"/>
      <c r="AR129" s="165" t="s">
        <v>251</v>
      </c>
      <c r="AT129" s="165" t="s">
        <v>161</v>
      </c>
      <c r="AU129" s="165" t="s">
        <v>79</v>
      </c>
      <c r="AY129" s="19" t="s">
        <v>159</v>
      </c>
      <c r="BE129" s="166">
        <f t="shared" si="14"/>
        <v>0</v>
      </c>
      <c r="BF129" s="166">
        <f t="shared" si="15"/>
        <v>0</v>
      </c>
      <c r="BG129" s="166">
        <f t="shared" si="16"/>
        <v>0</v>
      </c>
      <c r="BH129" s="166">
        <f t="shared" si="17"/>
        <v>0</v>
      </c>
      <c r="BI129" s="166">
        <f t="shared" si="18"/>
        <v>0</v>
      </c>
      <c r="BJ129" s="19" t="s">
        <v>15</v>
      </c>
      <c r="BK129" s="166">
        <f t="shared" si="19"/>
        <v>0</v>
      </c>
      <c r="BL129" s="19" t="s">
        <v>251</v>
      </c>
      <c r="BM129" s="165" t="s">
        <v>4170</v>
      </c>
    </row>
    <row r="130" spans="1:65" s="2" customFormat="1" ht="24" customHeight="1">
      <c r="A130" s="34"/>
      <c r="B130" s="153"/>
      <c r="C130" s="154" t="s">
        <v>378</v>
      </c>
      <c r="D130" s="154" t="s">
        <v>161</v>
      </c>
      <c r="E130" s="155" t="s">
        <v>4171</v>
      </c>
      <c r="F130" s="156" t="s">
        <v>4172</v>
      </c>
      <c r="G130" s="157" t="s">
        <v>3673</v>
      </c>
      <c r="H130" s="158">
        <v>1</v>
      </c>
      <c r="I130" s="159"/>
      <c r="J130" s="160">
        <f t="shared" si="10"/>
        <v>0</v>
      </c>
      <c r="K130" s="156" t="s">
        <v>3</v>
      </c>
      <c r="L130" s="35"/>
      <c r="M130" s="161" t="s">
        <v>3</v>
      </c>
      <c r="N130" s="162" t="s">
        <v>42</v>
      </c>
      <c r="O130" s="55"/>
      <c r="P130" s="163">
        <f t="shared" si="11"/>
        <v>0</v>
      </c>
      <c r="Q130" s="163">
        <v>0</v>
      </c>
      <c r="R130" s="163">
        <f t="shared" si="12"/>
        <v>0</v>
      </c>
      <c r="S130" s="163">
        <v>0</v>
      </c>
      <c r="T130" s="164">
        <f t="shared" si="13"/>
        <v>0</v>
      </c>
      <c r="U130" s="34"/>
      <c r="V130" s="34"/>
      <c r="W130" s="34"/>
      <c r="X130" s="34"/>
      <c r="Y130" s="34"/>
      <c r="Z130" s="34"/>
      <c r="AA130" s="34"/>
      <c r="AB130" s="34"/>
      <c r="AC130" s="34"/>
      <c r="AD130" s="34"/>
      <c r="AE130" s="34"/>
      <c r="AR130" s="165" t="s">
        <v>251</v>
      </c>
      <c r="AT130" s="165" t="s">
        <v>161</v>
      </c>
      <c r="AU130" s="165" t="s">
        <v>79</v>
      </c>
      <c r="AY130" s="19" t="s">
        <v>159</v>
      </c>
      <c r="BE130" s="166">
        <f t="shared" si="14"/>
        <v>0</v>
      </c>
      <c r="BF130" s="166">
        <f t="shared" si="15"/>
        <v>0</v>
      </c>
      <c r="BG130" s="166">
        <f t="shared" si="16"/>
        <v>0</v>
      </c>
      <c r="BH130" s="166">
        <f t="shared" si="17"/>
        <v>0</v>
      </c>
      <c r="BI130" s="166">
        <f t="shared" si="18"/>
        <v>0</v>
      </c>
      <c r="BJ130" s="19" t="s">
        <v>15</v>
      </c>
      <c r="BK130" s="166">
        <f t="shared" si="19"/>
        <v>0</v>
      </c>
      <c r="BL130" s="19" t="s">
        <v>251</v>
      </c>
      <c r="BM130" s="165" t="s">
        <v>4173</v>
      </c>
    </row>
    <row r="131" spans="1:65" s="2" customFormat="1" ht="24" customHeight="1">
      <c r="A131" s="34"/>
      <c r="B131" s="153"/>
      <c r="C131" s="154" t="s">
        <v>382</v>
      </c>
      <c r="D131" s="154" t="s">
        <v>161</v>
      </c>
      <c r="E131" s="155" t="s">
        <v>4174</v>
      </c>
      <c r="F131" s="156" t="s">
        <v>4175</v>
      </c>
      <c r="G131" s="157" t="s">
        <v>3673</v>
      </c>
      <c r="H131" s="158">
        <v>1</v>
      </c>
      <c r="I131" s="159"/>
      <c r="J131" s="160">
        <f t="shared" si="10"/>
        <v>0</v>
      </c>
      <c r="K131" s="156" t="s">
        <v>3</v>
      </c>
      <c r="L131" s="35"/>
      <c r="M131" s="161" t="s">
        <v>3</v>
      </c>
      <c r="N131" s="162" t="s">
        <v>42</v>
      </c>
      <c r="O131" s="55"/>
      <c r="P131" s="163">
        <f t="shared" si="11"/>
        <v>0</v>
      </c>
      <c r="Q131" s="163">
        <v>0</v>
      </c>
      <c r="R131" s="163">
        <f t="shared" si="12"/>
        <v>0</v>
      </c>
      <c r="S131" s="163">
        <v>0</v>
      </c>
      <c r="T131" s="164">
        <f t="shared" si="13"/>
        <v>0</v>
      </c>
      <c r="U131" s="34"/>
      <c r="V131" s="34"/>
      <c r="W131" s="34"/>
      <c r="X131" s="34"/>
      <c r="Y131" s="34"/>
      <c r="Z131" s="34"/>
      <c r="AA131" s="34"/>
      <c r="AB131" s="34"/>
      <c r="AC131" s="34"/>
      <c r="AD131" s="34"/>
      <c r="AE131" s="34"/>
      <c r="AR131" s="165" t="s">
        <v>251</v>
      </c>
      <c r="AT131" s="165" t="s">
        <v>161</v>
      </c>
      <c r="AU131" s="165" t="s">
        <v>79</v>
      </c>
      <c r="AY131" s="19" t="s">
        <v>159</v>
      </c>
      <c r="BE131" s="166">
        <f t="shared" si="14"/>
        <v>0</v>
      </c>
      <c r="BF131" s="166">
        <f t="shared" si="15"/>
        <v>0</v>
      </c>
      <c r="BG131" s="166">
        <f t="shared" si="16"/>
        <v>0</v>
      </c>
      <c r="BH131" s="166">
        <f t="shared" si="17"/>
        <v>0</v>
      </c>
      <c r="BI131" s="166">
        <f t="shared" si="18"/>
        <v>0</v>
      </c>
      <c r="BJ131" s="19" t="s">
        <v>15</v>
      </c>
      <c r="BK131" s="166">
        <f t="shared" si="19"/>
        <v>0</v>
      </c>
      <c r="BL131" s="19" t="s">
        <v>251</v>
      </c>
      <c r="BM131" s="165" t="s">
        <v>4176</v>
      </c>
    </row>
    <row r="132" spans="2:63" s="12" customFormat="1" ht="22.9" customHeight="1">
      <c r="B132" s="140"/>
      <c r="D132" s="141" t="s">
        <v>70</v>
      </c>
      <c r="E132" s="151" t="s">
        <v>4177</v>
      </c>
      <c r="F132" s="151" t="s">
        <v>4178</v>
      </c>
      <c r="I132" s="143"/>
      <c r="J132" s="152">
        <f>BK132</f>
        <v>0</v>
      </c>
      <c r="L132" s="140"/>
      <c r="M132" s="145"/>
      <c r="N132" s="146"/>
      <c r="O132" s="146"/>
      <c r="P132" s="147">
        <f>SUM(P133:P139)</f>
        <v>0</v>
      </c>
      <c r="Q132" s="146"/>
      <c r="R132" s="147">
        <f>SUM(R133:R139)</f>
        <v>0</v>
      </c>
      <c r="S132" s="146"/>
      <c r="T132" s="148">
        <f>SUM(T133:T139)</f>
        <v>0</v>
      </c>
      <c r="AR132" s="141" t="s">
        <v>79</v>
      </c>
      <c r="AT132" s="149" t="s">
        <v>70</v>
      </c>
      <c r="AU132" s="149" t="s">
        <v>15</v>
      </c>
      <c r="AY132" s="141" t="s">
        <v>159</v>
      </c>
      <c r="BK132" s="150">
        <f>SUM(BK133:BK139)</f>
        <v>0</v>
      </c>
    </row>
    <row r="133" spans="1:65" s="2" customFormat="1" ht="16.5" customHeight="1">
      <c r="A133" s="34"/>
      <c r="B133" s="153"/>
      <c r="C133" s="154" t="s">
        <v>386</v>
      </c>
      <c r="D133" s="154" t="s">
        <v>161</v>
      </c>
      <c r="E133" s="155" t="s">
        <v>4179</v>
      </c>
      <c r="F133" s="156" t="s">
        <v>4180</v>
      </c>
      <c r="G133" s="157" t="s">
        <v>3673</v>
      </c>
      <c r="H133" s="158">
        <v>1</v>
      </c>
      <c r="I133" s="159"/>
      <c r="J133" s="160">
        <f aca="true" t="shared" si="20" ref="J133:J139">ROUND(I133*H133,2)</f>
        <v>0</v>
      </c>
      <c r="K133" s="156" t="s">
        <v>3</v>
      </c>
      <c r="L133" s="35"/>
      <c r="M133" s="161" t="s">
        <v>3</v>
      </c>
      <c r="N133" s="162" t="s">
        <v>42</v>
      </c>
      <c r="O133" s="55"/>
      <c r="P133" s="163">
        <f aca="true" t="shared" si="21" ref="P133:P139">O133*H133</f>
        <v>0</v>
      </c>
      <c r="Q133" s="163">
        <v>0</v>
      </c>
      <c r="R133" s="163">
        <f aca="true" t="shared" si="22" ref="R133:R139">Q133*H133</f>
        <v>0</v>
      </c>
      <c r="S133" s="163">
        <v>0</v>
      </c>
      <c r="T133" s="164">
        <f aca="true" t="shared" si="23" ref="T133:T139">S133*H133</f>
        <v>0</v>
      </c>
      <c r="U133" s="34"/>
      <c r="V133" s="34"/>
      <c r="W133" s="34"/>
      <c r="X133" s="34"/>
      <c r="Y133" s="34"/>
      <c r="Z133" s="34"/>
      <c r="AA133" s="34"/>
      <c r="AB133" s="34"/>
      <c r="AC133" s="34"/>
      <c r="AD133" s="34"/>
      <c r="AE133" s="34"/>
      <c r="AR133" s="165" t="s">
        <v>251</v>
      </c>
      <c r="AT133" s="165" t="s">
        <v>161</v>
      </c>
      <c r="AU133" s="165" t="s">
        <v>79</v>
      </c>
      <c r="AY133" s="19" t="s">
        <v>159</v>
      </c>
      <c r="BE133" s="166">
        <f aca="true" t="shared" si="24" ref="BE133:BE139">IF(N133="základní",J133,0)</f>
        <v>0</v>
      </c>
      <c r="BF133" s="166">
        <f aca="true" t="shared" si="25" ref="BF133:BF139">IF(N133="snížená",J133,0)</f>
        <v>0</v>
      </c>
      <c r="BG133" s="166">
        <f aca="true" t="shared" si="26" ref="BG133:BG139">IF(N133="zákl. přenesená",J133,0)</f>
        <v>0</v>
      </c>
      <c r="BH133" s="166">
        <f aca="true" t="shared" si="27" ref="BH133:BH139">IF(N133="sníž. přenesená",J133,0)</f>
        <v>0</v>
      </c>
      <c r="BI133" s="166">
        <f aca="true" t="shared" si="28" ref="BI133:BI139">IF(N133="nulová",J133,0)</f>
        <v>0</v>
      </c>
      <c r="BJ133" s="19" t="s">
        <v>15</v>
      </c>
      <c r="BK133" s="166">
        <f aca="true" t="shared" si="29" ref="BK133:BK139">ROUND(I133*H133,2)</f>
        <v>0</v>
      </c>
      <c r="BL133" s="19" t="s">
        <v>251</v>
      </c>
      <c r="BM133" s="165" t="s">
        <v>4181</v>
      </c>
    </row>
    <row r="134" spans="1:65" s="2" customFormat="1" ht="16.5" customHeight="1">
      <c r="A134" s="34"/>
      <c r="B134" s="153"/>
      <c r="C134" s="154" t="s">
        <v>390</v>
      </c>
      <c r="D134" s="154" t="s">
        <v>161</v>
      </c>
      <c r="E134" s="155" t="s">
        <v>4182</v>
      </c>
      <c r="F134" s="156" t="s">
        <v>4183</v>
      </c>
      <c r="G134" s="157" t="s">
        <v>3673</v>
      </c>
      <c r="H134" s="158">
        <v>1</v>
      </c>
      <c r="I134" s="159"/>
      <c r="J134" s="160">
        <f t="shared" si="20"/>
        <v>0</v>
      </c>
      <c r="K134" s="156" t="s">
        <v>3</v>
      </c>
      <c r="L134" s="35"/>
      <c r="M134" s="161" t="s">
        <v>3</v>
      </c>
      <c r="N134" s="162" t="s">
        <v>42</v>
      </c>
      <c r="O134" s="55"/>
      <c r="P134" s="163">
        <f t="shared" si="21"/>
        <v>0</v>
      </c>
      <c r="Q134" s="163">
        <v>0</v>
      </c>
      <c r="R134" s="163">
        <f t="shared" si="22"/>
        <v>0</v>
      </c>
      <c r="S134" s="163">
        <v>0</v>
      </c>
      <c r="T134" s="164">
        <f t="shared" si="23"/>
        <v>0</v>
      </c>
      <c r="U134" s="34"/>
      <c r="V134" s="34"/>
      <c r="W134" s="34"/>
      <c r="X134" s="34"/>
      <c r="Y134" s="34"/>
      <c r="Z134" s="34"/>
      <c r="AA134" s="34"/>
      <c r="AB134" s="34"/>
      <c r="AC134" s="34"/>
      <c r="AD134" s="34"/>
      <c r="AE134" s="34"/>
      <c r="AR134" s="165" t="s">
        <v>251</v>
      </c>
      <c r="AT134" s="165" t="s">
        <v>161</v>
      </c>
      <c r="AU134" s="165" t="s">
        <v>79</v>
      </c>
      <c r="AY134" s="19" t="s">
        <v>159</v>
      </c>
      <c r="BE134" s="166">
        <f t="shared" si="24"/>
        <v>0</v>
      </c>
      <c r="BF134" s="166">
        <f t="shared" si="25"/>
        <v>0</v>
      </c>
      <c r="BG134" s="166">
        <f t="shared" si="26"/>
        <v>0</v>
      </c>
      <c r="BH134" s="166">
        <f t="shared" si="27"/>
        <v>0</v>
      </c>
      <c r="BI134" s="166">
        <f t="shared" si="28"/>
        <v>0</v>
      </c>
      <c r="BJ134" s="19" t="s">
        <v>15</v>
      </c>
      <c r="BK134" s="166">
        <f t="shared" si="29"/>
        <v>0</v>
      </c>
      <c r="BL134" s="19" t="s">
        <v>251</v>
      </c>
      <c r="BM134" s="165" t="s">
        <v>4184</v>
      </c>
    </row>
    <row r="135" spans="1:65" s="2" customFormat="1" ht="24" customHeight="1">
      <c r="A135" s="34"/>
      <c r="B135" s="153"/>
      <c r="C135" s="154" t="s">
        <v>394</v>
      </c>
      <c r="D135" s="154" t="s">
        <v>161</v>
      </c>
      <c r="E135" s="155" t="s">
        <v>4185</v>
      </c>
      <c r="F135" s="156" t="s">
        <v>4186</v>
      </c>
      <c r="G135" s="157" t="s">
        <v>3673</v>
      </c>
      <c r="H135" s="158">
        <v>1</v>
      </c>
      <c r="I135" s="159"/>
      <c r="J135" s="160">
        <f t="shared" si="20"/>
        <v>0</v>
      </c>
      <c r="K135" s="156" t="s">
        <v>3</v>
      </c>
      <c r="L135" s="35"/>
      <c r="M135" s="161" t="s">
        <v>3</v>
      </c>
      <c r="N135" s="162" t="s">
        <v>42</v>
      </c>
      <c r="O135" s="55"/>
      <c r="P135" s="163">
        <f t="shared" si="21"/>
        <v>0</v>
      </c>
      <c r="Q135" s="163">
        <v>0</v>
      </c>
      <c r="R135" s="163">
        <f t="shared" si="22"/>
        <v>0</v>
      </c>
      <c r="S135" s="163">
        <v>0</v>
      </c>
      <c r="T135" s="164">
        <f t="shared" si="23"/>
        <v>0</v>
      </c>
      <c r="U135" s="34"/>
      <c r="V135" s="34"/>
      <c r="W135" s="34"/>
      <c r="X135" s="34"/>
      <c r="Y135" s="34"/>
      <c r="Z135" s="34"/>
      <c r="AA135" s="34"/>
      <c r="AB135" s="34"/>
      <c r="AC135" s="34"/>
      <c r="AD135" s="34"/>
      <c r="AE135" s="34"/>
      <c r="AR135" s="165" t="s">
        <v>251</v>
      </c>
      <c r="AT135" s="165" t="s">
        <v>161</v>
      </c>
      <c r="AU135" s="165" t="s">
        <v>79</v>
      </c>
      <c r="AY135" s="19" t="s">
        <v>159</v>
      </c>
      <c r="BE135" s="166">
        <f t="shared" si="24"/>
        <v>0</v>
      </c>
      <c r="BF135" s="166">
        <f t="shared" si="25"/>
        <v>0</v>
      </c>
      <c r="BG135" s="166">
        <f t="shared" si="26"/>
        <v>0</v>
      </c>
      <c r="BH135" s="166">
        <f t="shared" si="27"/>
        <v>0</v>
      </c>
      <c r="BI135" s="166">
        <f t="shared" si="28"/>
        <v>0</v>
      </c>
      <c r="BJ135" s="19" t="s">
        <v>15</v>
      </c>
      <c r="BK135" s="166">
        <f t="shared" si="29"/>
        <v>0</v>
      </c>
      <c r="BL135" s="19" t="s">
        <v>251</v>
      </c>
      <c r="BM135" s="165" t="s">
        <v>4187</v>
      </c>
    </row>
    <row r="136" spans="1:65" s="2" customFormat="1" ht="24" customHeight="1">
      <c r="A136" s="34"/>
      <c r="B136" s="153"/>
      <c r="C136" s="154" t="s">
        <v>399</v>
      </c>
      <c r="D136" s="154" t="s">
        <v>161</v>
      </c>
      <c r="E136" s="155" t="s">
        <v>4188</v>
      </c>
      <c r="F136" s="156" t="s">
        <v>4189</v>
      </c>
      <c r="G136" s="157" t="s">
        <v>3673</v>
      </c>
      <c r="H136" s="158">
        <v>1</v>
      </c>
      <c r="I136" s="159"/>
      <c r="J136" s="160">
        <f t="shared" si="20"/>
        <v>0</v>
      </c>
      <c r="K136" s="156" t="s">
        <v>3</v>
      </c>
      <c r="L136" s="35"/>
      <c r="M136" s="161" t="s">
        <v>3</v>
      </c>
      <c r="N136" s="162" t="s">
        <v>42</v>
      </c>
      <c r="O136" s="55"/>
      <c r="P136" s="163">
        <f t="shared" si="21"/>
        <v>0</v>
      </c>
      <c r="Q136" s="163">
        <v>0</v>
      </c>
      <c r="R136" s="163">
        <f t="shared" si="22"/>
        <v>0</v>
      </c>
      <c r="S136" s="163">
        <v>0</v>
      </c>
      <c r="T136" s="164">
        <f t="shared" si="23"/>
        <v>0</v>
      </c>
      <c r="U136" s="34"/>
      <c r="V136" s="34"/>
      <c r="W136" s="34"/>
      <c r="X136" s="34"/>
      <c r="Y136" s="34"/>
      <c r="Z136" s="34"/>
      <c r="AA136" s="34"/>
      <c r="AB136" s="34"/>
      <c r="AC136" s="34"/>
      <c r="AD136" s="34"/>
      <c r="AE136" s="34"/>
      <c r="AR136" s="165" t="s">
        <v>251</v>
      </c>
      <c r="AT136" s="165" t="s">
        <v>161</v>
      </c>
      <c r="AU136" s="165" t="s">
        <v>79</v>
      </c>
      <c r="AY136" s="19" t="s">
        <v>159</v>
      </c>
      <c r="BE136" s="166">
        <f t="shared" si="24"/>
        <v>0</v>
      </c>
      <c r="BF136" s="166">
        <f t="shared" si="25"/>
        <v>0</v>
      </c>
      <c r="BG136" s="166">
        <f t="shared" si="26"/>
        <v>0</v>
      </c>
      <c r="BH136" s="166">
        <f t="shared" si="27"/>
        <v>0</v>
      </c>
      <c r="BI136" s="166">
        <f t="shared" si="28"/>
        <v>0</v>
      </c>
      <c r="BJ136" s="19" t="s">
        <v>15</v>
      </c>
      <c r="BK136" s="166">
        <f t="shared" si="29"/>
        <v>0</v>
      </c>
      <c r="BL136" s="19" t="s">
        <v>251</v>
      </c>
      <c r="BM136" s="165" t="s">
        <v>4190</v>
      </c>
    </row>
    <row r="137" spans="1:65" s="2" customFormat="1" ht="16.5" customHeight="1">
      <c r="A137" s="34"/>
      <c r="B137" s="153"/>
      <c r="C137" s="154" t="s">
        <v>405</v>
      </c>
      <c r="D137" s="154" t="s">
        <v>161</v>
      </c>
      <c r="E137" s="155" t="s">
        <v>4191</v>
      </c>
      <c r="F137" s="156" t="s">
        <v>4192</v>
      </c>
      <c r="G137" s="157" t="s">
        <v>3673</v>
      </c>
      <c r="H137" s="158">
        <v>1</v>
      </c>
      <c r="I137" s="159"/>
      <c r="J137" s="160">
        <f t="shared" si="20"/>
        <v>0</v>
      </c>
      <c r="K137" s="156" t="s">
        <v>3</v>
      </c>
      <c r="L137" s="35"/>
      <c r="M137" s="161" t="s">
        <v>3</v>
      </c>
      <c r="N137" s="162" t="s">
        <v>42</v>
      </c>
      <c r="O137" s="55"/>
      <c r="P137" s="163">
        <f t="shared" si="21"/>
        <v>0</v>
      </c>
      <c r="Q137" s="163">
        <v>0</v>
      </c>
      <c r="R137" s="163">
        <f t="shared" si="22"/>
        <v>0</v>
      </c>
      <c r="S137" s="163">
        <v>0</v>
      </c>
      <c r="T137" s="164">
        <f t="shared" si="23"/>
        <v>0</v>
      </c>
      <c r="U137" s="34"/>
      <c r="V137" s="34"/>
      <c r="W137" s="34"/>
      <c r="X137" s="34"/>
      <c r="Y137" s="34"/>
      <c r="Z137" s="34"/>
      <c r="AA137" s="34"/>
      <c r="AB137" s="34"/>
      <c r="AC137" s="34"/>
      <c r="AD137" s="34"/>
      <c r="AE137" s="34"/>
      <c r="AR137" s="165" t="s">
        <v>251</v>
      </c>
      <c r="AT137" s="165" t="s">
        <v>161</v>
      </c>
      <c r="AU137" s="165" t="s">
        <v>79</v>
      </c>
      <c r="AY137" s="19" t="s">
        <v>159</v>
      </c>
      <c r="BE137" s="166">
        <f t="shared" si="24"/>
        <v>0</v>
      </c>
      <c r="BF137" s="166">
        <f t="shared" si="25"/>
        <v>0</v>
      </c>
      <c r="BG137" s="166">
        <f t="shared" si="26"/>
        <v>0</v>
      </c>
      <c r="BH137" s="166">
        <f t="shared" si="27"/>
        <v>0</v>
      </c>
      <c r="BI137" s="166">
        <f t="shared" si="28"/>
        <v>0</v>
      </c>
      <c r="BJ137" s="19" t="s">
        <v>15</v>
      </c>
      <c r="BK137" s="166">
        <f t="shared" si="29"/>
        <v>0</v>
      </c>
      <c r="BL137" s="19" t="s">
        <v>251</v>
      </c>
      <c r="BM137" s="165" t="s">
        <v>4193</v>
      </c>
    </row>
    <row r="138" spans="1:65" s="2" customFormat="1" ht="16.5" customHeight="1">
      <c r="A138" s="34"/>
      <c r="B138" s="153"/>
      <c r="C138" s="154" t="s">
        <v>414</v>
      </c>
      <c r="D138" s="154" t="s">
        <v>161</v>
      </c>
      <c r="E138" s="155" t="s">
        <v>4194</v>
      </c>
      <c r="F138" s="156" t="s">
        <v>4195</v>
      </c>
      <c r="G138" s="157" t="s">
        <v>3673</v>
      </c>
      <c r="H138" s="158">
        <v>1</v>
      </c>
      <c r="I138" s="159"/>
      <c r="J138" s="160">
        <f t="shared" si="20"/>
        <v>0</v>
      </c>
      <c r="K138" s="156" t="s">
        <v>3</v>
      </c>
      <c r="L138" s="35"/>
      <c r="M138" s="161" t="s">
        <v>3</v>
      </c>
      <c r="N138" s="162" t="s">
        <v>42</v>
      </c>
      <c r="O138" s="55"/>
      <c r="P138" s="163">
        <f t="shared" si="21"/>
        <v>0</v>
      </c>
      <c r="Q138" s="163">
        <v>0</v>
      </c>
      <c r="R138" s="163">
        <f t="shared" si="22"/>
        <v>0</v>
      </c>
      <c r="S138" s="163">
        <v>0</v>
      </c>
      <c r="T138" s="164">
        <f t="shared" si="23"/>
        <v>0</v>
      </c>
      <c r="U138" s="34"/>
      <c r="V138" s="34"/>
      <c r="W138" s="34"/>
      <c r="X138" s="34"/>
      <c r="Y138" s="34"/>
      <c r="Z138" s="34"/>
      <c r="AA138" s="34"/>
      <c r="AB138" s="34"/>
      <c r="AC138" s="34"/>
      <c r="AD138" s="34"/>
      <c r="AE138" s="34"/>
      <c r="AR138" s="165" t="s">
        <v>251</v>
      </c>
      <c r="AT138" s="165" t="s">
        <v>161</v>
      </c>
      <c r="AU138" s="165" t="s">
        <v>79</v>
      </c>
      <c r="AY138" s="19" t="s">
        <v>159</v>
      </c>
      <c r="BE138" s="166">
        <f t="shared" si="24"/>
        <v>0</v>
      </c>
      <c r="BF138" s="166">
        <f t="shared" si="25"/>
        <v>0</v>
      </c>
      <c r="BG138" s="166">
        <f t="shared" si="26"/>
        <v>0</v>
      </c>
      <c r="BH138" s="166">
        <f t="shared" si="27"/>
        <v>0</v>
      </c>
      <c r="BI138" s="166">
        <f t="shared" si="28"/>
        <v>0</v>
      </c>
      <c r="BJ138" s="19" t="s">
        <v>15</v>
      </c>
      <c r="BK138" s="166">
        <f t="shared" si="29"/>
        <v>0</v>
      </c>
      <c r="BL138" s="19" t="s">
        <v>251</v>
      </c>
      <c r="BM138" s="165" t="s">
        <v>4196</v>
      </c>
    </row>
    <row r="139" spans="1:65" s="2" customFormat="1" ht="16.5" customHeight="1">
      <c r="A139" s="34"/>
      <c r="B139" s="153"/>
      <c r="C139" s="154" t="s">
        <v>433</v>
      </c>
      <c r="D139" s="154" t="s">
        <v>161</v>
      </c>
      <c r="E139" s="155" t="s">
        <v>4197</v>
      </c>
      <c r="F139" s="156" t="s">
        <v>4198</v>
      </c>
      <c r="G139" s="157" t="s">
        <v>3673</v>
      </c>
      <c r="H139" s="158">
        <v>1</v>
      </c>
      <c r="I139" s="159"/>
      <c r="J139" s="160">
        <f t="shared" si="20"/>
        <v>0</v>
      </c>
      <c r="K139" s="156" t="s">
        <v>3</v>
      </c>
      <c r="L139" s="35"/>
      <c r="M139" s="210" t="s">
        <v>3</v>
      </c>
      <c r="N139" s="211" t="s">
        <v>42</v>
      </c>
      <c r="O139" s="212"/>
      <c r="P139" s="213">
        <f t="shared" si="21"/>
        <v>0</v>
      </c>
      <c r="Q139" s="213">
        <v>0</v>
      </c>
      <c r="R139" s="213">
        <f t="shared" si="22"/>
        <v>0</v>
      </c>
      <c r="S139" s="213">
        <v>0</v>
      </c>
      <c r="T139" s="214">
        <f t="shared" si="23"/>
        <v>0</v>
      </c>
      <c r="U139" s="34"/>
      <c r="V139" s="34"/>
      <c r="W139" s="34"/>
      <c r="X139" s="34"/>
      <c r="Y139" s="34"/>
      <c r="Z139" s="34"/>
      <c r="AA139" s="34"/>
      <c r="AB139" s="34"/>
      <c r="AC139" s="34"/>
      <c r="AD139" s="34"/>
      <c r="AE139" s="34"/>
      <c r="AR139" s="165" t="s">
        <v>251</v>
      </c>
      <c r="AT139" s="165" t="s">
        <v>161</v>
      </c>
      <c r="AU139" s="165" t="s">
        <v>79</v>
      </c>
      <c r="AY139" s="19" t="s">
        <v>159</v>
      </c>
      <c r="BE139" s="166">
        <f t="shared" si="24"/>
        <v>0</v>
      </c>
      <c r="BF139" s="166">
        <f t="shared" si="25"/>
        <v>0</v>
      </c>
      <c r="BG139" s="166">
        <f t="shared" si="26"/>
        <v>0</v>
      </c>
      <c r="BH139" s="166">
        <f t="shared" si="27"/>
        <v>0</v>
      </c>
      <c r="BI139" s="166">
        <f t="shared" si="28"/>
        <v>0</v>
      </c>
      <c r="BJ139" s="19" t="s">
        <v>15</v>
      </c>
      <c r="BK139" s="166">
        <f t="shared" si="29"/>
        <v>0</v>
      </c>
      <c r="BL139" s="19" t="s">
        <v>251</v>
      </c>
      <c r="BM139" s="165" t="s">
        <v>4199</v>
      </c>
    </row>
    <row r="140" spans="1:31" s="2" customFormat="1" ht="6.95" customHeight="1">
      <c r="A140" s="34"/>
      <c r="B140" s="44"/>
      <c r="C140" s="45"/>
      <c r="D140" s="45"/>
      <c r="E140" s="45"/>
      <c r="F140" s="45"/>
      <c r="G140" s="45"/>
      <c r="H140" s="45"/>
      <c r="I140" s="113"/>
      <c r="J140" s="45"/>
      <c r="K140" s="45"/>
      <c r="L140" s="35"/>
      <c r="M140" s="34"/>
      <c r="O140" s="34"/>
      <c r="P140" s="34"/>
      <c r="Q140" s="34"/>
      <c r="R140" s="34"/>
      <c r="S140" s="34"/>
      <c r="T140" s="34"/>
      <c r="U140" s="34"/>
      <c r="V140" s="34"/>
      <c r="W140" s="34"/>
      <c r="X140" s="34"/>
      <c r="Y140" s="34"/>
      <c r="Z140" s="34"/>
      <c r="AA140" s="34"/>
      <c r="AB140" s="34"/>
      <c r="AC140" s="34"/>
      <c r="AD140" s="34"/>
      <c r="AE140" s="34"/>
    </row>
  </sheetData>
  <autoFilter ref="C85:K139"/>
  <mergeCells count="9">
    <mergeCell ref="E50:H50"/>
    <mergeCell ref="E76:H76"/>
    <mergeCell ref="E78:H78"/>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8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9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0"/>
      <c r="L2" s="304" t="s">
        <v>6</v>
      </c>
      <c r="M2" s="305"/>
      <c r="N2" s="305"/>
      <c r="O2" s="305"/>
      <c r="P2" s="305"/>
      <c r="Q2" s="305"/>
      <c r="R2" s="305"/>
      <c r="S2" s="305"/>
      <c r="T2" s="305"/>
      <c r="U2" s="305"/>
      <c r="V2" s="305"/>
      <c r="AT2" s="19" t="s">
        <v>96</v>
      </c>
    </row>
    <row r="3" spans="2:46" s="1" customFormat="1" ht="6.95" customHeight="1">
      <c r="B3" s="20"/>
      <c r="C3" s="21"/>
      <c r="D3" s="21"/>
      <c r="E3" s="21"/>
      <c r="F3" s="21"/>
      <c r="G3" s="21"/>
      <c r="H3" s="21"/>
      <c r="I3" s="91"/>
      <c r="J3" s="21"/>
      <c r="K3" s="21"/>
      <c r="L3" s="22"/>
      <c r="AT3" s="19" t="s">
        <v>79</v>
      </c>
    </row>
    <row r="4" spans="2:46" s="1" customFormat="1" ht="24.95" customHeight="1">
      <c r="B4" s="22"/>
      <c r="D4" s="23" t="s">
        <v>103</v>
      </c>
      <c r="I4" s="90"/>
      <c r="L4" s="22"/>
      <c r="M4" s="92" t="s">
        <v>11</v>
      </c>
      <c r="AT4" s="19" t="s">
        <v>4</v>
      </c>
    </row>
    <row r="5" spans="2:12" s="1" customFormat="1" ht="6.95" customHeight="1">
      <c r="B5" s="22"/>
      <c r="I5" s="90"/>
      <c r="L5" s="22"/>
    </row>
    <row r="6" spans="2:12" s="1" customFormat="1" ht="12" customHeight="1">
      <c r="B6" s="22"/>
      <c r="D6" s="29" t="s">
        <v>17</v>
      </c>
      <c r="I6" s="90"/>
      <c r="L6" s="22"/>
    </row>
    <row r="7" spans="2:12" s="1" customFormat="1" ht="16.5" customHeight="1">
      <c r="B7" s="22"/>
      <c r="E7" s="331" t="str">
        <f>'Rekapitulace stavby'!K6</f>
        <v>Stavební úpravy a přístavba výjezdové základny ZZS JčK- Český Krumlov</v>
      </c>
      <c r="F7" s="332"/>
      <c r="G7" s="332"/>
      <c r="H7" s="332"/>
      <c r="I7" s="90"/>
      <c r="L7" s="22"/>
    </row>
    <row r="8" spans="1:31" s="2" customFormat="1" ht="12" customHeight="1">
      <c r="A8" s="34"/>
      <c r="B8" s="35"/>
      <c r="C8" s="34"/>
      <c r="D8" s="29" t="s">
        <v>104</v>
      </c>
      <c r="E8" s="34"/>
      <c r="F8" s="34"/>
      <c r="G8" s="34"/>
      <c r="H8" s="34"/>
      <c r="I8" s="93"/>
      <c r="J8" s="34"/>
      <c r="K8" s="34"/>
      <c r="L8" s="94"/>
      <c r="S8" s="34"/>
      <c r="T8" s="34"/>
      <c r="U8" s="34"/>
      <c r="V8" s="34"/>
      <c r="W8" s="34"/>
      <c r="X8" s="34"/>
      <c r="Y8" s="34"/>
      <c r="Z8" s="34"/>
      <c r="AA8" s="34"/>
      <c r="AB8" s="34"/>
      <c r="AC8" s="34"/>
      <c r="AD8" s="34"/>
      <c r="AE8" s="34"/>
    </row>
    <row r="9" spans="1:31" s="2" customFormat="1" ht="16.5" customHeight="1">
      <c r="A9" s="34"/>
      <c r="B9" s="35"/>
      <c r="C9" s="34"/>
      <c r="D9" s="34"/>
      <c r="E9" s="312" t="s">
        <v>4200</v>
      </c>
      <c r="F9" s="333"/>
      <c r="G9" s="333"/>
      <c r="H9" s="333"/>
      <c r="I9" s="93"/>
      <c r="J9" s="34"/>
      <c r="K9" s="34"/>
      <c r="L9" s="94"/>
      <c r="S9" s="34"/>
      <c r="T9" s="34"/>
      <c r="U9" s="34"/>
      <c r="V9" s="34"/>
      <c r="W9" s="34"/>
      <c r="X9" s="34"/>
      <c r="Y9" s="34"/>
      <c r="Z9" s="34"/>
      <c r="AA9" s="34"/>
      <c r="AB9" s="34"/>
      <c r="AC9" s="34"/>
      <c r="AD9" s="34"/>
      <c r="AE9" s="34"/>
    </row>
    <row r="10" spans="1:31" s="2" customFormat="1" ht="11.25">
      <c r="A10" s="34"/>
      <c r="B10" s="35"/>
      <c r="C10" s="34"/>
      <c r="D10" s="34"/>
      <c r="E10" s="34"/>
      <c r="F10" s="34"/>
      <c r="G10" s="34"/>
      <c r="H10" s="34"/>
      <c r="I10" s="93"/>
      <c r="J10" s="34"/>
      <c r="K10" s="34"/>
      <c r="L10" s="94"/>
      <c r="S10" s="34"/>
      <c r="T10" s="34"/>
      <c r="U10" s="34"/>
      <c r="V10" s="34"/>
      <c r="W10" s="34"/>
      <c r="X10" s="34"/>
      <c r="Y10" s="34"/>
      <c r="Z10" s="34"/>
      <c r="AA10" s="34"/>
      <c r="AB10" s="34"/>
      <c r="AC10" s="34"/>
      <c r="AD10" s="34"/>
      <c r="AE10" s="34"/>
    </row>
    <row r="11" spans="1:31" s="2" customFormat="1" ht="12" customHeight="1">
      <c r="A11" s="34"/>
      <c r="B11" s="35"/>
      <c r="C11" s="34"/>
      <c r="D11" s="29" t="s">
        <v>19</v>
      </c>
      <c r="E11" s="34"/>
      <c r="F11" s="27" t="s">
        <v>3</v>
      </c>
      <c r="G11" s="34"/>
      <c r="H11" s="34"/>
      <c r="I11" s="95" t="s">
        <v>20</v>
      </c>
      <c r="J11" s="27" t="s">
        <v>3</v>
      </c>
      <c r="K11" s="34"/>
      <c r="L11" s="94"/>
      <c r="S11" s="34"/>
      <c r="T11" s="34"/>
      <c r="U11" s="34"/>
      <c r="V11" s="34"/>
      <c r="W11" s="34"/>
      <c r="X11" s="34"/>
      <c r="Y11" s="34"/>
      <c r="Z11" s="34"/>
      <c r="AA11" s="34"/>
      <c r="AB11" s="34"/>
      <c r="AC11" s="34"/>
      <c r="AD11" s="34"/>
      <c r="AE11" s="34"/>
    </row>
    <row r="12" spans="1:31" s="2" customFormat="1" ht="12" customHeight="1">
      <c r="A12" s="34"/>
      <c r="B12" s="35"/>
      <c r="C12" s="34"/>
      <c r="D12" s="29" t="s">
        <v>21</v>
      </c>
      <c r="E12" s="34"/>
      <c r="F12" s="27" t="s">
        <v>22</v>
      </c>
      <c r="G12" s="34"/>
      <c r="H12" s="34"/>
      <c r="I12" s="95" t="s">
        <v>23</v>
      </c>
      <c r="J12" s="52" t="str">
        <f>'Rekapitulace stavby'!AN8</f>
        <v>8.7.2019</v>
      </c>
      <c r="K12" s="34"/>
      <c r="L12" s="94"/>
      <c r="S12" s="34"/>
      <c r="T12" s="34"/>
      <c r="U12" s="34"/>
      <c r="V12" s="34"/>
      <c r="W12" s="34"/>
      <c r="X12" s="34"/>
      <c r="Y12" s="34"/>
      <c r="Z12" s="34"/>
      <c r="AA12" s="34"/>
      <c r="AB12" s="34"/>
      <c r="AC12" s="34"/>
      <c r="AD12" s="34"/>
      <c r="AE12" s="34"/>
    </row>
    <row r="13" spans="1:31" s="2" customFormat="1" ht="10.9" customHeight="1">
      <c r="A13" s="34"/>
      <c r="B13" s="35"/>
      <c r="C13" s="34"/>
      <c r="D13" s="34"/>
      <c r="E13" s="34"/>
      <c r="F13" s="34"/>
      <c r="G13" s="34"/>
      <c r="H13" s="34"/>
      <c r="I13" s="93"/>
      <c r="J13" s="34"/>
      <c r="K13" s="34"/>
      <c r="L13" s="94"/>
      <c r="S13" s="34"/>
      <c r="T13" s="34"/>
      <c r="U13" s="34"/>
      <c r="V13" s="34"/>
      <c r="W13" s="34"/>
      <c r="X13" s="34"/>
      <c r="Y13" s="34"/>
      <c r="Z13" s="34"/>
      <c r="AA13" s="34"/>
      <c r="AB13" s="34"/>
      <c r="AC13" s="34"/>
      <c r="AD13" s="34"/>
      <c r="AE13" s="34"/>
    </row>
    <row r="14" spans="1:31" s="2" customFormat="1" ht="12" customHeight="1">
      <c r="A14" s="34"/>
      <c r="B14" s="35"/>
      <c r="C14" s="34"/>
      <c r="D14" s="29" t="s">
        <v>25</v>
      </c>
      <c r="E14" s="34"/>
      <c r="F14" s="34"/>
      <c r="G14" s="34"/>
      <c r="H14" s="34"/>
      <c r="I14" s="95" t="s">
        <v>26</v>
      </c>
      <c r="J14" s="27" t="s">
        <v>3</v>
      </c>
      <c r="K14" s="34"/>
      <c r="L14" s="94"/>
      <c r="S14" s="34"/>
      <c r="T14" s="34"/>
      <c r="U14" s="34"/>
      <c r="V14" s="34"/>
      <c r="W14" s="34"/>
      <c r="X14" s="34"/>
      <c r="Y14" s="34"/>
      <c r="Z14" s="34"/>
      <c r="AA14" s="34"/>
      <c r="AB14" s="34"/>
      <c r="AC14" s="34"/>
      <c r="AD14" s="34"/>
      <c r="AE14" s="34"/>
    </row>
    <row r="15" spans="1:31" s="2" customFormat="1" ht="18" customHeight="1">
      <c r="A15" s="34"/>
      <c r="B15" s="35"/>
      <c r="C15" s="34"/>
      <c r="D15" s="34"/>
      <c r="E15" s="27" t="s">
        <v>27</v>
      </c>
      <c r="F15" s="34"/>
      <c r="G15" s="34"/>
      <c r="H15" s="34"/>
      <c r="I15" s="95" t="s">
        <v>28</v>
      </c>
      <c r="J15" s="27" t="s">
        <v>3</v>
      </c>
      <c r="K15" s="34"/>
      <c r="L15" s="94"/>
      <c r="S15" s="34"/>
      <c r="T15" s="34"/>
      <c r="U15" s="34"/>
      <c r="V15" s="34"/>
      <c r="W15" s="34"/>
      <c r="X15" s="34"/>
      <c r="Y15" s="34"/>
      <c r="Z15" s="34"/>
      <c r="AA15" s="34"/>
      <c r="AB15" s="34"/>
      <c r="AC15" s="34"/>
      <c r="AD15" s="34"/>
      <c r="AE15" s="34"/>
    </row>
    <row r="16" spans="1:31" s="2" customFormat="1" ht="6.95" customHeight="1">
      <c r="A16" s="34"/>
      <c r="B16" s="35"/>
      <c r="C16" s="34"/>
      <c r="D16" s="34"/>
      <c r="E16" s="34"/>
      <c r="F16" s="34"/>
      <c r="G16" s="34"/>
      <c r="H16" s="34"/>
      <c r="I16" s="93"/>
      <c r="J16" s="34"/>
      <c r="K16" s="34"/>
      <c r="L16" s="94"/>
      <c r="S16" s="34"/>
      <c r="T16" s="34"/>
      <c r="U16" s="34"/>
      <c r="V16" s="34"/>
      <c r="W16" s="34"/>
      <c r="X16" s="34"/>
      <c r="Y16" s="34"/>
      <c r="Z16" s="34"/>
      <c r="AA16" s="34"/>
      <c r="AB16" s="34"/>
      <c r="AC16" s="34"/>
      <c r="AD16" s="34"/>
      <c r="AE16" s="34"/>
    </row>
    <row r="17" spans="1:31" s="2" customFormat="1" ht="12" customHeight="1">
      <c r="A17" s="34"/>
      <c r="B17" s="35"/>
      <c r="C17" s="34"/>
      <c r="D17" s="29" t="s">
        <v>29</v>
      </c>
      <c r="E17" s="34"/>
      <c r="F17" s="34"/>
      <c r="G17" s="34"/>
      <c r="H17" s="34"/>
      <c r="I17" s="95" t="s">
        <v>26</v>
      </c>
      <c r="J17" s="30" t="str">
        <f>'Rekapitulace stavby'!AN13</f>
        <v>Vyplň údaj</v>
      </c>
      <c r="K17" s="34"/>
      <c r="L17" s="94"/>
      <c r="S17" s="34"/>
      <c r="T17" s="34"/>
      <c r="U17" s="34"/>
      <c r="V17" s="34"/>
      <c r="W17" s="34"/>
      <c r="X17" s="34"/>
      <c r="Y17" s="34"/>
      <c r="Z17" s="34"/>
      <c r="AA17" s="34"/>
      <c r="AB17" s="34"/>
      <c r="AC17" s="34"/>
      <c r="AD17" s="34"/>
      <c r="AE17" s="34"/>
    </row>
    <row r="18" spans="1:31" s="2" customFormat="1" ht="18" customHeight="1">
      <c r="A18" s="34"/>
      <c r="B18" s="35"/>
      <c r="C18" s="34"/>
      <c r="D18" s="34"/>
      <c r="E18" s="334" t="str">
        <f>'Rekapitulace stavby'!E14</f>
        <v>Vyplň údaj</v>
      </c>
      <c r="F18" s="315"/>
      <c r="G18" s="315"/>
      <c r="H18" s="315"/>
      <c r="I18" s="95" t="s">
        <v>28</v>
      </c>
      <c r="J18" s="30" t="str">
        <f>'Rekapitulace stavby'!AN14</f>
        <v>Vyplň údaj</v>
      </c>
      <c r="K18" s="34"/>
      <c r="L18" s="94"/>
      <c r="S18" s="34"/>
      <c r="T18" s="34"/>
      <c r="U18" s="34"/>
      <c r="V18" s="34"/>
      <c r="W18" s="34"/>
      <c r="X18" s="34"/>
      <c r="Y18" s="34"/>
      <c r="Z18" s="34"/>
      <c r="AA18" s="34"/>
      <c r="AB18" s="34"/>
      <c r="AC18" s="34"/>
      <c r="AD18" s="34"/>
      <c r="AE18" s="34"/>
    </row>
    <row r="19" spans="1:31" s="2" customFormat="1" ht="6.95" customHeight="1">
      <c r="A19" s="34"/>
      <c r="B19" s="35"/>
      <c r="C19" s="34"/>
      <c r="D19" s="34"/>
      <c r="E19" s="34"/>
      <c r="F19" s="34"/>
      <c r="G19" s="34"/>
      <c r="H19" s="34"/>
      <c r="I19" s="93"/>
      <c r="J19" s="34"/>
      <c r="K19" s="34"/>
      <c r="L19" s="94"/>
      <c r="S19" s="34"/>
      <c r="T19" s="34"/>
      <c r="U19" s="34"/>
      <c r="V19" s="34"/>
      <c r="W19" s="34"/>
      <c r="X19" s="34"/>
      <c r="Y19" s="34"/>
      <c r="Z19" s="34"/>
      <c r="AA19" s="34"/>
      <c r="AB19" s="34"/>
      <c r="AC19" s="34"/>
      <c r="AD19" s="34"/>
      <c r="AE19" s="34"/>
    </row>
    <row r="20" spans="1:31" s="2" customFormat="1" ht="12" customHeight="1">
      <c r="A20" s="34"/>
      <c r="B20" s="35"/>
      <c r="C20" s="34"/>
      <c r="D20" s="29" t="s">
        <v>31</v>
      </c>
      <c r="E20" s="34"/>
      <c r="F20" s="34"/>
      <c r="G20" s="34"/>
      <c r="H20" s="34"/>
      <c r="I20" s="95" t="s">
        <v>26</v>
      </c>
      <c r="J20" s="27" t="s">
        <v>3</v>
      </c>
      <c r="K20" s="34"/>
      <c r="L20" s="94"/>
      <c r="S20" s="34"/>
      <c r="T20" s="34"/>
      <c r="U20" s="34"/>
      <c r="V20" s="34"/>
      <c r="W20" s="34"/>
      <c r="X20" s="34"/>
      <c r="Y20" s="34"/>
      <c r="Z20" s="34"/>
      <c r="AA20" s="34"/>
      <c r="AB20" s="34"/>
      <c r="AC20" s="34"/>
      <c r="AD20" s="34"/>
      <c r="AE20" s="34"/>
    </row>
    <row r="21" spans="1:31" s="2" customFormat="1" ht="18" customHeight="1">
      <c r="A21" s="34"/>
      <c r="B21" s="35"/>
      <c r="C21" s="34"/>
      <c r="D21" s="34"/>
      <c r="E21" s="27" t="s">
        <v>32</v>
      </c>
      <c r="F21" s="34"/>
      <c r="G21" s="34"/>
      <c r="H21" s="34"/>
      <c r="I21" s="95" t="s">
        <v>28</v>
      </c>
      <c r="J21" s="27" t="s">
        <v>3</v>
      </c>
      <c r="K21" s="34"/>
      <c r="L21" s="94"/>
      <c r="S21" s="34"/>
      <c r="T21" s="34"/>
      <c r="U21" s="34"/>
      <c r="V21" s="34"/>
      <c r="W21" s="34"/>
      <c r="X21" s="34"/>
      <c r="Y21" s="34"/>
      <c r="Z21" s="34"/>
      <c r="AA21" s="34"/>
      <c r="AB21" s="34"/>
      <c r="AC21" s="34"/>
      <c r="AD21" s="34"/>
      <c r="AE21" s="34"/>
    </row>
    <row r="22" spans="1:31" s="2" customFormat="1" ht="6.95" customHeight="1">
      <c r="A22" s="34"/>
      <c r="B22" s="35"/>
      <c r="C22" s="34"/>
      <c r="D22" s="34"/>
      <c r="E22" s="34"/>
      <c r="F22" s="34"/>
      <c r="G22" s="34"/>
      <c r="H22" s="34"/>
      <c r="I22" s="93"/>
      <c r="J22" s="34"/>
      <c r="K22" s="34"/>
      <c r="L22" s="94"/>
      <c r="S22" s="34"/>
      <c r="T22" s="34"/>
      <c r="U22" s="34"/>
      <c r="V22" s="34"/>
      <c r="W22" s="34"/>
      <c r="X22" s="34"/>
      <c r="Y22" s="34"/>
      <c r="Z22" s="34"/>
      <c r="AA22" s="34"/>
      <c r="AB22" s="34"/>
      <c r="AC22" s="34"/>
      <c r="AD22" s="34"/>
      <c r="AE22" s="34"/>
    </row>
    <row r="23" spans="1:31" s="2" customFormat="1" ht="12" customHeight="1">
      <c r="A23" s="34"/>
      <c r="B23" s="35"/>
      <c r="C23" s="34"/>
      <c r="D23" s="29" t="s">
        <v>34</v>
      </c>
      <c r="E23" s="34"/>
      <c r="F23" s="34"/>
      <c r="G23" s="34"/>
      <c r="H23" s="34"/>
      <c r="I23" s="95" t="s">
        <v>26</v>
      </c>
      <c r="J23" s="27" t="str">
        <f>IF('Rekapitulace stavby'!AN19="","",'Rekapitulace stavby'!AN19)</f>
        <v/>
      </c>
      <c r="K23" s="34"/>
      <c r="L23" s="94"/>
      <c r="S23" s="34"/>
      <c r="T23" s="34"/>
      <c r="U23" s="34"/>
      <c r="V23" s="34"/>
      <c r="W23" s="34"/>
      <c r="X23" s="34"/>
      <c r="Y23" s="34"/>
      <c r="Z23" s="34"/>
      <c r="AA23" s="34"/>
      <c r="AB23" s="34"/>
      <c r="AC23" s="34"/>
      <c r="AD23" s="34"/>
      <c r="AE23" s="34"/>
    </row>
    <row r="24" spans="1:31" s="2" customFormat="1" ht="18" customHeight="1">
      <c r="A24" s="34"/>
      <c r="B24" s="35"/>
      <c r="C24" s="34"/>
      <c r="D24" s="34"/>
      <c r="E24" s="27" t="str">
        <f>IF('Rekapitulace stavby'!E20="","",'Rekapitulace stavby'!E20)</f>
        <v xml:space="preserve"> </v>
      </c>
      <c r="F24" s="34"/>
      <c r="G24" s="34"/>
      <c r="H24" s="34"/>
      <c r="I24" s="95" t="s">
        <v>28</v>
      </c>
      <c r="J24" s="27" t="str">
        <f>IF('Rekapitulace stavby'!AN20="","",'Rekapitulace stavby'!AN20)</f>
        <v/>
      </c>
      <c r="K24" s="34"/>
      <c r="L24" s="94"/>
      <c r="S24" s="34"/>
      <c r="T24" s="34"/>
      <c r="U24" s="34"/>
      <c r="V24" s="34"/>
      <c r="W24" s="34"/>
      <c r="X24" s="34"/>
      <c r="Y24" s="34"/>
      <c r="Z24" s="34"/>
      <c r="AA24" s="34"/>
      <c r="AB24" s="34"/>
      <c r="AC24" s="34"/>
      <c r="AD24" s="34"/>
      <c r="AE24" s="34"/>
    </row>
    <row r="25" spans="1:31" s="2" customFormat="1" ht="6.95" customHeight="1">
      <c r="A25" s="34"/>
      <c r="B25" s="35"/>
      <c r="C25" s="34"/>
      <c r="D25" s="34"/>
      <c r="E25" s="34"/>
      <c r="F25" s="34"/>
      <c r="G25" s="34"/>
      <c r="H25" s="34"/>
      <c r="I25" s="93"/>
      <c r="J25" s="34"/>
      <c r="K25" s="34"/>
      <c r="L25" s="94"/>
      <c r="S25" s="34"/>
      <c r="T25" s="34"/>
      <c r="U25" s="34"/>
      <c r="V25" s="34"/>
      <c r="W25" s="34"/>
      <c r="X25" s="34"/>
      <c r="Y25" s="34"/>
      <c r="Z25" s="34"/>
      <c r="AA25" s="34"/>
      <c r="AB25" s="34"/>
      <c r="AC25" s="34"/>
      <c r="AD25" s="34"/>
      <c r="AE25" s="34"/>
    </row>
    <row r="26" spans="1:31" s="2" customFormat="1" ht="12" customHeight="1">
      <c r="A26" s="34"/>
      <c r="B26" s="35"/>
      <c r="C26" s="34"/>
      <c r="D26" s="29" t="s">
        <v>35</v>
      </c>
      <c r="E26" s="34"/>
      <c r="F26" s="34"/>
      <c r="G26" s="34"/>
      <c r="H26" s="34"/>
      <c r="I26" s="93"/>
      <c r="J26" s="34"/>
      <c r="K26" s="34"/>
      <c r="L26" s="94"/>
      <c r="S26" s="34"/>
      <c r="T26" s="34"/>
      <c r="U26" s="34"/>
      <c r="V26" s="34"/>
      <c r="W26" s="34"/>
      <c r="X26" s="34"/>
      <c r="Y26" s="34"/>
      <c r="Z26" s="34"/>
      <c r="AA26" s="34"/>
      <c r="AB26" s="34"/>
      <c r="AC26" s="34"/>
      <c r="AD26" s="34"/>
      <c r="AE26" s="34"/>
    </row>
    <row r="27" spans="1:31" s="8" customFormat="1" ht="16.5" customHeight="1">
      <c r="A27" s="96"/>
      <c r="B27" s="97"/>
      <c r="C27" s="96"/>
      <c r="D27" s="96"/>
      <c r="E27" s="319" t="s">
        <v>3</v>
      </c>
      <c r="F27" s="319"/>
      <c r="G27" s="319"/>
      <c r="H27" s="319"/>
      <c r="I27" s="98"/>
      <c r="J27" s="96"/>
      <c r="K27" s="96"/>
      <c r="L27" s="99"/>
      <c r="S27" s="96"/>
      <c r="T27" s="96"/>
      <c r="U27" s="96"/>
      <c r="V27" s="96"/>
      <c r="W27" s="96"/>
      <c r="X27" s="96"/>
      <c r="Y27" s="96"/>
      <c r="Z27" s="96"/>
      <c r="AA27" s="96"/>
      <c r="AB27" s="96"/>
      <c r="AC27" s="96"/>
      <c r="AD27" s="96"/>
      <c r="AE27" s="96"/>
    </row>
    <row r="28" spans="1:31" s="2" customFormat="1" ht="6.95" customHeight="1">
      <c r="A28" s="34"/>
      <c r="B28" s="35"/>
      <c r="C28" s="34"/>
      <c r="D28" s="34"/>
      <c r="E28" s="34"/>
      <c r="F28" s="34"/>
      <c r="G28" s="34"/>
      <c r="H28" s="34"/>
      <c r="I28" s="93"/>
      <c r="J28" s="34"/>
      <c r="K28" s="34"/>
      <c r="L28" s="94"/>
      <c r="S28" s="34"/>
      <c r="T28" s="34"/>
      <c r="U28" s="34"/>
      <c r="V28" s="34"/>
      <c r="W28" s="34"/>
      <c r="X28" s="34"/>
      <c r="Y28" s="34"/>
      <c r="Z28" s="34"/>
      <c r="AA28" s="34"/>
      <c r="AB28" s="34"/>
      <c r="AC28" s="34"/>
      <c r="AD28" s="34"/>
      <c r="AE28" s="34"/>
    </row>
    <row r="29" spans="1:31" s="2" customFormat="1" ht="6.95" customHeight="1">
      <c r="A29" s="34"/>
      <c r="B29" s="35"/>
      <c r="C29" s="34"/>
      <c r="D29" s="63"/>
      <c r="E29" s="63"/>
      <c r="F29" s="63"/>
      <c r="G29" s="63"/>
      <c r="H29" s="63"/>
      <c r="I29" s="100"/>
      <c r="J29" s="63"/>
      <c r="K29" s="63"/>
      <c r="L29" s="94"/>
      <c r="S29" s="34"/>
      <c r="T29" s="34"/>
      <c r="U29" s="34"/>
      <c r="V29" s="34"/>
      <c r="W29" s="34"/>
      <c r="X29" s="34"/>
      <c r="Y29" s="34"/>
      <c r="Z29" s="34"/>
      <c r="AA29" s="34"/>
      <c r="AB29" s="34"/>
      <c r="AC29" s="34"/>
      <c r="AD29" s="34"/>
      <c r="AE29" s="34"/>
    </row>
    <row r="30" spans="1:31" s="2" customFormat="1" ht="25.35" customHeight="1">
      <c r="A30" s="34"/>
      <c r="B30" s="35"/>
      <c r="C30" s="34"/>
      <c r="D30" s="101" t="s">
        <v>37</v>
      </c>
      <c r="E30" s="34"/>
      <c r="F30" s="34"/>
      <c r="G30" s="34"/>
      <c r="H30" s="34"/>
      <c r="I30" s="93"/>
      <c r="J30" s="68">
        <f>ROUND(J82,2)</f>
        <v>0</v>
      </c>
      <c r="K30" s="34"/>
      <c r="L30" s="94"/>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100"/>
      <c r="J31" s="63"/>
      <c r="K31" s="63"/>
      <c r="L31" s="94"/>
      <c r="S31" s="34"/>
      <c r="T31" s="34"/>
      <c r="U31" s="34"/>
      <c r="V31" s="34"/>
      <c r="W31" s="34"/>
      <c r="X31" s="34"/>
      <c r="Y31" s="34"/>
      <c r="Z31" s="34"/>
      <c r="AA31" s="34"/>
      <c r="AB31" s="34"/>
      <c r="AC31" s="34"/>
      <c r="AD31" s="34"/>
      <c r="AE31" s="34"/>
    </row>
    <row r="32" spans="1:31" s="2" customFormat="1" ht="14.45" customHeight="1">
      <c r="A32" s="34"/>
      <c r="B32" s="35"/>
      <c r="C32" s="34"/>
      <c r="D32" s="34"/>
      <c r="E32" s="34"/>
      <c r="F32" s="38" t="s">
        <v>39</v>
      </c>
      <c r="G32" s="34"/>
      <c r="H32" s="34"/>
      <c r="I32" s="102" t="s">
        <v>38</v>
      </c>
      <c r="J32" s="38" t="s">
        <v>40</v>
      </c>
      <c r="K32" s="34"/>
      <c r="L32" s="94"/>
      <c r="S32" s="34"/>
      <c r="T32" s="34"/>
      <c r="U32" s="34"/>
      <c r="V32" s="34"/>
      <c r="W32" s="34"/>
      <c r="X32" s="34"/>
      <c r="Y32" s="34"/>
      <c r="Z32" s="34"/>
      <c r="AA32" s="34"/>
      <c r="AB32" s="34"/>
      <c r="AC32" s="34"/>
      <c r="AD32" s="34"/>
      <c r="AE32" s="34"/>
    </row>
    <row r="33" spans="1:31" s="2" customFormat="1" ht="14.45" customHeight="1">
      <c r="A33" s="34"/>
      <c r="B33" s="35"/>
      <c r="C33" s="34"/>
      <c r="D33" s="103" t="s">
        <v>41</v>
      </c>
      <c r="E33" s="29" t="s">
        <v>42</v>
      </c>
      <c r="F33" s="104">
        <f>ROUND((SUM(BE82:BE86)),2)</f>
        <v>0</v>
      </c>
      <c r="G33" s="34"/>
      <c r="H33" s="34"/>
      <c r="I33" s="105">
        <v>0.21</v>
      </c>
      <c r="J33" s="104">
        <f>ROUND(((SUM(BE82:BE86))*I33),2)</f>
        <v>0</v>
      </c>
      <c r="K33" s="34"/>
      <c r="L33" s="94"/>
      <c r="S33" s="34"/>
      <c r="T33" s="34"/>
      <c r="U33" s="34"/>
      <c r="V33" s="34"/>
      <c r="W33" s="34"/>
      <c r="X33" s="34"/>
      <c r="Y33" s="34"/>
      <c r="Z33" s="34"/>
      <c r="AA33" s="34"/>
      <c r="AB33" s="34"/>
      <c r="AC33" s="34"/>
      <c r="AD33" s="34"/>
      <c r="AE33" s="34"/>
    </row>
    <row r="34" spans="1:31" s="2" customFormat="1" ht="14.45" customHeight="1">
      <c r="A34" s="34"/>
      <c r="B34" s="35"/>
      <c r="C34" s="34"/>
      <c r="D34" s="34"/>
      <c r="E34" s="29" t="s">
        <v>43</v>
      </c>
      <c r="F34" s="104">
        <f>ROUND((SUM(BF82:BF86)),2)</f>
        <v>0</v>
      </c>
      <c r="G34" s="34"/>
      <c r="H34" s="34"/>
      <c r="I34" s="105">
        <v>0.15</v>
      </c>
      <c r="J34" s="104">
        <f>ROUND(((SUM(BF82:BF86))*I34),2)</f>
        <v>0</v>
      </c>
      <c r="K34" s="34"/>
      <c r="L34" s="94"/>
      <c r="S34" s="34"/>
      <c r="T34" s="34"/>
      <c r="U34" s="34"/>
      <c r="V34" s="34"/>
      <c r="W34" s="34"/>
      <c r="X34" s="34"/>
      <c r="Y34" s="34"/>
      <c r="Z34" s="34"/>
      <c r="AA34" s="34"/>
      <c r="AB34" s="34"/>
      <c r="AC34" s="34"/>
      <c r="AD34" s="34"/>
      <c r="AE34" s="34"/>
    </row>
    <row r="35" spans="1:31" s="2" customFormat="1" ht="14.45" customHeight="1" hidden="1">
      <c r="A35" s="34"/>
      <c r="B35" s="35"/>
      <c r="C35" s="34"/>
      <c r="D35" s="34"/>
      <c r="E35" s="29" t="s">
        <v>44</v>
      </c>
      <c r="F35" s="104">
        <f>ROUND((SUM(BG82:BG86)),2)</f>
        <v>0</v>
      </c>
      <c r="G35" s="34"/>
      <c r="H35" s="34"/>
      <c r="I35" s="105">
        <v>0.21</v>
      </c>
      <c r="J35" s="104">
        <f>0</f>
        <v>0</v>
      </c>
      <c r="K35" s="34"/>
      <c r="L35" s="94"/>
      <c r="S35" s="34"/>
      <c r="T35" s="34"/>
      <c r="U35" s="34"/>
      <c r="V35" s="34"/>
      <c r="W35" s="34"/>
      <c r="X35" s="34"/>
      <c r="Y35" s="34"/>
      <c r="Z35" s="34"/>
      <c r="AA35" s="34"/>
      <c r="AB35" s="34"/>
      <c r="AC35" s="34"/>
      <c r="AD35" s="34"/>
      <c r="AE35" s="34"/>
    </row>
    <row r="36" spans="1:31" s="2" customFormat="1" ht="14.45" customHeight="1" hidden="1">
      <c r="A36" s="34"/>
      <c r="B36" s="35"/>
      <c r="C36" s="34"/>
      <c r="D36" s="34"/>
      <c r="E36" s="29" t="s">
        <v>45</v>
      </c>
      <c r="F36" s="104">
        <f>ROUND((SUM(BH82:BH86)),2)</f>
        <v>0</v>
      </c>
      <c r="G36" s="34"/>
      <c r="H36" s="34"/>
      <c r="I36" s="105">
        <v>0.15</v>
      </c>
      <c r="J36" s="104">
        <f>0</f>
        <v>0</v>
      </c>
      <c r="K36" s="34"/>
      <c r="L36" s="94"/>
      <c r="S36" s="34"/>
      <c r="T36" s="34"/>
      <c r="U36" s="34"/>
      <c r="V36" s="34"/>
      <c r="W36" s="34"/>
      <c r="X36" s="34"/>
      <c r="Y36" s="34"/>
      <c r="Z36" s="34"/>
      <c r="AA36" s="34"/>
      <c r="AB36" s="34"/>
      <c r="AC36" s="34"/>
      <c r="AD36" s="34"/>
      <c r="AE36" s="34"/>
    </row>
    <row r="37" spans="1:31" s="2" customFormat="1" ht="14.45" customHeight="1" hidden="1">
      <c r="A37" s="34"/>
      <c r="B37" s="35"/>
      <c r="C37" s="34"/>
      <c r="D37" s="34"/>
      <c r="E37" s="29" t="s">
        <v>46</v>
      </c>
      <c r="F37" s="104">
        <f>ROUND((SUM(BI82:BI86)),2)</f>
        <v>0</v>
      </c>
      <c r="G37" s="34"/>
      <c r="H37" s="34"/>
      <c r="I37" s="105">
        <v>0</v>
      </c>
      <c r="J37" s="104">
        <f>0</f>
        <v>0</v>
      </c>
      <c r="K37" s="34"/>
      <c r="L37" s="94"/>
      <c r="S37" s="34"/>
      <c r="T37" s="34"/>
      <c r="U37" s="34"/>
      <c r="V37" s="34"/>
      <c r="W37" s="34"/>
      <c r="X37" s="34"/>
      <c r="Y37" s="34"/>
      <c r="Z37" s="34"/>
      <c r="AA37" s="34"/>
      <c r="AB37" s="34"/>
      <c r="AC37" s="34"/>
      <c r="AD37" s="34"/>
      <c r="AE37" s="34"/>
    </row>
    <row r="38" spans="1:31" s="2" customFormat="1" ht="6.95" customHeight="1">
      <c r="A38" s="34"/>
      <c r="B38" s="35"/>
      <c r="C38" s="34"/>
      <c r="D38" s="34"/>
      <c r="E38" s="34"/>
      <c r="F38" s="34"/>
      <c r="G38" s="34"/>
      <c r="H38" s="34"/>
      <c r="I38" s="93"/>
      <c r="J38" s="34"/>
      <c r="K38" s="34"/>
      <c r="L38" s="94"/>
      <c r="S38" s="34"/>
      <c r="T38" s="34"/>
      <c r="U38" s="34"/>
      <c r="V38" s="34"/>
      <c r="W38" s="34"/>
      <c r="X38" s="34"/>
      <c r="Y38" s="34"/>
      <c r="Z38" s="34"/>
      <c r="AA38" s="34"/>
      <c r="AB38" s="34"/>
      <c r="AC38" s="34"/>
      <c r="AD38" s="34"/>
      <c r="AE38" s="34"/>
    </row>
    <row r="39" spans="1:31" s="2" customFormat="1" ht="25.35" customHeight="1">
      <c r="A39" s="34"/>
      <c r="B39" s="35"/>
      <c r="C39" s="106"/>
      <c r="D39" s="107" t="s">
        <v>47</v>
      </c>
      <c r="E39" s="57"/>
      <c r="F39" s="57"/>
      <c r="G39" s="108" t="s">
        <v>48</v>
      </c>
      <c r="H39" s="109" t="s">
        <v>49</v>
      </c>
      <c r="I39" s="110"/>
      <c r="J39" s="111">
        <f>SUM(J30:J37)</f>
        <v>0</v>
      </c>
      <c r="K39" s="112"/>
      <c r="L39" s="94"/>
      <c r="S39" s="34"/>
      <c r="T39" s="34"/>
      <c r="U39" s="34"/>
      <c r="V39" s="34"/>
      <c r="W39" s="34"/>
      <c r="X39" s="34"/>
      <c r="Y39" s="34"/>
      <c r="Z39" s="34"/>
      <c r="AA39" s="34"/>
      <c r="AB39" s="34"/>
      <c r="AC39" s="34"/>
      <c r="AD39" s="34"/>
      <c r="AE39" s="34"/>
    </row>
    <row r="40" spans="1:31" s="2" customFormat="1" ht="14.45" customHeight="1">
      <c r="A40" s="34"/>
      <c r="B40" s="44"/>
      <c r="C40" s="45"/>
      <c r="D40" s="45"/>
      <c r="E40" s="45"/>
      <c r="F40" s="45"/>
      <c r="G40" s="45"/>
      <c r="H40" s="45"/>
      <c r="I40" s="113"/>
      <c r="J40" s="45"/>
      <c r="K40" s="45"/>
      <c r="L40" s="94"/>
      <c r="S40" s="34"/>
      <c r="T40" s="34"/>
      <c r="U40" s="34"/>
      <c r="V40" s="34"/>
      <c r="W40" s="34"/>
      <c r="X40" s="34"/>
      <c r="Y40" s="34"/>
      <c r="Z40" s="34"/>
      <c r="AA40" s="34"/>
      <c r="AB40" s="34"/>
      <c r="AC40" s="34"/>
      <c r="AD40" s="34"/>
      <c r="AE40" s="34"/>
    </row>
    <row r="44" spans="1:31" s="2" customFormat="1" ht="6.95" customHeight="1">
      <c r="A44" s="34"/>
      <c r="B44" s="46"/>
      <c r="C44" s="47"/>
      <c r="D44" s="47"/>
      <c r="E44" s="47"/>
      <c r="F44" s="47"/>
      <c r="G44" s="47"/>
      <c r="H44" s="47"/>
      <c r="I44" s="114"/>
      <c r="J44" s="47"/>
      <c r="K44" s="47"/>
      <c r="L44" s="94"/>
      <c r="S44" s="34"/>
      <c r="T44" s="34"/>
      <c r="U44" s="34"/>
      <c r="V44" s="34"/>
      <c r="W44" s="34"/>
      <c r="X44" s="34"/>
      <c r="Y44" s="34"/>
      <c r="Z44" s="34"/>
      <c r="AA44" s="34"/>
      <c r="AB44" s="34"/>
      <c r="AC44" s="34"/>
      <c r="AD44" s="34"/>
      <c r="AE44" s="34"/>
    </row>
    <row r="45" spans="1:31" s="2" customFormat="1" ht="24.95" customHeight="1">
      <c r="A45" s="34"/>
      <c r="B45" s="35"/>
      <c r="C45" s="23" t="s">
        <v>106</v>
      </c>
      <c r="D45" s="34"/>
      <c r="E45" s="34"/>
      <c r="F45" s="34"/>
      <c r="G45" s="34"/>
      <c r="H45" s="34"/>
      <c r="I45" s="93"/>
      <c r="J45" s="34"/>
      <c r="K45" s="34"/>
      <c r="L45" s="94"/>
      <c r="S45" s="34"/>
      <c r="T45" s="34"/>
      <c r="U45" s="34"/>
      <c r="V45" s="34"/>
      <c r="W45" s="34"/>
      <c r="X45" s="34"/>
      <c r="Y45" s="34"/>
      <c r="Z45" s="34"/>
      <c r="AA45" s="34"/>
      <c r="AB45" s="34"/>
      <c r="AC45" s="34"/>
      <c r="AD45" s="34"/>
      <c r="AE45" s="34"/>
    </row>
    <row r="46" spans="1:31" s="2" customFormat="1" ht="6.95" customHeight="1">
      <c r="A46" s="34"/>
      <c r="B46" s="35"/>
      <c r="C46" s="34"/>
      <c r="D46" s="34"/>
      <c r="E46" s="34"/>
      <c r="F46" s="34"/>
      <c r="G46" s="34"/>
      <c r="H46" s="34"/>
      <c r="I46" s="93"/>
      <c r="J46" s="34"/>
      <c r="K46" s="34"/>
      <c r="L46" s="94"/>
      <c r="S46" s="34"/>
      <c r="T46" s="34"/>
      <c r="U46" s="34"/>
      <c r="V46" s="34"/>
      <c r="W46" s="34"/>
      <c r="X46" s="34"/>
      <c r="Y46" s="34"/>
      <c r="Z46" s="34"/>
      <c r="AA46" s="34"/>
      <c r="AB46" s="34"/>
      <c r="AC46" s="34"/>
      <c r="AD46" s="34"/>
      <c r="AE46" s="34"/>
    </row>
    <row r="47" spans="1:31" s="2" customFormat="1" ht="12" customHeight="1">
      <c r="A47" s="34"/>
      <c r="B47" s="35"/>
      <c r="C47" s="29" t="s">
        <v>17</v>
      </c>
      <c r="D47" s="34"/>
      <c r="E47" s="34"/>
      <c r="F47" s="34"/>
      <c r="G47" s="34"/>
      <c r="H47" s="34"/>
      <c r="I47" s="93"/>
      <c r="J47" s="34"/>
      <c r="K47" s="34"/>
      <c r="L47" s="94"/>
      <c r="S47" s="34"/>
      <c r="T47" s="34"/>
      <c r="U47" s="34"/>
      <c r="V47" s="34"/>
      <c r="W47" s="34"/>
      <c r="X47" s="34"/>
      <c r="Y47" s="34"/>
      <c r="Z47" s="34"/>
      <c r="AA47" s="34"/>
      <c r="AB47" s="34"/>
      <c r="AC47" s="34"/>
      <c r="AD47" s="34"/>
      <c r="AE47" s="34"/>
    </row>
    <row r="48" spans="1:31" s="2" customFormat="1" ht="16.5" customHeight="1">
      <c r="A48" s="34"/>
      <c r="B48" s="35"/>
      <c r="C48" s="34"/>
      <c r="D48" s="34"/>
      <c r="E48" s="331" t="str">
        <f>E7</f>
        <v>Stavební úpravy a přístavba výjezdové základny ZZS JčK- Český Krumlov</v>
      </c>
      <c r="F48" s="332"/>
      <c r="G48" s="332"/>
      <c r="H48" s="332"/>
      <c r="I48" s="93"/>
      <c r="J48" s="34"/>
      <c r="K48" s="34"/>
      <c r="L48" s="94"/>
      <c r="S48" s="34"/>
      <c r="T48" s="34"/>
      <c r="U48" s="34"/>
      <c r="V48" s="34"/>
      <c r="W48" s="34"/>
      <c r="X48" s="34"/>
      <c r="Y48" s="34"/>
      <c r="Z48" s="34"/>
      <c r="AA48" s="34"/>
      <c r="AB48" s="34"/>
      <c r="AC48" s="34"/>
      <c r="AD48" s="34"/>
      <c r="AE48" s="34"/>
    </row>
    <row r="49" spans="1:31" s="2" customFormat="1" ht="12" customHeight="1">
      <c r="A49" s="34"/>
      <c r="B49" s="35"/>
      <c r="C49" s="29" t="s">
        <v>104</v>
      </c>
      <c r="D49" s="34"/>
      <c r="E49" s="34"/>
      <c r="F49" s="34"/>
      <c r="G49" s="34"/>
      <c r="H49" s="34"/>
      <c r="I49" s="93"/>
      <c r="J49" s="34"/>
      <c r="K49" s="34"/>
      <c r="L49" s="94"/>
      <c r="S49" s="34"/>
      <c r="T49" s="34"/>
      <c r="U49" s="34"/>
      <c r="V49" s="34"/>
      <c r="W49" s="34"/>
      <c r="X49" s="34"/>
      <c r="Y49" s="34"/>
      <c r="Z49" s="34"/>
      <c r="AA49" s="34"/>
      <c r="AB49" s="34"/>
      <c r="AC49" s="34"/>
      <c r="AD49" s="34"/>
      <c r="AE49" s="34"/>
    </row>
    <row r="50" spans="1:31" s="2" customFormat="1" ht="16.5" customHeight="1">
      <c r="A50" s="34"/>
      <c r="B50" s="35"/>
      <c r="C50" s="34"/>
      <c r="D50" s="34"/>
      <c r="E50" s="312" t="str">
        <f>E9</f>
        <v>7 - Záchytný systém objektu</v>
      </c>
      <c r="F50" s="333"/>
      <c r="G50" s="333"/>
      <c r="H50" s="333"/>
      <c r="I50" s="93"/>
      <c r="J50" s="34"/>
      <c r="K50" s="34"/>
      <c r="L50" s="94"/>
      <c r="S50" s="34"/>
      <c r="T50" s="34"/>
      <c r="U50" s="34"/>
      <c r="V50" s="34"/>
      <c r="W50" s="34"/>
      <c r="X50" s="34"/>
      <c r="Y50" s="34"/>
      <c r="Z50" s="34"/>
      <c r="AA50" s="34"/>
      <c r="AB50" s="34"/>
      <c r="AC50" s="34"/>
      <c r="AD50" s="34"/>
      <c r="AE50" s="34"/>
    </row>
    <row r="51" spans="1:31" s="2" customFormat="1" ht="6.95" customHeight="1">
      <c r="A51" s="34"/>
      <c r="B51" s="35"/>
      <c r="C51" s="34"/>
      <c r="D51" s="34"/>
      <c r="E51" s="34"/>
      <c r="F51" s="34"/>
      <c r="G51" s="34"/>
      <c r="H51" s="34"/>
      <c r="I51" s="93"/>
      <c r="J51" s="34"/>
      <c r="K51" s="34"/>
      <c r="L51" s="94"/>
      <c r="S51" s="34"/>
      <c r="T51" s="34"/>
      <c r="U51" s="34"/>
      <c r="V51" s="34"/>
      <c r="W51" s="34"/>
      <c r="X51" s="34"/>
      <c r="Y51" s="34"/>
      <c r="Z51" s="34"/>
      <c r="AA51" s="34"/>
      <c r="AB51" s="34"/>
      <c r="AC51" s="34"/>
      <c r="AD51" s="34"/>
      <c r="AE51" s="34"/>
    </row>
    <row r="52" spans="1:31" s="2" customFormat="1" ht="12" customHeight="1">
      <c r="A52" s="34"/>
      <c r="B52" s="35"/>
      <c r="C52" s="29" t="s">
        <v>21</v>
      </c>
      <c r="D52" s="34"/>
      <c r="E52" s="34"/>
      <c r="F52" s="27" t="str">
        <f>F12</f>
        <v xml:space="preserve"> </v>
      </c>
      <c r="G52" s="34"/>
      <c r="H52" s="34"/>
      <c r="I52" s="95" t="s">
        <v>23</v>
      </c>
      <c r="J52" s="52" t="str">
        <f>IF(J12="","",J12)</f>
        <v>8.7.2019</v>
      </c>
      <c r="K52" s="34"/>
      <c r="L52" s="94"/>
      <c r="S52" s="34"/>
      <c r="T52" s="34"/>
      <c r="U52" s="34"/>
      <c r="V52" s="34"/>
      <c r="W52" s="34"/>
      <c r="X52" s="34"/>
      <c r="Y52" s="34"/>
      <c r="Z52" s="34"/>
      <c r="AA52" s="34"/>
      <c r="AB52" s="34"/>
      <c r="AC52" s="34"/>
      <c r="AD52" s="34"/>
      <c r="AE52" s="34"/>
    </row>
    <row r="53" spans="1:31" s="2" customFormat="1" ht="6.95" customHeight="1">
      <c r="A53" s="34"/>
      <c r="B53" s="35"/>
      <c r="C53" s="34"/>
      <c r="D53" s="34"/>
      <c r="E53" s="34"/>
      <c r="F53" s="34"/>
      <c r="G53" s="34"/>
      <c r="H53" s="34"/>
      <c r="I53" s="93"/>
      <c r="J53" s="34"/>
      <c r="K53" s="34"/>
      <c r="L53" s="94"/>
      <c r="S53" s="34"/>
      <c r="T53" s="34"/>
      <c r="U53" s="34"/>
      <c r="V53" s="34"/>
      <c r="W53" s="34"/>
      <c r="X53" s="34"/>
      <c r="Y53" s="34"/>
      <c r="Z53" s="34"/>
      <c r="AA53" s="34"/>
      <c r="AB53" s="34"/>
      <c r="AC53" s="34"/>
      <c r="AD53" s="34"/>
      <c r="AE53" s="34"/>
    </row>
    <row r="54" spans="1:31" s="2" customFormat="1" ht="15.2" customHeight="1">
      <c r="A54" s="34"/>
      <c r="B54" s="35"/>
      <c r="C54" s="29" t="s">
        <v>25</v>
      </c>
      <c r="D54" s="34"/>
      <c r="E54" s="34"/>
      <c r="F54" s="27" t="str">
        <f>E15</f>
        <v>NEMOCNICE ČESKÝ KRUMLOV, a.s.</v>
      </c>
      <c r="G54" s="34"/>
      <c r="H54" s="34"/>
      <c r="I54" s="95" t="s">
        <v>31</v>
      </c>
      <c r="J54" s="32" t="str">
        <f>E21</f>
        <v>ALFAPLAN s.r.o.</v>
      </c>
      <c r="K54" s="34"/>
      <c r="L54" s="94"/>
      <c r="S54" s="34"/>
      <c r="T54" s="34"/>
      <c r="U54" s="34"/>
      <c r="V54" s="34"/>
      <c r="W54" s="34"/>
      <c r="X54" s="34"/>
      <c r="Y54" s="34"/>
      <c r="Z54" s="34"/>
      <c r="AA54" s="34"/>
      <c r="AB54" s="34"/>
      <c r="AC54" s="34"/>
      <c r="AD54" s="34"/>
      <c r="AE54" s="34"/>
    </row>
    <row r="55" spans="1:31" s="2" customFormat="1" ht="15.2" customHeight="1">
      <c r="A55" s="34"/>
      <c r="B55" s="35"/>
      <c r="C55" s="29" t="s">
        <v>29</v>
      </c>
      <c r="D55" s="34"/>
      <c r="E55" s="34"/>
      <c r="F55" s="27" t="str">
        <f>IF(E18="","",E18)</f>
        <v>Vyplň údaj</v>
      </c>
      <c r="G55" s="34"/>
      <c r="H55" s="34"/>
      <c r="I55" s="95" t="s">
        <v>34</v>
      </c>
      <c r="J55" s="32" t="str">
        <f>E24</f>
        <v xml:space="preserve"> </v>
      </c>
      <c r="K55" s="34"/>
      <c r="L55" s="94"/>
      <c r="S55" s="34"/>
      <c r="T55" s="34"/>
      <c r="U55" s="34"/>
      <c r="V55" s="34"/>
      <c r="W55" s="34"/>
      <c r="X55" s="34"/>
      <c r="Y55" s="34"/>
      <c r="Z55" s="34"/>
      <c r="AA55" s="34"/>
      <c r="AB55" s="34"/>
      <c r="AC55" s="34"/>
      <c r="AD55" s="34"/>
      <c r="AE55" s="34"/>
    </row>
    <row r="56" spans="1:31" s="2" customFormat="1" ht="10.35" customHeight="1">
      <c r="A56" s="34"/>
      <c r="B56" s="35"/>
      <c r="C56" s="34"/>
      <c r="D56" s="34"/>
      <c r="E56" s="34"/>
      <c r="F56" s="34"/>
      <c r="G56" s="34"/>
      <c r="H56" s="34"/>
      <c r="I56" s="93"/>
      <c r="J56" s="34"/>
      <c r="K56" s="34"/>
      <c r="L56" s="94"/>
      <c r="S56" s="34"/>
      <c r="T56" s="34"/>
      <c r="U56" s="34"/>
      <c r="V56" s="34"/>
      <c r="W56" s="34"/>
      <c r="X56" s="34"/>
      <c r="Y56" s="34"/>
      <c r="Z56" s="34"/>
      <c r="AA56" s="34"/>
      <c r="AB56" s="34"/>
      <c r="AC56" s="34"/>
      <c r="AD56" s="34"/>
      <c r="AE56" s="34"/>
    </row>
    <row r="57" spans="1:31" s="2" customFormat="1" ht="29.25" customHeight="1">
      <c r="A57" s="34"/>
      <c r="B57" s="35"/>
      <c r="C57" s="115" t="s">
        <v>107</v>
      </c>
      <c r="D57" s="106"/>
      <c r="E57" s="106"/>
      <c r="F57" s="106"/>
      <c r="G57" s="106"/>
      <c r="H57" s="106"/>
      <c r="I57" s="116"/>
      <c r="J57" s="117" t="s">
        <v>108</v>
      </c>
      <c r="K57" s="106"/>
      <c r="L57" s="94"/>
      <c r="S57" s="34"/>
      <c r="T57" s="34"/>
      <c r="U57" s="34"/>
      <c r="V57" s="34"/>
      <c r="W57" s="34"/>
      <c r="X57" s="34"/>
      <c r="Y57" s="34"/>
      <c r="Z57" s="34"/>
      <c r="AA57" s="34"/>
      <c r="AB57" s="34"/>
      <c r="AC57" s="34"/>
      <c r="AD57" s="34"/>
      <c r="AE57" s="34"/>
    </row>
    <row r="58" spans="1:31" s="2" customFormat="1" ht="10.35" customHeight="1">
      <c r="A58" s="34"/>
      <c r="B58" s="35"/>
      <c r="C58" s="34"/>
      <c r="D58" s="34"/>
      <c r="E58" s="34"/>
      <c r="F58" s="34"/>
      <c r="G58" s="34"/>
      <c r="H58" s="34"/>
      <c r="I58" s="93"/>
      <c r="J58" s="34"/>
      <c r="K58" s="34"/>
      <c r="L58" s="94"/>
      <c r="S58" s="34"/>
      <c r="T58" s="34"/>
      <c r="U58" s="34"/>
      <c r="V58" s="34"/>
      <c r="W58" s="34"/>
      <c r="X58" s="34"/>
      <c r="Y58" s="34"/>
      <c r="Z58" s="34"/>
      <c r="AA58" s="34"/>
      <c r="AB58" s="34"/>
      <c r="AC58" s="34"/>
      <c r="AD58" s="34"/>
      <c r="AE58" s="34"/>
    </row>
    <row r="59" spans="1:47" s="2" customFormat="1" ht="22.9" customHeight="1">
      <c r="A59" s="34"/>
      <c r="B59" s="35"/>
      <c r="C59" s="118" t="s">
        <v>69</v>
      </c>
      <c r="D59" s="34"/>
      <c r="E59" s="34"/>
      <c r="F59" s="34"/>
      <c r="G59" s="34"/>
      <c r="H59" s="34"/>
      <c r="I59" s="93"/>
      <c r="J59" s="68">
        <f>J82</f>
        <v>0</v>
      </c>
      <c r="K59" s="34"/>
      <c r="L59" s="94"/>
      <c r="S59" s="34"/>
      <c r="T59" s="34"/>
      <c r="U59" s="34"/>
      <c r="V59" s="34"/>
      <c r="W59" s="34"/>
      <c r="X59" s="34"/>
      <c r="Y59" s="34"/>
      <c r="Z59" s="34"/>
      <c r="AA59" s="34"/>
      <c r="AB59" s="34"/>
      <c r="AC59" s="34"/>
      <c r="AD59" s="34"/>
      <c r="AE59" s="34"/>
      <c r="AU59" s="19" t="s">
        <v>109</v>
      </c>
    </row>
    <row r="60" spans="2:12" s="9" customFormat="1" ht="24.95" customHeight="1">
      <c r="B60" s="119"/>
      <c r="D60" s="120" t="s">
        <v>110</v>
      </c>
      <c r="E60" s="121"/>
      <c r="F60" s="121"/>
      <c r="G60" s="121"/>
      <c r="H60" s="121"/>
      <c r="I60" s="122"/>
      <c r="J60" s="123">
        <f>J83</f>
        <v>0</v>
      </c>
      <c r="L60" s="119"/>
    </row>
    <row r="61" spans="2:12" s="10" customFormat="1" ht="19.9" customHeight="1">
      <c r="B61" s="124"/>
      <c r="D61" s="125" t="s">
        <v>120</v>
      </c>
      <c r="E61" s="126"/>
      <c r="F61" s="126"/>
      <c r="G61" s="126"/>
      <c r="H61" s="126"/>
      <c r="I61" s="127"/>
      <c r="J61" s="128">
        <f>J84</f>
        <v>0</v>
      </c>
      <c r="L61" s="124"/>
    </row>
    <row r="62" spans="2:12" s="10" customFormat="1" ht="14.85" customHeight="1">
      <c r="B62" s="124"/>
      <c r="D62" s="125" t="s">
        <v>124</v>
      </c>
      <c r="E62" s="126"/>
      <c r="F62" s="126"/>
      <c r="G62" s="126"/>
      <c r="H62" s="126"/>
      <c r="I62" s="127"/>
      <c r="J62" s="128">
        <f>J85</f>
        <v>0</v>
      </c>
      <c r="L62" s="124"/>
    </row>
    <row r="63" spans="1:31" s="2" customFormat="1" ht="21.75" customHeight="1">
      <c r="A63" s="34"/>
      <c r="B63" s="35"/>
      <c r="C63" s="34"/>
      <c r="D63" s="34"/>
      <c r="E63" s="34"/>
      <c r="F63" s="34"/>
      <c r="G63" s="34"/>
      <c r="H63" s="34"/>
      <c r="I63" s="93"/>
      <c r="J63" s="34"/>
      <c r="K63" s="34"/>
      <c r="L63" s="94"/>
      <c r="S63" s="34"/>
      <c r="T63" s="34"/>
      <c r="U63" s="34"/>
      <c r="V63" s="34"/>
      <c r="W63" s="34"/>
      <c r="X63" s="34"/>
      <c r="Y63" s="34"/>
      <c r="Z63" s="34"/>
      <c r="AA63" s="34"/>
      <c r="AB63" s="34"/>
      <c r="AC63" s="34"/>
      <c r="AD63" s="34"/>
      <c r="AE63" s="34"/>
    </row>
    <row r="64" spans="1:31" s="2" customFormat="1" ht="6.95" customHeight="1">
      <c r="A64" s="34"/>
      <c r="B64" s="44"/>
      <c r="C64" s="45"/>
      <c r="D64" s="45"/>
      <c r="E64" s="45"/>
      <c r="F64" s="45"/>
      <c r="G64" s="45"/>
      <c r="H64" s="45"/>
      <c r="I64" s="113"/>
      <c r="J64" s="45"/>
      <c r="K64" s="45"/>
      <c r="L64" s="94"/>
      <c r="S64" s="34"/>
      <c r="T64" s="34"/>
      <c r="U64" s="34"/>
      <c r="V64" s="34"/>
      <c r="W64" s="34"/>
      <c r="X64" s="34"/>
      <c r="Y64" s="34"/>
      <c r="Z64" s="34"/>
      <c r="AA64" s="34"/>
      <c r="AB64" s="34"/>
      <c r="AC64" s="34"/>
      <c r="AD64" s="34"/>
      <c r="AE64" s="34"/>
    </row>
    <row r="68" spans="1:31" s="2" customFormat="1" ht="6.95" customHeight="1">
      <c r="A68" s="34"/>
      <c r="B68" s="46"/>
      <c r="C68" s="47"/>
      <c r="D68" s="47"/>
      <c r="E68" s="47"/>
      <c r="F68" s="47"/>
      <c r="G68" s="47"/>
      <c r="H68" s="47"/>
      <c r="I68" s="114"/>
      <c r="J68" s="47"/>
      <c r="K68" s="47"/>
      <c r="L68" s="94"/>
      <c r="S68" s="34"/>
      <c r="T68" s="34"/>
      <c r="U68" s="34"/>
      <c r="V68" s="34"/>
      <c r="W68" s="34"/>
      <c r="X68" s="34"/>
      <c r="Y68" s="34"/>
      <c r="Z68" s="34"/>
      <c r="AA68" s="34"/>
      <c r="AB68" s="34"/>
      <c r="AC68" s="34"/>
      <c r="AD68" s="34"/>
      <c r="AE68" s="34"/>
    </row>
    <row r="69" spans="1:31" s="2" customFormat="1" ht="24.95" customHeight="1">
      <c r="A69" s="34"/>
      <c r="B69" s="35"/>
      <c r="C69" s="23" t="s">
        <v>144</v>
      </c>
      <c r="D69" s="34"/>
      <c r="E69" s="34"/>
      <c r="F69" s="34"/>
      <c r="G69" s="34"/>
      <c r="H69" s="34"/>
      <c r="I69" s="93"/>
      <c r="J69" s="34"/>
      <c r="K69" s="34"/>
      <c r="L69" s="94"/>
      <c r="S69" s="34"/>
      <c r="T69" s="34"/>
      <c r="U69" s="34"/>
      <c r="V69" s="34"/>
      <c r="W69" s="34"/>
      <c r="X69" s="34"/>
      <c r="Y69" s="34"/>
      <c r="Z69" s="34"/>
      <c r="AA69" s="34"/>
      <c r="AB69" s="34"/>
      <c r="AC69" s="34"/>
      <c r="AD69" s="34"/>
      <c r="AE69" s="34"/>
    </row>
    <row r="70" spans="1:31" s="2" customFormat="1" ht="6.95" customHeight="1">
      <c r="A70" s="34"/>
      <c r="B70" s="35"/>
      <c r="C70" s="34"/>
      <c r="D70" s="34"/>
      <c r="E70" s="34"/>
      <c r="F70" s="34"/>
      <c r="G70" s="34"/>
      <c r="H70" s="34"/>
      <c r="I70" s="93"/>
      <c r="J70" s="34"/>
      <c r="K70" s="34"/>
      <c r="L70" s="94"/>
      <c r="S70" s="34"/>
      <c r="T70" s="34"/>
      <c r="U70" s="34"/>
      <c r="V70" s="34"/>
      <c r="W70" s="34"/>
      <c r="X70" s="34"/>
      <c r="Y70" s="34"/>
      <c r="Z70" s="34"/>
      <c r="AA70" s="34"/>
      <c r="AB70" s="34"/>
      <c r="AC70" s="34"/>
      <c r="AD70" s="34"/>
      <c r="AE70" s="34"/>
    </row>
    <row r="71" spans="1:31" s="2" customFormat="1" ht="12" customHeight="1">
      <c r="A71" s="34"/>
      <c r="B71" s="35"/>
      <c r="C71" s="29" t="s">
        <v>17</v>
      </c>
      <c r="D71" s="34"/>
      <c r="E71" s="34"/>
      <c r="F71" s="34"/>
      <c r="G71" s="34"/>
      <c r="H71" s="34"/>
      <c r="I71" s="93"/>
      <c r="J71" s="34"/>
      <c r="K71" s="34"/>
      <c r="L71" s="94"/>
      <c r="S71" s="34"/>
      <c r="T71" s="34"/>
      <c r="U71" s="34"/>
      <c r="V71" s="34"/>
      <c r="W71" s="34"/>
      <c r="X71" s="34"/>
      <c r="Y71" s="34"/>
      <c r="Z71" s="34"/>
      <c r="AA71" s="34"/>
      <c r="AB71" s="34"/>
      <c r="AC71" s="34"/>
      <c r="AD71" s="34"/>
      <c r="AE71" s="34"/>
    </row>
    <row r="72" spans="1:31" s="2" customFormat="1" ht="16.5" customHeight="1">
      <c r="A72" s="34"/>
      <c r="B72" s="35"/>
      <c r="C72" s="34"/>
      <c r="D72" s="34"/>
      <c r="E72" s="331" t="str">
        <f>E7</f>
        <v>Stavební úpravy a přístavba výjezdové základny ZZS JčK- Český Krumlov</v>
      </c>
      <c r="F72" s="332"/>
      <c r="G72" s="332"/>
      <c r="H72" s="332"/>
      <c r="I72" s="93"/>
      <c r="J72" s="34"/>
      <c r="K72" s="34"/>
      <c r="L72" s="94"/>
      <c r="S72" s="34"/>
      <c r="T72" s="34"/>
      <c r="U72" s="34"/>
      <c r="V72" s="34"/>
      <c r="W72" s="34"/>
      <c r="X72" s="34"/>
      <c r="Y72" s="34"/>
      <c r="Z72" s="34"/>
      <c r="AA72" s="34"/>
      <c r="AB72" s="34"/>
      <c r="AC72" s="34"/>
      <c r="AD72" s="34"/>
      <c r="AE72" s="34"/>
    </row>
    <row r="73" spans="1:31" s="2" customFormat="1" ht="12" customHeight="1">
      <c r="A73" s="34"/>
      <c r="B73" s="35"/>
      <c r="C73" s="29" t="s">
        <v>104</v>
      </c>
      <c r="D73" s="34"/>
      <c r="E73" s="34"/>
      <c r="F73" s="34"/>
      <c r="G73" s="34"/>
      <c r="H73" s="34"/>
      <c r="I73" s="93"/>
      <c r="J73" s="34"/>
      <c r="K73" s="34"/>
      <c r="L73" s="94"/>
      <c r="S73" s="34"/>
      <c r="T73" s="34"/>
      <c r="U73" s="34"/>
      <c r="V73" s="34"/>
      <c r="W73" s="34"/>
      <c r="X73" s="34"/>
      <c r="Y73" s="34"/>
      <c r="Z73" s="34"/>
      <c r="AA73" s="34"/>
      <c r="AB73" s="34"/>
      <c r="AC73" s="34"/>
      <c r="AD73" s="34"/>
      <c r="AE73" s="34"/>
    </row>
    <row r="74" spans="1:31" s="2" customFormat="1" ht="16.5" customHeight="1">
      <c r="A74" s="34"/>
      <c r="B74" s="35"/>
      <c r="C74" s="34"/>
      <c r="D74" s="34"/>
      <c r="E74" s="312" t="str">
        <f>E9</f>
        <v>7 - Záchytný systém objektu</v>
      </c>
      <c r="F74" s="333"/>
      <c r="G74" s="333"/>
      <c r="H74" s="333"/>
      <c r="I74" s="93"/>
      <c r="J74" s="34"/>
      <c r="K74" s="34"/>
      <c r="L74" s="94"/>
      <c r="S74" s="34"/>
      <c r="T74" s="34"/>
      <c r="U74" s="34"/>
      <c r="V74" s="34"/>
      <c r="W74" s="34"/>
      <c r="X74" s="34"/>
      <c r="Y74" s="34"/>
      <c r="Z74" s="34"/>
      <c r="AA74" s="34"/>
      <c r="AB74" s="34"/>
      <c r="AC74" s="34"/>
      <c r="AD74" s="34"/>
      <c r="AE74" s="34"/>
    </row>
    <row r="75" spans="1:31" s="2" customFormat="1" ht="6.95" customHeight="1">
      <c r="A75" s="34"/>
      <c r="B75" s="35"/>
      <c r="C75" s="34"/>
      <c r="D75" s="34"/>
      <c r="E75" s="34"/>
      <c r="F75" s="34"/>
      <c r="G75" s="34"/>
      <c r="H75" s="34"/>
      <c r="I75" s="93"/>
      <c r="J75" s="34"/>
      <c r="K75" s="34"/>
      <c r="L75" s="94"/>
      <c r="S75" s="34"/>
      <c r="T75" s="34"/>
      <c r="U75" s="34"/>
      <c r="V75" s="34"/>
      <c r="W75" s="34"/>
      <c r="X75" s="34"/>
      <c r="Y75" s="34"/>
      <c r="Z75" s="34"/>
      <c r="AA75" s="34"/>
      <c r="AB75" s="34"/>
      <c r="AC75" s="34"/>
      <c r="AD75" s="34"/>
      <c r="AE75" s="34"/>
    </row>
    <row r="76" spans="1:31" s="2" customFormat="1" ht="12" customHeight="1">
      <c r="A76" s="34"/>
      <c r="B76" s="35"/>
      <c r="C76" s="29" t="s">
        <v>21</v>
      </c>
      <c r="D76" s="34"/>
      <c r="E76" s="34"/>
      <c r="F76" s="27" t="str">
        <f>F12</f>
        <v xml:space="preserve"> </v>
      </c>
      <c r="G76" s="34"/>
      <c r="H76" s="34"/>
      <c r="I76" s="95" t="s">
        <v>23</v>
      </c>
      <c r="J76" s="52" t="str">
        <f>IF(J12="","",J12)</f>
        <v>8.7.2019</v>
      </c>
      <c r="K76" s="34"/>
      <c r="L76" s="94"/>
      <c r="S76" s="34"/>
      <c r="T76" s="34"/>
      <c r="U76" s="34"/>
      <c r="V76" s="34"/>
      <c r="W76" s="34"/>
      <c r="X76" s="34"/>
      <c r="Y76" s="34"/>
      <c r="Z76" s="34"/>
      <c r="AA76" s="34"/>
      <c r="AB76" s="34"/>
      <c r="AC76" s="34"/>
      <c r="AD76" s="34"/>
      <c r="AE76" s="34"/>
    </row>
    <row r="77" spans="1:31" s="2" customFormat="1" ht="6.95" customHeight="1">
      <c r="A77" s="34"/>
      <c r="B77" s="35"/>
      <c r="C77" s="34"/>
      <c r="D77" s="34"/>
      <c r="E77" s="34"/>
      <c r="F77" s="34"/>
      <c r="G77" s="34"/>
      <c r="H77" s="34"/>
      <c r="I77" s="93"/>
      <c r="J77" s="34"/>
      <c r="K77" s="34"/>
      <c r="L77" s="94"/>
      <c r="S77" s="34"/>
      <c r="T77" s="34"/>
      <c r="U77" s="34"/>
      <c r="V77" s="34"/>
      <c r="W77" s="34"/>
      <c r="X77" s="34"/>
      <c r="Y77" s="34"/>
      <c r="Z77" s="34"/>
      <c r="AA77" s="34"/>
      <c r="AB77" s="34"/>
      <c r="AC77" s="34"/>
      <c r="AD77" s="34"/>
      <c r="AE77" s="34"/>
    </row>
    <row r="78" spans="1:31" s="2" customFormat="1" ht="15.2" customHeight="1">
      <c r="A78" s="34"/>
      <c r="B78" s="35"/>
      <c r="C78" s="29" t="s">
        <v>25</v>
      </c>
      <c r="D78" s="34"/>
      <c r="E78" s="34"/>
      <c r="F78" s="27" t="str">
        <f>E15</f>
        <v>NEMOCNICE ČESKÝ KRUMLOV, a.s.</v>
      </c>
      <c r="G78" s="34"/>
      <c r="H78" s="34"/>
      <c r="I78" s="95" t="s">
        <v>31</v>
      </c>
      <c r="J78" s="32" t="str">
        <f>E21</f>
        <v>ALFAPLAN s.r.o.</v>
      </c>
      <c r="K78" s="34"/>
      <c r="L78" s="94"/>
      <c r="S78" s="34"/>
      <c r="T78" s="34"/>
      <c r="U78" s="34"/>
      <c r="V78" s="34"/>
      <c r="W78" s="34"/>
      <c r="X78" s="34"/>
      <c r="Y78" s="34"/>
      <c r="Z78" s="34"/>
      <c r="AA78" s="34"/>
      <c r="AB78" s="34"/>
      <c r="AC78" s="34"/>
      <c r="AD78" s="34"/>
      <c r="AE78" s="34"/>
    </row>
    <row r="79" spans="1:31" s="2" customFormat="1" ht="15.2" customHeight="1">
      <c r="A79" s="34"/>
      <c r="B79" s="35"/>
      <c r="C79" s="29" t="s">
        <v>29</v>
      </c>
      <c r="D79" s="34"/>
      <c r="E79" s="34"/>
      <c r="F79" s="27" t="str">
        <f>IF(E18="","",E18)</f>
        <v>Vyplň údaj</v>
      </c>
      <c r="G79" s="34"/>
      <c r="H79" s="34"/>
      <c r="I79" s="95" t="s">
        <v>34</v>
      </c>
      <c r="J79" s="32" t="str">
        <f>E24</f>
        <v xml:space="preserve"> </v>
      </c>
      <c r="K79" s="34"/>
      <c r="L79" s="94"/>
      <c r="S79" s="34"/>
      <c r="T79" s="34"/>
      <c r="U79" s="34"/>
      <c r="V79" s="34"/>
      <c r="W79" s="34"/>
      <c r="X79" s="34"/>
      <c r="Y79" s="34"/>
      <c r="Z79" s="34"/>
      <c r="AA79" s="34"/>
      <c r="AB79" s="34"/>
      <c r="AC79" s="34"/>
      <c r="AD79" s="34"/>
      <c r="AE79" s="34"/>
    </row>
    <row r="80" spans="1:31" s="2" customFormat="1" ht="10.35" customHeight="1">
      <c r="A80" s="34"/>
      <c r="B80" s="35"/>
      <c r="C80" s="34"/>
      <c r="D80" s="34"/>
      <c r="E80" s="34"/>
      <c r="F80" s="34"/>
      <c r="G80" s="34"/>
      <c r="H80" s="34"/>
      <c r="I80" s="93"/>
      <c r="J80" s="34"/>
      <c r="K80" s="34"/>
      <c r="L80" s="94"/>
      <c r="S80" s="34"/>
      <c r="T80" s="34"/>
      <c r="U80" s="34"/>
      <c r="V80" s="34"/>
      <c r="W80" s="34"/>
      <c r="X80" s="34"/>
      <c r="Y80" s="34"/>
      <c r="Z80" s="34"/>
      <c r="AA80" s="34"/>
      <c r="AB80" s="34"/>
      <c r="AC80" s="34"/>
      <c r="AD80" s="34"/>
      <c r="AE80" s="34"/>
    </row>
    <row r="81" spans="1:31" s="11" customFormat="1" ht="29.25" customHeight="1">
      <c r="A81" s="129"/>
      <c r="B81" s="130"/>
      <c r="C81" s="131" t="s">
        <v>145</v>
      </c>
      <c r="D81" s="132" t="s">
        <v>56</v>
      </c>
      <c r="E81" s="132" t="s">
        <v>52</v>
      </c>
      <c r="F81" s="132" t="s">
        <v>53</v>
      </c>
      <c r="G81" s="132" t="s">
        <v>146</v>
      </c>
      <c r="H81" s="132" t="s">
        <v>147</v>
      </c>
      <c r="I81" s="133" t="s">
        <v>148</v>
      </c>
      <c r="J81" s="132" t="s">
        <v>108</v>
      </c>
      <c r="K81" s="134" t="s">
        <v>149</v>
      </c>
      <c r="L81" s="135"/>
      <c r="M81" s="59" t="s">
        <v>3</v>
      </c>
      <c r="N81" s="60" t="s">
        <v>41</v>
      </c>
      <c r="O81" s="60" t="s">
        <v>150</v>
      </c>
      <c r="P81" s="60" t="s">
        <v>151</v>
      </c>
      <c r="Q81" s="60" t="s">
        <v>152</v>
      </c>
      <c r="R81" s="60" t="s">
        <v>153</v>
      </c>
      <c r="S81" s="60" t="s">
        <v>154</v>
      </c>
      <c r="T81" s="61" t="s">
        <v>155</v>
      </c>
      <c r="U81" s="129"/>
      <c r="V81" s="129"/>
      <c r="W81" s="129"/>
      <c r="X81" s="129"/>
      <c r="Y81" s="129"/>
      <c r="Z81" s="129"/>
      <c r="AA81" s="129"/>
      <c r="AB81" s="129"/>
      <c r="AC81" s="129"/>
      <c r="AD81" s="129"/>
      <c r="AE81" s="129"/>
    </row>
    <row r="82" spans="1:63" s="2" customFormat="1" ht="22.9" customHeight="1">
      <c r="A82" s="34"/>
      <c r="B82" s="35"/>
      <c r="C82" s="66" t="s">
        <v>156</v>
      </c>
      <c r="D82" s="34"/>
      <c r="E82" s="34"/>
      <c r="F82" s="34"/>
      <c r="G82" s="34"/>
      <c r="H82" s="34"/>
      <c r="I82" s="93"/>
      <c r="J82" s="136">
        <f>BK82</f>
        <v>0</v>
      </c>
      <c r="K82" s="34"/>
      <c r="L82" s="35"/>
      <c r="M82" s="62"/>
      <c r="N82" s="53"/>
      <c r="O82" s="63"/>
      <c r="P82" s="137">
        <f>P83</f>
        <v>0</v>
      </c>
      <c r="Q82" s="63"/>
      <c r="R82" s="137">
        <f>R83</f>
        <v>0</v>
      </c>
      <c r="S82" s="63"/>
      <c r="T82" s="138">
        <f>T83</f>
        <v>0</v>
      </c>
      <c r="U82" s="34"/>
      <c r="V82" s="34"/>
      <c r="W82" s="34"/>
      <c r="X82" s="34"/>
      <c r="Y82" s="34"/>
      <c r="Z82" s="34"/>
      <c r="AA82" s="34"/>
      <c r="AB82" s="34"/>
      <c r="AC82" s="34"/>
      <c r="AD82" s="34"/>
      <c r="AE82" s="34"/>
      <c r="AT82" s="19" t="s">
        <v>70</v>
      </c>
      <c r="AU82" s="19" t="s">
        <v>109</v>
      </c>
      <c r="BK82" s="139">
        <f>BK83</f>
        <v>0</v>
      </c>
    </row>
    <row r="83" spans="2:63" s="12" customFormat="1" ht="25.9" customHeight="1">
      <c r="B83" s="140"/>
      <c r="D83" s="141" t="s">
        <v>70</v>
      </c>
      <c r="E83" s="142" t="s">
        <v>157</v>
      </c>
      <c r="F83" s="142" t="s">
        <v>158</v>
      </c>
      <c r="I83" s="143"/>
      <c r="J83" s="144">
        <f>BK83</f>
        <v>0</v>
      </c>
      <c r="L83" s="140"/>
      <c r="M83" s="145"/>
      <c r="N83" s="146"/>
      <c r="O83" s="146"/>
      <c r="P83" s="147">
        <f>P84</f>
        <v>0</v>
      </c>
      <c r="Q83" s="146"/>
      <c r="R83" s="147">
        <f>R84</f>
        <v>0</v>
      </c>
      <c r="S83" s="146"/>
      <c r="T83" s="148">
        <f>T84</f>
        <v>0</v>
      </c>
      <c r="AR83" s="141" t="s">
        <v>15</v>
      </c>
      <c r="AT83" s="149" t="s">
        <v>70</v>
      </c>
      <c r="AU83" s="149" t="s">
        <v>71</v>
      </c>
      <c r="AY83" s="141" t="s">
        <v>159</v>
      </c>
      <c r="BK83" s="150">
        <f>BK84</f>
        <v>0</v>
      </c>
    </row>
    <row r="84" spans="2:63" s="12" customFormat="1" ht="22.9" customHeight="1">
      <c r="B84" s="140"/>
      <c r="D84" s="141" t="s">
        <v>70</v>
      </c>
      <c r="E84" s="151" t="s">
        <v>207</v>
      </c>
      <c r="F84" s="151" t="s">
        <v>1240</v>
      </c>
      <c r="I84" s="143"/>
      <c r="J84" s="152">
        <f>BK84</f>
        <v>0</v>
      </c>
      <c r="L84" s="140"/>
      <c r="M84" s="145"/>
      <c r="N84" s="146"/>
      <c r="O84" s="146"/>
      <c r="P84" s="147">
        <f>P85</f>
        <v>0</v>
      </c>
      <c r="Q84" s="146"/>
      <c r="R84" s="147">
        <f>R85</f>
        <v>0</v>
      </c>
      <c r="S84" s="146"/>
      <c r="T84" s="148">
        <f>T85</f>
        <v>0</v>
      </c>
      <c r="AR84" s="141" t="s">
        <v>15</v>
      </c>
      <c r="AT84" s="149" t="s">
        <v>70</v>
      </c>
      <c r="AU84" s="149" t="s">
        <v>15</v>
      </c>
      <c r="AY84" s="141" t="s">
        <v>159</v>
      </c>
      <c r="BK84" s="150">
        <f>BK85</f>
        <v>0</v>
      </c>
    </row>
    <row r="85" spans="2:63" s="12" customFormat="1" ht="20.85" customHeight="1">
      <c r="B85" s="140"/>
      <c r="D85" s="141" t="s">
        <v>70</v>
      </c>
      <c r="E85" s="151" t="s">
        <v>769</v>
      </c>
      <c r="F85" s="151" t="s">
        <v>1302</v>
      </c>
      <c r="I85" s="143"/>
      <c r="J85" s="152">
        <f>BK85</f>
        <v>0</v>
      </c>
      <c r="L85" s="140"/>
      <c r="M85" s="145"/>
      <c r="N85" s="146"/>
      <c r="O85" s="146"/>
      <c r="P85" s="147">
        <f>P86</f>
        <v>0</v>
      </c>
      <c r="Q85" s="146"/>
      <c r="R85" s="147">
        <f>R86</f>
        <v>0</v>
      </c>
      <c r="S85" s="146"/>
      <c r="T85" s="148">
        <f>T86</f>
        <v>0</v>
      </c>
      <c r="AR85" s="141" t="s">
        <v>15</v>
      </c>
      <c r="AT85" s="149" t="s">
        <v>70</v>
      </c>
      <c r="AU85" s="149" t="s">
        <v>79</v>
      </c>
      <c r="AY85" s="141" t="s">
        <v>159</v>
      </c>
      <c r="BK85" s="150">
        <f>BK86</f>
        <v>0</v>
      </c>
    </row>
    <row r="86" spans="1:65" s="2" customFormat="1" ht="108" customHeight="1">
      <c r="A86" s="34"/>
      <c r="B86" s="153"/>
      <c r="C86" s="154" t="s">
        <v>15</v>
      </c>
      <c r="D86" s="154" t="s">
        <v>161</v>
      </c>
      <c r="E86" s="155" t="s">
        <v>4201</v>
      </c>
      <c r="F86" s="156" t="s">
        <v>4202</v>
      </c>
      <c r="G86" s="157" t="s">
        <v>1313</v>
      </c>
      <c r="H86" s="158">
        <v>1</v>
      </c>
      <c r="I86" s="159"/>
      <c r="J86" s="160">
        <f>ROUND(I86*H86,2)</f>
        <v>0</v>
      </c>
      <c r="K86" s="156" t="s">
        <v>3</v>
      </c>
      <c r="L86" s="35"/>
      <c r="M86" s="210" t="s">
        <v>3</v>
      </c>
      <c r="N86" s="211" t="s">
        <v>42</v>
      </c>
      <c r="O86" s="212"/>
      <c r="P86" s="213">
        <f>O86*H86</f>
        <v>0</v>
      </c>
      <c r="Q86" s="213">
        <v>0</v>
      </c>
      <c r="R86" s="213">
        <f>Q86*H86</f>
        <v>0</v>
      </c>
      <c r="S86" s="213">
        <v>0</v>
      </c>
      <c r="T86" s="214">
        <f>S86*H86</f>
        <v>0</v>
      </c>
      <c r="U86" s="34"/>
      <c r="V86" s="34"/>
      <c r="W86" s="34"/>
      <c r="X86" s="34"/>
      <c r="Y86" s="34"/>
      <c r="Z86" s="34"/>
      <c r="AA86" s="34"/>
      <c r="AB86" s="34"/>
      <c r="AC86" s="34"/>
      <c r="AD86" s="34"/>
      <c r="AE86" s="34"/>
      <c r="AR86" s="165" t="s">
        <v>85</v>
      </c>
      <c r="AT86" s="165" t="s">
        <v>161</v>
      </c>
      <c r="AU86" s="165" t="s">
        <v>82</v>
      </c>
      <c r="AY86" s="19" t="s">
        <v>159</v>
      </c>
      <c r="BE86" s="166">
        <f>IF(N86="základní",J86,0)</f>
        <v>0</v>
      </c>
      <c r="BF86" s="166">
        <f>IF(N86="snížená",J86,0)</f>
        <v>0</v>
      </c>
      <c r="BG86" s="166">
        <f>IF(N86="zákl. přenesená",J86,0)</f>
        <v>0</v>
      </c>
      <c r="BH86" s="166">
        <f>IF(N86="sníž. přenesená",J86,0)</f>
        <v>0</v>
      </c>
      <c r="BI86" s="166">
        <f>IF(N86="nulová",J86,0)</f>
        <v>0</v>
      </c>
      <c r="BJ86" s="19" t="s">
        <v>15</v>
      </c>
      <c r="BK86" s="166">
        <f>ROUND(I86*H86,2)</f>
        <v>0</v>
      </c>
      <c r="BL86" s="19" t="s">
        <v>85</v>
      </c>
      <c r="BM86" s="165" t="s">
        <v>4203</v>
      </c>
    </row>
    <row r="87" spans="1:31" s="2" customFormat="1" ht="6.95" customHeight="1">
      <c r="A87" s="34"/>
      <c r="B87" s="44"/>
      <c r="C87" s="45"/>
      <c r="D87" s="45"/>
      <c r="E87" s="45"/>
      <c r="F87" s="45"/>
      <c r="G87" s="45"/>
      <c r="H87" s="45"/>
      <c r="I87" s="113"/>
      <c r="J87" s="45"/>
      <c r="K87" s="45"/>
      <c r="L87" s="35"/>
      <c r="M87" s="34"/>
      <c r="O87" s="34"/>
      <c r="P87" s="34"/>
      <c r="Q87" s="34"/>
      <c r="R87" s="34"/>
      <c r="S87" s="34"/>
      <c r="T87" s="34"/>
      <c r="U87" s="34"/>
      <c r="V87" s="34"/>
      <c r="W87" s="34"/>
      <c r="X87" s="34"/>
      <c r="Y87" s="34"/>
      <c r="Z87" s="34"/>
      <c r="AA87" s="34"/>
      <c r="AB87" s="34"/>
      <c r="AC87" s="34"/>
      <c r="AD87" s="34"/>
      <c r="AE87" s="34"/>
    </row>
  </sheetData>
  <autoFilter ref="C81:K86"/>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8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9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0"/>
      <c r="L2" s="304" t="s">
        <v>6</v>
      </c>
      <c r="M2" s="305"/>
      <c r="N2" s="305"/>
      <c r="O2" s="305"/>
      <c r="P2" s="305"/>
      <c r="Q2" s="305"/>
      <c r="R2" s="305"/>
      <c r="S2" s="305"/>
      <c r="T2" s="305"/>
      <c r="U2" s="305"/>
      <c r="V2" s="305"/>
      <c r="AT2" s="19" t="s">
        <v>99</v>
      </c>
    </row>
    <row r="3" spans="2:46" s="1" customFormat="1" ht="6.95" customHeight="1">
      <c r="B3" s="20"/>
      <c r="C3" s="21"/>
      <c r="D3" s="21"/>
      <c r="E3" s="21"/>
      <c r="F3" s="21"/>
      <c r="G3" s="21"/>
      <c r="H3" s="21"/>
      <c r="I3" s="91"/>
      <c r="J3" s="21"/>
      <c r="K3" s="21"/>
      <c r="L3" s="22"/>
      <c r="AT3" s="19" t="s">
        <v>79</v>
      </c>
    </row>
    <row r="4" spans="2:46" s="1" customFormat="1" ht="24.95" customHeight="1">
      <c r="B4" s="22"/>
      <c r="D4" s="23" t="s">
        <v>103</v>
      </c>
      <c r="I4" s="90"/>
      <c r="L4" s="22"/>
      <c r="M4" s="92" t="s">
        <v>11</v>
      </c>
      <c r="AT4" s="19" t="s">
        <v>4</v>
      </c>
    </row>
    <row r="5" spans="2:12" s="1" customFormat="1" ht="6.95" customHeight="1">
      <c r="B5" s="22"/>
      <c r="I5" s="90"/>
      <c r="L5" s="22"/>
    </row>
    <row r="6" spans="2:12" s="1" customFormat="1" ht="12" customHeight="1">
      <c r="B6" s="22"/>
      <c r="D6" s="29" t="s">
        <v>17</v>
      </c>
      <c r="I6" s="90"/>
      <c r="L6" s="22"/>
    </row>
    <row r="7" spans="2:12" s="1" customFormat="1" ht="16.5" customHeight="1">
      <c r="B7" s="22"/>
      <c r="E7" s="331" t="str">
        <f>'Rekapitulace stavby'!K6</f>
        <v>Stavební úpravy a přístavba výjezdové základny ZZS JčK- Český Krumlov</v>
      </c>
      <c r="F7" s="332"/>
      <c r="G7" s="332"/>
      <c r="H7" s="332"/>
      <c r="I7" s="90"/>
      <c r="L7" s="22"/>
    </row>
    <row r="8" spans="1:31" s="2" customFormat="1" ht="12" customHeight="1">
      <c r="A8" s="34"/>
      <c r="B8" s="35"/>
      <c r="C8" s="34"/>
      <c r="D8" s="29" t="s">
        <v>104</v>
      </c>
      <c r="E8" s="34"/>
      <c r="F8" s="34"/>
      <c r="G8" s="34"/>
      <c r="H8" s="34"/>
      <c r="I8" s="93"/>
      <c r="J8" s="34"/>
      <c r="K8" s="34"/>
      <c r="L8" s="94"/>
      <c r="S8" s="34"/>
      <c r="T8" s="34"/>
      <c r="U8" s="34"/>
      <c r="V8" s="34"/>
      <c r="W8" s="34"/>
      <c r="X8" s="34"/>
      <c r="Y8" s="34"/>
      <c r="Z8" s="34"/>
      <c r="AA8" s="34"/>
      <c r="AB8" s="34"/>
      <c r="AC8" s="34"/>
      <c r="AD8" s="34"/>
      <c r="AE8" s="34"/>
    </row>
    <row r="9" spans="1:31" s="2" customFormat="1" ht="16.5" customHeight="1">
      <c r="A9" s="34"/>
      <c r="B9" s="35"/>
      <c r="C9" s="34"/>
      <c r="D9" s="34"/>
      <c r="E9" s="312" t="s">
        <v>4204</v>
      </c>
      <c r="F9" s="333"/>
      <c r="G9" s="333"/>
      <c r="H9" s="333"/>
      <c r="I9" s="93"/>
      <c r="J9" s="34"/>
      <c r="K9" s="34"/>
      <c r="L9" s="94"/>
      <c r="S9" s="34"/>
      <c r="T9" s="34"/>
      <c r="U9" s="34"/>
      <c r="V9" s="34"/>
      <c r="W9" s="34"/>
      <c r="X9" s="34"/>
      <c r="Y9" s="34"/>
      <c r="Z9" s="34"/>
      <c r="AA9" s="34"/>
      <c r="AB9" s="34"/>
      <c r="AC9" s="34"/>
      <c r="AD9" s="34"/>
      <c r="AE9" s="34"/>
    </row>
    <row r="10" spans="1:31" s="2" customFormat="1" ht="11.25">
      <c r="A10" s="34"/>
      <c r="B10" s="35"/>
      <c r="C10" s="34"/>
      <c r="D10" s="34"/>
      <c r="E10" s="34"/>
      <c r="F10" s="34"/>
      <c r="G10" s="34"/>
      <c r="H10" s="34"/>
      <c r="I10" s="93"/>
      <c r="J10" s="34"/>
      <c r="K10" s="34"/>
      <c r="L10" s="94"/>
      <c r="S10" s="34"/>
      <c r="T10" s="34"/>
      <c r="U10" s="34"/>
      <c r="V10" s="34"/>
      <c r="W10" s="34"/>
      <c r="X10" s="34"/>
      <c r="Y10" s="34"/>
      <c r="Z10" s="34"/>
      <c r="AA10" s="34"/>
      <c r="AB10" s="34"/>
      <c r="AC10" s="34"/>
      <c r="AD10" s="34"/>
      <c r="AE10" s="34"/>
    </row>
    <row r="11" spans="1:31" s="2" customFormat="1" ht="12" customHeight="1">
      <c r="A11" s="34"/>
      <c r="B11" s="35"/>
      <c r="C11" s="34"/>
      <c r="D11" s="29" t="s">
        <v>19</v>
      </c>
      <c r="E11" s="34"/>
      <c r="F11" s="27" t="s">
        <v>3</v>
      </c>
      <c r="G11" s="34"/>
      <c r="H11" s="34"/>
      <c r="I11" s="95" t="s">
        <v>20</v>
      </c>
      <c r="J11" s="27" t="s">
        <v>3</v>
      </c>
      <c r="K11" s="34"/>
      <c r="L11" s="94"/>
      <c r="S11" s="34"/>
      <c r="T11" s="34"/>
      <c r="U11" s="34"/>
      <c r="V11" s="34"/>
      <c r="W11" s="34"/>
      <c r="X11" s="34"/>
      <c r="Y11" s="34"/>
      <c r="Z11" s="34"/>
      <c r="AA11" s="34"/>
      <c r="AB11" s="34"/>
      <c r="AC11" s="34"/>
      <c r="AD11" s="34"/>
      <c r="AE11" s="34"/>
    </row>
    <row r="12" spans="1:31" s="2" customFormat="1" ht="12" customHeight="1">
      <c r="A12" s="34"/>
      <c r="B12" s="35"/>
      <c r="C12" s="34"/>
      <c r="D12" s="29" t="s">
        <v>21</v>
      </c>
      <c r="E12" s="34"/>
      <c r="F12" s="27" t="s">
        <v>22</v>
      </c>
      <c r="G12" s="34"/>
      <c r="H12" s="34"/>
      <c r="I12" s="95" t="s">
        <v>23</v>
      </c>
      <c r="J12" s="52" t="str">
        <f>'Rekapitulace stavby'!AN8</f>
        <v>8.7.2019</v>
      </c>
      <c r="K12" s="34"/>
      <c r="L12" s="94"/>
      <c r="S12" s="34"/>
      <c r="T12" s="34"/>
      <c r="U12" s="34"/>
      <c r="V12" s="34"/>
      <c r="W12" s="34"/>
      <c r="X12" s="34"/>
      <c r="Y12" s="34"/>
      <c r="Z12" s="34"/>
      <c r="AA12" s="34"/>
      <c r="AB12" s="34"/>
      <c r="AC12" s="34"/>
      <c r="AD12" s="34"/>
      <c r="AE12" s="34"/>
    </row>
    <row r="13" spans="1:31" s="2" customFormat="1" ht="10.9" customHeight="1">
      <c r="A13" s="34"/>
      <c r="B13" s="35"/>
      <c r="C13" s="34"/>
      <c r="D13" s="34"/>
      <c r="E13" s="34"/>
      <c r="F13" s="34"/>
      <c r="G13" s="34"/>
      <c r="H13" s="34"/>
      <c r="I13" s="93"/>
      <c r="J13" s="34"/>
      <c r="K13" s="34"/>
      <c r="L13" s="94"/>
      <c r="S13" s="34"/>
      <c r="T13" s="34"/>
      <c r="U13" s="34"/>
      <c r="V13" s="34"/>
      <c r="W13" s="34"/>
      <c r="X13" s="34"/>
      <c r="Y13" s="34"/>
      <c r="Z13" s="34"/>
      <c r="AA13" s="34"/>
      <c r="AB13" s="34"/>
      <c r="AC13" s="34"/>
      <c r="AD13" s="34"/>
      <c r="AE13" s="34"/>
    </row>
    <row r="14" spans="1:31" s="2" customFormat="1" ht="12" customHeight="1">
      <c r="A14" s="34"/>
      <c r="B14" s="35"/>
      <c r="C14" s="34"/>
      <c r="D14" s="29" t="s">
        <v>25</v>
      </c>
      <c r="E14" s="34"/>
      <c r="F14" s="34"/>
      <c r="G14" s="34"/>
      <c r="H14" s="34"/>
      <c r="I14" s="95" t="s">
        <v>26</v>
      </c>
      <c r="J14" s="27" t="s">
        <v>3</v>
      </c>
      <c r="K14" s="34"/>
      <c r="L14" s="94"/>
      <c r="S14" s="34"/>
      <c r="T14" s="34"/>
      <c r="U14" s="34"/>
      <c r="V14" s="34"/>
      <c r="W14" s="34"/>
      <c r="X14" s="34"/>
      <c r="Y14" s="34"/>
      <c r="Z14" s="34"/>
      <c r="AA14" s="34"/>
      <c r="AB14" s="34"/>
      <c r="AC14" s="34"/>
      <c r="AD14" s="34"/>
      <c r="AE14" s="34"/>
    </row>
    <row r="15" spans="1:31" s="2" customFormat="1" ht="18" customHeight="1">
      <c r="A15" s="34"/>
      <c r="B15" s="35"/>
      <c r="C15" s="34"/>
      <c r="D15" s="34"/>
      <c r="E15" s="27" t="s">
        <v>27</v>
      </c>
      <c r="F15" s="34"/>
      <c r="G15" s="34"/>
      <c r="H15" s="34"/>
      <c r="I15" s="95" t="s">
        <v>28</v>
      </c>
      <c r="J15" s="27" t="s">
        <v>3</v>
      </c>
      <c r="K15" s="34"/>
      <c r="L15" s="94"/>
      <c r="S15" s="34"/>
      <c r="T15" s="34"/>
      <c r="U15" s="34"/>
      <c r="V15" s="34"/>
      <c r="W15" s="34"/>
      <c r="X15" s="34"/>
      <c r="Y15" s="34"/>
      <c r="Z15" s="34"/>
      <c r="AA15" s="34"/>
      <c r="AB15" s="34"/>
      <c r="AC15" s="34"/>
      <c r="AD15" s="34"/>
      <c r="AE15" s="34"/>
    </row>
    <row r="16" spans="1:31" s="2" customFormat="1" ht="6.95" customHeight="1">
      <c r="A16" s="34"/>
      <c r="B16" s="35"/>
      <c r="C16" s="34"/>
      <c r="D16" s="34"/>
      <c r="E16" s="34"/>
      <c r="F16" s="34"/>
      <c r="G16" s="34"/>
      <c r="H16" s="34"/>
      <c r="I16" s="93"/>
      <c r="J16" s="34"/>
      <c r="K16" s="34"/>
      <c r="L16" s="94"/>
      <c r="S16" s="34"/>
      <c r="T16" s="34"/>
      <c r="U16" s="34"/>
      <c r="V16" s="34"/>
      <c r="W16" s="34"/>
      <c r="X16" s="34"/>
      <c r="Y16" s="34"/>
      <c r="Z16" s="34"/>
      <c r="AA16" s="34"/>
      <c r="AB16" s="34"/>
      <c r="AC16" s="34"/>
      <c r="AD16" s="34"/>
      <c r="AE16" s="34"/>
    </row>
    <row r="17" spans="1:31" s="2" customFormat="1" ht="12" customHeight="1">
      <c r="A17" s="34"/>
      <c r="B17" s="35"/>
      <c r="C17" s="34"/>
      <c r="D17" s="29" t="s">
        <v>29</v>
      </c>
      <c r="E17" s="34"/>
      <c r="F17" s="34"/>
      <c r="G17" s="34"/>
      <c r="H17" s="34"/>
      <c r="I17" s="95" t="s">
        <v>26</v>
      </c>
      <c r="J17" s="30" t="str">
        <f>'Rekapitulace stavby'!AN13</f>
        <v>Vyplň údaj</v>
      </c>
      <c r="K17" s="34"/>
      <c r="L17" s="94"/>
      <c r="S17" s="34"/>
      <c r="T17" s="34"/>
      <c r="U17" s="34"/>
      <c r="V17" s="34"/>
      <c r="W17" s="34"/>
      <c r="X17" s="34"/>
      <c r="Y17" s="34"/>
      <c r="Z17" s="34"/>
      <c r="AA17" s="34"/>
      <c r="AB17" s="34"/>
      <c r="AC17" s="34"/>
      <c r="AD17" s="34"/>
      <c r="AE17" s="34"/>
    </row>
    <row r="18" spans="1:31" s="2" customFormat="1" ht="18" customHeight="1">
      <c r="A18" s="34"/>
      <c r="B18" s="35"/>
      <c r="C18" s="34"/>
      <c r="D18" s="34"/>
      <c r="E18" s="334" t="str">
        <f>'Rekapitulace stavby'!E14</f>
        <v>Vyplň údaj</v>
      </c>
      <c r="F18" s="315"/>
      <c r="G18" s="315"/>
      <c r="H18" s="315"/>
      <c r="I18" s="95" t="s">
        <v>28</v>
      </c>
      <c r="J18" s="30" t="str">
        <f>'Rekapitulace stavby'!AN14</f>
        <v>Vyplň údaj</v>
      </c>
      <c r="K18" s="34"/>
      <c r="L18" s="94"/>
      <c r="S18" s="34"/>
      <c r="T18" s="34"/>
      <c r="U18" s="34"/>
      <c r="V18" s="34"/>
      <c r="W18" s="34"/>
      <c r="X18" s="34"/>
      <c r="Y18" s="34"/>
      <c r="Z18" s="34"/>
      <c r="AA18" s="34"/>
      <c r="AB18" s="34"/>
      <c r="AC18" s="34"/>
      <c r="AD18" s="34"/>
      <c r="AE18" s="34"/>
    </row>
    <row r="19" spans="1:31" s="2" customFormat="1" ht="6.95" customHeight="1">
      <c r="A19" s="34"/>
      <c r="B19" s="35"/>
      <c r="C19" s="34"/>
      <c r="D19" s="34"/>
      <c r="E19" s="34"/>
      <c r="F19" s="34"/>
      <c r="G19" s="34"/>
      <c r="H19" s="34"/>
      <c r="I19" s="93"/>
      <c r="J19" s="34"/>
      <c r="K19" s="34"/>
      <c r="L19" s="94"/>
      <c r="S19" s="34"/>
      <c r="T19" s="34"/>
      <c r="U19" s="34"/>
      <c r="V19" s="34"/>
      <c r="W19" s="34"/>
      <c r="X19" s="34"/>
      <c r="Y19" s="34"/>
      <c r="Z19" s="34"/>
      <c r="AA19" s="34"/>
      <c r="AB19" s="34"/>
      <c r="AC19" s="34"/>
      <c r="AD19" s="34"/>
      <c r="AE19" s="34"/>
    </row>
    <row r="20" spans="1:31" s="2" customFormat="1" ht="12" customHeight="1">
      <c r="A20" s="34"/>
      <c r="B20" s="35"/>
      <c r="C20" s="34"/>
      <c r="D20" s="29" t="s">
        <v>31</v>
      </c>
      <c r="E20" s="34"/>
      <c r="F20" s="34"/>
      <c r="G20" s="34"/>
      <c r="H20" s="34"/>
      <c r="I20" s="95" t="s">
        <v>26</v>
      </c>
      <c r="J20" s="27" t="s">
        <v>3</v>
      </c>
      <c r="K20" s="34"/>
      <c r="L20" s="94"/>
      <c r="S20" s="34"/>
      <c r="T20" s="34"/>
      <c r="U20" s="34"/>
      <c r="V20" s="34"/>
      <c r="W20" s="34"/>
      <c r="X20" s="34"/>
      <c r="Y20" s="34"/>
      <c r="Z20" s="34"/>
      <c r="AA20" s="34"/>
      <c r="AB20" s="34"/>
      <c r="AC20" s="34"/>
      <c r="AD20" s="34"/>
      <c r="AE20" s="34"/>
    </row>
    <row r="21" spans="1:31" s="2" customFormat="1" ht="18" customHeight="1">
      <c r="A21" s="34"/>
      <c r="B21" s="35"/>
      <c r="C21" s="34"/>
      <c r="D21" s="34"/>
      <c r="E21" s="27" t="s">
        <v>32</v>
      </c>
      <c r="F21" s="34"/>
      <c r="G21" s="34"/>
      <c r="H21" s="34"/>
      <c r="I21" s="95" t="s">
        <v>28</v>
      </c>
      <c r="J21" s="27" t="s">
        <v>3</v>
      </c>
      <c r="K21" s="34"/>
      <c r="L21" s="94"/>
      <c r="S21" s="34"/>
      <c r="T21" s="34"/>
      <c r="U21" s="34"/>
      <c r="V21" s="34"/>
      <c r="W21" s="34"/>
      <c r="X21" s="34"/>
      <c r="Y21" s="34"/>
      <c r="Z21" s="34"/>
      <c r="AA21" s="34"/>
      <c r="AB21" s="34"/>
      <c r="AC21" s="34"/>
      <c r="AD21" s="34"/>
      <c r="AE21" s="34"/>
    </row>
    <row r="22" spans="1:31" s="2" customFormat="1" ht="6.95" customHeight="1">
      <c r="A22" s="34"/>
      <c r="B22" s="35"/>
      <c r="C22" s="34"/>
      <c r="D22" s="34"/>
      <c r="E22" s="34"/>
      <c r="F22" s="34"/>
      <c r="G22" s="34"/>
      <c r="H22" s="34"/>
      <c r="I22" s="93"/>
      <c r="J22" s="34"/>
      <c r="K22" s="34"/>
      <c r="L22" s="94"/>
      <c r="S22" s="34"/>
      <c r="T22" s="34"/>
      <c r="U22" s="34"/>
      <c r="V22" s="34"/>
      <c r="W22" s="34"/>
      <c r="X22" s="34"/>
      <c r="Y22" s="34"/>
      <c r="Z22" s="34"/>
      <c r="AA22" s="34"/>
      <c r="AB22" s="34"/>
      <c r="AC22" s="34"/>
      <c r="AD22" s="34"/>
      <c r="AE22" s="34"/>
    </row>
    <row r="23" spans="1:31" s="2" customFormat="1" ht="12" customHeight="1">
      <c r="A23" s="34"/>
      <c r="B23" s="35"/>
      <c r="C23" s="34"/>
      <c r="D23" s="29" t="s">
        <v>34</v>
      </c>
      <c r="E23" s="34"/>
      <c r="F23" s="34"/>
      <c r="G23" s="34"/>
      <c r="H23" s="34"/>
      <c r="I23" s="95" t="s">
        <v>26</v>
      </c>
      <c r="J23" s="27" t="str">
        <f>IF('Rekapitulace stavby'!AN19="","",'Rekapitulace stavby'!AN19)</f>
        <v/>
      </c>
      <c r="K23" s="34"/>
      <c r="L23" s="94"/>
      <c r="S23" s="34"/>
      <c r="T23" s="34"/>
      <c r="U23" s="34"/>
      <c r="V23" s="34"/>
      <c r="W23" s="34"/>
      <c r="X23" s="34"/>
      <c r="Y23" s="34"/>
      <c r="Z23" s="34"/>
      <c r="AA23" s="34"/>
      <c r="AB23" s="34"/>
      <c r="AC23" s="34"/>
      <c r="AD23" s="34"/>
      <c r="AE23" s="34"/>
    </row>
    <row r="24" spans="1:31" s="2" customFormat="1" ht="18" customHeight="1">
      <c r="A24" s="34"/>
      <c r="B24" s="35"/>
      <c r="C24" s="34"/>
      <c r="D24" s="34"/>
      <c r="E24" s="27" t="str">
        <f>IF('Rekapitulace stavby'!E20="","",'Rekapitulace stavby'!E20)</f>
        <v xml:space="preserve"> </v>
      </c>
      <c r="F24" s="34"/>
      <c r="G24" s="34"/>
      <c r="H24" s="34"/>
      <c r="I24" s="95" t="s">
        <v>28</v>
      </c>
      <c r="J24" s="27" t="str">
        <f>IF('Rekapitulace stavby'!AN20="","",'Rekapitulace stavby'!AN20)</f>
        <v/>
      </c>
      <c r="K24" s="34"/>
      <c r="L24" s="94"/>
      <c r="S24" s="34"/>
      <c r="T24" s="34"/>
      <c r="U24" s="34"/>
      <c r="V24" s="34"/>
      <c r="W24" s="34"/>
      <c r="X24" s="34"/>
      <c r="Y24" s="34"/>
      <c r="Z24" s="34"/>
      <c r="AA24" s="34"/>
      <c r="AB24" s="34"/>
      <c r="AC24" s="34"/>
      <c r="AD24" s="34"/>
      <c r="AE24" s="34"/>
    </row>
    <row r="25" spans="1:31" s="2" customFormat="1" ht="6.95" customHeight="1">
      <c r="A25" s="34"/>
      <c r="B25" s="35"/>
      <c r="C25" s="34"/>
      <c r="D25" s="34"/>
      <c r="E25" s="34"/>
      <c r="F25" s="34"/>
      <c r="G25" s="34"/>
      <c r="H25" s="34"/>
      <c r="I25" s="93"/>
      <c r="J25" s="34"/>
      <c r="K25" s="34"/>
      <c r="L25" s="94"/>
      <c r="S25" s="34"/>
      <c r="T25" s="34"/>
      <c r="U25" s="34"/>
      <c r="V25" s="34"/>
      <c r="W25" s="34"/>
      <c r="X25" s="34"/>
      <c r="Y25" s="34"/>
      <c r="Z25" s="34"/>
      <c r="AA25" s="34"/>
      <c r="AB25" s="34"/>
      <c r="AC25" s="34"/>
      <c r="AD25" s="34"/>
      <c r="AE25" s="34"/>
    </row>
    <row r="26" spans="1:31" s="2" customFormat="1" ht="12" customHeight="1">
      <c r="A26" s="34"/>
      <c r="B26" s="35"/>
      <c r="C26" s="34"/>
      <c r="D26" s="29" t="s">
        <v>35</v>
      </c>
      <c r="E26" s="34"/>
      <c r="F26" s="34"/>
      <c r="G26" s="34"/>
      <c r="H26" s="34"/>
      <c r="I26" s="93"/>
      <c r="J26" s="34"/>
      <c r="K26" s="34"/>
      <c r="L26" s="94"/>
      <c r="S26" s="34"/>
      <c r="T26" s="34"/>
      <c r="U26" s="34"/>
      <c r="V26" s="34"/>
      <c r="W26" s="34"/>
      <c r="X26" s="34"/>
      <c r="Y26" s="34"/>
      <c r="Z26" s="34"/>
      <c r="AA26" s="34"/>
      <c r="AB26" s="34"/>
      <c r="AC26" s="34"/>
      <c r="AD26" s="34"/>
      <c r="AE26" s="34"/>
    </row>
    <row r="27" spans="1:31" s="8" customFormat="1" ht="16.5" customHeight="1">
      <c r="A27" s="96"/>
      <c r="B27" s="97"/>
      <c r="C27" s="96"/>
      <c r="D27" s="96"/>
      <c r="E27" s="319" t="s">
        <v>3</v>
      </c>
      <c r="F27" s="319"/>
      <c r="G27" s="319"/>
      <c r="H27" s="319"/>
      <c r="I27" s="98"/>
      <c r="J27" s="96"/>
      <c r="K27" s="96"/>
      <c r="L27" s="99"/>
      <c r="S27" s="96"/>
      <c r="T27" s="96"/>
      <c r="U27" s="96"/>
      <c r="V27" s="96"/>
      <c r="W27" s="96"/>
      <c r="X27" s="96"/>
      <c r="Y27" s="96"/>
      <c r="Z27" s="96"/>
      <c r="AA27" s="96"/>
      <c r="AB27" s="96"/>
      <c r="AC27" s="96"/>
      <c r="AD27" s="96"/>
      <c r="AE27" s="96"/>
    </row>
    <row r="28" spans="1:31" s="2" customFormat="1" ht="6.95" customHeight="1">
      <c r="A28" s="34"/>
      <c r="B28" s="35"/>
      <c r="C28" s="34"/>
      <c r="D28" s="34"/>
      <c r="E28" s="34"/>
      <c r="F28" s="34"/>
      <c r="G28" s="34"/>
      <c r="H28" s="34"/>
      <c r="I28" s="93"/>
      <c r="J28" s="34"/>
      <c r="K28" s="34"/>
      <c r="L28" s="94"/>
      <c r="S28" s="34"/>
      <c r="T28" s="34"/>
      <c r="U28" s="34"/>
      <c r="V28" s="34"/>
      <c r="W28" s="34"/>
      <c r="X28" s="34"/>
      <c r="Y28" s="34"/>
      <c r="Z28" s="34"/>
      <c r="AA28" s="34"/>
      <c r="AB28" s="34"/>
      <c r="AC28" s="34"/>
      <c r="AD28" s="34"/>
      <c r="AE28" s="34"/>
    </row>
    <row r="29" spans="1:31" s="2" customFormat="1" ht="6.95" customHeight="1">
      <c r="A29" s="34"/>
      <c r="B29" s="35"/>
      <c r="C29" s="34"/>
      <c r="D29" s="63"/>
      <c r="E29" s="63"/>
      <c r="F29" s="63"/>
      <c r="G29" s="63"/>
      <c r="H29" s="63"/>
      <c r="I29" s="100"/>
      <c r="J29" s="63"/>
      <c r="K29" s="63"/>
      <c r="L29" s="94"/>
      <c r="S29" s="34"/>
      <c r="T29" s="34"/>
      <c r="U29" s="34"/>
      <c r="V29" s="34"/>
      <c r="W29" s="34"/>
      <c r="X29" s="34"/>
      <c r="Y29" s="34"/>
      <c r="Z29" s="34"/>
      <c r="AA29" s="34"/>
      <c r="AB29" s="34"/>
      <c r="AC29" s="34"/>
      <c r="AD29" s="34"/>
      <c r="AE29" s="34"/>
    </row>
    <row r="30" spans="1:31" s="2" customFormat="1" ht="25.35" customHeight="1">
      <c r="A30" s="34"/>
      <c r="B30" s="35"/>
      <c r="C30" s="34"/>
      <c r="D30" s="101" t="s">
        <v>37</v>
      </c>
      <c r="E30" s="34"/>
      <c r="F30" s="34"/>
      <c r="G30" s="34"/>
      <c r="H30" s="34"/>
      <c r="I30" s="93"/>
      <c r="J30" s="68">
        <f>ROUND(J81,2)</f>
        <v>0</v>
      </c>
      <c r="K30" s="34"/>
      <c r="L30" s="94"/>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100"/>
      <c r="J31" s="63"/>
      <c r="K31" s="63"/>
      <c r="L31" s="94"/>
      <c r="S31" s="34"/>
      <c r="T31" s="34"/>
      <c r="U31" s="34"/>
      <c r="V31" s="34"/>
      <c r="W31" s="34"/>
      <c r="X31" s="34"/>
      <c r="Y31" s="34"/>
      <c r="Z31" s="34"/>
      <c r="AA31" s="34"/>
      <c r="AB31" s="34"/>
      <c r="AC31" s="34"/>
      <c r="AD31" s="34"/>
      <c r="AE31" s="34"/>
    </row>
    <row r="32" spans="1:31" s="2" customFormat="1" ht="14.45" customHeight="1">
      <c r="A32" s="34"/>
      <c r="B32" s="35"/>
      <c r="C32" s="34"/>
      <c r="D32" s="34"/>
      <c r="E32" s="34"/>
      <c r="F32" s="38" t="s">
        <v>39</v>
      </c>
      <c r="G32" s="34"/>
      <c r="H32" s="34"/>
      <c r="I32" s="102" t="s">
        <v>38</v>
      </c>
      <c r="J32" s="38" t="s">
        <v>40</v>
      </c>
      <c r="K32" s="34"/>
      <c r="L32" s="94"/>
      <c r="S32" s="34"/>
      <c r="T32" s="34"/>
      <c r="U32" s="34"/>
      <c r="V32" s="34"/>
      <c r="W32" s="34"/>
      <c r="X32" s="34"/>
      <c r="Y32" s="34"/>
      <c r="Z32" s="34"/>
      <c r="AA32" s="34"/>
      <c r="AB32" s="34"/>
      <c r="AC32" s="34"/>
      <c r="AD32" s="34"/>
      <c r="AE32" s="34"/>
    </row>
    <row r="33" spans="1:31" s="2" customFormat="1" ht="14.45" customHeight="1">
      <c r="A33" s="34"/>
      <c r="B33" s="35"/>
      <c r="C33" s="34"/>
      <c r="D33" s="103" t="s">
        <v>41</v>
      </c>
      <c r="E33" s="29" t="s">
        <v>42</v>
      </c>
      <c r="F33" s="104">
        <f>ROUND((SUM(BE81:BE85)),2)</f>
        <v>0</v>
      </c>
      <c r="G33" s="34"/>
      <c r="H33" s="34"/>
      <c r="I33" s="105">
        <v>0.21</v>
      </c>
      <c r="J33" s="104">
        <f>ROUND(((SUM(BE81:BE85))*I33),2)</f>
        <v>0</v>
      </c>
      <c r="K33" s="34"/>
      <c r="L33" s="94"/>
      <c r="S33" s="34"/>
      <c r="T33" s="34"/>
      <c r="U33" s="34"/>
      <c r="V33" s="34"/>
      <c r="W33" s="34"/>
      <c r="X33" s="34"/>
      <c r="Y33" s="34"/>
      <c r="Z33" s="34"/>
      <c r="AA33" s="34"/>
      <c r="AB33" s="34"/>
      <c r="AC33" s="34"/>
      <c r="AD33" s="34"/>
      <c r="AE33" s="34"/>
    </row>
    <row r="34" spans="1:31" s="2" customFormat="1" ht="14.45" customHeight="1">
      <c r="A34" s="34"/>
      <c r="B34" s="35"/>
      <c r="C34" s="34"/>
      <c r="D34" s="34"/>
      <c r="E34" s="29" t="s">
        <v>43</v>
      </c>
      <c r="F34" s="104">
        <f>ROUND((SUM(BF81:BF85)),2)</f>
        <v>0</v>
      </c>
      <c r="G34" s="34"/>
      <c r="H34" s="34"/>
      <c r="I34" s="105">
        <v>0.15</v>
      </c>
      <c r="J34" s="104">
        <f>ROUND(((SUM(BF81:BF85))*I34),2)</f>
        <v>0</v>
      </c>
      <c r="K34" s="34"/>
      <c r="L34" s="94"/>
      <c r="S34" s="34"/>
      <c r="T34" s="34"/>
      <c r="U34" s="34"/>
      <c r="V34" s="34"/>
      <c r="W34" s="34"/>
      <c r="X34" s="34"/>
      <c r="Y34" s="34"/>
      <c r="Z34" s="34"/>
      <c r="AA34" s="34"/>
      <c r="AB34" s="34"/>
      <c r="AC34" s="34"/>
      <c r="AD34" s="34"/>
      <c r="AE34" s="34"/>
    </row>
    <row r="35" spans="1:31" s="2" customFormat="1" ht="14.45" customHeight="1" hidden="1">
      <c r="A35" s="34"/>
      <c r="B35" s="35"/>
      <c r="C35" s="34"/>
      <c r="D35" s="34"/>
      <c r="E35" s="29" t="s">
        <v>44</v>
      </c>
      <c r="F35" s="104">
        <f>ROUND((SUM(BG81:BG85)),2)</f>
        <v>0</v>
      </c>
      <c r="G35" s="34"/>
      <c r="H35" s="34"/>
      <c r="I35" s="105">
        <v>0.21</v>
      </c>
      <c r="J35" s="104">
        <f>0</f>
        <v>0</v>
      </c>
      <c r="K35" s="34"/>
      <c r="L35" s="94"/>
      <c r="S35" s="34"/>
      <c r="T35" s="34"/>
      <c r="U35" s="34"/>
      <c r="V35" s="34"/>
      <c r="W35" s="34"/>
      <c r="X35" s="34"/>
      <c r="Y35" s="34"/>
      <c r="Z35" s="34"/>
      <c r="AA35" s="34"/>
      <c r="AB35" s="34"/>
      <c r="AC35" s="34"/>
      <c r="AD35" s="34"/>
      <c r="AE35" s="34"/>
    </row>
    <row r="36" spans="1:31" s="2" customFormat="1" ht="14.45" customHeight="1" hidden="1">
      <c r="A36" s="34"/>
      <c r="B36" s="35"/>
      <c r="C36" s="34"/>
      <c r="D36" s="34"/>
      <c r="E36" s="29" t="s">
        <v>45</v>
      </c>
      <c r="F36" s="104">
        <f>ROUND((SUM(BH81:BH85)),2)</f>
        <v>0</v>
      </c>
      <c r="G36" s="34"/>
      <c r="H36" s="34"/>
      <c r="I36" s="105">
        <v>0.15</v>
      </c>
      <c r="J36" s="104">
        <f>0</f>
        <v>0</v>
      </c>
      <c r="K36" s="34"/>
      <c r="L36" s="94"/>
      <c r="S36" s="34"/>
      <c r="T36" s="34"/>
      <c r="U36" s="34"/>
      <c r="V36" s="34"/>
      <c r="W36" s="34"/>
      <c r="X36" s="34"/>
      <c r="Y36" s="34"/>
      <c r="Z36" s="34"/>
      <c r="AA36" s="34"/>
      <c r="AB36" s="34"/>
      <c r="AC36" s="34"/>
      <c r="AD36" s="34"/>
      <c r="AE36" s="34"/>
    </row>
    <row r="37" spans="1:31" s="2" customFormat="1" ht="14.45" customHeight="1" hidden="1">
      <c r="A37" s="34"/>
      <c r="B37" s="35"/>
      <c r="C37" s="34"/>
      <c r="D37" s="34"/>
      <c r="E37" s="29" t="s">
        <v>46</v>
      </c>
      <c r="F37" s="104">
        <f>ROUND((SUM(BI81:BI85)),2)</f>
        <v>0</v>
      </c>
      <c r="G37" s="34"/>
      <c r="H37" s="34"/>
      <c r="I37" s="105">
        <v>0</v>
      </c>
      <c r="J37" s="104">
        <f>0</f>
        <v>0</v>
      </c>
      <c r="K37" s="34"/>
      <c r="L37" s="94"/>
      <c r="S37" s="34"/>
      <c r="T37" s="34"/>
      <c r="U37" s="34"/>
      <c r="V37" s="34"/>
      <c r="W37" s="34"/>
      <c r="X37" s="34"/>
      <c r="Y37" s="34"/>
      <c r="Z37" s="34"/>
      <c r="AA37" s="34"/>
      <c r="AB37" s="34"/>
      <c r="AC37" s="34"/>
      <c r="AD37" s="34"/>
      <c r="AE37" s="34"/>
    </row>
    <row r="38" spans="1:31" s="2" customFormat="1" ht="6.95" customHeight="1">
      <c r="A38" s="34"/>
      <c r="B38" s="35"/>
      <c r="C38" s="34"/>
      <c r="D38" s="34"/>
      <c r="E38" s="34"/>
      <c r="F38" s="34"/>
      <c r="G38" s="34"/>
      <c r="H38" s="34"/>
      <c r="I38" s="93"/>
      <c r="J38" s="34"/>
      <c r="K38" s="34"/>
      <c r="L38" s="94"/>
      <c r="S38" s="34"/>
      <c r="T38" s="34"/>
      <c r="U38" s="34"/>
      <c r="V38" s="34"/>
      <c r="W38" s="34"/>
      <c r="X38" s="34"/>
      <c r="Y38" s="34"/>
      <c r="Z38" s="34"/>
      <c r="AA38" s="34"/>
      <c r="AB38" s="34"/>
      <c r="AC38" s="34"/>
      <c r="AD38" s="34"/>
      <c r="AE38" s="34"/>
    </row>
    <row r="39" spans="1:31" s="2" customFormat="1" ht="25.35" customHeight="1">
      <c r="A39" s="34"/>
      <c r="B39" s="35"/>
      <c r="C39" s="106"/>
      <c r="D39" s="107" t="s">
        <v>47</v>
      </c>
      <c r="E39" s="57"/>
      <c r="F39" s="57"/>
      <c r="G39" s="108" t="s">
        <v>48</v>
      </c>
      <c r="H39" s="109" t="s">
        <v>49</v>
      </c>
      <c r="I39" s="110"/>
      <c r="J39" s="111">
        <f>SUM(J30:J37)</f>
        <v>0</v>
      </c>
      <c r="K39" s="112"/>
      <c r="L39" s="94"/>
      <c r="S39" s="34"/>
      <c r="T39" s="34"/>
      <c r="U39" s="34"/>
      <c r="V39" s="34"/>
      <c r="W39" s="34"/>
      <c r="X39" s="34"/>
      <c r="Y39" s="34"/>
      <c r="Z39" s="34"/>
      <c r="AA39" s="34"/>
      <c r="AB39" s="34"/>
      <c r="AC39" s="34"/>
      <c r="AD39" s="34"/>
      <c r="AE39" s="34"/>
    </row>
    <row r="40" spans="1:31" s="2" customFormat="1" ht="14.45" customHeight="1">
      <c r="A40" s="34"/>
      <c r="B40" s="44"/>
      <c r="C40" s="45"/>
      <c r="D40" s="45"/>
      <c r="E40" s="45"/>
      <c r="F40" s="45"/>
      <c r="G40" s="45"/>
      <c r="H40" s="45"/>
      <c r="I40" s="113"/>
      <c r="J40" s="45"/>
      <c r="K40" s="45"/>
      <c r="L40" s="94"/>
      <c r="S40" s="34"/>
      <c r="T40" s="34"/>
      <c r="U40" s="34"/>
      <c r="V40" s="34"/>
      <c r="W40" s="34"/>
      <c r="X40" s="34"/>
      <c r="Y40" s="34"/>
      <c r="Z40" s="34"/>
      <c r="AA40" s="34"/>
      <c r="AB40" s="34"/>
      <c r="AC40" s="34"/>
      <c r="AD40" s="34"/>
      <c r="AE40" s="34"/>
    </row>
    <row r="44" spans="1:31" s="2" customFormat="1" ht="6.95" customHeight="1">
      <c r="A44" s="34"/>
      <c r="B44" s="46"/>
      <c r="C44" s="47"/>
      <c r="D44" s="47"/>
      <c r="E44" s="47"/>
      <c r="F44" s="47"/>
      <c r="G44" s="47"/>
      <c r="H44" s="47"/>
      <c r="I44" s="114"/>
      <c r="J44" s="47"/>
      <c r="K44" s="47"/>
      <c r="L44" s="94"/>
      <c r="S44" s="34"/>
      <c r="T44" s="34"/>
      <c r="U44" s="34"/>
      <c r="V44" s="34"/>
      <c r="W44" s="34"/>
      <c r="X44" s="34"/>
      <c r="Y44" s="34"/>
      <c r="Z44" s="34"/>
      <c r="AA44" s="34"/>
      <c r="AB44" s="34"/>
      <c r="AC44" s="34"/>
      <c r="AD44" s="34"/>
      <c r="AE44" s="34"/>
    </row>
    <row r="45" spans="1:31" s="2" customFormat="1" ht="24.95" customHeight="1">
      <c r="A45" s="34"/>
      <c r="B45" s="35"/>
      <c r="C45" s="23" t="s">
        <v>106</v>
      </c>
      <c r="D45" s="34"/>
      <c r="E45" s="34"/>
      <c r="F45" s="34"/>
      <c r="G45" s="34"/>
      <c r="H45" s="34"/>
      <c r="I45" s="93"/>
      <c r="J45" s="34"/>
      <c r="K45" s="34"/>
      <c r="L45" s="94"/>
      <c r="S45" s="34"/>
      <c r="T45" s="34"/>
      <c r="U45" s="34"/>
      <c r="V45" s="34"/>
      <c r="W45" s="34"/>
      <c r="X45" s="34"/>
      <c r="Y45" s="34"/>
      <c r="Z45" s="34"/>
      <c r="AA45" s="34"/>
      <c r="AB45" s="34"/>
      <c r="AC45" s="34"/>
      <c r="AD45" s="34"/>
      <c r="AE45" s="34"/>
    </row>
    <row r="46" spans="1:31" s="2" customFormat="1" ht="6.95" customHeight="1">
      <c r="A46" s="34"/>
      <c r="B46" s="35"/>
      <c r="C46" s="34"/>
      <c r="D46" s="34"/>
      <c r="E46" s="34"/>
      <c r="F46" s="34"/>
      <c r="G46" s="34"/>
      <c r="H46" s="34"/>
      <c r="I46" s="93"/>
      <c r="J46" s="34"/>
      <c r="K46" s="34"/>
      <c r="L46" s="94"/>
      <c r="S46" s="34"/>
      <c r="T46" s="34"/>
      <c r="U46" s="34"/>
      <c r="V46" s="34"/>
      <c r="W46" s="34"/>
      <c r="X46" s="34"/>
      <c r="Y46" s="34"/>
      <c r="Z46" s="34"/>
      <c r="AA46" s="34"/>
      <c r="AB46" s="34"/>
      <c r="AC46" s="34"/>
      <c r="AD46" s="34"/>
      <c r="AE46" s="34"/>
    </row>
    <row r="47" spans="1:31" s="2" customFormat="1" ht="12" customHeight="1">
      <c r="A47" s="34"/>
      <c r="B47" s="35"/>
      <c r="C47" s="29" t="s">
        <v>17</v>
      </c>
      <c r="D47" s="34"/>
      <c r="E47" s="34"/>
      <c r="F47" s="34"/>
      <c r="G47" s="34"/>
      <c r="H47" s="34"/>
      <c r="I47" s="93"/>
      <c r="J47" s="34"/>
      <c r="K47" s="34"/>
      <c r="L47" s="94"/>
      <c r="S47" s="34"/>
      <c r="T47" s="34"/>
      <c r="U47" s="34"/>
      <c r="V47" s="34"/>
      <c r="W47" s="34"/>
      <c r="X47" s="34"/>
      <c r="Y47" s="34"/>
      <c r="Z47" s="34"/>
      <c r="AA47" s="34"/>
      <c r="AB47" s="34"/>
      <c r="AC47" s="34"/>
      <c r="AD47" s="34"/>
      <c r="AE47" s="34"/>
    </row>
    <row r="48" spans="1:31" s="2" customFormat="1" ht="16.5" customHeight="1">
      <c r="A48" s="34"/>
      <c r="B48" s="35"/>
      <c r="C48" s="34"/>
      <c r="D48" s="34"/>
      <c r="E48" s="331" t="str">
        <f>E7</f>
        <v>Stavební úpravy a přístavba výjezdové základny ZZS JčK- Český Krumlov</v>
      </c>
      <c r="F48" s="332"/>
      <c r="G48" s="332"/>
      <c r="H48" s="332"/>
      <c r="I48" s="93"/>
      <c r="J48" s="34"/>
      <c r="K48" s="34"/>
      <c r="L48" s="94"/>
      <c r="S48" s="34"/>
      <c r="T48" s="34"/>
      <c r="U48" s="34"/>
      <c r="V48" s="34"/>
      <c r="W48" s="34"/>
      <c r="X48" s="34"/>
      <c r="Y48" s="34"/>
      <c r="Z48" s="34"/>
      <c r="AA48" s="34"/>
      <c r="AB48" s="34"/>
      <c r="AC48" s="34"/>
      <c r="AD48" s="34"/>
      <c r="AE48" s="34"/>
    </row>
    <row r="49" spans="1:31" s="2" customFormat="1" ht="12" customHeight="1">
      <c r="A49" s="34"/>
      <c r="B49" s="35"/>
      <c r="C49" s="29" t="s">
        <v>104</v>
      </c>
      <c r="D49" s="34"/>
      <c r="E49" s="34"/>
      <c r="F49" s="34"/>
      <c r="G49" s="34"/>
      <c r="H49" s="34"/>
      <c r="I49" s="93"/>
      <c r="J49" s="34"/>
      <c r="K49" s="34"/>
      <c r="L49" s="94"/>
      <c r="S49" s="34"/>
      <c r="T49" s="34"/>
      <c r="U49" s="34"/>
      <c r="V49" s="34"/>
      <c r="W49" s="34"/>
      <c r="X49" s="34"/>
      <c r="Y49" s="34"/>
      <c r="Z49" s="34"/>
      <c r="AA49" s="34"/>
      <c r="AB49" s="34"/>
      <c r="AC49" s="34"/>
      <c r="AD49" s="34"/>
      <c r="AE49" s="34"/>
    </row>
    <row r="50" spans="1:31" s="2" customFormat="1" ht="16.5" customHeight="1">
      <c r="A50" s="34"/>
      <c r="B50" s="35"/>
      <c r="C50" s="34"/>
      <c r="D50" s="34"/>
      <c r="E50" s="312" t="str">
        <f>E9</f>
        <v>8 - Vybavení</v>
      </c>
      <c r="F50" s="333"/>
      <c r="G50" s="333"/>
      <c r="H50" s="333"/>
      <c r="I50" s="93"/>
      <c r="J50" s="34"/>
      <c r="K50" s="34"/>
      <c r="L50" s="94"/>
      <c r="S50" s="34"/>
      <c r="T50" s="34"/>
      <c r="U50" s="34"/>
      <c r="V50" s="34"/>
      <c r="W50" s="34"/>
      <c r="X50" s="34"/>
      <c r="Y50" s="34"/>
      <c r="Z50" s="34"/>
      <c r="AA50" s="34"/>
      <c r="AB50" s="34"/>
      <c r="AC50" s="34"/>
      <c r="AD50" s="34"/>
      <c r="AE50" s="34"/>
    </row>
    <row r="51" spans="1:31" s="2" customFormat="1" ht="6.95" customHeight="1">
      <c r="A51" s="34"/>
      <c r="B51" s="35"/>
      <c r="C51" s="34"/>
      <c r="D51" s="34"/>
      <c r="E51" s="34"/>
      <c r="F51" s="34"/>
      <c r="G51" s="34"/>
      <c r="H51" s="34"/>
      <c r="I51" s="93"/>
      <c r="J51" s="34"/>
      <c r="K51" s="34"/>
      <c r="L51" s="94"/>
      <c r="S51" s="34"/>
      <c r="T51" s="34"/>
      <c r="U51" s="34"/>
      <c r="V51" s="34"/>
      <c r="W51" s="34"/>
      <c r="X51" s="34"/>
      <c r="Y51" s="34"/>
      <c r="Z51" s="34"/>
      <c r="AA51" s="34"/>
      <c r="AB51" s="34"/>
      <c r="AC51" s="34"/>
      <c r="AD51" s="34"/>
      <c r="AE51" s="34"/>
    </row>
    <row r="52" spans="1:31" s="2" customFormat="1" ht="12" customHeight="1">
      <c r="A52" s="34"/>
      <c r="B52" s="35"/>
      <c r="C52" s="29" t="s">
        <v>21</v>
      </c>
      <c r="D52" s="34"/>
      <c r="E52" s="34"/>
      <c r="F52" s="27" t="str">
        <f>F12</f>
        <v xml:space="preserve"> </v>
      </c>
      <c r="G52" s="34"/>
      <c r="H52" s="34"/>
      <c r="I52" s="95" t="s">
        <v>23</v>
      </c>
      <c r="J52" s="52" t="str">
        <f>IF(J12="","",J12)</f>
        <v>8.7.2019</v>
      </c>
      <c r="K52" s="34"/>
      <c r="L52" s="94"/>
      <c r="S52" s="34"/>
      <c r="T52" s="34"/>
      <c r="U52" s="34"/>
      <c r="V52" s="34"/>
      <c r="W52" s="34"/>
      <c r="X52" s="34"/>
      <c r="Y52" s="34"/>
      <c r="Z52" s="34"/>
      <c r="AA52" s="34"/>
      <c r="AB52" s="34"/>
      <c r="AC52" s="34"/>
      <c r="AD52" s="34"/>
      <c r="AE52" s="34"/>
    </row>
    <row r="53" spans="1:31" s="2" customFormat="1" ht="6.95" customHeight="1">
      <c r="A53" s="34"/>
      <c r="B53" s="35"/>
      <c r="C53" s="34"/>
      <c r="D53" s="34"/>
      <c r="E53" s="34"/>
      <c r="F53" s="34"/>
      <c r="G53" s="34"/>
      <c r="H53" s="34"/>
      <c r="I53" s="93"/>
      <c r="J53" s="34"/>
      <c r="K53" s="34"/>
      <c r="L53" s="94"/>
      <c r="S53" s="34"/>
      <c r="T53" s="34"/>
      <c r="U53" s="34"/>
      <c r="V53" s="34"/>
      <c r="W53" s="34"/>
      <c r="X53" s="34"/>
      <c r="Y53" s="34"/>
      <c r="Z53" s="34"/>
      <c r="AA53" s="34"/>
      <c r="AB53" s="34"/>
      <c r="AC53" s="34"/>
      <c r="AD53" s="34"/>
      <c r="AE53" s="34"/>
    </row>
    <row r="54" spans="1:31" s="2" customFormat="1" ht="15.2" customHeight="1">
      <c r="A54" s="34"/>
      <c r="B54" s="35"/>
      <c r="C54" s="29" t="s">
        <v>25</v>
      </c>
      <c r="D54" s="34"/>
      <c r="E54" s="34"/>
      <c r="F54" s="27" t="str">
        <f>E15</f>
        <v>NEMOCNICE ČESKÝ KRUMLOV, a.s.</v>
      </c>
      <c r="G54" s="34"/>
      <c r="H54" s="34"/>
      <c r="I54" s="95" t="s">
        <v>31</v>
      </c>
      <c r="J54" s="32" t="str">
        <f>E21</f>
        <v>ALFAPLAN s.r.o.</v>
      </c>
      <c r="K54" s="34"/>
      <c r="L54" s="94"/>
      <c r="S54" s="34"/>
      <c r="T54" s="34"/>
      <c r="U54" s="34"/>
      <c r="V54" s="34"/>
      <c r="W54" s="34"/>
      <c r="X54" s="34"/>
      <c r="Y54" s="34"/>
      <c r="Z54" s="34"/>
      <c r="AA54" s="34"/>
      <c r="AB54" s="34"/>
      <c r="AC54" s="34"/>
      <c r="AD54" s="34"/>
      <c r="AE54" s="34"/>
    </row>
    <row r="55" spans="1:31" s="2" customFormat="1" ht="15.2" customHeight="1">
      <c r="A55" s="34"/>
      <c r="B55" s="35"/>
      <c r="C55" s="29" t="s">
        <v>29</v>
      </c>
      <c r="D55" s="34"/>
      <c r="E55" s="34"/>
      <c r="F55" s="27" t="str">
        <f>IF(E18="","",E18)</f>
        <v>Vyplň údaj</v>
      </c>
      <c r="G55" s="34"/>
      <c r="H55" s="34"/>
      <c r="I55" s="95" t="s">
        <v>34</v>
      </c>
      <c r="J55" s="32" t="str">
        <f>E24</f>
        <v xml:space="preserve"> </v>
      </c>
      <c r="K55" s="34"/>
      <c r="L55" s="94"/>
      <c r="S55" s="34"/>
      <c r="T55" s="34"/>
      <c r="U55" s="34"/>
      <c r="V55" s="34"/>
      <c r="W55" s="34"/>
      <c r="X55" s="34"/>
      <c r="Y55" s="34"/>
      <c r="Z55" s="34"/>
      <c r="AA55" s="34"/>
      <c r="AB55" s="34"/>
      <c r="AC55" s="34"/>
      <c r="AD55" s="34"/>
      <c r="AE55" s="34"/>
    </row>
    <row r="56" spans="1:31" s="2" customFormat="1" ht="10.35" customHeight="1">
      <c r="A56" s="34"/>
      <c r="B56" s="35"/>
      <c r="C56" s="34"/>
      <c r="D56" s="34"/>
      <c r="E56" s="34"/>
      <c r="F56" s="34"/>
      <c r="G56" s="34"/>
      <c r="H56" s="34"/>
      <c r="I56" s="93"/>
      <c r="J56" s="34"/>
      <c r="K56" s="34"/>
      <c r="L56" s="94"/>
      <c r="S56" s="34"/>
      <c r="T56" s="34"/>
      <c r="U56" s="34"/>
      <c r="V56" s="34"/>
      <c r="W56" s="34"/>
      <c r="X56" s="34"/>
      <c r="Y56" s="34"/>
      <c r="Z56" s="34"/>
      <c r="AA56" s="34"/>
      <c r="AB56" s="34"/>
      <c r="AC56" s="34"/>
      <c r="AD56" s="34"/>
      <c r="AE56" s="34"/>
    </row>
    <row r="57" spans="1:31" s="2" customFormat="1" ht="29.25" customHeight="1">
      <c r="A57" s="34"/>
      <c r="B57" s="35"/>
      <c r="C57" s="115" t="s">
        <v>107</v>
      </c>
      <c r="D57" s="106"/>
      <c r="E57" s="106"/>
      <c r="F57" s="106"/>
      <c r="G57" s="106"/>
      <c r="H57" s="106"/>
      <c r="I57" s="116"/>
      <c r="J57" s="117" t="s">
        <v>108</v>
      </c>
      <c r="K57" s="106"/>
      <c r="L57" s="94"/>
      <c r="S57" s="34"/>
      <c r="T57" s="34"/>
      <c r="U57" s="34"/>
      <c r="V57" s="34"/>
      <c r="W57" s="34"/>
      <c r="X57" s="34"/>
      <c r="Y57" s="34"/>
      <c r="Z57" s="34"/>
      <c r="AA57" s="34"/>
      <c r="AB57" s="34"/>
      <c r="AC57" s="34"/>
      <c r="AD57" s="34"/>
      <c r="AE57" s="34"/>
    </row>
    <row r="58" spans="1:31" s="2" customFormat="1" ht="10.35" customHeight="1">
      <c r="A58" s="34"/>
      <c r="B58" s="35"/>
      <c r="C58" s="34"/>
      <c r="D58" s="34"/>
      <c r="E58" s="34"/>
      <c r="F58" s="34"/>
      <c r="G58" s="34"/>
      <c r="H58" s="34"/>
      <c r="I58" s="93"/>
      <c r="J58" s="34"/>
      <c r="K58" s="34"/>
      <c r="L58" s="94"/>
      <c r="S58" s="34"/>
      <c r="T58" s="34"/>
      <c r="U58" s="34"/>
      <c r="V58" s="34"/>
      <c r="W58" s="34"/>
      <c r="X58" s="34"/>
      <c r="Y58" s="34"/>
      <c r="Z58" s="34"/>
      <c r="AA58" s="34"/>
      <c r="AB58" s="34"/>
      <c r="AC58" s="34"/>
      <c r="AD58" s="34"/>
      <c r="AE58" s="34"/>
    </row>
    <row r="59" spans="1:47" s="2" customFormat="1" ht="22.9" customHeight="1">
      <c r="A59" s="34"/>
      <c r="B59" s="35"/>
      <c r="C59" s="118" t="s">
        <v>69</v>
      </c>
      <c r="D59" s="34"/>
      <c r="E59" s="34"/>
      <c r="F59" s="34"/>
      <c r="G59" s="34"/>
      <c r="H59" s="34"/>
      <c r="I59" s="93"/>
      <c r="J59" s="68">
        <f>J81</f>
        <v>0</v>
      </c>
      <c r="K59" s="34"/>
      <c r="L59" s="94"/>
      <c r="S59" s="34"/>
      <c r="T59" s="34"/>
      <c r="U59" s="34"/>
      <c r="V59" s="34"/>
      <c r="W59" s="34"/>
      <c r="X59" s="34"/>
      <c r="Y59" s="34"/>
      <c r="Z59" s="34"/>
      <c r="AA59" s="34"/>
      <c r="AB59" s="34"/>
      <c r="AC59" s="34"/>
      <c r="AD59" s="34"/>
      <c r="AE59" s="34"/>
      <c r="AU59" s="19" t="s">
        <v>109</v>
      </c>
    </row>
    <row r="60" spans="2:12" s="9" customFormat="1" ht="24.95" customHeight="1">
      <c r="B60" s="119"/>
      <c r="D60" s="120" t="s">
        <v>129</v>
      </c>
      <c r="E60" s="121"/>
      <c r="F60" s="121"/>
      <c r="G60" s="121"/>
      <c r="H60" s="121"/>
      <c r="I60" s="122"/>
      <c r="J60" s="123">
        <f>J82</f>
        <v>0</v>
      </c>
      <c r="L60" s="119"/>
    </row>
    <row r="61" spans="2:12" s="10" customFormat="1" ht="19.9" customHeight="1">
      <c r="B61" s="124"/>
      <c r="D61" s="125" t="s">
        <v>137</v>
      </c>
      <c r="E61" s="126"/>
      <c r="F61" s="126"/>
      <c r="G61" s="126"/>
      <c r="H61" s="126"/>
      <c r="I61" s="127"/>
      <c r="J61" s="128">
        <f>J83</f>
        <v>0</v>
      </c>
      <c r="L61" s="124"/>
    </row>
    <row r="62" spans="1:31" s="2" customFormat="1" ht="21.75" customHeight="1">
      <c r="A62" s="34"/>
      <c r="B62" s="35"/>
      <c r="C62" s="34"/>
      <c r="D62" s="34"/>
      <c r="E62" s="34"/>
      <c r="F62" s="34"/>
      <c r="G62" s="34"/>
      <c r="H62" s="34"/>
      <c r="I62" s="93"/>
      <c r="J62" s="34"/>
      <c r="K62" s="34"/>
      <c r="L62" s="94"/>
      <c r="S62" s="34"/>
      <c r="T62" s="34"/>
      <c r="U62" s="34"/>
      <c r="V62" s="34"/>
      <c r="W62" s="34"/>
      <c r="X62" s="34"/>
      <c r="Y62" s="34"/>
      <c r="Z62" s="34"/>
      <c r="AA62" s="34"/>
      <c r="AB62" s="34"/>
      <c r="AC62" s="34"/>
      <c r="AD62" s="34"/>
      <c r="AE62" s="34"/>
    </row>
    <row r="63" spans="1:31" s="2" customFormat="1" ht="6.95" customHeight="1">
      <c r="A63" s="34"/>
      <c r="B63" s="44"/>
      <c r="C63" s="45"/>
      <c r="D63" s="45"/>
      <c r="E63" s="45"/>
      <c r="F63" s="45"/>
      <c r="G63" s="45"/>
      <c r="H63" s="45"/>
      <c r="I63" s="113"/>
      <c r="J63" s="45"/>
      <c r="K63" s="45"/>
      <c r="L63" s="94"/>
      <c r="S63" s="34"/>
      <c r="T63" s="34"/>
      <c r="U63" s="34"/>
      <c r="V63" s="34"/>
      <c r="W63" s="34"/>
      <c r="X63" s="34"/>
      <c r="Y63" s="34"/>
      <c r="Z63" s="34"/>
      <c r="AA63" s="34"/>
      <c r="AB63" s="34"/>
      <c r="AC63" s="34"/>
      <c r="AD63" s="34"/>
      <c r="AE63" s="34"/>
    </row>
    <row r="67" spans="1:31" s="2" customFormat="1" ht="6.95" customHeight="1">
      <c r="A67" s="34"/>
      <c r="B67" s="46"/>
      <c r="C67" s="47"/>
      <c r="D67" s="47"/>
      <c r="E67" s="47"/>
      <c r="F67" s="47"/>
      <c r="G67" s="47"/>
      <c r="H67" s="47"/>
      <c r="I67" s="114"/>
      <c r="J67" s="47"/>
      <c r="K67" s="47"/>
      <c r="L67" s="94"/>
      <c r="S67" s="34"/>
      <c r="T67" s="34"/>
      <c r="U67" s="34"/>
      <c r="V67" s="34"/>
      <c r="W67" s="34"/>
      <c r="X67" s="34"/>
      <c r="Y67" s="34"/>
      <c r="Z67" s="34"/>
      <c r="AA67" s="34"/>
      <c r="AB67" s="34"/>
      <c r="AC67" s="34"/>
      <c r="AD67" s="34"/>
      <c r="AE67" s="34"/>
    </row>
    <row r="68" spans="1:31" s="2" customFormat="1" ht="24.95" customHeight="1">
      <c r="A68" s="34"/>
      <c r="B68" s="35"/>
      <c r="C68" s="23" t="s">
        <v>144</v>
      </c>
      <c r="D68" s="34"/>
      <c r="E68" s="34"/>
      <c r="F68" s="34"/>
      <c r="G68" s="34"/>
      <c r="H68" s="34"/>
      <c r="I68" s="93"/>
      <c r="J68" s="34"/>
      <c r="K68" s="34"/>
      <c r="L68" s="94"/>
      <c r="S68" s="34"/>
      <c r="T68" s="34"/>
      <c r="U68" s="34"/>
      <c r="V68" s="34"/>
      <c r="W68" s="34"/>
      <c r="X68" s="34"/>
      <c r="Y68" s="34"/>
      <c r="Z68" s="34"/>
      <c r="AA68" s="34"/>
      <c r="AB68" s="34"/>
      <c r="AC68" s="34"/>
      <c r="AD68" s="34"/>
      <c r="AE68" s="34"/>
    </row>
    <row r="69" spans="1:31" s="2" customFormat="1" ht="6.95" customHeight="1">
      <c r="A69" s="34"/>
      <c r="B69" s="35"/>
      <c r="C69" s="34"/>
      <c r="D69" s="34"/>
      <c r="E69" s="34"/>
      <c r="F69" s="34"/>
      <c r="G69" s="34"/>
      <c r="H69" s="34"/>
      <c r="I69" s="93"/>
      <c r="J69" s="34"/>
      <c r="K69" s="34"/>
      <c r="L69" s="94"/>
      <c r="S69" s="34"/>
      <c r="T69" s="34"/>
      <c r="U69" s="34"/>
      <c r="V69" s="34"/>
      <c r="W69" s="34"/>
      <c r="X69" s="34"/>
      <c r="Y69" s="34"/>
      <c r="Z69" s="34"/>
      <c r="AA69" s="34"/>
      <c r="AB69" s="34"/>
      <c r="AC69" s="34"/>
      <c r="AD69" s="34"/>
      <c r="AE69" s="34"/>
    </row>
    <row r="70" spans="1:31" s="2" customFormat="1" ht="12" customHeight="1">
      <c r="A70" s="34"/>
      <c r="B70" s="35"/>
      <c r="C70" s="29" t="s">
        <v>17</v>
      </c>
      <c r="D70" s="34"/>
      <c r="E70" s="34"/>
      <c r="F70" s="34"/>
      <c r="G70" s="34"/>
      <c r="H70" s="34"/>
      <c r="I70" s="93"/>
      <c r="J70" s="34"/>
      <c r="K70" s="34"/>
      <c r="L70" s="94"/>
      <c r="S70" s="34"/>
      <c r="T70" s="34"/>
      <c r="U70" s="34"/>
      <c r="V70" s="34"/>
      <c r="W70" s="34"/>
      <c r="X70" s="34"/>
      <c r="Y70" s="34"/>
      <c r="Z70" s="34"/>
      <c r="AA70" s="34"/>
      <c r="AB70" s="34"/>
      <c r="AC70" s="34"/>
      <c r="AD70" s="34"/>
      <c r="AE70" s="34"/>
    </row>
    <row r="71" spans="1:31" s="2" customFormat="1" ht="16.5" customHeight="1">
      <c r="A71" s="34"/>
      <c r="B71" s="35"/>
      <c r="C71" s="34"/>
      <c r="D71" s="34"/>
      <c r="E71" s="331" t="str">
        <f>E7</f>
        <v>Stavební úpravy a přístavba výjezdové základny ZZS JčK- Český Krumlov</v>
      </c>
      <c r="F71" s="332"/>
      <c r="G71" s="332"/>
      <c r="H71" s="332"/>
      <c r="I71" s="93"/>
      <c r="J71" s="34"/>
      <c r="K71" s="34"/>
      <c r="L71" s="94"/>
      <c r="S71" s="34"/>
      <c r="T71" s="34"/>
      <c r="U71" s="34"/>
      <c r="V71" s="34"/>
      <c r="W71" s="34"/>
      <c r="X71" s="34"/>
      <c r="Y71" s="34"/>
      <c r="Z71" s="34"/>
      <c r="AA71" s="34"/>
      <c r="AB71" s="34"/>
      <c r="AC71" s="34"/>
      <c r="AD71" s="34"/>
      <c r="AE71" s="34"/>
    </row>
    <row r="72" spans="1:31" s="2" customFormat="1" ht="12" customHeight="1">
      <c r="A72" s="34"/>
      <c r="B72" s="35"/>
      <c r="C72" s="29" t="s">
        <v>104</v>
      </c>
      <c r="D72" s="34"/>
      <c r="E72" s="34"/>
      <c r="F72" s="34"/>
      <c r="G72" s="34"/>
      <c r="H72" s="34"/>
      <c r="I72" s="93"/>
      <c r="J72" s="34"/>
      <c r="K72" s="34"/>
      <c r="L72" s="94"/>
      <c r="S72" s="34"/>
      <c r="T72" s="34"/>
      <c r="U72" s="34"/>
      <c r="V72" s="34"/>
      <c r="W72" s="34"/>
      <c r="X72" s="34"/>
      <c r="Y72" s="34"/>
      <c r="Z72" s="34"/>
      <c r="AA72" s="34"/>
      <c r="AB72" s="34"/>
      <c r="AC72" s="34"/>
      <c r="AD72" s="34"/>
      <c r="AE72" s="34"/>
    </row>
    <row r="73" spans="1:31" s="2" customFormat="1" ht="16.5" customHeight="1">
      <c r="A73" s="34"/>
      <c r="B73" s="35"/>
      <c r="C73" s="34"/>
      <c r="D73" s="34"/>
      <c r="E73" s="312" t="str">
        <f>E9</f>
        <v>8 - Vybavení</v>
      </c>
      <c r="F73" s="333"/>
      <c r="G73" s="333"/>
      <c r="H73" s="333"/>
      <c r="I73" s="93"/>
      <c r="J73" s="34"/>
      <c r="K73" s="34"/>
      <c r="L73" s="94"/>
      <c r="S73" s="34"/>
      <c r="T73" s="34"/>
      <c r="U73" s="34"/>
      <c r="V73" s="34"/>
      <c r="W73" s="34"/>
      <c r="X73" s="34"/>
      <c r="Y73" s="34"/>
      <c r="Z73" s="34"/>
      <c r="AA73" s="34"/>
      <c r="AB73" s="34"/>
      <c r="AC73" s="34"/>
      <c r="AD73" s="34"/>
      <c r="AE73" s="34"/>
    </row>
    <row r="74" spans="1:31" s="2" customFormat="1" ht="6.95" customHeight="1">
      <c r="A74" s="34"/>
      <c r="B74" s="35"/>
      <c r="C74" s="34"/>
      <c r="D74" s="34"/>
      <c r="E74" s="34"/>
      <c r="F74" s="34"/>
      <c r="G74" s="34"/>
      <c r="H74" s="34"/>
      <c r="I74" s="93"/>
      <c r="J74" s="34"/>
      <c r="K74" s="34"/>
      <c r="L74" s="94"/>
      <c r="S74" s="34"/>
      <c r="T74" s="34"/>
      <c r="U74" s="34"/>
      <c r="V74" s="34"/>
      <c r="W74" s="34"/>
      <c r="X74" s="34"/>
      <c r="Y74" s="34"/>
      <c r="Z74" s="34"/>
      <c r="AA74" s="34"/>
      <c r="AB74" s="34"/>
      <c r="AC74" s="34"/>
      <c r="AD74" s="34"/>
      <c r="AE74" s="34"/>
    </row>
    <row r="75" spans="1:31" s="2" customFormat="1" ht="12" customHeight="1">
      <c r="A75" s="34"/>
      <c r="B75" s="35"/>
      <c r="C75" s="29" t="s">
        <v>21</v>
      </c>
      <c r="D75" s="34"/>
      <c r="E75" s="34"/>
      <c r="F75" s="27" t="str">
        <f>F12</f>
        <v xml:space="preserve"> </v>
      </c>
      <c r="G75" s="34"/>
      <c r="H75" s="34"/>
      <c r="I75" s="95" t="s">
        <v>23</v>
      </c>
      <c r="J75" s="52" t="str">
        <f>IF(J12="","",J12)</f>
        <v>8.7.2019</v>
      </c>
      <c r="K75" s="34"/>
      <c r="L75" s="94"/>
      <c r="S75" s="34"/>
      <c r="T75" s="34"/>
      <c r="U75" s="34"/>
      <c r="V75" s="34"/>
      <c r="W75" s="34"/>
      <c r="X75" s="34"/>
      <c r="Y75" s="34"/>
      <c r="Z75" s="34"/>
      <c r="AA75" s="34"/>
      <c r="AB75" s="34"/>
      <c r="AC75" s="34"/>
      <c r="AD75" s="34"/>
      <c r="AE75" s="34"/>
    </row>
    <row r="76" spans="1:31" s="2" customFormat="1" ht="6.95" customHeight="1">
      <c r="A76" s="34"/>
      <c r="B76" s="35"/>
      <c r="C76" s="34"/>
      <c r="D76" s="34"/>
      <c r="E76" s="34"/>
      <c r="F76" s="34"/>
      <c r="G76" s="34"/>
      <c r="H76" s="34"/>
      <c r="I76" s="93"/>
      <c r="J76" s="34"/>
      <c r="K76" s="34"/>
      <c r="L76" s="94"/>
      <c r="S76" s="34"/>
      <c r="T76" s="34"/>
      <c r="U76" s="34"/>
      <c r="V76" s="34"/>
      <c r="W76" s="34"/>
      <c r="X76" s="34"/>
      <c r="Y76" s="34"/>
      <c r="Z76" s="34"/>
      <c r="AA76" s="34"/>
      <c r="AB76" s="34"/>
      <c r="AC76" s="34"/>
      <c r="AD76" s="34"/>
      <c r="AE76" s="34"/>
    </row>
    <row r="77" spans="1:31" s="2" customFormat="1" ht="15.2" customHeight="1">
      <c r="A77" s="34"/>
      <c r="B77" s="35"/>
      <c r="C77" s="29" t="s">
        <v>25</v>
      </c>
      <c r="D77" s="34"/>
      <c r="E77" s="34"/>
      <c r="F77" s="27" t="str">
        <f>E15</f>
        <v>NEMOCNICE ČESKÝ KRUMLOV, a.s.</v>
      </c>
      <c r="G77" s="34"/>
      <c r="H77" s="34"/>
      <c r="I77" s="95" t="s">
        <v>31</v>
      </c>
      <c r="J77" s="32" t="str">
        <f>E21</f>
        <v>ALFAPLAN s.r.o.</v>
      </c>
      <c r="K77" s="34"/>
      <c r="L77" s="94"/>
      <c r="S77" s="34"/>
      <c r="T77" s="34"/>
      <c r="U77" s="34"/>
      <c r="V77" s="34"/>
      <c r="W77" s="34"/>
      <c r="X77" s="34"/>
      <c r="Y77" s="34"/>
      <c r="Z77" s="34"/>
      <c r="AA77" s="34"/>
      <c r="AB77" s="34"/>
      <c r="AC77" s="34"/>
      <c r="AD77" s="34"/>
      <c r="AE77" s="34"/>
    </row>
    <row r="78" spans="1:31" s="2" customFormat="1" ht="15.2" customHeight="1">
      <c r="A78" s="34"/>
      <c r="B78" s="35"/>
      <c r="C78" s="29" t="s">
        <v>29</v>
      </c>
      <c r="D78" s="34"/>
      <c r="E78" s="34"/>
      <c r="F78" s="27" t="str">
        <f>IF(E18="","",E18)</f>
        <v>Vyplň údaj</v>
      </c>
      <c r="G78" s="34"/>
      <c r="H78" s="34"/>
      <c r="I78" s="95" t="s">
        <v>34</v>
      </c>
      <c r="J78" s="32" t="str">
        <f>E24</f>
        <v xml:space="preserve"> </v>
      </c>
      <c r="K78" s="34"/>
      <c r="L78" s="94"/>
      <c r="S78" s="34"/>
      <c r="T78" s="34"/>
      <c r="U78" s="34"/>
      <c r="V78" s="34"/>
      <c r="W78" s="34"/>
      <c r="X78" s="34"/>
      <c r="Y78" s="34"/>
      <c r="Z78" s="34"/>
      <c r="AA78" s="34"/>
      <c r="AB78" s="34"/>
      <c r="AC78" s="34"/>
      <c r="AD78" s="34"/>
      <c r="AE78" s="34"/>
    </row>
    <row r="79" spans="1:31" s="2" customFormat="1" ht="10.35" customHeight="1">
      <c r="A79" s="34"/>
      <c r="B79" s="35"/>
      <c r="C79" s="34"/>
      <c r="D79" s="34"/>
      <c r="E79" s="34"/>
      <c r="F79" s="34"/>
      <c r="G79" s="34"/>
      <c r="H79" s="34"/>
      <c r="I79" s="93"/>
      <c r="J79" s="34"/>
      <c r="K79" s="34"/>
      <c r="L79" s="94"/>
      <c r="S79" s="34"/>
      <c r="T79" s="34"/>
      <c r="U79" s="34"/>
      <c r="V79" s="34"/>
      <c r="W79" s="34"/>
      <c r="X79" s="34"/>
      <c r="Y79" s="34"/>
      <c r="Z79" s="34"/>
      <c r="AA79" s="34"/>
      <c r="AB79" s="34"/>
      <c r="AC79" s="34"/>
      <c r="AD79" s="34"/>
      <c r="AE79" s="34"/>
    </row>
    <row r="80" spans="1:31" s="11" customFormat="1" ht="29.25" customHeight="1">
      <c r="A80" s="129"/>
      <c r="B80" s="130"/>
      <c r="C80" s="131" t="s">
        <v>145</v>
      </c>
      <c r="D80" s="132" t="s">
        <v>56</v>
      </c>
      <c r="E80" s="132" t="s">
        <v>52</v>
      </c>
      <c r="F80" s="132" t="s">
        <v>53</v>
      </c>
      <c r="G80" s="132" t="s">
        <v>146</v>
      </c>
      <c r="H80" s="132" t="s">
        <v>147</v>
      </c>
      <c r="I80" s="133" t="s">
        <v>148</v>
      </c>
      <c r="J80" s="132" t="s">
        <v>108</v>
      </c>
      <c r="K80" s="134" t="s">
        <v>149</v>
      </c>
      <c r="L80" s="135"/>
      <c r="M80" s="59" t="s">
        <v>3</v>
      </c>
      <c r="N80" s="60" t="s">
        <v>41</v>
      </c>
      <c r="O80" s="60" t="s">
        <v>150</v>
      </c>
      <c r="P80" s="60" t="s">
        <v>151</v>
      </c>
      <c r="Q80" s="60" t="s">
        <v>152</v>
      </c>
      <c r="R80" s="60" t="s">
        <v>153</v>
      </c>
      <c r="S80" s="60" t="s">
        <v>154</v>
      </c>
      <c r="T80" s="61" t="s">
        <v>155</v>
      </c>
      <c r="U80" s="129"/>
      <c r="V80" s="129"/>
      <c r="W80" s="129"/>
      <c r="X80" s="129"/>
      <c r="Y80" s="129"/>
      <c r="Z80" s="129"/>
      <c r="AA80" s="129"/>
      <c r="AB80" s="129"/>
      <c r="AC80" s="129"/>
      <c r="AD80" s="129"/>
      <c r="AE80" s="129"/>
    </row>
    <row r="81" spans="1:63" s="2" customFormat="1" ht="22.9" customHeight="1">
      <c r="A81" s="34"/>
      <c r="B81" s="35"/>
      <c r="C81" s="66" t="s">
        <v>156</v>
      </c>
      <c r="D81" s="34"/>
      <c r="E81" s="34"/>
      <c r="F81" s="34"/>
      <c r="G81" s="34"/>
      <c r="H81" s="34"/>
      <c r="I81" s="93"/>
      <c r="J81" s="136">
        <f>BK81</f>
        <v>0</v>
      </c>
      <c r="K81" s="34"/>
      <c r="L81" s="35"/>
      <c r="M81" s="62"/>
      <c r="N81" s="53"/>
      <c r="O81" s="63"/>
      <c r="P81" s="137">
        <f>P82</f>
        <v>0</v>
      </c>
      <c r="Q81" s="63"/>
      <c r="R81" s="137">
        <f>R82</f>
        <v>0</v>
      </c>
      <c r="S81" s="63"/>
      <c r="T81" s="138">
        <f>T82</f>
        <v>0</v>
      </c>
      <c r="U81" s="34"/>
      <c r="V81" s="34"/>
      <c r="W81" s="34"/>
      <c r="X81" s="34"/>
      <c r="Y81" s="34"/>
      <c r="Z81" s="34"/>
      <c r="AA81" s="34"/>
      <c r="AB81" s="34"/>
      <c r="AC81" s="34"/>
      <c r="AD81" s="34"/>
      <c r="AE81" s="34"/>
      <c r="AT81" s="19" t="s">
        <v>70</v>
      </c>
      <c r="AU81" s="19" t="s">
        <v>109</v>
      </c>
      <c r="BK81" s="139">
        <f>BK82</f>
        <v>0</v>
      </c>
    </row>
    <row r="82" spans="2:63" s="12" customFormat="1" ht="25.9" customHeight="1">
      <c r="B82" s="140"/>
      <c r="D82" s="141" t="s">
        <v>70</v>
      </c>
      <c r="E82" s="142" t="s">
        <v>1623</v>
      </c>
      <c r="F82" s="142" t="s">
        <v>1624</v>
      </c>
      <c r="I82" s="143"/>
      <c r="J82" s="144">
        <f>BK82</f>
        <v>0</v>
      </c>
      <c r="L82" s="140"/>
      <c r="M82" s="145"/>
      <c r="N82" s="146"/>
      <c r="O82" s="146"/>
      <c r="P82" s="147">
        <f>P83</f>
        <v>0</v>
      </c>
      <c r="Q82" s="146"/>
      <c r="R82" s="147">
        <f>R83</f>
        <v>0</v>
      </c>
      <c r="S82" s="146"/>
      <c r="T82" s="148">
        <f>T83</f>
        <v>0</v>
      </c>
      <c r="AR82" s="141" t="s">
        <v>79</v>
      </c>
      <c r="AT82" s="149" t="s">
        <v>70</v>
      </c>
      <c r="AU82" s="149" t="s">
        <v>71</v>
      </c>
      <c r="AY82" s="141" t="s">
        <v>159</v>
      </c>
      <c r="BK82" s="150">
        <f>BK83</f>
        <v>0</v>
      </c>
    </row>
    <row r="83" spans="2:63" s="12" customFormat="1" ht="22.9" customHeight="1">
      <c r="B83" s="140"/>
      <c r="D83" s="141" t="s">
        <v>70</v>
      </c>
      <c r="E83" s="151" t="s">
        <v>2329</v>
      </c>
      <c r="F83" s="151" t="s">
        <v>2330</v>
      </c>
      <c r="I83" s="143"/>
      <c r="J83" s="152">
        <f>BK83</f>
        <v>0</v>
      </c>
      <c r="L83" s="140"/>
      <c r="M83" s="145"/>
      <c r="N83" s="146"/>
      <c r="O83" s="146"/>
      <c r="P83" s="147">
        <f>SUM(P84:P85)</f>
        <v>0</v>
      </c>
      <c r="Q83" s="146"/>
      <c r="R83" s="147">
        <f>SUM(R84:R85)</f>
        <v>0</v>
      </c>
      <c r="S83" s="146"/>
      <c r="T83" s="148">
        <f>SUM(T84:T85)</f>
        <v>0</v>
      </c>
      <c r="AR83" s="141" t="s">
        <v>79</v>
      </c>
      <c r="AT83" s="149" t="s">
        <v>70</v>
      </c>
      <c r="AU83" s="149" t="s">
        <v>15</v>
      </c>
      <c r="AY83" s="141" t="s">
        <v>159</v>
      </c>
      <c r="BK83" s="150">
        <f>SUM(BK84:BK85)</f>
        <v>0</v>
      </c>
    </row>
    <row r="84" spans="1:65" s="2" customFormat="1" ht="36" customHeight="1">
      <c r="A84" s="34"/>
      <c r="B84" s="153"/>
      <c r="C84" s="154" t="s">
        <v>79</v>
      </c>
      <c r="D84" s="154" t="s">
        <v>161</v>
      </c>
      <c r="E84" s="155" t="s">
        <v>2379</v>
      </c>
      <c r="F84" s="156" t="s">
        <v>2380</v>
      </c>
      <c r="G84" s="157" t="s">
        <v>2172</v>
      </c>
      <c r="H84" s="209"/>
      <c r="I84" s="159"/>
      <c r="J84" s="160">
        <f>ROUND(I84*H84,2)</f>
        <v>0</v>
      </c>
      <c r="K84" s="156" t="s">
        <v>165</v>
      </c>
      <c r="L84" s="35"/>
      <c r="M84" s="161" t="s">
        <v>3</v>
      </c>
      <c r="N84" s="162" t="s">
        <v>42</v>
      </c>
      <c r="O84" s="55"/>
      <c r="P84" s="163">
        <f>O84*H84</f>
        <v>0</v>
      </c>
      <c r="Q84" s="163">
        <v>0</v>
      </c>
      <c r="R84" s="163">
        <f>Q84*H84</f>
        <v>0</v>
      </c>
      <c r="S84" s="163">
        <v>0</v>
      </c>
      <c r="T84" s="164">
        <f>S84*H84</f>
        <v>0</v>
      </c>
      <c r="U84" s="34"/>
      <c r="V84" s="34"/>
      <c r="W84" s="34"/>
      <c r="X84" s="34"/>
      <c r="Y84" s="34"/>
      <c r="Z84" s="34"/>
      <c r="AA84" s="34"/>
      <c r="AB84" s="34"/>
      <c r="AC84" s="34"/>
      <c r="AD84" s="34"/>
      <c r="AE84" s="34"/>
      <c r="AR84" s="165" t="s">
        <v>251</v>
      </c>
      <c r="AT84" s="165" t="s">
        <v>161</v>
      </c>
      <c r="AU84" s="165" t="s">
        <v>79</v>
      </c>
      <c r="AY84" s="19" t="s">
        <v>159</v>
      </c>
      <c r="BE84" s="166">
        <f>IF(N84="základní",J84,0)</f>
        <v>0</v>
      </c>
      <c r="BF84" s="166">
        <f>IF(N84="snížená",J84,0)</f>
        <v>0</v>
      </c>
      <c r="BG84" s="166">
        <f>IF(N84="zákl. přenesená",J84,0)</f>
        <v>0</v>
      </c>
      <c r="BH84" s="166">
        <f>IF(N84="sníž. přenesená",J84,0)</f>
        <v>0</v>
      </c>
      <c r="BI84" s="166">
        <f>IF(N84="nulová",J84,0)</f>
        <v>0</v>
      </c>
      <c r="BJ84" s="19" t="s">
        <v>15</v>
      </c>
      <c r="BK84" s="166">
        <f>ROUND(I84*H84,2)</f>
        <v>0</v>
      </c>
      <c r="BL84" s="19" t="s">
        <v>251</v>
      </c>
      <c r="BM84" s="165" t="s">
        <v>4205</v>
      </c>
    </row>
    <row r="85" spans="1:65" s="2" customFormat="1" ht="24" customHeight="1">
      <c r="A85" s="34"/>
      <c r="B85" s="153"/>
      <c r="C85" s="154" t="s">
        <v>15</v>
      </c>
      <c r="D85" s="154" t="s">
        <v>161</v>
      </c>
      <c r="E85" s="155" t="s">
        <v>4206</v>
      </c>
      <c r="F85" s="156" t="s">
        <v>4207</v>
      </c>
      <c r="G85" s="157" t="s">
        <v>293</v>
      </c>
      <c r="H85" s="158">
        <v>80</v>
      </c>
      <c r="I85" s="159"/>
      <c r="J85" s="160">
        <f>ROUND(I85*H85,2)</f>
        <v>0</v>
      </c>
      <c r="K85" s="156" t="s">
        <v>3</v>
      </c>
      <c r="L85" s="35"/>
      <c r="M85" s="210" t="s">
        <v>3</v>
      </c>
      <c r="N85" s="211" t="s">
        <v>42</v>
      </c>
      <c r="O85" s="212"/>
      <c r="P85" s="213">
        <f>O85*H85</f>
        <v>0</v>
      </c>
      <c r="Q85" s="213">
        <v>0</v>
      </c>
      <c r="R85" s="213">
        <f>Q85*H85</f>
        <v>0</v>
      </c>
      <c r="S85" s="213">
        <v>0</v>
      </c>
      <c r="T85" s="214">
        <f>S85*H85</f>
        <v>0</v>
      </c>
      <c r="U85" s="34"/>
      <c r="V85" s="34"/>
      <c r="W85" s="34"/>
      <c r="X85" s="34"/>
      <c r="Y85" s="34"/>
      <c r="Z85" s="34"/>
      <c r="AA85" s="34"/>
      <c r="AB85" s="34"/>
      <c r="AC85" s="34"/>
      <c r="AD85" s="34"/>
      <c r="AE85" s="34"/>
      <c r="AR85" s="165" t="s">
        <v>251</v>
      </c>
      <c r="AT85" s="165" t="s">
        <v>161</v>
      </c>
      <c r="AU85" s="165" t="s">
        <v>79</v>
      </c>
      <c r="AY85" s="19" t="s">
        <v>159</v>
      </c>
      <c r="BE85" s="166">
        <f>IF(N85="základní",J85,0)</f>
        <v>0</v>
      </c>
      <c r="BF85" s="166">
        <f>IF(N85="snížená",J85,0)</f>
        <v>0</v>
      </c>
      <c r="BG85" s="166">
        <f>IF(N85="zákl. přenesená",J85,0)</f>
        <v>0</v>
      </c>
      <c r="BH85" s="166">
        <f>IF(N85="sníž. přenesená",J85,0)</f>
        <v>0</v>
      </c>
      <c r="BI85" s="166">
        <f>IF(N85="nulová",J85,0)</f>
        <v>0</v>
      </c>
      <c r="BJ85" s="19" t="s">
        <v>15</v>
      </c>
      <c r="BK85" s="166">
        <f>ROUND(I85*H85,2)</f>
        <v>0</v>
      </c>
      <c r="BL85" s="19" t="s">
        <v>251</v>
      </c>
      <c r="BM85" s="165" t="s">
        <v>4208</v>
      </c>
    </row>
    <row r="86" spans="1:31" s="2" customFormat="1" ht="6.95" customHeight="1">
      <c r="A86" s="34"/>
      <c r="B86" s="44"/>
      <c r="C86" s="45"/>
      <c r="D86" s="45"/>
      <c r="E86" s="45"/>
      <c r="F86" s="45"/>
      <c r="G86" s="45"/>
      <c r="H86" s="45"/>
      <c r="I86" s="113"/>
      <c r="J86" s="45"/>
      <c r="K86" s="45"/>
      <c r="L86" s="35"/>
      <c r="M86" s="34"/>
      <c r="O86" s="34"/>
      <c r="P86" s="34"/>
      <c r="Q86" s="34"/>
      <c r="R86" s="34"/>
      <c r="S86" s="34"/>
      <c r="T86" s="34"/>
      <c r="U86" s="34"/>
      <c r="V86" s="34"/>
      <c r="W86" s="34"/>
      <c r="X86" s="34"/>
      <c r="Y86" s="34"/>
      <c r="Z86" s="34"/>
      <c r="AA86" s="34"/>
      <c r="AB86" s="34"/>
      <c r="AC86" s="34"/>
      <c r="AD86" s="34"/>
      <c r="AE86" s="34"/>
    </row>
  </sheetData>
  <autoFilter ref="C80:K85"/>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Pc-Petra\Petra</dc:creator>
  <cp:keywords/>
  <dc:description/>
  <cp:lastModifiedBy>Mgr. Vojtěch Remeň</cp:lastModifiedBy>
  <dcterms:created xsi:type="dcterms:W3CDTF">2019-09-19T11:24:20Z</dcterms:created>
  <dcterms:modified xsi:type="dcterms:W3CDTF">2019-10-09T08:17:47Z</dcterms:modified>
  <cp:category/>
  <cp:version/>
  <cp:contentType/>
  <cp:contentStatus/>
</cp:coreProperties>
</file>