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mc:AlternateContent xmlns:mc="http://schemas.openxmlformats.org/markup-compatibility/2006">
    <mc:Choice Requires="x15">
      <x15ac:absPath xmlns:x15ac="http://schemas.microsoft.com/office/spreadsheetml/2010/11/ac" url="D:\akce 2019\LDN_2.NP_ 1.6.2018\rozpočet  - platný\poslední platný - po opravě\"/>
    </mc:Choice>
  </mc:AlternateContent>
  <xr:revisionPtr revIDLastSave="0" documentId="13_ncr:1_{1D216EA3-8F08-4371-9F82-91717556474C}" xr6:coauthVersionLast="43" xr6:coauthVersionMax="43" xr10:uidLastSave="{00000000-0000-0000-0000-000000000000}"/>
  <bookViews>
    <workbookView xWindow="-120" yWindow="-120" windowWidth="29040" windowHeight="15840" xr2:uid="{00000000-000D-0000-FFFF-FFFF00000000}"/>
  </bookViews>
  <sheets>
    <sheet name="Rekapitulace stavby" sheetId="1" r:id="rId1"/>
    <sheet name="01 - stavební část" sheetId="2" r:id="rId2"/>
    <sheet name="02 - elektroinstalace - s..." sheetId="3" r:id="rId3"/>
    <sheet name="03 - zdravotechnické inst..." sheetId="4" r:id="rId4"/>
    <sheet name="04 - rozvody medicinálníc..." sheetId="5" r:id="rId5"/>
    <sheet name="05 - ústřední vytápění" sheetId="6" r:id="rId6"/>
    <sheet name="06 - elektroinstalace - s..." sheetId="7" r:id="rId7"/>
    <sheet name="07 - VZT" sheetId="8" r:id="rId8"/>
    <sheet name="VON - vedlejší a ostatní ..." sheetId="9" r:id="rId9"/>
    <sheet name="Pokyny pro vyplnění" sheetId="10" r:id="rId10"/>
  </sheets>
  <definedNames>
    <definedName name="_xlnm._FilterDatabase" localSheetId="1" hidden="1">'01 - stavební část'!$C$102:$K$1136</definedName>
    <definedName name="_xlnm._FilterDatabase" localSheetId="2" hidden="1">'02 - elektroinstalace - s...'!$C$134:$K$690</definedName>
    <definedName name="_xlnm._FilterDatabase" localSheetId="3" hidden="1">'03 - zdravotechnické inst...'!$C$85:$K$263</definedName>
    <definedName name="_xlnm._FilterDatabase" localSheetId="4" hidden="1">'04 - rozvody medicinálníc...'!$C$85:$K$121</definedName>
    <definedName name="_xlnm._FilterDatabase" localSheetId="5" hidden="1">'05 - ústřední vytápění'!$C$80:$K$96</definedName>
    <definedName name="_xlnm._FilterDatabase" localSheetId="6" hidden="1">'06 - elektroinstalace - s...'!$C$88:$K$189</definedName>
    <definedName name="_xlnm._FilterDatabase" localSheetId="7" hidden="1">'07 - VZT'!$C$82:$K$133</definedName>
    <definedName name="_xlnm._FilterDatabase" localSheetId="8" hidden="1">'VON - vedlejší a ostatní ...'!$C$84:$K$96</definedName>
    <definedName name="_xlnm.Print_Titles" localSheetId="1">'01 - stavební část'!$102:$102</definedName>
    <definedName name="_xlnm.Print_Titles" localSheetId="2">'02 - elektroinstalace - s...'!$134:$134</definedName>
    <definedName name="_xlnm.Print_Titles" localSheetId="3">'03 - zdravotechnické inst...'!$85:$85</definedName>
    <definedName name="_xlnm.Print_Titles" localSheetId="4">'04 - rozvody medicinálníc...'!$85:$85</definedName>
    <definedName name="_xlnm.Print_Titles" localSheetId="5">'05 - ústřední vytápění'!$80:$80</definedName>
    <definedName name="_xlnm.Print_Titles" localSheetId="6">'06 - elektroinstalace - s...'!$88:$88</definedName>
    <definedName name="_xlnm.Print_Titles" localSheetId="7">'07 - VZT'!$82:$82</definedName>
    <definedName name="_xlnm.Print_Titles" localSheetId="0">'Rekapitulace stavby'!$52:$52</definedName>
    <definedName name="_xlnm.Print_Titles" localSheetId="8">'VON - vedlejší a ostatní ...'!$84:$84</definedName>
    <definedName name="_xlnm.Print_Area" localSheetId="1">'01 - stavební část'!$C$4:$J$39,'01 - stavební část'!$C$45:$J$84,'01 - stavební část'!$C$90:$K$1136</definedName>
    <definedName name="_xlnm.Print_Area" localSheetId="2">'02 - elektroinstalace - s...'!$C$4:$J$39,'02 - elektroinstalace - s...'!$C$45:$J$116,'02 - elektroinstalace - s...'!$C$122:$K$690</definedName>
    <definedName name="_xlnm.Print_Area" localSheetId="3">'03 - zdravotechnické inst...'!$C$4:$J$39,'03 - zdravotechnické inst...'!$C$45:$J$67,'03 - zdravotechnické inst...'!$C$73:$K$263</definedName>
    <definedName name="_xlnm.Print_Area" localSheetId="4">'04 - rozvody medicinálníc...'!$C$4:$J$39,'04 - rozvody medicinálníc...'!$C$45:$J$67,'04 - rozvody medicinálníc...'!$C$73:$K$121</definedName>
    <definedName name="_xlnm.Print_Area" localSheetId="5">'05 - ústřední vytápění'!$C$4:$J$39,'05 - ústřední vytápění'!$C$45:$J$62,'05 - ústřední vytápění'!$C$68:$K$96</definedName>
    <definedName name="_xlnm.Print_Area" localSheetId="6">'06 - elektroinstalace - s...'!$C$4:$J$39,'06 - elektroinstalace - s...'!$C$45:$J$70,'06 - elektroinstalace - s...'!$C$76:$K$189</definedName>
    <definedName name="_xlnm.Print_Area" localSheetId="7">'07 - VZT'!$C$4:$J$39,'07 - VZT'!$C$45:$J$64,'07 - VZT'!$C$70:$K$133</definedName>
    <definedName name="_xlnm.Print_Area" localSheetId="9">'Pokyny pro vyplnění'!$B$2:$K$71,'Pokyny pro vyplnění'!$B$74:$K$118,'Pokyny pro vyplnění'!$B$121:$K$190,'Pokyny pro vyplnění'!$B$198:$K$218</definedName>
    <definedName name="_xlnm.Print_Area" localSheetId="0">'Rekapitulace stavby'!$D$4:$AO$36,'Rekapitulace stavby'!$C$42:$AQ$63</definedName>
    <definedName name="_xlnm.Print_Area" localSheetId="8">'VON - vedlejší a ostatní ...'!$C$4:$J$39,'VON - vedlejší a ostatní ...'!$C$45:$J$66,'VON - vedlejší a ostatní ...'!$C$72:$K$96</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7" i="9" l="1"/>
  <c r="J36" i="9"/>
  <c r="AY62" i="1"/>
  <c r="J35" i="9"/>
  <c r="AX62" i="1" s="1"/>
  <c r="BI96" i="9"/>
  <c r="BH96" i="9"/>
  <c r="BG96" i="9"/>
  <c r="BF96" i="9"/>
  <c r="T96" i="9"/>
  <c r="T95" i="9"/>
  <c r="R96" i="9"/>
  <c r="R95" i="9" s="1"/>
  <c r="P96" i="9"/>
  <c r="P95" i="9"/>
  <c r="BK96" i="9"/>
  <c r="BK95" i="9" s="1"/>
  <c r="J95" i="9" s="1"/>
  <c r="J65" i="9" s="1"/>
  <c r="J96" i="9"/>
  <c r="BE96" i="9"/>
  <c r="BI94" i="9"/>
  <c r="BH94" i="9"/>
  <c r="BG94" i="9"/>
  <c r="BF94" i="9"/>
  <c r="T94" i="9"/>
  <c r="T93" i="9"/>
  <c r="R94" i="9"/>
  <c r="R93" i="9" s="1"/>
  <c r="P94" i="9"/>
  <c r="P93" i="9"/>
  <c r="BK94" i="9"/>
  <c r="BK93" i="9" s="1"/>
  <c r="J93" i="9" s="1"/>
  <c r="J64" i="9" s="1"/>
  <c r="J94" i="9"/>
  <c r="BE94" i="9"/>
  <c r="BI92" i="9"/>
  <c r="BH92" i="9"/>
  <c r="BG92" i="9"/>
  <c r="BF92" i="9"/>
  <c r="T92" i="9"/>
  <c r="T91" i="9"/>
  <c r="R92" i="9"/>
  <c r="R91" i="9" s="1"/>
  <c r="P92" i="9"/>
  <c r="P91" i="9"/>
  <c r="BK92" i="9"/>
  <c r="BK91" i="9" s="1"/>
  <c r="J91" i="9" s="1"/>
  <c r="J63" i="9" s="1"/>
  <c r="J92" i="9"/>
  <c r="BE92" i="9"/>
  <c r="BI90" i="9"/>
  <c r="BH90" i="9"/>
  <c r="F36" i="9" s="1"/>
  <c r="BC62" i="1" s="1"/>
  <c r="BG90" i="9"/>
  <c r="BF90" i="9"/>
  <c r="T90" i="9"/>
  <c r="T89" i="9"/>
  <c r="R90" i="9"/>
  <c r="R89" i="9" s="1"/>
  <c r="P90" i="9"/>
  <c r="P89" i="9"/>
  <c r="BK90" i="9"/>
  <c r="BK89" i="9" s="1"/>
  <c r="J89" i="9" s="1"/>
  <c r="J62" i="9" s="1"/>
  <c r="J90" i="9"/>
  <c r="BE90" i="9"/>
  <c r="BI88" i="9"/>
  <c r="F37" i="9"/>
  <c r="BD62" i="1"/>
  <c r="BH88" i="9"/>
  <c r="BG88" i="9"/>
  <c r="BF88" i="9"/>
  <c r="F34" i="9" s="1"/>
  <c r="BA62" i="1" s="1"/>
  <c r="J34" i="9"/>
  <c r="AW62" i="1" s="1"/>
  <c r="T88" i="9"/>
  <c r="T87" i="9" s="1"/>
  <c r="T86" i="9" s="1"/>
  <c r="T85" i="9" s="1"/>
  <c r="R88" i="9"/>
  <c r="R87" i="9" s="1"/>
  <c r="P88" i="9"/>
  <c r="P87" i="9" s="1"/>
  <c r="P86" i="9" s="1"/>
  <c r="P85" i="9" s="1"/>
  <c r="AU62" i="1"/>
  <c r="BK88" i="9"/>
  <c r="BK87" i="9" s="1"/>
  <c r="J88" i="9"/>
  <c r="BE88" i="9"/>
  <c r="J81" i="9"/>
  <c r="F79" i="9"/>
  <c r="E77" i="9"/>
  <c r="J54" i="9"/>
  <c r="F52" i="9"/>
  <c r="E50" i="9"/>
  <c r="J24" i="9"/>
  <c r="E24" i="9"/>
  <c r="J55" i="9" s="1"/>
  <c r="J82" i="9"/>
  <c r="J23" i="9"/>
  <c r="J18" i="9"/>
  <c r="E18" i="9"/>
  <c r="J17" i="9"/>
  <c r="J15" i="9"/>
  <c r="E15" i="9"/>
  <c r="F81" i="9" s="1"/>
  <c r="J14" i="9"/>
  <c r="J12" i="9"/>
  <c r="E7" i="9"/>
  <c r="E48" i="9" s="1"/>
  <c r="E75" i="9"/>
  <c r="J37" i="8"/>
  <c r="J36" i="8"/>
  <c r="AY61" i="1"/>
  <c r="J35" i="8"/>
  <c r="AX61" i="1"/>
  <c r="BI133" i="8"/>
  <c r="BH133" i="8"/>
  <c r="BG133" i="8"/>
  <c r="BF133" i="8"/>
  <c r="T133" i="8"/>
  <c r="R133" i="8"/>
  <c r="P133" i="8"/>
  <c r="BK133" i="8"/>
  <c r="J133" i="8"/>
  <c r="BE133" i="8"/>
  <c r="BI132" i="8"/>
  <c r="BH132" i="8"/>
  <c r="BG132" i="8"/>
  <c r="BF132" i="8"/>
  <c r="T132" i="8"/>
  <c r="R132" i="8"/>
  <c r="P132" i="8"/>
  <c r="BK132" i="8"/>
  <c r="J132" i="8"/>
  <c r="BE132" i="8"/>
  <c r="BI131" i="8"/>
  <c r="BH131" i="8"/>
  <c r="BG131" i="8"/>
  <c r="BF131" i="8"/>
  <c r="T131" i="8"/>
  <c r="R131" i="8"/>
  <c r="P131" i="8"/>
  <c r="BK131" i="8"/>
  <c r="J131" i="8"/>
  <c r="BE131" i="8"/>
  <c r="BI130" i="8"/>
  <c r="BH130" i="8"/>
  <c r="BG130" i="8"/>
  <c r="BF130" i="8"/>
  <c r="T130" i="8"/>
  <c r="R130" i="8"/>
  <c r="P130" i="8"/>
  <c r="BK130" i="8"/>
  <c r="J130" i="8"/>
  <c r="BE130" i="8"/>
  <c r="BI129" i="8"/>
  <c r="BH129" i="8"/>
  <c r="BG129" i="8"/>
  <c r="BF129" i="8"/>
  <c r="T129" i="8"/>
  <c r="R129" i="8"/>
  <c r="P129" i="8"/>
  <c r="BK129" i="8"/>
  <c r="J129" i="8"/>
  <c r="BE129" i="8"/>
  <c r="BI128" i="8"/>
  <c r="BH128" i="8"/>
  <c r="BG128" i="8"/>
  <c r="BF128" i="8"/>
  <c r="T128" i="8"/>
  <c r="R128" i="8"/>
  <c r="P128" i="8"/>
  <c r="BK128" i="8"/>
  <c r="J128" i="8"/>
  <c r="BE128" i="8"/>
  <c r="BI127" i="8"/>
  <c r="BH127" i="8"/>
  <c r="BG127" i="8"/>
  <c r="BF127" i="8"/>
  <c r="T127" i="8"/>
  <c r="T125" i="8" s="1"/>
  <c r="R127" i="8"/>
  <c r="R125" i="8" s="1"/>
  <c r="P127" i="8"/>
  <c r="BK127" i="8"/>
  <c r="J127" i="8"/>
  <c r="BE127" i="8"/>
  <c r="BI126" i="8"/>
  <c r="BH126" i="8"/>
  <c r="BG126" i="8"/>
  <c r="BF126" i="8"/>
  <c r="T126" i="8"/>
  <c r="R126" i="8"/>
  <c r="P126" i="8"/>
  <c r="BK126" i="8"/>
  <c r="J126" i="8"/>
  <c r="BE126" i="8"/>
  <c r="BI124" i="8"/>
  <c r="BH124" i="8"/>
  <c r="BG124" i="8"/>
  <c r="BF124" i="8"/>
  <c r="T124" i="8"/>
  <c r="R124" i="8"/>
  <c r="P124" i="8"/>
  <c r="BK124" i="8"/>
  <c r="J124" i="8"/>
  <c r="BE124" i="8"/>
  <c r="BI123" i="8"/>
  <c r="BH123" i="8"/>
  <c r="BG123" i="8"/>
  <c r="BF123" i="8"/>
  <c r="T123" i="8"/>
  <c r="R123" i="8"/>
  <c r="P123" i="8"/>
  <c r="BK123" i="8"/>
  <c r="J123" i="8"/>
  <c r="BE123" i="8"/>
  <c r="BI122" i="8"/>
  <c r="BH122" i="8"/>
  <c r="BG122" i="8"/>
  <c r="BF122" i="8"/>
  <c r="T122" i="8"/>
  <c r="R122" i="8"/>
  <c r="P122" i="8"/>
  <c r="BK122" i="8"/>
  <c r="J122" i="8"/>
  <c r="BE122" i="8"/>
  <c r="BI121" i="8"/>
  <c r="BH121" i="8"/>
  <c r="BG121" i="8"/>
  <c r="BF121" i="8"/>
  <c r="T121" i="8"/>
  <c r="R121" i="8"/>
  <c r="P121" i="8"/>
  <c r="BK121" i="8"/>
  <c r="J121" i="8"/>
  <c r="BE121" i="8"/>
  <c r="BI120" i="8"/>
  <c r="BH120" i="8"/>
  <c r="BG120" i="8"/>
  <c r="BF120" i="8"/>
  <c r="T120" i="8"/>
  <c r="R120" i="8"/>
  <c r="P120" i="8"/>
  <c r="BK120" i="8"/>
  <c r="J120" i="8"/>
  <c r="BE120" i="8"/>
  <c r="BI119" i="8"/>
  <c r="BH119" i="8"/>
  <c r="BG119" i="8"/>
  <c r="BF119" i="8"/>
  <c r="T119" i="8"/>
  <c r="R119" i="8"/>
  <c r="P119" i="8"/>
  <c r="BK119" i="8"/>
  <c r="J119" i="8"/>
  <c r="BE119" i="8"/>
  <c r="BI118" i="8"/>
  <c r="BH118" i="8"/>
  <c r="BG118" i="8"/>
  <c r="BF118" i="8"/>
  <c r="T118" i="8"/>
  <c r="R118" i="8"/>
  <c r="P118" i="8"/>
  <c r="BK118" i="8"/>
  <c r="J118" i="8"/>
  <c r="BE118" i="8"/>
  <c r="BI117" i="8"/>
  <c r="BH117" i="8"/>
  <c r="BG117" i="8"/>
  <c r="BF117" i="8"/>
  <c r="T117" i="8"/>
  <c r="R117" i="8"/>
  <c r="P117" i="8"/>
  <c r="BK117" i="8"/>
  <c r="J117" i="8"/>
  <c r="BE117" i="8"/>
  <c r="BI116" i="8"/>
  <c r="BH116" i="8"/>
  <c r="BG116" i="8"/>
  <c r="BF116" i="8"/>
  <c r="T116" i="8"/>
  <c r="R116" i="8"/>
  <c r="P116" i="8"/>
  <c r="BK116" i="8"/>
  <c r="J116" i="8"/>
  <c r="BE116" i="8"/>
  <c r="BI115" i="8"/>
  <c r="BH115" i="8"/>
  <c r="BG115" i="8"/>
  <c r="BF115" i="8"/>
  <c r="T115" i="8"/>
  <c r="R115" i="8"/>
  <c r="P115" i="8"/>
  <c r="BK115" i="8"/>
  <c r="J115" i="8"/>
  <c r="BE115" i="8"/>
  <c r="BI114" i="8"/>
  <c r="BH114" i="8"/>
  <c r="BG114" i="8"/>
  <c r="BF114" i="8"/>
  <c r="T114" i="8"/>
  <c r="R114" i="8"/>
  <c r="P114" i="8"/>
  <c r="BK114" i="8"/>
  <c r="J114" i="8"/>
  <c r="BE114" i="8"/>
  <c r="BI113" i="8"/>
  <c r="BH113" i="8"/>
  <c r="BG113" i="8"/>
  <c r="BF113" i="8"/>
  <c r="T113" i="8"/>
  <c r="R113" i="8"/>
  <c r="P113" i="8"/>
  <c r="BK113" i="8"/>
  <c r="J113" i="8"/>
  <c r="BE113" i="8"/>
  <c r="BI112" i="8"/>
  <c r="BH112" i="8"/>
  <c r="BG112" i="8"/>
  <c r="BF112" i="8"/>
  <c r="T112" i="8"/>
  <c r="R112" i="8"/>
  <c r="P112" i="8"/>
  <c r="BK112" i="8"/>
  <c r="J112" i="8"/>
  <c r="BE112" i="8"/>
  <c r="BI111" i="8"/>
  <c r="BH111" i="8"/>
  <c r="BG111" i="8"/>
  <c r="BF111" i="8"/>
  <c r="T111" i="8"/>
  <c r="R111" i="8"/>
  <c r="R108" i="8" s="1"/>
  <c r="P111" i="8"/>
  <c r="BK111" i="8"/>
  <c r="J111" i="8"/>
  <c r="BE111" i="8"/>
  <c r="BI110" i="8"/>
  <c r="BH110" i="8"/>
  <c r="BG110" i="8"/>
  <c r="BF110" i="8"/>
  <c r="T110" i="8"/>
  <c r="R110" i="8"/>
  <c r="P110" i="8"/>
  <c r="BK110" i="8"/>
  <c r="BK108" i="8" s="1"/>
  <c r="J108" i="8" s="1"/>
  <c r="J62" i="8" s="1"/>
  <c r="J110" i="8"/>
  <c r="BE110" i="8"/>
  <c r="BI109" i="8"/>
  <c r="BH109" i="8"/>
  <c r="BG109" i="8"/>
  <c r="BF109" i="8"/>
  <c r="T109" i="8"/>
  <c r="T108" i="8"/>
  <c r="R109" i="8"/>
  <c r="P109" i="8"/>
  <c r="P108" i="8"/>
  <c r="BK109" i="8"/>
  <c r="J109" i="8"/>
  <c r="BE109" i="8" s="1"/>
  <c r="BI107" i="8"/>
  <c r="BH107" i="8"/>
  <c r="BG107" i="8"/>
  <c r="BF107" i="8"/>
  <c r="T107" i="8"/>
  <c r="R107" i="8"/>
  <c r="P107" i="8"/>
  <c r="P104" i="8" s="1"/>
  <c r="BK107" i="8"/>
  <c r="J107" i="8"/>
  <c r="BE107" i="8" s="1"/>
  <c r="BI106" i="8"/>
  <c r="BH106" i="8"/>
  <c r="BG106" i="8"/>
  <c r="BF106" i="8"/>
  <c r="T106" i="8"/>
  <c r="R106" i="8"/>
  <c r="P106" i="8"/>
  <c r="BK106" i="8"/>
  <c r="J106" i="8"/>
  <c r="BE106" i="8" s="1"/>
  <c r="BI105" i="8"/>
  <c r="BH105" i="8"/>
  <c r="BG105" i="8"/>
  <c r="BF105" i="8"/>
  <c r="T105" i="8"/>
  <c r="R105" i="8"/>
  <c r="P105" i="8"/>
  <c r="BK105" i="8"/>
  <c r="J105" i="8"/>
  <c r="BE105" i="8" s="1"/>
  <c r="BI103" i="8"/>
  <c r="BH103" i="8"/>
  <c r="BG103" i="8"/>
  <c r="BF103" i="8"/>
  <c r="T103" i="8"/>
  <c r="R103" i="8"/>
  <c r="P103" i="8"/>
  <c r="BK103" i="8"/>
  <c r="J103" i="8"/>
  <c r="BE103" i="8"/>
  <c r="BI102" i="8"/>
  <c r="BH102" i="8"/>
  <c r="BG102" i="8"/>
  <c r="BF102" i="8"/>
  <c r="T102" i="8"/>
  <c r="R102" i="8"/>
  <c r="P102" i="8"/>
  <c r="BK102" i="8"/>
  <c r="J102" i="8"/>
  <c r="BE102" i="8"/>
  <c r="BI101" i="8"/>
  <c r="BH101" i="8"/>
  <c r="BG101" i="8"/>
  <c r="BF101" i="8"/>
  <c r="T101" i="8"/>
  <c r="R101" i="8"/>
  <c r="P101" i="8"/>
  <c r="BK101" i="8"/>
  <c r="J101" i="8"/>
  <c r="BE101" i="8"/>
  <c r="BI100" i="8"/>
  <c r="BH100" i="8"/>
  <c r="BG100" i="8"/>
  <c r="BF100" i="8"/>
  <c r="T100" i="8"/>
  <c r="R100" i="8"/>
  <c r="P100" i="8"/>
  <c r="BK100" i="8"/>
  <c r="J100" i="8"/>
  <c r="BE100" i="8"/>
  <c r="BI99" i="8"/>
  <c r="BH99" i="8"/>
  <c r="BG99" i="8"/>
  <c r="BF99" i="8"/>
  <c r="T99" i="8"/>
  <c r="R99" i="8"/>
  <c r="P99" i="8"/>
  <c r="BK99" i="8"/>
  <c r="J99" i="8"/>
  <c r="BE99" i="8"/>
  <c r="BI98" i="8"/>
  <c r="BH98" i="8"/>
  <c r="BG98" i="8"/>
  <c r="BF98" i="8"/>
  <c r="T98" i="8"/>
  <c r="R98" i="8"/>
  <c r="P98" i="8"/>
  <c r="BK98" i="8"/>
  <c r="J98" i="8"/>
  <c r="BE98" i="8"/>
  <c r="BI97" i="8"/>
  <c r="BH97" i="8"/>
  <c r="BG97" i="8"/>
  <c r="BF97" i="8"/>
  <c r="T97" i="8"/>
  <c r="R97" i="8"/>
  <c r="P97" i="8"/>
  <c r="BK97" i="8"/>
  <c r="J97" i="8"/>
  <c r="BE97" i="8"/>
  <c r="BI96" i="8"/>
  <c r="BH96" i="8"/>
  <c r="BG96" i="8"/>
  <c r="BF96" i="8"/>
  <c r="T96" i="8"/>
  <c r="R96" i="8"/>
  <c r="P96" i="8"/>
  <c r="BK96" i="8"/>
  <c r="J96" i="8"/>
  <c r="BE96" i="8"/>
  <c r="BI95" i="8"/>
  <c r="BH95" i="8"/>
  <c r="BG95" i="8"/>
  <c r="BF95" i="8"/>
  <c r="T95" i="8"/>
  <c r="R95" i="8"/>
  <c r="P95" i="8"/>
  <c r="BK95" i="8"/>
  <c r="J95" i="8"/>
  <c r="BE95" i="8"/>
  <c r="BI94" i="8"/>
  <c r="BH94" i="8"/>
  <c r="BG94" i="8"/>
  <c r="BF94" i="8"/>
  <c r="T94" i="8"/>
  <c r="R94" i="8"/>
  <c r="P94" i="8"/>
  <c r="BK94" i="8"/>
  <c r="J94" i="8"/>
  <c r="BE94" i="8"/>
  <c r="BI93" i="8"/>
  <c r="BH93" i="8"/>
  <c r="BG93" i="8"/>
  <c r="BF93" i="8"/>
  <c r="T93" i="8"/>
  <c r="R93" i="8"/>
  <c r="P93" i="8"/>
  <c r="BK93" i="8"/>
  <c r="J93" i="8"/>
  <c r="BE93" i="8" s="1"/>
  <c r="BI92" i="8"/>
  <c r="BH92" i="8"/>
  <c r="BG92" i="8"/>
  <c r="BF92" i="8"/>
  <c r="T92" i="8"/>
  <c r="R92" i="8"/>
  <c r="P92" i="8"/>
  <c r="BK92" i="8"/>
  <c r="J92" i="8"/>
  <c r="BE92" i="8"/>
  <c r="BI91" i="8"/>
  <c r="BH91" i="8"/>
  <c r="BG91" i="8"/>
  <c r="BF91" i="8"/>
  <c r="T91" i="8"/>
  <c r="R91" i="8"/>
  <c r="P91" i="8"/>
  <c r="BK91" i="8"/>
  <c r="J91" i="8"/>
  <c r="BE91" i="8" s="1"/>
  <c r="BI90" i="8"/>
  <c r="BH90" i="8"/>
  <c r="BG90" i="8"/>
  <c r="BF90" i="8"/>
  <c r="T90" i="8"/>
  <c r="R90" i="8"/>
  <c r="P90" i="8"/>
  <c r="BK90" i="8"/>
  <c r="J90" i="8"/>
  <c r="BE90" i="8"/>
  <c r="BI89" i="8"/>
  <c r="BH89" i="8"/>
  <c r="BG89" i="8"/>
  <c r="BF89" i="8"/>
  <c r="T89" i="8"/>
  <c r="R89" i="8"/>
  <c r="P89" i="8"/>
  <c r="BK89" i="8"/>
  <c r="J89" i="8"/>
  <c r="BE89" i="8"/>
  <c r="BI88" i="8"/>
  <c r="BH88" i="8"/>
  <c r="BG88" i="8"/>
  <c r="BF88" i="8"/>
  <c r="T88" i="8"/>
  <c r="R88" i="8"/>
  <c r="P88" i="8"/>
  <c r="BK88" i="8"/>
  <c r="J88" i="8"/>
  <c r="BE88" i="8"/>
  <c r="BI87" i="8"/>
  <c r="BH87" i="8"/>
  <c r="BG87" i="8"/>
  <c r="BF87" i="8"/>
  <c r="T87" i="8"/>
  <c r="T84" i="8" s="1"/>
  <c r="R87" i="8"/>
  <c r="P87" i="8"/>
  <c r="BK87" i="8"/>
  <c r="J87" i="8"/>
  <c r="BE87" i="8"/>
  <c r="BI86" i="8"/>
  <c r="BH86" i="8"/>
  <c r="BG86" i="8"/>
  <c r="BF86" i="8"/>
  <c r="T86" i="8"/>
  <c r="R86" i="8"/>
  <c r="P86" i="8"/>
  <c r="BK86" i="8"/>
  <c r="J86" i="8"/>
  <c r="BE86" i="8"/>
  <c r="BI85" i="8"/>
  <c r="BH85" i="8"/>
  <c r="BG85" i="8"/>
  <c r="BF85" i="8"/>
  <c r="T85" i="8"/>
  <c r="R85" i="8"/>
  <c r="P85" i="8"/>
  <c r="P84" i="8" s="1"/>
  <c r="BK85" i="8"/>
  <c r="J85" i="8"/>
  <c r="BE85" i="8"/>
  <c r="J79" i="8"/>
  <c r="F77" i="8"/>
  <c r="E75" i="8"/>
  <c r="J54" i="8"/>
  <c r="F52" i="8"/>
  <c r="E50" i="8"/>
  <c r="J24" i="8"/>
  <c r="E24" i="8"/>
  <c r="J80" i="8"/>
  <c r="J55" i="8"/>
  <c r="J23" i="8"/>
  <c r="J18" i="8"/>
  <c r="E18" i="8"/>
  <c r="F55" i="8" s="1"/>
  <c r="F80" i="8"/>
  <c r="J17" i="8"/>
  <c r="J15" i="8"/>
  <c r="E15" i="8"/>
  <c r="J14" i="8"/>
  <c r="J12" i="8"/>
  <c r="E7" i="8"/>
  <c r="E48" i="8" s="1"/>
  <c r="E73" i="8"/>
  <c r="J37" i="7"/>
  <c r="J36" i="7"/>
  <c r="AY60" i="1"/>
  <c r="J35" i="7"/>
  <c r="AX60" i="1"/>
  <c r="BI189" i="7"/>
  <c r="BH189" i="7"/>
  <c r="BG189" i="7"/>
  <c r="BF189" i="7"/>
  <c r="T189" i="7"/>
  <c r="R189" i="7"/>
  <c r="P189" i="7"/>
  <c r="BK189" i="7"/>
  <c r="J189" i="7"/>
  <c r="BE189" i="7"/>
  <c r="BI188" i="7"/>
  <c r="BH188" i="7"/>
  <c r="BG188" i="7"/>
  <c r="BF188" i="7"/>
  <c r="T188" i="7"/>
  <c r="R188" i="7"/>
  <c r="P188" i="7"/>
  <c r="BK188" i="7"/>
  <c r="J188" i="7"/>
  <c r="BE188" i="7"/>
  <c r="BI187" i="7"/>
  <c r="BH187" i="7"/>
  <c r="BG187" i="7"/>
  <c r="BF187" i="7"/>
  <c r="T187" i="7"/>
  <c r="R187" i="7"/>
  <c r="P187" i="7"/>
  <c r="BK187" i="7"/>
  <c r="J187" i="7"/>
  <c r="BE187" i="7"/>
  <c r="BI186" i="7"/>
  <c r="BH186" i="7"/>
  <c r="BG186" i="7"/>
  <c r="BF186" i="7"/>
  <c r="T186" i="7"/>
  <c r="R186" i="7"/>
  <c r="P186" i="7"/>
  <c r="BK186" i="7"/>
  <c r="J186" i="7"/>
  <c r="BE186" i="7"/>
  <c r="BI185" i="7"/>
  <c r="BH185" i="7"/>
  <c r="BG185" i="7"/>
  <c r="BF185" i="7"/>
  <c r="T185" i="7"/>
  <c r="R185" i="7"/>
  <c r="P185" i="7"/>
  <c r="BK185" i="7"/>
  <c r="J185" i="7"/>
  <c r="BE185" i="7"/>
  <c r="BI184" i="7"/>
  <c r="BH184" i="7"/>
  <c r="BG184" i="7"/>
  <c r="BF184" i="7"/>
  <c r="T184" i="7"/>
  <c r="R184" i="7"/>
  <c r="P184" i="7"/>
  <c r="BK184" i="7"/>
  <c r="J184" i="7"/>
  <c r="BE184" i="7"/>
  <c r="BI183" i="7"/>
  <c r="BH183" i="7"/>
  <c r="BG183" i="7"/>
  <c r="BF183" i="7"/>
  <c r="T183" i="7"/>
  <c r="R183" i="7"/>
  <c r="P183" i="7"/>
  <c r="BK183" i="7"/>
  <c r="J183" i="7"/>
  <c r="BE183" i="7"/>
  <c r="BI182" i="7"/>
  <c r="BH182" i="7"/>
  <c r="BG182" i="7"/>
  <c r="BF182" i="7"/>
  <c r="T182" i="7"/>
  <c r="R182" i="7"/>
  <c r="P182" i="7"/>
  <c r="BK182" i="7"/>
  <c r="J182" i="7"/>
  <c r="BE182" i="7"/>
  <c r="BI181" i="7"/>
  <c r="BH181" i="7"/>
  <c r="BG181" i="7"/>
  <c r="BF181" i="7"/>
  <c r="T181" i="7"/>
  <c r="R181" i="7"/>
  <c r="P181" i="7"/>
  <c r="BK181" i="7"/>
  <c r="J181" i="7"/>
  <c r="BE181" i="7"/>
  <c r="BI180" i="7"/>
  <c r="BH180" i="7"/>
  <c r="BG180" i="7"/>
  <c r="BF180" i="7"/>
  <c r="T180" i="7"/>
  <c r="R180" i="7"/>
  <c r="P180" i="7"/>
  <c r="BK180" i="7"/>
  <c r="J180" i="7"/>
  <c r="BE180" i="7"/>
  <c r="BI179" i="7"/>
  <c r="BH179" i="7"/>
  <c r="BG179" i="7"/>
  <c r="BF179" i="7"/>
  <c r="T179" i="7"/>
  <c r="R179" i="7"/>
  <c r="P179" i="7"/>
  <c r="BK179" i="7"/>
  <c r="J179" i="7"/>
  <c r="BE179" i="7"/>
  <c r="BI178" i="7"/>
  <c r="BH178" i="7"/>
  <c r="BG178" i="7"/>
  <c r="BF178" i="7"/>
  <c r="T178" i="7"/>
  <c r="R178" i="7"/>
  <c r="P178" i="7"/>
  <c r="BK178" i="7"/>
  <c r="J178" i="7"/>
  <c r="BE178" i="7"/>
  <c r="BI177" i="7"/>
  <c r="BH177" i="7"/>
  <c r="BG177" i="7"/>
  <c r="BF177" i="7"/>
  <c r="T177" i="7"/>
  <c r="R177" i="7"/>
  <c r="P177" i="7"/>
  <c r="BK177" i="7"/>
  <c r="J177" i="7"/>
  <c r="BE177" i="7"/>
  <c r="BI176" i="7"/>
  <c r="BH176" i="7"/>
  <c r="BG176" i="7"/>
  <c r="BF176" i="7"/>
  <c r="T176" i="7"/>
  <c r="R176" i="7"/>
  <c r="P176" i="7"/>
  <c r="BK176" i="7"/>
  <c r="J176" i="7"/>
  <c r="BE176" i="7"/>
  <c r="BI175" i="7"/>
  <c r="BH175" i="7"/>
  <c r="BG175" i="7"/>
  <c r="BF175" i="7"/>
  <c r="T175" i="7"/>
  <c r="R175" i="7"/>
  <c r="P175" i="7"/>
  <c r="BK175" i="7"/>
  <c r="J175" i="7"/>
  <c r="BE175" i="7"/>
  <c r="BI174" i="7"/>
  <c r="BH174" i="7"/>
  <c r="BG174" i="7"/>
  <c r="BF174" i="7"/>
  <c r="T174" i="7"/>
  <c r="R174" i="7"/>
  <c r="P174" i="7"/>
  <c r="P171" i="7" s="1"/>
  <c r="BK174" i="7"/>
  <c r="J174" i="7"/>
  <c r="BE174" i="7"/>
  <c r="BI173" i="7"/>
  <c r="BH173" i="7"/>
  <c r="BG173" i="7"/>
  <c r="BF173" i="7"/>
  <c r="T173" i="7"/>
  <c r="T171" i="7" s="1"/>
  <c r="R173" i="7"/>
  <c r="P173" i="7"/>
  <c r="BK173" i="7"/>
  <c r="J173" i="7"/>
  <c r="BE173" i="7"/>
  <c r="BI172" i="7"/>
  <c r="BH172" i="7"/>
  <c r="BG172" i="7"/>
  <c r="BF172" i="7"/>
  <c r="T172" i="7"/>
  <c r="R172" i="7"/>
  <c r="R171" i="7" s="1"/>
  <c r="P172" i="7"/>
  <c r="BK172" i="7"/>
  <c r="BK171" i="7"/>
  <c r="J171" i="7" s="1"/>
  <c r="J69" i="7" s="1"/>
  <c r="J172" i="7"/>
  <c r="BE172" i="7"/>
  <c r="BI170" i="7"/>
  <c r="BH170" i="7"/>
  <c r="BG170" i="7"/>
  <c r="BF170" i="7"/>
  <c r="T170" i="7"/>
  <c r="R170" i="7"/>
  <c r="P170" i="7"/>
  <c r="BK170" i="7"/>
  <c r="J170" i="7"/>
  <c r="BE170" i="7"/>
  <c r="BI169" i="7"/>
  <c r="BH169" i="7"/>
  <c r="BG169" i="7"/>
  <c r="BF169" i="7"/>
  <c r="T169" i="7"/>
  <c r="R169" i="7"/>
  <c r="P169" i="7"/>
  <c r="BK169" i="7"/>
  <c r="J169" i="7"/>
  <c r="BE169" i="7"/>
  <c r="BI168" i="7"/>
  <c r="BH168" i="7"/>
  <c r="BG168" i="7"/>
  <c r="BF168" i="7"/>
  <c r="T168" i="7"/>
  <c r="R168" i="7"/>
  <c r="P168" i="7"/>
  <c r="BK168" i="7"/>
  <c r="J168" i="7"/>
  <c r="BE168" i="7"/>
  <c r="BI167" i="7"/>
  <c r="BH167" i="7"/>
  <c r="BG167" i="7"/>
  <c r="BF167" i="7"/>
  <c r="T167" i="7"/>
  <c r="R167" i="7"/>
  <c r="P167" i="7"/>
  <c r="BK167" i="7"/>
  <c r="J167" i="7"/>
  <c r="BE167" i="7"/>
  <c r="BI166" i="7"/>
  <c r="BH166" i="7"/>
  <c r="BG166" i="7"/>
  <c r="BF166" i="7"/>
  <c r="T166" i="7"/>
  <c r="R166" i="7"/>
  <c r="P166" i="7"/>
  <c r="BK166" i="7"/>
  <c r="J166" i="7"/>
  <c r="BE166" i="7"/>
  <c r="BI165" i="7"/>
  <c r="BH165" i="7"/>
  <c r="BG165" i="7"/>
  <c r="BF165" i="7"/>
  <c r="T165" i="7"/>
  <c r="R165" i="7"/>
  <c r="P165" i="7"/>
  <c r="BK165" i="7"/>
  <c r="J165" i="7"/>
  <c r="BE165" i="7"/>
  <c r="BI164" i="7"/>
  <c r="BH164" i="7"/>
  <c r="BG164" i="7"/>
  <c r="BF164" i="7"/>
  <c r="T164" i="7"/>
  <c r="R164" i="7"/>
  <c r="P164" i="7"/>
  <c r="P161" i="7" s="1"/>
  <c r="BK164" i="7"/>
  <c r="J164" i="7"/>
  <c r="BE164" i="7"/>
  <c r="BI163" i="7"/>
  <c r="BH163" i="7"/>
  <c r="BG163" i="7"/>
  <c r="BF163" i="7"/>
  <c r="T163" i="7"/>
  <c r="T161" i="7" s="1"/>
  <c r="R163" i="7"/>
  <c r="R161" i="7" s="1"/>
  <c r="P163" i="7"/>
  <c r="BK163" i="7"/>
  <c r="J163" i="7"/>
  <c r="BE163" i="7"/>
  <c r="BI162" i="7"/>
  <c r="BH162" i="7"/>
  <c r="BG162" i="7"/>
  <c r="BF162" i="7"/>
  <c r="T162" i="7"/>
  <c r="R162" i="7"/>
  <c r="P162" i="7"/>
  <c r="BK162" i="7"/>
  <c r="BK161" i="7" s="1"/>
  <c r="J161" i="7" s="1"/>
  <c r="J162" i="7"/>
  <c r="BE162" i="7"/>
  <c r="J68" i="7"/>
  <c r="BI160" i="7"/>
  <c r="BH160" i="7"/>
  <c r="BG160" i="7"/>
  <c r="BF160" i="7"/>
  <c r="T160" i="7"/>
  <c r="R160" i="7"/>
  <c r="P160" i="7"/>
  <c r="P157" i="7" s="1"/>
  <c r="BK160" i="7"/>
  <c r="BK157" i="7" s="1"/>
  <c r="J157" i="7" s="1"/>
  <c r="J67" i="7" s="1"/>
  <c r="J160" i="7"/>
  <c r="BE160" i="7"/>
  <c r="BI159" i="7"/>
  <c r="BH159" i="7"/>
  <c r="F36" i="7" s="1"/>
  <c r="BC60" i="1" s="1"/>
  <c r="BG159" i="7"/>
  <c r="BF159" i="7"/>
  <c r="T159" i="7"/>
  <c r="T157" i="7" s="1"/>
  <c r="R159" i="7"/>
  <c r="R157" i="7" s="1"/>
  <c r="P159" i="7"/>
  <c r="BK159" i="7"/>
  <c r="J159" i="7"/>
  <c r="BE159" i="7"/>
  <c r="BI158" i="7"/>
  <c r="BH158" i="7"/>
  <c r="BG158" i="7"/>
  <c r="BF158" i="7"/>
  <c r="T158" i="7"/>
  <c r="R158" i="7"/>
  <c r="P158" i="7"/>
  <c r="BK158" i="7"/>
  <c r="J158" i="7"/>
  <c r="BE158" i="7"/>
  <c r="BI156" i="7"/>
  <c r="BH156" i="7"/>
  <c r="BG156" i="7"/>
  <c r="BF156" i="7"/>
  <c r="T156" i="7"/>
  <c r="R156" i="7"/>
  <c r="P156" i="7"/>
  <c r="BK156" i="7"/>
  <c r="J156" i="7"/>
  <c r="BE156" i="7"/>
  <c r="BI155" i="7"/>
  <c r="BH155" i="7"/>
  <c r="BG155" i="7"/>
  <c r="BF155" i="7"/>
  <c r="T155" i="7"/>
  <c r="R155" i="7"/>
  <c r="R152" i="7" s="1"/>
  <c r="P155" i="7"/>
  <c r="BK155" i="7"/>
  <c r="J155" i="7"/>
  <c r="BE155" i="7" s="1"/>
  <c r="BI154" i="7"/>
  <c r="BH154" i="7"/>
  <c r="BG154" i="7"/>
  <c r="BF154" i="7"/>
  <c r="T154" i="7"/>
  <c r="R154" i="7"/>
  <c r="P154" i="7"/>
  <c r="P152" i="7" s="1"/>
  <c r="BK154" i="7"/>
  <c r="BK152" i="7" s="1"/>
  <c r="J154" i="7"/>
  <c r="BE154" i="7"/>
  <c r="BI153" i="7"/>
  <c r="BH153" i="7"/>
  <c r="BG153" i="7"/>
  <c r="BF153" i="7"/>
  <c r="T153" i="7"/>
  <c r="T152" i="7" s="1"/>
  <c r="R153" i="7"/>
  <c r="P153" i="7"/>
  <c r="BK153" i="7"/>
  <c r="J152" i="7"/>
  <c r="J66" i="7" s="1"/>
  <c r="J153" i="7"/>
  <c r="BE153" i="7" s="1"/>
  <c r="BI151" i="7"/>
  <c r="BH151" i="7"/>
  <c r="BG151" i="7"/>
  <c r="BF151" i="7"/>
  <c r="T151" i="7"/>
  <c r="R151" i="7"/>
  <c r="P151" i="7"/>
  <c r="BK151" i="7"/>
  <c r="J151" i="7"/>
  <c r="BE151" i="7" s="1"/>
  <c r="BI150" i="7"/>
  <c r="BH150" i="7"/>
  <c r="BG150" i="7"/>
  <c r="BF150" i="7"/>
  <c r="T150" i="7"/>
  <c r="R150" i="7"/>
  <c r="P150" i="7"/>
  <c r="P147" i="7" s="1"/>
  <c r="BK150" i="7"/>
  <c r="J150" i="7"/>
  <c r="BE150" i="7"/>
  <c r="BI149" i="7"/>
  <c r="BH149" i="7"/>
  <c r="BG149" i="7"/>
  <c r="BF149" i="7"/>
  <c r="T149" i="7"/>
  <c r="R149" i="7"/>
  <c r="P149" i="7"/>
  <c r="BK149" i="7"/>
  <c r="J149" i="7"/>
  <c r="BE149" i="7" s="1"/>
  <c r="BI148" i="7"/>
  <c r="BH148" i="7"/>
  <c r="BG148" i="7"/>
  <c r="BF148" i="7"/>
  <c r="T148" i="7"/>
  <c r="R148" i="7"/>
  <c r="R147" i="7"/>
  <c r="P148" i="7"/>
  <c r="BK148" i="7"/>
  <c r="BK147" i="7"/>
  <c r="J147" i="7" s="1"/>
  <c r="J65" i="7" s="1"/>
  <c r="J148" i="7"/>
  <c r="BE148" i="7"/>
  <c r="BI146" i="7"/>
  <c r="BH146" i="7"/>
  <c r="BG146" i="7"/>
  <c r="BF146" i="7"/>
  <c r="T146" i="7"/>
  <c r="R146" i="7"/>
  <c r="P146" i="7"/>
  <c r="BK146" i="7"/>
  <c r="J146" i="7"/>
  <c r="BE146" i="7"/>
  <c r="BI145" i="7"/>
  <c r="BH145" i="7"/>
  <c r="BG145" i="7"/>
  <c r="BF145" i="7"/>
  <c r="T145" i="7"/>
  <c r="R145" i="7"/>
  <c r="P145" i="7"/>
  <c r="BK145" i="7"/>
  <c r="J145" i="7"/>
  <c r="BE145" i="7"/>
  <c r="BI144" i="7"/>
  <c r="BH144" i="7"/>
  <c r="BG144" i="7"/>
  <c r="BF144" i="7"/>
  <c r="T144" i="7"/>
  <c r="R144" i="7"/>
  <c r="P144" i="7"/>
  <c r="BK144" i="7"/>
  <c r="J144" i="7"/>
  <c r="BE144" i="7"/>
  <c r="BI143" i="7"/>
  <c r="BH143" i="7"/>
  <c r="BG143" i="7"/>
  <c r="BF143" i="7"/>
  <c r="T143" i="7"/>
  <c r="R143" i="7"/>
  <c r="R140" i="7" s="1"/>
  <c r="P143" i="7"/>
  <c r="BK143" i="7"/>
  <c r="J143" i="7"/>
  <c r="BE143" i="7"/>
  <c r="BI142" i="7"/>
  <c r="BH142" i="7"/>
  <c r="BG142" i="7"/>
  <c r="BF142" i="7"/>
  <c r="T142" i="7"/>
  <c r="R142" i="7"/>
  <c r="P142" i="7"/>
  <c r="BK142" i="7"/>
  <c r="BK140" i="7" s="1"/>
  <c r="J142" i="7"/>
  <c r="BE142" i="7"/>
  <c r="BI141" i="7"/>
  <c r="BH141" i="7"/>
  <c r="BG141" i="7"/>
  <c r="BF141" i="7"/>
  <c r="T141" i="7"/>
  <c r="T140" i="7"/>
  <c r="R141" i="7"/>
  <c r="P141" i="7"/>
  <c r="P140" i="7" s="1"/>
  <c r="BK141" i="7"/>
  <c r="J140" i="7"/>
  <c r="J64" i="7" s="1"/>
  <c r="J141" i="7"/>
  <c r="BE141" i="7" s="1"/>
  <c r="BI139" i="7"/>
  <c r="BH139" i="7"/>
  <c r="BG139" i="7"/>
  <c r="BF139" i="7"/>
  <c r="T139" i="7"/>
  <c r="R139" i="7"/>
  <c r="P139" i="7"/>
  <c r="BK139" i="7"/>
  <c r="J139" i="7"/>
  <c r="BE139" i="7"/>
  <c r="BI138" i="7"/>
  <c r="BH138" i="7"/>
  <c r="BG138" i="7"/>
  <c r="BF138" i="7"/>
  <c r="T138" i="7"/>
  <c r="R138" i="7"/>
  <c r="P138" i="7"/>
  <c r="BK138" i="7"/>
  <c r="J138" i="7"/>
  <c r="BE138" i="7"/>
  <c r="BI137" i="7"/>
  <c r="BH137" i="7"/>
  <c r="BG137" i="7"/>
  <c r="BF137" i="7"/>
  <c r="T137" i="7"/>
  <c r="R137" i="7"/>
  <c r="P137" i="7"/>
  <c r="BK137" i="7"/>
  <c r="J137" i="7"/>
  <c r="BE137" i="7"/>
  <c r="BI136" i="7"/>
  <c r="BH136" i="7"/>
  <c r="BG136" i="7"/>
  <c r="BF136" i="7"/>
  <c r="T136" i="7"/>
  <c r="R136" i="7"/>
  <c r="P136" i="7"/>
  <c r="BK136" i="7"/>
  <c r="J136" i="7"/>
  <c r="BE136" i="7"/>
  <c r="BI135" i="7"/>
  <c r="BH135" i="7"/>
  <c r="BG135" i="7"/>
  <c r="BF135" i="7"/>
  <c r="T135" i="7"/>
  <c r="R135" i="7"/>
  <c r="P135" i="7"/>
  <c r="BK135" i="7"/>
  <c r="J135" i="7"/>
  <c r="BE135" i="7"/>
  <c r="BI134" i="7"/>
  <c r="BH134" i="7"/>
  <c r="BG134" i="7"/>
  <c r="BF134" i="7"/>
  <c r="T134" i="7"/>
  <c r="R134" i="7"/>
  <c r="P134" i="7"/>
  <c r="BK134" i="7"/>
  <c r="J134" i="7"/>
  <c r="BE134" i="7"/>
  <c r="BI133" i="7"/>
  <c r="BH133" i="7"/>
  <c r="BG133" i="7"/>
  <c r="BF133" i="7"/>
  <c r="T133" i="7"/>
  <c r="R133" i="7"/>
  <c r="P133" i="7"/>
  <c r="BK133" i="7"/>
  <c r="J133" i="7"/>
  <c r="BE133" i="7"/>
  <c r="BI132" i="7"/>
  <c r="BH132" i="7"/>
  <c r="BG132" i="7"/>
  <c r="BF132" i="7"/>
  <c r="T132" i="7"/>
  <c r="R132" i="7"/>
  <c r="P132" i="7"/>
  <c r="BK132" i="7"/>
  <c r="J132" i="7"/>
  <c r="BE132" i="7"/>
  <c r="BI131" i="7"/>
  <c r="BH131" i="7"/>
  <c r="BG131" i="7"/>
  <c r="BF131" i="7"/>
  <c r="T131" i="7"/>
  <c r="R131" i="7"/>
  <c r="R128" i="7" s="1"/>
  <c r="P131" i="7"/>
  <c r="BK131" i="7"/>
  <c r="J131" i="7"/>
  <c r="BE131" i="7"/>
  <c r="BI130" i="7"/>
  <c r="BH130" i="7"/>
  <c r="BG130" i="7"/>
  <c r="BF130" i="7"/>
  <c r="T130" i="7"/>
  <c r="R130" i="7"/>
  <c r="P130" i="7"/>
  <c r="BK130" i="7"/>
  <c r="BK128" i="7" s="1"/>
  <c r="J130" i="7"/>
  <c r="BE130" i="7"/>
  <c r="BI129" i="7"/>
  <c r="BH129" i="7"/>
  <c r="BG129" i="7"/>
  <c r="BF129" i="7"/>
  <c r="T129" i="7"/>
  <c r="T128" i="7"/>
  <c r="R129" i="7"/>
  <c r="P129" i="7"/>
  <c r="P128" i="7" s="1"/>
  <c r="BK129" i="7"/>
  <c r="J128" i="7"/>
  <c r="J63" i="7" s="1"/>
  <c r="J129" i="7"/>
  <c r="BE129" i="7" s="1"/>
  <c r="BI127" i="7"/>
  <c r="BH127" i="7"/>
  <c r="BG127" i="7"/>
  <c r="BF127" i="7"/>
  <c r="T127" i="7"/>
  <c r="R127" i="7"/>
  <c r="P127" i="7"/>
  <c r="BK127" i="7"/>
  <c r="J127" i="7"/>
  <c r="BE127" i="7"/>
  <c r="BI126" i="7"/>
  <c r="BH126" i="7"/>
  <c r="BG126" i="7"/>
  <c r="BF126" i="7"/>
  <c r="T126" i="7"/>
  <c r="R126" i="7"/>
  <c r="P126" i="7"/>
  <c r="BK126" i="7"/>
  <c r="J126" i="7"/>
  <c r="BE126" i="7"/>
  <c r="BI125" i="7"/>
  <c r="BH125" i="7"/>
  <c r="BG125" i="7"/>
  <c r="BF125" i="7"/>
  <c r="T125" i="7"/>
  <c r="R125" i="7"/>
  <c r="P125" i="7"/>
  <c r="BK125" i="7"/>
  <c r="J125" i="7"/>
  <c r="BE125" i="7"/>
  <c r="BI124" i="7"/>
  <c r="BH124" i="7"/>
  <c r="BG124" i="7"/>
  <c r="BF124" i="7"/>
  <c r="T124" i="7"/>
  <c r="R124" i="7"/>
  <c r="P124" i="7"/>
  <c r="BK124" i="7"/>
  <c r="J124" i="7"/>
  <c r="BE124" i="7"/>
  <c r="BI123" i="7"/>
  <c r="BH123" i="7"/>
  <c r="BG123" i="7"/>
  <c r="BF123" i="7"/>
  <c r="T123" i="7"/>
  <c r="R123" i="7"/>
  <c r="P123" i="7"/>
  <c r="BK123" i="7"/>
  <c r="J123" i="7"/>
  <c r="BE123" i="7"/>
  <c r="BI122" i="7"/>
  <c r="BH122" i="7"/>
  <c r="BG122" i="7"/>
  <c r="BF122" i="7"/>
  <c r="T122" i="7"/>
  <c r="R122" i="7"/>
  <c r="P122" i="7"/>
  <c r="BK122" i="7"/>
  <c r="J122" i="7"/>
  <c r="BE122" i="7"/>
  <c r="BI121" i="7"/>
  <c r="BH121" i="7"/>
  <c r="BG121" i="7"/>
  <c r="BF121" i="7"/>
  <c r="T121" i="7"/>
  <c r="R121" i="7"/>
  <c r="P121" i="7"/>
  <c r="BK121" i="7"/>
  <c r="J121" i="7"/>
  <c r="BE121" i="7"/>
  <c r="BI120" i="7"/>
  <c r="BH120" i="7"/>
  <c r="BG120" i="7"/>
  <c r="BF120" i="7"/>
  <c r="T120" i="7"/>
  <c r="R120" i="7"/>
  <c r="P120" i="7"/>
  <c r="BK120" i="7"/>
  <c r="J120" i="7"/>
  <c r="BE120" i="7"/>
  <c r="BI119" i="7"/>
  <c r="BH119" i="7"/>
  <c r="BG119" i="7"/>
  <c r="BF119" i="7"/>
  <c r="T119" i="7"/>
  <c r="R119" i="7"/>
  <c r="R116" i="7" s="1"/>
  <c r="P119" i="7"/>
  <c r="BK119" i="7"/>
  <c r="J119" i="7"/>
  <c r="BE119" i="7"/>
  <c r="BI118" i="7"/>
  <c r="BH118" i="7"/>
  <c r="BG118" i="7"/>
  <c r="BF118" i="7"/>
  <c r="T118" i="7"/>
  <c r="R118" i="7"/>
  <c r="P118" i="7"/>
  <c r="BK118" i="7"/>
  <c r="BK116" i="7" s="1"/>
  <c r="J116" i="7" s="1"/>
  <c r="J62" i="7" s="1"/>
  <c r="J118" i="7"/>
  <c r="BE118" i="7"/>
  <c r="BI117" i="7"/>
  <c r="BH117" i="7"/>
  <c r="BG117" i="7"/>
  <c r="BF117" i="7"/>
  <c r="T117" i="7"/>
  <c r="T116" i="7"/>
  <c r="R117" i="7"/>
  <c r="P117" i="7"/>
  <c r="P116" i="7" s="1"/>
  <c r="BK117" i="7"/>
  <c r="J117" i="7"/>
  <c r="BE117" i="7" s="1"/>
  <c r="BI115" i="7"/>
  <c r="BH115" i="7"/>
  <c r="BG115" i="7"/>
  <c r="BF115" i="7"/>
  <c r="T115" i="7"/>
  <c r="R115" i="7"/>
  <c r="P115" i="7"/>
  <c r="BK115" i="7"/>
  <c r="J115" i="7"/>
  <c r="BE115" i="7"/>
  <c r="BI114" i="7"/>
  <c r="BH114" i="7"/>
  <c r="BG114" i="7"/>
  <c r="BF114" i="7"/>
  <c r="T114" i="7"/>
  <c r="R114" i="7"/>
  <c r="P114" i="7"/>
  <c r="BK114" i="7"/>
  <c r="J114" i="7"/>
  <c r="BE114" i="7"/>
  <c r="BI113" i="7"/>
  <c r="BH113" i="7"/>
  <c r="BG113" i="7"/>
  <c r="BF113" i="7"/>
  <c r="T113" i="7"/>
  <c r="R113" i="7"/>
  <c r="P113" i="7"/>
  <c r="BK113" i="7"/>
  <c r="J113" i="7"/>
  <c r="BE113" i="7"/>
  <c r="BI112" i="7"/>
  <c r="BH112" i="7"/>
  <c r="BG112" i="7"/>
  <c r="BF112" i="7"/>
  <c r="T112" i="7"/>
  <c r="R112" i="7"/>
  <c r="P112" i="7"/>
  <c r="BK112" i="7"/>
  <c r="J112" i="7"/>
  <c r="BE112" i="7"/>
  <c r="BI111" i="7"/>
  <c r="BH111" i="7"/>
  <c r="BG111" i="7"/>
  <c r="BF111" i="7"/>
  <c r="T111" i="7"/>
  <c r="R111" i="7"/>
  <c r="R108" i="7" s="1"/>
  <c r="P111" i="7"/>
  <c r="BK111" i="7"/>
  <c r="J111" i="7"/>
  <c r="BE111" i="7"/>
  <c r="BI110" i="7"/>
  <c r="BH110" i="7"/>
  <c r="BG110" i="7"/>
  <c r="BF110" i="7"/>
  <c r="T110" i="7"/>
  <c r="R110" i="7"/>
  <c r="P110" i="7"/>
  <c r="BK110" i="7"/>
  <c r="BK108" i="7" s="1"/>
  <c r="J108" i="7" s="1"/>
  <c r="J61" i="7" s="1"/>
  <c r="J110" i="7"/>
  <c r="BE110" i="7"/>
  <c r="BI109" i="7"/>
  <c r="BH109" i="7"/>
  <c r="BG109" i="7"/>
  <c r="BF109" i="7"/>
  <c r="T109" i="7"/>
  <c r="T108" i="7"/>
  <c r="R109" i="7"/>
  <c r="P109" i="7"/>
  <c r="P108" i="7" s="1"/>
  <c r="BK109" i="7"/>
  <c r="J109" i="7"/>
  <c r="BE109" i="7" s="1"/>
  <c r="BI107" i="7"/>
  <c r="BH107" i="7"/>
  <c r="BG107" i="7"/>
  <c r="BF107" i="7"/>
  <c r="T107" i="7"/>
  <c r="R107" i="7"/>
  <c r="P107" i="7"/>
  <c r="BK107" i="7"/>
  <c r="J107" i="7"/>
  <c r="BE107" i="7"/>
  <c r="BI106" i="7"/>
  <c r="BH106" i="7"/>
  <c r="BG106" i="7"/>
  <c r="BF106" i="7"/>
  <c r="T106" i="7"/>
  <c r="R106" i="7"/>
  <c r="P106" i="7"/>
  <c r="BK106" i="7"/>
  <c r="J106" i="7"/>
  <c r="BE106" i="7"/>
  <c r="BI105" i="7"/>
  <c r="BH105" i="7"/>
  <c r="BG105" i="7"/>
  <c r="BF105" i="7"/>
  <c r="T105" i="7"/>
  <c r="R105" i="7"/>
  <c r="P105" i="7"/>
  <c r="BK105" i="7"/>
  <c r="J105" i="7"/>
  <c r="BE105" i="7"/>
  <c r="BI104" i="7"/>
  <c r="BH104" i="7"/>
  <c r="BG104" i="7"/>
  <c r="BF104" i="7"/>
  <c r="T104" i="7"/>
  <c r="R104" i="7"/>
  <c r="P104" i="7"/>
  <c r="BK104" i="7"/>
  <c r="J104" i="7"/>
  <c r="BE104" i="7"/>
  <c r="BI103" i="7"/>
  <c r="BH103" i="7"/>
  <c r="BG103" i="7"/>
  <c r="BF103" i="7"/>
  <c r="T103" i="7"/>
  <c r="R103" i="7"/>
  <c r="P103" i="7"/>
  <c r="BK103" i="7"/>
  <c r="J103" i="7"/>
  <c r="BE103" i="7"/>
  <c r="BI102" i="7"/>
  <c r="BH102" i="7"/>
  <c r="BG102" i="7"/>
  <c r="BF102" i="7"/>
  <c r="T102" i="7"/>
  <c r="R102" i="7"/>
  <c r="P102" i="7"/>
  <c r="BK102" i="7"/>
  <c r="J102" i="7"/>
  <c r="BE102" i="7"/>
  <c r="BI101" i="7"/>
  <c r="BH101" i="7"/>
  <c r="BG101" i="7"/>
  <c r="BF101" i="7"/>
  <c r="T101" i="7"/>
  <c r="R101" i="7"/>
  <c r="P101" i="7"/>
  <c r="BK101" i="7"/>
  <c r="J101" i="7"/>
  <c r="BE101" i="7"/>
  <c r="BI100" i="7"/>
  <c r="BH100" i="7"/>
  <c r="BG100" i="7"/>
  <c r="BF100" i="7"/>
  <c r="T100" i="7"/>
  <c r="R100" i="7"/>
  <c r="P100" i="7"/>
  <c r="BK100" i="7"/>
  <c r="J100" i="7"/>
  <c r="BE100" i="7"/>
  <c r="BI99" i="7"/>
  <c r="BH99" i="7"/>
  <c r="BG99" i="7"/>
  <c r="BF99" i="7"/>
  <c r="T99" i="7"/>
  <c r="R99" i="7"/>
  <c r="P99" i="7"/>
  <c r="BK99" i="7"/>
  <c r="J99" i="7"/>
  <c r="BE99" i="7"/>
  <c r="BI98" i="7"/>
  <c r="BH98" i="7"/>
  <c r="BG98" i="7"/>
  <c r="BF98" i="7"/>
  <c r="T98" i="7"/>
  <c r="R98" i="7"/>
  <c r="P98" i="7"/>
  <c r="BK98" i="7"/>
  <c r="J98" i="7"/>
  <c r="BE98" i="7"/>
  <c r="BI97" i="7"/>
  <c r="BH97" i="7"/>
  <c r="BG97" i="7"/>
  <c r="BF97" i="7"/>
  <c r="T97" i="7"/>
  <c r="R97" i="7"/>
  <c r="P97" i="7"/>
  <c r="BK97" i="7"/>
  <c r="J97" i="7"/>
  <c r="BE97" i="7"/>
  <c r="BI96" i="7"/>
  <c r="BH96" i="7"/>
  <c r="BG96" i="7"/>
  <c r="BF96" i="7"/>
  <c r="T96" i="7"/>
  <c r="R96" i="7"/>
  <c r="P96" i="7"/>
  <c r="BK96" i="7"/>
  <c r="J96" i="7"/>
  <c r="BE96" i="7"/>
  <c r="BI95" i="7"/>
  <c r="BH95" i="7"/>
  <c r="BG95" i="7"/>
  <c r="BF95" i="7"/>
  <c r="T95" i="7"/>
  <c r="R95" i="7"/>
  <c r="P95" i="7"/>
  <c r="BK95" i="7"/>
  <c r="J95" i="7"/>
  <c r="BE95" i="7"/>
  <c r="BI94" i="7"/>
  <c r="BH94" i="7"/>
  <c r="BG94" i="7"/>
  <c r="BF94" i="7"/>
  <c r="T94" i="7"/>
  <c r="R94" i="7"/>
  <c r="P94" i="7"/>
  <c r="BK94" i="7"/>
  <c r="J94" i="7"/>
  <c r="BE94" i="7"/>
  <c r="BI93" i="7"/>
  <c r="BH93" i="7"/>
  <c r="BG93" i="7"/>
  <c r="BF93" i="7"/>
  <c r="T93" i="7"/>
  <c r="T90" i="7" s="1"/>
  <c r="R93" i="7"/>
  <c r="P93" i="7"/>
  <c r="BK93" i="7"/>
  <c r="J93" i="7"/>
  <c r="BE93" i="7"/>
  <c r="BI92" i="7"/>
  <c r="BH92" i="7"/>
  <c r="BG92" i="7"/>
  <c r="BF92" i="7"/>
  <c r="T92" i="7"/>
  <c r="R92" i="7"/>
  <c r="P92" i="7"/>
  <c r="BK92" i="7"/>
  <c r="J92" i="7"/>
  <c r="BE92" i="7"/>
  <c r="BI91" i="7"/>
  <c r="BH91" i="7"/>
  <c r="BG91" i="7"/>
  <c r="BF91" i="7"/>
  <c r="T91" i="7"/>
  <c r="R91" i="7"/>
  <c r="P91" i="7"/>
  <c r="P90" i="7" s="1"/>
  <c r="BK91" i="7"/>
  <c r="BK90" i="7" s="1"/>
  <c r="J91" i="7"/>
  <c r="BE91" i="7" s="1"/>
  <c r="J85" i="7"/>
  <c r="F83" i="7"/>
  <c r="E81" i="7"/>
  <c r="J54" i="7"/>
  <c r="F52" i="7"/>
  <c r="E50" i="7"/>
  <c r="J24" i="7"/>
  <c r="E24" i="7"/>
  <c r="J86" i="7"/>
  <c r="J55" i="7"/>
  <c r="J23" i="7"/>
  <c r="J18" i="7"/>
  <c r="E18" i="7"/>
  <c r="F55" i="7" s="1"/>
  <c r="F86" i="7"/>
  <c r="J17" i="7"/>
  <c r="J15" i="7"/>
  <c r="E15" i="7"/>
  <c r="J14" i="7"/>
  <c r="J12" i="7"/>
  <c r="E7" i="7"/>
  <c r="J37" i="6"/>
  <c r="J36" i="6"/>
  <c r="AY59" i="1"/>
  <c r="J35" i="6"/>
  <c r="AX59" i="1"/>
  <c r="BI96" i="6"/>
  <c r="BH96" i="6"/>
  <c r="BG96" i="6"/>
  <c r="BF96" i="6"/>
  <c r="T96" i="6"/>
  <c r="R96" i="6"/>
  <c r="P96" i="6"/>
  <c r="BK96" i="6"/>
  <c r="J96" i="6"/>
  <c r="BE96" i="6"/>
  <c r="BI95" i="6"/>
  <c r="BH95" i="6"/>
  <c r="BG95" i="6"/>
  <c r="BF95" i="6"/>
  <c r="T95" i="6"/>
  <c r="R95" i="6"/>
  <c r="P95" i="6"/>
  <c r="BK95" i="6"/>
  <c r="J95" i="6"/>
  <c r="BE95" i="6"/>
  <c r="BI94" i="6"/>
  <c r="BH94" i="6"/>
  <c r="BG94" i="6"/>
  <c r="BF94" i="6"/>
  <c r="T94" i="6"/>
  <c r="R94" i="6"/>
  <c r="P94" i="6"/>
  <c r="BK94" i="6"/>
  <c r="J94" i="6"/>
  <c r="BE94" i="6"/>
  <c r="BI93" i="6"/>
  <c r="BH93" i="6"/>
  <c r="BG93" i="6"/>
  <c r="BF93" i="6"/>
  <c r="T93" i="6"/>
  <c r="R93" i="6"/>
  <c r="P93" i="6"/>
  <c r="BK93" i="6"/>
  <c r="J93" i="6"/>
  <c r="BE93" i="6"/>
  <c r="BI92" i="6"/>
  <c r="BH92" i="6"/>
  <c r="BG92" i="6"/>
  <c r="BF92" i="6"/>
  <c r="T92" i="6"/>
  <c r="R92" i="6"/>
  <c r="P92" i="6"/>
  <c r="BK92" i="6"/>
  <c r="J92" i="6"/>
  <c r="BE92" i="6"/>
  <c r="BI91" i="6"/>
  <c r="BH91" i="6"/>
  <c r="BG91" i="6"/>
  <c r="BF91" i="6"/>
  <c r="T91" i="6"/>
  <c r="R91" i="6"/>
  <c r="P91" i="6"/>
  <c r="BK91" i="6"/>
  <c r="J91" i="6"/>
  <c r="BE91" i="6"/>
  <c r="BI90" i="6"/>
  <c r="BH90" i="6"/>
  <c r="BG90" i="6"/>
  <c r="BF90" i="6"/>
  <c r="T90" i="6"/>
  <c r="R90" i="6"/>
  <c r="P90" i="6"/>
  <c r="BK90" i="6"/>
  <c r="J90" i="6"/>
  <c r="BE90" i="6"/>
  <c r="BI89" i="6"/>
  <c r="BH89" i="6"/>
  <c r="BG89" i="6"/>
  <c r="BF89" i="6"/>
  <c r="T89" i="6"/>
  <c r="R89" i="6"/>
  <c r="P89" i="6"/>
  <c r="BK89" i="6"/>
  <c r="J89" i="6"/>
  <c r="BE89" i="6"/>
  <c r="BI88" i="6"/>
  <c r="BH88" i="6"/>
  <c r="BG88" i="6"/>
  <c r="BF88" i="6"/>
  <c r="T88" i="6"/>
  <c r="R88" i="6"/>
  <c r="P88" i="6"/>
  <c r="BK88" i="6"/>
  <c r="J88" i="6"/>
  <c r="BE88" i="6"/>
  <c r="BI87" i="6"/>
  <c r="BH87" i="6"/>
  <c r="BG87" i="6"/>
  <c r="BF87" i="6"/>
  <c r="T87" i="6"/>
  <c r="R87" i="6"/>
  <c r="P87" i="6"/>
  <c r="BK87" i="6"/>
  <c r="J87" i="6"/>
  <c r="BE87" i="6"/>
  <c r="BI86" i="6"/>
  <c r="BH86" i="6"/>
  <c r="F36" i="6" s="1"/>
  <c r="BC59" i="1" s="1"/>
  <c r="BG86" i="6"/>
  <c r="BF86" i="6"/>
  <c r="T86" i="6"/>
  <c r="T83" i="6" s="1"/>
  <c r="R86" i="6"/>
  <c r="R83" i="6" s="1"/>
  <c r="R82" i="6" s="1"/>
  <c r="R81" i="6" s="1"/>
  <c r="P86" i="6"/>
  <c r="BK86" i="6"/>
  <c r="J86" i="6"/>
  <c r="BE86" i="6"/>
  <c r="BI85" i="6"/>
  <c r="BH85" i="6"/>
  <c r="BG85" i="6"/>
  <c r="F35" i="6" s="1"/>
  <c r="BB59" i="1" s="1"/>
  <c r="BF85" i="6"/>
  <c r="T85" i="6"/>
  <c r="R85" i="6"/>
  <c r="P85" i="6"/>
  <c r="P83" i="6" s="1"/>
  <c r="BK85" i="6"/>
  <c r="BK83" i="6" s="1"/>
  <c r="J85" i="6"/>
  <c r="BE85" i="6"/>
  <c r="BI84" i="6"/>
  <c r="F37" i="6"/>
  <c r="BD59" i="1" s="1"/>
  <c r="BH84" i="6"/>
  <c r="BG84" i="6"/>
  <c r="BF84" i="6"/>
  <c r="T84" i="6"/>
  <c r="T82" i="6"/>
  <c r="T81" i="6" s="1"/>
  <c r="R84" i="6"/>
  <c r="P84" i="6"/>
  <c r="P82" i="6"/>
  <c r="P81" i="6" s="1"/>
  <c r="AU59" i="1" s="1"/>
  <c r="BK84" i="6"/>
  <c r="J84" i="6"/>
  <c r="BE84" i="6" s="1"/>
  <c r="J77" i="6"/>
  <c r="F75" i="6"/>
  <c r="E73" i="6"/>
  <c r="J54" i="6"/>
  <c r="F52" i="6"/>
  <c r="E50" i="6"/>
  <c r="J24" i="6"/>
  <c r="E24" i="6"/>
  <c r="J23" i="6"/>
  <c r="J18" i="6"/>
  <c r="E18" i="6"/>
  <c r="F78" i="6"/>
  <c r="F55" i="6"/>
  <c r="J17" i="6"/>
  <c r="J15" i="6"/>
  <c r="E15" i="6"/>
  <c r="F54" i="6" s="1"/>
  <c r="F77" i="6"/>
  <c r="J14" i="6"/>
  <c r="J12" i="6"/>
  <c r="J52" i="6" s="1"/>
  <c r="J75" i="6"/>
  <c r="E7" i="6"/>
  <c r="E71" i="6"/>
  <c r="E48" i="6"/>
  <c r="J37" i="5"/>
  <c r="J36" i="5"/>
  <c r="AY58" i="1"/>
  <c r="J35" i="5"/>
  <c r="AX58" i="1" s="1"/>
  <c r="BI121" i="5"/>
  <c r="BH121" i="5"/>
  <c r="BG121" i="5"/>
  <c r="BF121" i="5"/>
  <c r="T121" i="5"/>
  <c r="R121" i="5"/>
  <c r="P121" i="5"/>
  <c r="BK121" i="5"/>
  <c r="J121" i="5"/>
  <c r="BE121" i="5"/>
  <c r="BI120" i="5"/>
  <c r="BH120" i="5"/>
  <c r="BG120" i="5"/>
  <c r="BF120" i="5"/>
  <c r="T120" i="5"/>
  <c r="R120" i="5"/>
  <c r="P120" i="5"/>
  <c r="BK120" i="5"/>
  <c r="J120" i="5"/>
  <c r="BE120" i="5" s="1"/>
  <c r="BI119" i="5"/>
  <c r="BH119" i="5"/>
  <c r="BG119" i="5"/>
  <c r="BF119" i="5"/>
  <c r="T119" i="5"/>
  <c r="R119" i="5"/>
  <c r="P119" i="5"/>
  <c r="BK119" i="5"/>
  <c r="J119" i="5"/>
  <c r="BE119" i="5"/>
  <c r="BI118" i="5"/>
  <c r="BH118" i="5"/>
  <c r="BG118" i="5"/>
  <c r="BF118" i="5"/>
  <c r="T118" i="5"/>
  <c r="T117" i="5" s="1"/>
  <c r="R118" i="5"/>
  <c r="R117" i="5"/>
  <c r="P118" i="5"/>
  <c r="P117" i="5" s="1"/>
  <c r="BK118" i="5"/>
  <c r="BK117" i="5"/>
  <c r="J117" i="5"/>
  <c r="J66" i="5" s="1"/>
  <c r="J118" i="5"/>
  <c r="BE118" i="5" s="1"/>
  <c r="BI116" i="5"/>
  <c r="BH116" i="5"/>
  <c r="BG116" i="5"/>
  <c r="BF116" i="5"/>
  <c r="T116" i="5"/>
  <c r="T115" i="5"/>
  <c r="R116" i="5"/>
  <c r="R115" i="5"/>
  <c r="P116" i="5"/>
  <c r="P115" i="5"/>
  <c r="BK116" i="5"/>
  <c r="BK115" i="5"/>
  <c r="J115" i="5" s="1"/>
  <c r="J65" i="5" s="1"/>
  <c r="J116" i="5"/>
  <c r="BE116" i="5" s="1"/>
  <c r="BI114" i="5"/>
  <c r="BH114" i="5"/>
  <c r="BG114" i="5"/>
  <c r="BF114" i="5"/>
  <c r="T114" i="5"/>
  <c r="R114" i="5"/>
  <c r="R111" i="5" s="1"/>
  <c r="P114" i="5"/>
  <c r="BK114" i="5"/>
  <c r="J114" i="5"/>
  <c r="BE114" i="5" s="1"/>
  <c r="BI113" i="5"/>
  <c r="BH113" i="5"/>
  <c r="BG113" i="5"/>
  <c r="BF113" i="5"/>
  <c r="T113" i="5"/>
  <c r="R113" i="5"/>
  <c r="P113" i="5"/>
  <c r="BK113" i="5"/>
  <c r="BK111" i="5" s="1"/>
  <c r="J111" i="5" s="1"/>
  <c r="J113" i="5"/>
  <c r="BE113" i="5"/>
  <c r="BI112" i="5"/>
  <c r="BH112" i="5"/>
  <c r="BG112" i="5"/>
  <c r="BF112" i="5"/>
  <c r="T112" i="5"/>
  <c r="T111" i="5" s="1"/>
  <c r="R112" i="5"/>
  <c r="P112" i="5"/>
  <c r="P111" i="5" s="1"/>
  <c r="BK112" i="5"/>
  <c r="J112" i="5"/>
  <c r="BE112" i="5" s="1"/>
  <c r="J64" i="5"/>
  <c r="BI110" i="5"/>
  <c r="BH110" i="5"/>
  <c r="BG110" i="5"/>
  <c r="BF110" i="5"/>
  <c r="T110" i="5"/>
  <c r="R110" i="5"/>
  <c r="P110" i="5"/>
  <c r="BK110" i="5"/>
  <c r="BK108" i="5" s="1"/>
  <c r="J108" i="5" s="1"/>
  <c r="J63" i="5" s="1"/>
  <c r="J110" i="5"/>
  <c r="BE110" i="5"/>
  <c r="BI109" i="5"/>
  <c r="BH109" i="5"/>
  <c r="BG109" i="5"/>
  <c r="BF109" i="5"/>
  <c r="T109" i="5"/>
  <c r="T108" i="5"/>
  <c r="R109" i="5"/>
  <c r="R108" i="5"/>
  <c r="P109" i="5"/>
  <c r="P108" i="5"/>
  <c r="BK109" i="5"/>
  <c r="J109" i="5"/>
  <c r="BE109" i="5"/>
  <c r="BI107" i="5"/>
  <c r="BH107" i="5"/>
  <c r="BG107" i="5"/>
  <c r="BF107" i="5"/>
  <c r="T107" i="5"/>
  <c r="R107" i="5"/>
  <c r="P107" i="5"/>
  <c r="BK107" i="5"/>
  <c r="J107" i="5"/>
  <c r="BE107" i="5"/>
  <c r="BI106" i="5"/>
  <c r="BH106" i="5"/>
  <c r="BG106" i="5"/>
  <c r="BF106" i="5"/>
  <c r="T106" i="5"/>
  <c r="R106" i="5"/>
  <c r="P106" i="5"/>
  <c r="BK106" i="5"/>
  <c r="J106" i="5"/>
  <c r="BE106" i="5" s="1"/>
  <c r="BI105" i="5"/>
  <c r="BH105" i="5"/>
  <c r="BG105" i="5"/>
  <c r="BF105" i="5"/>
  <c r="T105" i="5"/>
  <c r="R105" i="5"/>
  <c r="P105" i="5"/>
  <c r="BK105" i="5"/>
  <c r="J105" i="5"/>
  <c r="BE105" i="5"/>
  <c r="BI104" i="5"/>
  <c r="BH104" i="5"/>
  <c r="BG104" i="5"/>
  <c r="BF104" i="5"/>
  <c r="T104" i="5"/>
  <c r="R104" i="5"/>
  <c r="P104" i="5"/>
  <c r="BK104" i="5"/>
  <c r="J104" i="5"/>
  <c r="BE104" i="5" s="1"/>
  <c r="BI103" i="5"/>
  <c r="BH103" i="5"/>
  <c r="BG103" i="5"/>
  <c r="BF103" i="5"/>
  <c r="T103" i="5"/>
  <c r="R103" i="5"/>
  <c r="P103" i="5"/>
  <c r="BK103" i="5"/>
  <c r="J103" i="5"/>
  <c r="BE103" i="5"/>
  <c r="BI102" i="5"/>
  <c r="BH102" i="5"/>
  <c r="BG102" i="5"/>
  <c r="BF102" i="5"/>
  <c r="T102" i="5"/>
  <c r="R102" i="5"/>
  <c r="P102" i="5"/>
  <c r="BK102" i="5"/>
  <c r="J102" i="5"/>
  <c r="BE102" i="5" s="1"/>
  <c r="BI101" i="5"/>
  <c r="BH101" i="5"/>
  <c r="BG101" i="5"/>
  <c r="BF101" i="5"/>
  <c r="T101" i="5"/>
  <c r="R101" i="5"/>
  <c r="P101" i="5"/>
  <c r="BK101" i="5"/>
  <c r="J101" i="5"/>
  <c r="BE101" i="5"/>
  <c r="BI100" i="5"/>
  <c r="BH100" i="5"/>
  <c r="BG100" i="5"/>
  <c r="BF100" i="5"/>
  <c r="T100" i="5"/>
  <c r="R100" i="5"/>
  <c r="P100" i="5"/>
  <c r="BK100" i="5"/>
  <c r="J100" i="5"/>
  <c r="BE100" i="5" s="1"/>
  <c r="BI99" i="5"/>
  <c r="BH99" i="5"/>
  <c r="BG99" i="5"/>
  <c r="BF99" i="5"/>
  <c r="T99" i="5"/>
  <c r="R99" i="5"/>
  <c r="P99" i="5"/>
  <c r="BK99" i="5"/>
  <c r="J99" i="5"/>
  <c r="BE99" i="5"/>
  <c r="BI98" i="5"/>
  <c r="BH98" i="5"/>
  <c r="BG98" i="5"/>
  <c r="BF98" i="5"/>
  <c r="T98" i="5"/>
  <c r="R98" i="5"/>
  <c r="P98" i="5"/>
  <c r="BK98" i="5"/>
  <c r="J98" i="5"/>
  <c r="BE98" i="5" s="1"/>
  <c r="BI97" i="5"/>
  <c r="BH97" i="5"/>
  <c r="BG97" i="5"/>
  <c r="BF97" i="5"/>
  <c r="T97" i="5"/>
  <c r="R97" i="5"/>
  <c r="P97" i="5"/>
  <c r="BK97" i="5"/>
  <c r="J97" i="5"/>
  <c r="BE97" i="5"/>
  <c r="BI96" i="5"/>
  <c r="BH96" i="5"/>
  <c r="BG96" i="5"/>
  <c r="BF96" i="5"/>
  <c r="T96" i="5"/>
  <c r="R96" i="5"/>
  <c r="P96" i="5"/>
  <c r="BK96" i="5"/>
  <c r="J96" i="5"/>
  <c r="BE96" i="5" s="1"/>
  <c r="BI95" i="5"/>
  <c r="BH95" i="5"/>
  <c r="BG95" i="5"/>
  <c r="BF95" i="5"/>
  <c r="T95" i="5"/>
  <c r="R95" i="5"/>
  <c r="P95" i="5"/>
  <c r="BK95" i="5"/>
  <c r="J95" i="5"/>
  <c r="BE95" i="5"/>
  <c r="BI94" i="5"/>
  <c r="BH94" i="5"/>
  <c r="BG94" i="5"/>
  <c r="BF94" i="5"/>
  <c r="T94" i="5"/>
  <c r="R94" i="5"/>
  <c r="P94" i="5"/>
  <c r="BK94" i="5"/>
  <c r="J94" i="5"/>
  <c r="BE94" i="5" s="1"/>
  <c r="BI93" i="5"/>
  <c r="BH93" i="5"/>
  <c r="BG93" i="5"/>
  <c r="BF93" i="5"/>
  <c r="T93" i="5"/>
  <c r="R93" i="5"/>
  <c r="P93" i="5"/>
  <c r="BK93" i="5"/>
  <c r="J93" i="5"/>
  <c r="BE93" i="5"/>
  <c r="BI92" i="5"/>
  <c r="BH92" i="5"/>
  <c r="BG92" i="5"/>
  <c r="BF92" i="5"/>
  <c r="T92" i="5"/>
  <c r="R92" i="5"/>
  <c r="P92" i="5"/>
  <c r="BK92" i="5"/>
  <c r="J92" i="5"/>
  <c r="BE92" i="5" s="1"/>
  <c r="BI91" i="5"/>
  <c r="BH91" i="5"/>
  <c r="BG91" i="5"/>
  <c r="F35" i="5" s="1"/>
  <c r="BB58" i="1" s="1"/>
  <c r="BF91" i="5"/>
  <c r="T91" i="5"/>
  <c r="R91" i="5"/>
  <c r="P91" i="5"/>
  <c r="BK91" i="5"/>
  <c r="J91" i="5"/>
  <c r="BE91" i="5"/>
  <c r="BI90" i="5"/>
  <c r="F37" i="5" s="1"/>
  <c r="BD58" i="1" s="1"/>
  <c r="BH90" i="5"/>
  <c r="F36" i="5" s="1"/>
  <c r="BC58" i="1" s="1"/>
  <c r="BG90" i="5"/>
  <c r="BF90" i="5"/>
  <c r="T90" i="5"/>
  <c r="R90" i="5"/>
  <c r="R89" i="5" s="1"/>
  <c r="R88" i="5" s="1"/>
  <c r="R87" i="5" s="1"/>
  <c r="R86" i="5" s="1"/>
  <c r="P90" i="5"/>
  <c r="BK90" i="5"/>
  <c r="BK89" i="5"/>
  <c r="J89" i="5" s="1"/>
  <c r="J62" i="5" s="1"/>
  <c r="BK88" i="5"/>
  <c r="J90" i="5"/>
  <c r="BE90" i="5"/>
  <c r="J82" i="5"/>
  <c r="F80" i="5"/>
  <c r="E78" i="5"/>
  <c r="J54" i="5"/>
  <c r="F52" i="5"/>
  <c r="E50" i="5"/>
  <c r="J24" i="5"/>
  <c r="E24" i="5"/>
  <c r="J83" i="5" s="1"/>
  <c r="J55" i="5"/>
  <c r="J23" i="5"/>
  <c r="J18" i="5"/>
  <c r="E18" i="5"/>
  <c r="F55" i="5" s="1"/>
  <c r="F83" i="5"/>
  <c r="J17" i="5"/>
  <c r="J15" i="5"/>
  <c r="E15" i="5"/>
  <c r="F82" i="5" s="1"/>
  <c r="F54" i="5"/>
  <c r="J14" i="5"/>
  <c r="J12" i="5"/>
  <c r="J80" i="5" s="1"/>
  <c r="E7" i="5"/>
  <c r="J37" i="4"/>
  <c r="J36" i="4"/>
  <c r="AY57" i="1"/>
  <c r="J35" i="4"/>
  <c r="AX57" i="1"/>
  <c r="BI263" i="4"/>
  <c r="BH263" i="4"/>
  <c r="BG263" i="4"/>
  <c r="BF263" i="4"/>
  <c r="T263" i="4"/>
  <c r="T262" i="4"/>
  <c r="R263" i="4"/>
  <c r="R262" i="4"/>
  <c r="P263" i="4"/>
  <c r="P262" i="4"/>
  <c r="BK263" i="4"/>
  <c r="BK262" i="4"/>
  <c r="J262" i="4" s="1"/>
  <c r="J66" i="4" s="1"/>
  <c r="J263" i="4"/>
  <c r="BE263" i="4" s="1"/>
  <c r="BI261" i="4"/>
  <c r="BH261" i="4"/>
  <c r="BG261" i="4"/>
  <c r="BF261" i="4"/>
  <c r="T261" i="4"/>
  <c r="R261" i="4"/>
  <c r="R258" i="4" s="1"/>
  <c r="P261" i="4"/>
  <c r="BK261" i="4"/>
  <c r="J261" i="4"/>
  <c r="BE261" i="4" s="1"/>
  <c r="BI260" i="4"/>
  <c r="BH260" i="4"/>
  <c r="BG260" i="4"/>
  <c r="BF260" i="4"/>
  <c r="T260" i="4"/>
  <c r="R260" i="4"/>
  <c r="P260" i="4"/>
  <c r="BK260" i="4"/>
  <c r="BK258" i="4" s="1"/>
  <c r="J258" i="4" s="1"/>
  <c r="J260" i="4"/>
  <c r="BE260" i="4"/>
  <c r="BI259" i="4"/>
  <c r="BH259" i="4"/>
  <c r="BG259" i="4"/>
  <c r="BF259" i="4"/>
  <c r="T259" i="4"/>
  <c r="T258" i="4" s="1"/>
  <c r="R259" i="4"/>
  <c r="P259" i="4"/>
  <c r="P258" i="4" s="1"/>
  <c r="BK259" i="4"/>
  <c r="J259" i="4"/>
  <c r="BE259" i="4" s="1"/>
  <c r="J65" i="4"/>
  <c r="BI256" i="4"/>
  <c r="BH256" i="4"/>
  <c r="BG256" i="4"/>
  <c r="BF256" i="4"/>
  <c r="T256" i="4"/>
  <c r="R256" i="4"/>
  <c r="P256" i="4"/>
  <c r="BK256" i="4"/>
  <c r="J256" i="4"/>
  <c r="BE256" i="4"/>
  <c r="BI254" i="4"/>
  <c r="BH254" i="4"/>
  <c r="BG254" i="4"/>
  <c r="BF254" i="4"/>
  <c r="T254" i="4"/>
  <c r="R254" i="4"/>
  <c r="P254" i="4"/>
  <c r="BK254" i="4"/>
  <c r="J254" i="4"/>
  <c r="BE254" i="4"/>
  <c r="BI252" i="4"/>
  <c r="BH252" i="4"/>
  <c r="BG252" i="4"/>
  <c r="BF252" i="4"/>
  <c r="T252" i="4"/>
  <c r="T251" i="4"/>
  <c r="R252" i="4"/>
  <c r="R251" i="4"/>
  <c r="P252" i="4"/>
  <c r="P251" i="4"/>
  <c r="BK252" i="4"/>
  <c r="BK251" i="4"/>
  <c r="J251" i="4" s="1"/>
  <c r="J64" i="4" s="1"/>
  <c r="J252" i="4"/>
  <c r="BE252" i="4" s="1"/>
  <c r="BI249" i="4"/>
  <c r="BH249" i="4"/>
  <c r="BG249" i="4"/>
  <c r="BF249" i="4"/>
  <c r="T249" i="4"/>
  <c r="R249" i="4"/>
  <c r="P249" i="4"/>
  <c r="BK249" i="4"/>
  <c r="J249" i="4"/>
  <c r="BE249" i="4" s="1"/>
  <c r="BI247" i="4"/>
  <c r="BH247" i="4"/>
  <c r="BG247" i="4"/>
  <c r="BF247" i="4"/>
  <c r="T247" i="4"/>
  <c r="R247" i="4"/>
  <c r="P247" i="4"/>
  <c r="BK247" i="4"/>
  <c r="J247" i="4"/>
  <c r="BE247" i="4"/>
  <c r="BI246" i="4"/>
  <c r="BH246" i="4"/>
  <c r="BG246" i="4"/>
  <c r="BF246" i="4"/>
  <c r="T246" i="4"/>
  <c r="R246" i="4"/>
  <c r="P246" i="4"/>
  <c r="BK246" i="4"/>
  <c r="J246" i="4"/>
  <c r="BE246" i="4" s="1"/>
  <c r="BI244" i="4"/>
  <c r="BH244" i="4"/>
  <c r="BG244" i="4"/>
  <c r="BF244" i="4"/>
  <c r="T244" i="4"/>
  <c r="R244" i="4"/>
  <c r="P244" i="4"/>
  <c r="BK244" i="4"/>
  <c r="J244" i="4"/>
  <c r="BE244" i="4"/>
  <c r="BI242" i="4"/>
  <c r="BH242" i="4"/>
  <c r="BG242" i="4"/>
  <c r="BF242" i="4"/>
  <c r="T242" i="4"/>
  <c r="R242" i="4"/>
  <c r="P242" i="4"/>
  <c r="BK242" i="4"/>
  <c r="J242" i="4"/>
  <c r="BE242" i="4" s="1"/>
  <c r="BI239" i="4"/>
  <c r="BH239" i="4"/>
  <c r="BG239" i="4"/>
  <c r="BF239" i="4"/>
  <c r="T239" i="4"/>
  <c r="R239" i="4"/>
  <c r="P239" i="4"/>
  <c r="BK239" i="4"/>
  <c r="J239" i="4"/>
  <c r="BE239" i="4"/>
  <c r="BI237" i="4"/>
  <c r="BH237" i="4"/>
  <c r="BG237" i="4"/>
  <c r="BF237" i="4"/>
  <c r="T237" i="4"/>
  <c r="R237" i="4"/>
  <c r="P237" i="4"/>
  <c r="BK237" i="4"/>
  <c r="J237" i="4"/>
  <c r="BE237" i="4" s="1"/>
  <c r="BI235" i="4"/>
  <c r="BH235" i="4"/>
  <c r="BG235" i="4"/>
  <c r="BF235" i="4"/>
  <c r="T235" i="4"/>
  <c r="R235" i="4"/>
  <c r="P235" i="4"/>
  <c r="BK235" i="4"/>
  <c r="J235" i="4"/>
  <c r="BE235" i="4"/>
  <c r="BI233" i="4"/>
  <c r="BH233" i="4"/>
  <c r="BG233" i="4"/>
  <c r="BF233" i="4"/>
  <c r="T233" i="4"/>
  <c r="R233" i="4"/>
  <c r="P233" i="4"/>
  <c r="BK233" i="4"/>
  <c r="J233" i="4"/>
  <c r="BE233" i="4" s="1"/>
  <c r="BI230" i="4"/>
  <c r="BH230" i="4"/>
  <c r="BG230" i="4"/>
  <c r="BF230" i="4"/>
  <c r="T230" i="4"/>
  <c r="R230" i="4"/>
  <c r="P230" i="4"/>
  <c r="BK230" i="4"/>
  <c r="J230" i="4"/>
  <c r="BE230" i="4"/>
  <c r="BI227" i="4"/>
  <c r="BH227" i="4"/>
  <c r="BG227" i="4"/>
  <c r="BF227" i="4"/>
  <c r="T227" i="4"/>
  <c r="R227" i="4"/>
  <c r="P227" i="4"/>
  <c r="BK227" i="4"/>
  <c r="J227" i="4"/>
  <c r="BE227" i="4" s="1"/>
  <c r="BI225" i="4"/>
  <c r="BH225" i="4"/>
  <c r="BG225" i="4"/>
  <c r="BF225" i="4"/>
  <c r="T225" i="4"/>
  <c r="R225" i="4"/>
  <c r="P225" i="4"/>
  <c r="BK225" i="4"/>
  <c r="J225" i="4"/>
  <c r="BE225" i="4"/>
  <c r="BI223" i="4"/>
  <c r="BH223" i="4"/>
  <c r="BG223" i="4"/>
  <c r="BF223" i="4"/>
  <c r="T223" i="4"/>
  <c r="R223" i="4"/>
  <c r="P223" i="4"/>
  <c r="BK223" i="4"/>
  <c r="J223" i="4"/>
  <c r="BE223" i="4" s="1"/>
  <c r="BI221" i="4"/>
  <c r="BH221" i="4"/>
  <c r="BG221" i="4"/>
  <c r="BF221" i="4"/>
  <c r="T221" i="4"/>
  <c r="R221" i="4"/>
  <c r="P221" i="4"/>
  <c r="BK221" i="4"/>
  <c r="J221" i="4"/>
  <c r="BE221" i="4"/>
  <c r="BI220" i="4"/>
  <c r="BH220" i="4"/>
  <c r="BG220" i="4"/>
  <c r="BF220" i="4"/>
  <c r="T220" i="4"/>
  <c r="R220" i="4"/>
  <c r="R197" i="4" s="1"/>
  <c r="P220" i="4"/>
  <c r="BK220" i="4"/>
  <c r="J220" i="4"/>
  <c r="BE220" i="4" s="1"/>
  <c r="BI219" i="4"/>
  <c r="BH219" i="4"/>
  <c r="BG219" i="4"/>
  <c r="BF219" i="4"/>
  <c r="T219" i="4"/>
  <c r="R219" i="4"/>
  <c r="P219" i="4"/>
  <c r="BK219" i="4"/>
  <c r="J219" i="4"/>
  <c r="BE219" i="4"/>
  <c r="BI216" i="4"/>
  <c r="BH216" i="4"/>
  <c r="BG216" i="4"/>
  <c r="BF216" i="4"/>
  <c r="T216" i="4"/>
  <c r="R216" i="4"/>
  <c r="P216" i="4"/>
  <c r="BK216" i="4"/>
  <c r="J216" i="4"/>
  <c r="BE216" i="4" s="1"/>
  <c r="BI214" i="4"/>
  <c r="BH214" i="4"/>
  <c r="BG214" i="4"/>
  <c r="BF214" i="4"/>
  <c r="T214" i="4"/>
  <c r="R214" i="4"/>
  <c r="P214" i="4"/>
  <c r="BK214" i="4"/>
  <c r="J214" i="4"/>
  <c r="BE214" i="4"/>
  <c r="BI213" i="4"/>
  <c r="BH213" i="4"/>
  <c r="BG213" i="4"/>
  <c r="BF213" i="4"/>
  <c r="T213" i="4"/>
  <c r="R213" i="4"/>
  <c r="P213" i="4"/>
  <c r="BK213" i="4"/>
  <c r="J213" i="4"/>
  <c r="BE213" i="4" s="1"/>
  <c r="BI211" i="4"/>
  <c r="BH211" i="4"/>
  <c r="BG211" i="4"/>
  <c r="BF211" i="4"/>
  <c r="T211" i="4"/>
  <c r="R211" i="4"/>
  <c r="P211" i="4"/>
  <c r="BK211" i="4"/>
  <c r="J211" i="4"/>
  <c r="BE211" i="4"/>
  <c r="BI209" i="4"/>
  <c r="BH209" i="4"/>
  <c r="BG209" i="4"/>
  <c r="BF209" i="4"/>
  <c r="T209" i="4"/>
  <c r="R209" i="4"/>
  <c r="P209" i="4"/>
  <c r="BK209" i="4"/>
  <c r="J209" i="4"/>
  <c r="BE209" i="4" s="1"/>
  <c r="BI208" i="4"/>
  <c r="BH208" i="4"/>
  <c r="BG208" i="4"/>
  <c r="BF208" i="4"/>
  <c r="T208" i="4"/>
  <c r="R208" i="4"/>
  <c r="P208" i="4"/>
  <c r="BK208" i="4"/>
  <c r="J208" i="4"/>
  <c r="BE208" i="4"/>
  <c r="BI205" i="4"/>
  <c r="BH205" i="4"/>
  <c r="BG205" i="4"/>
  <c r="BF205" i="4"/>
  <c r="T205" i="4"/>
  <c r="R205" i="4"/>
  <c r="P205" i="4"/>
  <c r="BK205" i="4"/>
  <c r="J205" i="4"/>
  <c r="BE205" i="4" s="1"/>
  <c r="BI204" i="4"/>
  <c r="BH204" i="4"/>
  <c r="BG204" i="4"/>
  <c r="BF204" i="4"/>
  <c r="T204" i="4"/>
  <c r="R204" i="4"/>
  <c r="P204" i="4"/>
  <c r="BK204" i="4"/>
  <c r="J204" i="4"/>
  <c r="BE204" i="4"/>
  <c r="BI202" i="4"/>
  <c r="BH202" i="4"/>
  <c r="BG202" i="4"/>
  <c r="BF202" i="4"/>
  <c r="T202" i="4"/>
  <c r="R202" i="4"/>
  <c r="P202" i="4"/>
  <c r="BK202" i="4"/>
  <c r="J202" i="4"/>
  <c r="BE202" i="4" s="1"/>
  <c r="BI201" i="4"/>
  <c r="BH201" i="4"/>
  <c r="BG201" i="4"/>
  <c r="BF201" i="4"/>
  <c r="T201" i="4"/>
  <c r="R201" i="4"/>
  <c r="P201" i="4"/>
  <c r="BK201" i="4"/>
  <c r="J201" i="4"/>
  <c r="BE201" i="4"/>
  <c r="BI198" i="4"/>
  <c r="BH198" i="4"/>
  <c r="BG198" i="4"/>
  <c r="BF198" i="4"/>
  <c r="T198" i="4"/>
  <c r="T197" i="4" s="1"/>
  <c r="R198" i="4"/>
  <c r="P198" i="4"/>
  <c r="BK198" i="4"/>
  <c r="BK197" i="4"/>
  <c r="J197" i="4"/>
  <c r="J63" i="4" s="1"/>
  <c r="J198" i="4"/>
  <c r="BE198" i="4" s="1"/>
  <c r="BI195" i="4"/>
  <c r="BH195" i="4"/>
  <c r="BG195" i="4"/>
  <c r="BF195" i="4"/>
  <c r="T195" i="4"/>
  <c r="R195" i="4"/>
  <c r="P195" i="4"/>
  <c r="BK195" i="4"/>
  <c r="J195" i="4"/>
  <c r="BE195" i="4"/>
  <c r="BI193" i="4"/>
  <c r="BH193" i="4"/>
  <c r="BG193" i="4"/>
  <c r="BF193" i="4"/>
  <c r="T193" i="4"/>
  <c r="R193" i="4"/>
  <c r="P193" i="4"/>
  <c r="BK193" i="4"/>
  <c r="J193" i="4"/>
  <c r="BE193" i="4"/>
  <c r="BI191" i="4"/>
  <c r="BH191" i="4"/>
  <c r="BG191" i="4"/>
  <c r="BF191" i="4"/>
  <c r="T191" i="4"/>
  <c r="R191" i="4"/>
  <c r="P191" i="4"/>
  <c r="BK191" i="4"/>
  <c r="J191" i="4"/>
  <c r="BE191" i="4"/>
  <c r="BI188" i="4"/>
  <c r="BH188" i="4"/>
  <c r="BG188" i="4"/>
  <c r="BF188" i="4"/>
  <c r="T188" i="4"/>
  <c r="R188" i="4"/>
  <c r="P188" i="4"/>
  <c r="BK188" i="4"/>
  <c r="J188" i="4"/>
  <c r="BE188" i="4"/>
  <c r="BI187" i="4"/>
  <c r="BH187" i="4"/>
  <c r="BG187" i="4"/>
  <c r="BF187" i="4"/>
  <c r="T187" i="4"/>
  <c r="R187" i="4"/>
  <c r="P187" i="4"/>
  <c r="BK187" i="4"/>
  <c r="J187" i="4"/>
  <c r="BE187" i="4"/>
  <c r="BI185" i="4"/>
  <c r="BH185" i="4"/>
  <c r="BG185" i="4"/>
  <c r="BF185" i="4"/>
  <c r="T185" i="4"/>
  <c r="R185" i="4"/>
  <c r="P185" i="4"/>
  <c r="BK185" i="4"/>
  <c r="J185" i="4"/>
  <c r="BE185" i="4"/>
  <c r="BI183" i="4"/>
  <c r="BH183" i="4"/>
  <c r="BG183" i="4"/>
  <c r="BF183" i="4"/>
  <c r="T183" i="4"/>
  <c r="R183" i="4"/>
  <c r="P183" i="4"/>
  <c r="BK183" i="4"/>
  <c r="J183" i="4"/>
  <c r="BE183" i="4"/>
  <c r="BI182" i="4"/>
  <c r="BH182" i="4"/>
  <c r="BG182" i="4"/>
  <c r="BF182" i="4"/>
  <c r="T182" i="4"/>
  <c r="R182" i="4"/>
  <c r="P182" i="4"/>
  <c r="BK182" i="4"/>
  <c r="J182" i="4"/>
  <c r="BE182" i="4"/>
  <c r="BI181" i="4"/>
  <c r="BH181" i="4"/>
  <c r="BG181" i="4"/>
  <c r="BF181" i="4"/>
  <c r="T181" i="4"/>
  <c r="R181" i="4"/>
  <c r="P181" i="4"/>
  <c r="BK181" i="4"/>
  <c r="J181" i="4"/>
  <c r="BE181" i="4" s="1"/>
  <c r="BI180" i="4"/>
  <c r="BH180" i="4"/>
  <c r="BG180" i="4"/>
  <c r="BF180" i="4"/>
  <c r="T180" i="4"/>
  <c r="R180" i="4"/>
  <c r="P180" i="4"/>
  <c r="BK180" i="4"/>
  <c r="J180" i="4"/>
  <c r="BE180" i="4"/>
  <c r="BI179" i="4"/>
  <c r="BH179" i="4"/>
  <c r="BG179" i="4"/>
  <c r="BF179" i="4"/>
  <c r="T179" i="4"/>
  <c r="R179" i="4"/>
  <c r="P179" i="4"/>
  <c r="BK179" i="4"/>
  <c r="J179" i="4"/>
  <c r="BE179" i="4" s="1"/>
  <c r="BI178" i="4"/>
  <c r="BH178" i="4"/>
  <c r="BG178" i="4"/>
  <c r="BF178" i="4"/>
  <c r="T178" i="4"/>
  <c r="R178" i="4"/>
  <c r="P178" i="4"/>
  <c r="BK178" i="4"/>
  <c r="J178" i="4"/>
  <c r="BE178" i="4"/>
  <c r="BI176" i="4"/>
  <c r="BH176" i="4"/>
  <c r="BG176" i="4"/>
  <c r="BF176" i="4"/>
  <c r="T176" i="4"/>
  <c r="R176" i="4"/>
  <c r="P176" i="4"/>
  <c r="BK176" i="4"/>
  <c r="J176" i="4"/>
  <c r="BE176" i="4" s="1"/>
  <c r="BI174" i="4"/>
  <c r="BH174" i="4"/>
  <c r="BG174" i="4"/>
  <c r="BF174" i="4"/>
  <c r="T174" i="4"/>
  <c r="R174" i="4"/>
  <c r="P174" i="4"/>
  <c r="BK174" i="4"/>
  <c r="J174" i="4"/>
  <c r="BE174" i="4"/>
  <c r="BI171" i="4"/>
  <c r="BH171" i="4"/>
  <c r="BG171" i="4"/>
  <c r="BF171" i="4"/>
  <c r="T171" i="4"/>
  <c r="R171" i="4"/>
  <c r="P171" i="4"/>
  <c r="BK171" i="4"/>
  <c r="J171" i="4"/>
  <c r="BE171" i="4" s="1"/>
  <c r="BI168" i="4"/>
  <c r="BH168" i="4"/>
  <c r="BG168" i="4"/>
  <c r="BF168" i="4"/>
  <c r="T168" i="4"/>
  <c r="R168" i="4"/>
  <c r="P168" i="4"/>
  <c r="BK168" i="4"/>
  <c r="J168" i="4"/>
  <c r="BE168" i="4"/>
  <c r="BI165" i="4"/>
  <c r="BH165" i="4"/>
  <c r="BG165" i="4"/>
  <c r="BF165" i="4"/>
  <c r="T165" i="4"/>
  <c r="R165" i="4"/>
  <c r="P165" i="4"/>
  <c r="BK165" i="4"/>
  <c r="J165" i="4"/>
  <c r="BE165" i="4" s="1"/>
  <c r="BI162" i="4"/>
  <c r="BH162" i="4"/>
  <c r="BG162" i="4"/>
  <c r="BF162" i="4"/>
  <c r="T162" i="4"/>
  <c r="R162" i="4"/>
  <c r="P162" i="4"/>
  <c r="BK162" i="4"/>
  <c r="J162" i="4"/>
  <c r="BE162" i="4"/>
  <c r="BI159" i="4"/>
  <c r="BH159" i="4"/>
  <c r="BG159" i="4"/>
  <c r="BF159" i="4"/>
  <c r="T159" i="4"/>
  <c r="R159" i="4"/>
  <c r="P159" i="4"/>
  <c r="BK159" i="4"/>
  <c r="J159" i="4"/>
  <c r="BE159" i="4" s="1"/>
  <c r="BI156" i="4"/>
  <c r="BH156" i="4"/>
  <c r="BG156" i="4"/>
  <c r="BF156" i="4"/>
  <c r="T156" i="4"/>
  <c r="R156" i="4"/>
  <c r="P156" i="4"/>
  <c r="BK156" i="4"/>
  <c r="J156" i="4"/>
  <c r="BE156" i="4"/>
  <c r="BI154" i="4"/>
  <c r="BH154" i="4"/>
  <c r="BG154" i="4"/>
  <c r="BF154" i="4"/>
  <c r="T154" i="4"/>
  <c r="R154" i="4"/>
  <c r="P154" i="4"/>
  <c r="BK154" i="4"/>
  <c r="J154" i="4"/>
  <c r="BE154" i="4" s="1"/>
  <c r="BI152" i="4"/>
  <c r="BH152" i="4"/>
  <c r="BG152" i="4"/>
  <c r="BF152" i="4"/>
  <c r="T152" i="4"/>
  <c r="R152" i="4"/>
  <c r="P152" i="4"/>
  <c r="BK152" i="4"/>
  <c r="J152" i="4"/>
  <c r="BE152" i="4"/>
  <c r="BI149" i="4"/>
  <c r="BH149" i="4"/>
  <c r="BG149" i="4"/>
  <c r="BF149" i="4"/>
  <c r="T149" i="4"/>
  <c r="R149" i="4"/>
  <c r="P149" i="4"/>
  <c r="BK149" i="4"/>
  <c r="J149" i="4"/>
  <c r="BE149" i="4" s="1"/>
  <c r="BI146" i="4"/>
  <c r="BH146" i="4"/>
  <c r="BG146" i="4"/>
  <c r="BF146" i="4"/>
  <c r="T146" i="4"/>
  <c r="R146" i="4"/>
  <c r="P146" i="4"/>
  <c r="BK146" i="4"/>
  <c r="J146" i="4"/>
  <c r="BE146" i="4"/>
  <c r="BI143" i="4"/>
  <c r="BH143" i="4"/>
  <c r="BG143" i="4"/>
  <c r="BF143" i="4"/>
  <c r="T143" i="4"/>
  <c r="R143" i="4"/>
  <c r="R139" i="4" s="1"/>
  <c r="P143" i="4"/>
  <c r="BK143" i="4"/>
  <c r="J143" i="4"/>
  <c r="BE143" i="4" s="1"/>
  <c r="BI142" i="4"/>
  <c r="BH142" i="4"/>
  <c r="BG142" i="4"/>
  <c r="BF142" i="4"/>
  <c r="T142" i="4"/>
  <c r="R142" i="4"/>
  <c r="P142" i="4"/>
  <c r="BK142" i="4"/>
  <c r="BK139" i="4" s="1"/>
  <c r="J139" i="4" s="1"/>
  <c r="J62" i="4" s="1"/>
  <c r="J142" i="4"/>
  <c r="BE142" i="4"/>
  <c r="BI140" i="4"/>
  <c r="BH140" i="4"/>
  <c r="BG140" i="4"/>
  <c r="BF140" i="4"/>
  <c r="T140" i="4"/>
  <c r="R140" i="4"/>
  <c r="P140" i="4"/>
  <c r="P139" i="4" s="1"/>
  <c r="BK140" i="4"/>
  <c r="J140" i="4"/>
  <c r="BE140" i="4" s="1"/>
  <c r="BI137" i="4"/>
  <c r="BH137" i="4"/>
  <c r="BG137" i="4"/>
  <c r="BF137" i="4"/>
  <c r="T137" i="4"/>
  <c r="R137" i="4"/>
  <c r="P137" i="4"/>
  <c r="BK137" i="4"/>
  <c r="J137" i="4"/>
  <c r="BE137" i="4"/>
  <c r="BI135" i="4"/>
  <c r="BH135" i="4"/>
  <c r="BG135" i="4"/>
  <c r="BF135" i="4"/>
  <c r="T135" i="4"/>
  <c r="R135" i="4"/>
  <c r="P135" i="4"/>
  <c r="BK135" i="4"/>
  <c r="J135" i="4"/>
  <c r="BE135" i="4" s="1"/>
  <c r="BI134" i="4"/>
  <c r="BH134" i="4"/>
  <c r="BG134" i="4"/>
  <c r="BF134" i="4"/>
  <c r="T134" i="4"/>
  <c r="R134" i="4"/>
  <c r="P134" i="4"/>
  <c r="BK134" i="4"/>
  <c r="J134" i="4"/>
  <c r="BE134" i="4" s="1"/>
  <c r="BI133" i="4"/>
  <c r="BH133" i="4"/>
  <c r="BG133" i="4"/>
  <c r="BF133" i="4"/>
  <c r="T133" i="4"/>
  <c r="R133" i="4"/>
  <c r="P133" i="4"/>
  <c r="BK133" i="4"/>
  <c r="J133" i="4"/>
  <c r="BE133" i="4" s="1"/>
  <c r="BI132" i="4"/>
  <c r="BH132" i="4"/>
  <c r="BG132" i="4"/>
  <c r="BF132" i="4"/>
  <c r="T132" i="4"/>
  <c r="R132" i="4"/>
  <c r="P132" i="4"/>
  <c r="BK132" i="4"/>
  <c r="J132" i="4"/>
  <c r="BE132" i="4" s="1"/>
  <c r="BI131" i="4"/>
  <c r="BH131" i="4"/>
  <c r="BG131" i="4"/>
  <c r="BF131" i="4"/>
  <c r="T131" i="4"/>
  <c r="R131" i="4"/>
  <c r="P131" i="4"/>
  <c r="BK131" i="4"/>
  <c r="J131" i="4"/>
  <c r="BE131" i="4"/>
  <c r="BI130" i="4"/>
  <c r="BH130" i="4"/>
  <c r="BG130" i="4"/>
  <c r="BF130" i="4"/>
  <c r="T130" i="4"/>
  <c r="R130" i="4"/>
  <c r="P130" i="4"/>
  <c r="BK130" i="4"/>
  <c r="J130" i="4"/>
  <c r="BE130" i="4" s="1"/>
  <c r="BI129" i="4"/>
  <c r="BH129" i="4"/>
  <c r="BG129" i="4"/>
  <c r="BF129" i="4"/>
  <c r="T129" i="4"/>
  <c r="R129" i="4"/>
  <c r="P129" i="4"/>
  <c r="BK129" i="4"/>
  <c r="J129" i="4"/>
  <c r="BE129" i="4"/>
  <c r="BI128" i="4"/>
  <c r="BH128" i="4"/>
  <c r="BG128" i="4"/>
  <c r="BF128" i="4"/>
  <c r="T128" i="4"/>
  <c r="R128" i="4"/>
  <c r="P128" i="4"/>
  <c r="BK128" i="4"/>
  <c r="J128" i="4"/>
  <c r="BE128" i="4" s="1"/>
  <c r="BI127" i="4"/>
  <c r="BH127" i="4"/>
  <c r="BG127" i="4"/>
  <c r="BF127" i="4"/>
  <c r="T127" i="4"/>
  <c r="R127" i="4"/>
  <c r="P127" i="4"/>
  <c r="BK127" i="4"/>
  <c r="J127" i="4"/>
  <c r="BE127" i="4"/>
  <c r="BI126" i="4"/>
  <c r="BH126" i="4"/>
  <c r="BG126" i="4"/>
  <c r="BF126" i="4"/>
  <c r="T126" i="4"/>
  <c r="R126" i="4"/>
  <c r="P126" i="4"/>
  <c r="BK126" i="4"/>
  <c r="J126" i="4"/>
  <c r="BE126" i="4" s="1"/>
  <c r="BI124" i="4"/>
  <c r="BH124" i="4"/>
  <c r="BG124" i="4"/>
  <c r="BF124" i="4"/>
  <c r="T124" i="4"/>
  <c r="R124" i="4"/>
  <c r="P124" i="4"/>
  <c r="BK124" i="4"/>
  <c r="J124" i="4"/>
  <c r="BE124" i="4"/>
  <c r="BI121" i="4"/>
  <c r="BH121" i="4"/>
  <c r="BG121" i="4"/>
  <c r="BF121" i="4"/>
  <c r="T121" i="4"/>
  <c r="R121" i="4"/>
  <c r="P121" i="4"/>
  <c r="BK121" i="4"/>
  <c r="J121" i="4"/>
  <c r="BE121" i="4" s="1"/>
  <c r="BI120" i="4"/>
  <c r="BH120" i="4"/>
  <c r="BG120" i="4"/>
  <c r="BF120" i="4"/>
  <c r="T120" i="4"/>
  <c r="R120" i="4"/>
  <c r="P120" i="4"/>
  <c r="BK120" i="4"/>
  <c r="J120" i="4"/>
  <c r="BE120" i="4"/>
  <c r="BI119" i="4"/>
  <c r="BH119" i="4"/>
  <c r="BG119" i="4"/>
  <c r="BF119" i="4"/>
  <c r="T119" i="4"/>
  <c r="R119" i="4"/>
  <c r="P119" i="4"/>
  <c r="BK119" i="4"/>
  <c r="J119" i="4"/>
  <c r="BE119" i="4" s="1"/>
  <c r="BI117" i="4"/>
  <c r="BH117" i="4"/>
  <c r="BG117" i="4"/>
  <c r="BF117" i="4"/>
  <c r="T117" i="4"/>
  <c r="R117" i="4"/>
  <c r="P117" i="4"/>
  <c r="BK117" i="4"/>
  <c r="J117" i="4"/>
  <c r="BE117" i="4"/>
  <c r="BI115" i="4"/>
  <c r="BH115" i="4"/>
  <c r="BG115" i="4"/>
  <c r="BF115" i="4"/>
  <c r="T115" i="4"/>
  <c r="R115" i="4"/>
  <c r="P115" i="4"/>
  <c r="BK115" i="4"/>
  <c r="J115" i="4"/>
  <c r="BE115" i="4" s="1"/>
  <c r="BI113" i="4"/>
  <c r="BH113" i="4"/>
  <c r="BG113" i="4"/>
  <c r="BF113" i="4"/>
  <c r="T113" i="4"/>
  <c r="R113" i="4"/>
  <c r="P113" i="4"/>
  <c r="BK113" i="4"/>
  <c r="J113" i="4"/>
  <c r="BE113" i="4"/>
  <c r="BI111" i="4"/>
  <c r="BH111" i="4"/>
  <c r="BG111" i="4"/>
  <c r="BF111" i="4"/>
  <c r="T111" i="4"/>
  <c r="R111" i="4"/>
  <c r="P111" i="4"/>
  <c r="BK111" i="4"/>
  <c r="J111" i="4"/>
  <c r="BE111" i="4" s="1"/>
  <c r="BI110" i="4"/>
  <c r="BH110" i="4"/>
  <c r="BG110" i="4"/>
  <c r="BF110" i="4"/>
  <c r="T110" i="4"/>
  <c r="R110" i="4"/>
  <c r="P110" i="4"/>
  <c r="BK110" i="4"/>
  <c r="J110" i="4"/>
  <c r="BE110" i="4"/>
  <c r="BI109" i="4"/>
  <c r="BH109" i="4"/>
  <c r="BG109" i="4"/>
  <c r="BF109" i="4"/>
  <c r="T109" i="4"/>
  <c r="R109" i="4"/>
  <c r="P109" i="4"/>
  <c r="BK109" i="4"/>
  <c r="J109" i="4"/>
  <c r="BE109" i="4" s="1"/>
  <c r="BI108" i="4"/>
  <c r="BH108" i="4"/>
  <c r="BG108" i="4"/>
  <c r="BF108" i="4"/>
  <c r="T108" i="4"/>
  <c r="R108" i="4"/>
  <c r="P108" i="4"/>
  <c r="BK108" i="4"/>
  <c r="J108" i="4"/>
  <c r="BE108" i="4"/>
  <c r="BI106" i="4"/>
  <c r="BH106" i="4"/>
  <c r="BG106" i="4"/>
  <c r="BF106" i="4"/>
  <c r="T106" i="4"/>
  <c r="R106" i="4"/>
  <c r="P106" i="4"/>
  <c r="BK106" i="4"/>
  <c r="J106" i="4"/>
  <c r="BE106" i="4" s="1"/>
  <c r="BI104" i="4"/>
  <c r="BH104" i="4"/>
  <c r="BG104" i="4"/>
  <c r="BF104" i="4"/>
  <c r="T104" i="4"/>
  <c r="R104" i="4"/>
  <c r="P104" i="4"/>
  <c r="BK104" i="4"/>
  <c r="J104" i="4"/>
  <c r="BE104" i="4"/>
  <c r="BI102" i="4"/>
  <c r="BH102" i="4"/>
  <c r="BG102" i="4"/>
  <c r="BF102" i="4"/>
  <c r="T102" i="4"/>
  <c r="R102" i="4"/>
  <c r="P102" i="4"/>
  <c r="BK102" i="4"/>
  <c r="J102" i="4"/>
  <c r="BE102" i="4" s="1"/>
  <c r="BI100" i="4"/>
  <c r="BH100" i="4"/>
  <c r="BG100" i="4"/>
  <c r="BF100" i="4"/>
  <c r="T100" i="4"/>
  <c r="R100" i="4"/>
  <c r="P100" i="4"/>
  <c r="BK100" i="4"/>
  <c r="J100" i="4"/>
  <c r="BE100" i="4"/>
  <c r="BI97" i="4"/>
  <c r="BH97" i="4"/>
  <c r="BG97" i="4"/>
  <c r="BF97" i="4"/>
  <c r="T97" i="4"/>
  <c r="R97" i="4"/>
  <c r="P97" i="4"/>
  <c r="BK97" i="4"/>
  <c r="J97" i="4"/>
  <c r="BE97" i="4" s="1"/>
  <c r="BI94" i="4"/>
  <c r="BH94" i="4"/>
  <c r="BG94" i="4"/>
  <c r="BF94" i="4"/>
  <c r="T94" i="4"/>
  <c r="R94" i="4"/>
  <c r="P94" i="4"/>
  <c r="BK94" i="4"/>
  <c r="J94" i="4"/>
  <c r="BE94" i="4"/>
  <c r="BI91" i="4"/>
  <c r="BH91" i="4"/>
  <c r="BG91" i="4"/>
  <c r="BF91" i="4"/>
  <c r="T91" i="4"/>
  <c r="R91" i="4"/>
  <c r="P91" i="4"/>
  <c r="BK91" i="4"/>
  <c r="J91" i="4"/>
  <c r="BE91" i="4" s="1"/>
  <c r="BI89" i="4"/>
  <c r="BH89" i="4"/>
  <c r="F36" i="4" s="1"/>
  <c r="BC57" i="1" s="1"/>
  <c r="BG89" i="4"/>
  <c r="BF89" i="4"/>
  <c r="F34" i="4" s="1"/>
  <c r="BA57" i="1" s="1"/>
  <c r="J34" i="4"/>
  <c r="AW57" i="1" s="1"/>
  <c r="T89" i="4"/>
  <c r="R89" i="4"/>
  <c r="R88" i="4" s="1"/>
  <c r="P89" i="4"/>
  <c r="BK89" i="4"/>
  <c r="BK88" i="4" s="1"/>
  <c r="J89" i="4"/>
  <c r="BE89" i="4"/>
  <c r="J82" i="4"/>
  <c r="F80" i="4"/>
  <c r="E78" i="4"/>
  <c r="J54" i="4"/>
  <c r="F52" i="4"/>
  <c r="E50" i="4"/>
  <c r="J24" i="4"/>
  <c r="E24" i="4"/>
  <c r="J83" i="4"/>
  <c r="J55" i="4"/>
  <c r="J23" i="4"/>
  <c r="J18" i="4"/>
  <c r="E18" i="4"/>
  <c r="J17" i="4"/>
  <c r="J15" i="4"/>
  <c r="E15" i="4"/>
  <c r="F82" i="4" s="1"/>
  <c r="J14" i="4"/>
  <c r="J12" i="4"/>
  <c r="J80" i="4" s="1"/>
  <c r="E7" i="4"/>
  <c r="J37" i="3"/>
  <c r="J36" i="3"/>
  <c r="AY56" i="1" s="1"/>
  <c r="J35" i="3"/>
  <c r="AX56" i="1"/>
  <c r="BI690" i="3"/>
  <c r="BH690" i="3"/>
  <c r="BG690" i="3"/>
  <c r="BF690" i="3"/>
  <c r="T690" i="3"/>
  <c r="R690" i="3"/>
  <c r="P690" i="3"/>
  <c r="BK690" i="3"/>
  <c r="J690" i="3"/>
  <c r="BE690" i="3" s="1"/>
  <c r="BI689" i="3"/>
  <c r="BH689" i="3"/>
  <c r="BG689" i="3"/>
  <c r="BF689" i="3"/>
  <c r="T689" i="3"/>
  <c r="R689" i="3"/>
  <c r="P689" i="3"/>
  <c r="BK689" i="3"/>
  <c r="J689" i="3"/>
  <c r="BE689" i="3"/>
  <c r="BI688" i="3"/>
  <c r="BH688" i="3"/>
  <c r="BG688" i="3"/>
  <c r="BF688" i="3"/>
  <c r="T688" i="3"/>
  <c r="R688" i="3"/>
  <c r="P688" i="3"/>
  <c r="BK688" i="3"/>
  <c r="J688" i="3"/>
  <c r="BE688" i="3" s="1"/>
  <c r="BI687" i="3"/>
  <c r="BH687" i="3"/>
  <c r="BG687" i="3"/>
  <c r="BF687" i="3"/>
  <c r="T687" i="3"/>
  <c r="R687" i="3"/>
  <c r="P687" i="3"/>
  <c r="BK687" i="3"/>
  <c r="J687" i="3"/>
  <c r="BE687" i="3"/>
  <c r="BI686" i="3"/>
  <c r="BH686" i="3"/>
  <c r="BG686" i="3"/>
  <c r="BF686" i="3"/>
  <c r="T686" i="3"/>
  <c r="R686" i="3"/>
  <c r="P686" i="3"/>
  <c r="BK686" i="3"/>
  <c r="J686" i="3"/>
  <c r="BE686" i="3" s="1"/>
  <c r="BI685" i="3"/>
  <c r="BH685" i="3"/>
  <c r="BG685" i="3"/>
  <c r="BF685" i="3"/>
  <c r="T685" i="3"/>
  <c r="R685" i="3"/>
  <c r="P685" i="3"/>
  <c r="BK685" i="3"/>
  <c r="J685" i="3"/>
  <c r="BE685" i="3"/>
  <c r="BI684" i="3"/>
  <c r="BH684" i="3"/>
  <c r="BG684" i="3"/>
  <c r="BF684" i="3"/>
  <c r="T684" i="3"/>
  <c r="R684" i="3"/>
  <c r="R681" i="3" s="1"/>
  <c r="P684" i="3"/>
  <c r="BK684" i="3"/>
  <c r="J684" i="3"/>
  <c r="BE684" i="3" s="1"/>
  <c r="BI683" i="3"/>
  <c r="BH683" i="3"/>
  <c r="BG683" i="3"/>
  <c r="BF683" i="3"/>
  <c r="T683" i="3"/>
  <c r="R683" i="3"/>
  <c r="P683" i="3"/>
  <c r="BK683" i="3"/>
  <c r="BK681" i="3" s="1"/>
  <c r="J681" i="3" s="1"/>
  <c r="J115" i="3" s="1"/>
  <c r="J683" i="3"/>
  <c r="BE683" i="3"/>
  <c r="BI682" i="3"/>
  <c r="BH682" i="3"/>
  <c r="BG682" i="3"/>
  <c r="BF682" i="3"/>
  <c r="T682" i="3"/>
  <c r="R682" i="3"/>
  <c r="P682" i="3"/>
  <c r="BK682" i="3"/>
  <c r="J682" i="3"/>
  <c r="BE682" i="3" s="1"/>
  <c r="BI679" i="3"/>
  <c r="BH679" i="3"/>
  <c r="BG679" i="3"/>
  <c r="BF679" i="3"/>
  <c r="T679" i="3"/>
  <c r="R679" i="3"/>
  <c r="R676" i="3" s="1"/>
  <c r="P679" i="3"/>
  <c r="BK679" i="3"/>
  <c r="J679" i="3"/>
  <c r="BE679" i="3" s="1"/>
  <c r="BI678" i="3"/>
  <c r="BH678" i="3"/>
  <c r="BG678" i="3"/>
  <c r="BF678" i="3"/>
  <c r="T678" i="3"/>
  <c r="R678" i="3"/>
  <c r="P678" i="3"/>
  <c r="BK678" i="3"/>
  <c r="BK676" i="3" s="1"/>
  <c r="J676" i="3" s="1"/>
  <c r="J114" i="3" s="1"/>
  <c r="J678" i="3"/>
  <c r="BE678" i="3"/>
  <c r="BI677" i="3"/>
  <c r="BH677" i="3"/>
  <c r="BG677" i="3"/>
  <c r="BF677" i="3"/>
  <c r="T677" i="3"/>
  <c r="R677" i="3"/>
  <c r="P677" i="3"/>
  <c r="P676" i="3" s="1"/>
  <c r="BK677" i="3"/>
  <c r="J677" i="3"/>
  <c r="BE677" i="3" s="1"/>
  <c r="BI674" i="3"/>
  <c r="BH674" i="3"/>
  <c r="BG674" i="3"/>
  <c r="BF674" i="3"/>
  <c r="T674" i="3"/>
  <c r="R674" i="3"/>
  <c r="R669" i="3" s="1"/>
  <c r="P674" i="3"/>
  <c r="BK674" i="3"/>
  <c r="J674" i="3"/>
  <c r="BE674" i="3" s="1"/>
  <c r="BI672" i="3"/>
  <c r="BH672" i="3"/>
  <c r="BG672" i="3"/>
  <c r="BF672" i="3"/>
  <c r="T672" i="3"/>
  <c r="R672" i="3"/>
  <c r="P672" i="3"/>
  <c r="BK672" i="3"/>
  <c r="BK669" i="3" s="1"/>
  <c r="J669" i="3" s="1"/>
  <c r="J113" i="3" s="1"/>
  <c r="J672" i="3"/>
  <c r="BE672" i="3"/>
  <c r="BI670" i="3"/>
  <c r="BH670" i="3"/>
  <c r="BG670" i="3"/>
  <c r="BF670" i="3"/>
  <c r="T670" i="3"/>
  <c r="R670" i="3"/>
  <c r="P670" i="3"/>
  <c r="BK670" i="3"/>
  <c r="J670" i="3"/>
  <c r="BE670" i="3" s="1"/>
  <c r="BI667" i="3"/>
  <c r="BH667" i="3"/>
  <c r="BG667" i="3"/>
  <c r="BF667" i="3"/>
  <c r="T667" i="3"/>
  <c r="R667" i="3"/>
  <c r="P667" i="3"/>
  <c r="BK667" i="3"/>
  <c r="J667" i="3"/>
  <c r="BE667" i="3" s="1"/>
  <c r="BI666" i="3"/>
  <c r="BH666" i="3"/>
  <c r="BG666" i="3"/>
  <c r="BF666" i="3"/>
  <c r="T666" i="3"/>
  <c r="R666" i="3"/>
  <c r="P666" i="3"/>
  <c r="BK666" i="3"/>
  <c r="J666" i="3"/>
  <c r="BE666" i="3"/>
  <c r="BI665" i="3"/>
  <c r="BH665" i="3"/>
  <c r="BG665" i="3"/>
  <c r="BF665" i="3"/>
  <c r="T665" i="3"/>
  <c r="R665" i="3"/>
  <c r="P665" i="3"/>
  <c r="BK665" i="3"/>
  <c r="J665" i="3"/>
  <c r="BE665" i="3" s="1"/>
  <c r="BI664" i="3"/>
  <c r="BH664" i="3"/>
  <c r="BG664" i="3"/>
  <c r="BF664" i="3"/>
  <c r="T664" i="3"/>
  <c r="R664" i="3"/>
  <c r="P664" i="3"/>
  <c r="BK664" i="3"/>
  <c r="J664" i="3"/>
  <c r="BE664" i="3"/>
  <c r="BI663" i="3"/>
  <c r="BH663" i="3"/>
  <c r="BG663" i="3"/>
  <c r="BF663" i="3"/>
  <c r="T663" i="3"/>
  <c r="R663" i="3"/>
  <c r="P663" i="3"/>
  <c r="BK663" i="3"/>
  <c r="J663" i="3"/>
  <c r="BE663" i="3" s="1"/>
  <c r="BI662" i="3"/>
  <c r="BH662" i="3"/>
  <c r="BG662" i="3"/>
  <c r="BF662" i="3"/>
  <c r="T662" i="3"/>
  <c r="R662" i="3"/>
  <c r="P662" i="3"/>
  <c r="BK662" i="3"/>
  <c r="J662" i="3"/>
  <c r="BE662" i="3"/>
  <c r="BI661" i="3"/>
  <c r="BH661" i="3"/>
  <c r="BG661" i="3"/>
  <c r="BF661" i="3"/>
  <c r="T661" i="3"/>
  <c r="R661" i="3"/>
  <c r="P661" i="3"/>
  <c r="BK661" i="3"/>
  <c r="J661" i="3"/>
  <c r="BE661" i="3" s="1"/>
  <c r="BI660" i="3"/>
  <c r="BH660" i="3"/>
  <c r="BG660" i="3"/>
  <c r="BF660" i="3"/>
  <c r="T660" i="3"/>
  <c r="R660" i="3"/>
  <c r="P660" i="3"/>
  <c r="BK660" i="3"/>
  <c r="J660" i="3"/>
  <c r="BE660" i="3"/>
  <c r="BI659" i="3"/>
  <c r="BH659" i="3"/>
  <c r="BG659" i="3"/>
  <c r="BF659" i="3"/>
  <c r="T659" i="3"/>
  <c r="R659" i="3"/>
  <c r="P659" i="3"/>
  <c r="BK659" i="3"/>
  <c r="J659" i="3"/>
  <c r="BE659" i="3" s="1"/>
  <c r="BI658" i="3"/>
  <c r="BH658" i="3"/>
  <c r="BG658" i="3"/>
  <c r="BF658" i="3"/>
  <c r="T658" i="3"/>
  <c r="R658" i="3"/>
  <c r="R657" i="3" s="1"/>
  <c r="P658" i="3"/>
  <c r="BK658" i="3"/>
  <c r="BK657" i="3" s="1"/>
  <c r="J657" i="3" s="1"/>
  <c r="J112" i="3" s="1"/>
  <c r="J658" i="3"/>
  <c r="BE658" i="3"/>
  <c r="BI656" i="3"/>
  <c r="BH656" i="3"/>
  <c r="BG656" i="3"/>
  <c r="BF656" i="3"/>
  <c r="T656" i="3"/>
  <c r="R656" i="3"/>
  <c r="P656" i="3"/>
  <c r="BK656" i="3"/>
  <c r="J656" i="3"/>
  <c r="BE656" i="3"/>
  <c r="BI655" i="3"/>
  <c r="BH655" i="3"/>
  <c r="BG655" i="3"/>
  <c r="BF655" i="3"/>
  <c r="T655" i="3"/>
  <c r="R655" i="3"/>
  <c r="P655" i="3"/>
  <c r="BK655" i="3"/>
  <c r="J655" i="3"/>
  <c r="BE655" i="3" s="1"/>
  <c r="BI654" i="3"/>
  <c r="BH654" i="3"/>
  <c r="BG654" i="3"/>
  <c r="BF654" i="3"/>
  <c r="T654" i="3"/>
  <c r="R654" i="3"/>
  <c r="P654" i="3"/>
  <c r="BK654" i="3"/>
  <c r="J654" i="3"/>
  <c r="BE654" i="3"/>
  <c r="BI652" i="3"/>
  <c r="BH652" i="3"/>
  <c r="BG652" i="3"/>
  <c r="BF652" i="3"/>
  <c r="T652" i="3"/>
  <c r="R652" i="3"/>
  <c r="P652" i="3"/>
  <c r="BK652" i="3"/>
  <c r="J652" i="3"/>
  <c r="BE652" i="3" s="1"/>
  <c r="BI650" i="3"/>
  <c r="BH650" i="3"/>
  <c r="BG650" i="3"/>
  <c r="BF650" i="3"/>
  <c r="T650" i="3"/>
  <c r="R650" i="3"/>
  <c r="P650" i="3"/>
  <c r="BK650" i="3"/>
  <c r="J650" i="3"/>
  <c r="BE650" i="3"/>
  <c r="BI648" i="3"/>
  <c r="BH648" i="3"/>
  <c r="BG648" i="3"/>
  <c r="BF648" i="3"/>
  <c r="T648" i="3"/>
  <c r="R648" i="3"/>
  <c r="P648" i="3"/>
  <c r="BK648" i="3"/>
  <c r="J648" i="3"/>
  <c r="BE648" i="3" s="1"/>
  <c r="BI646" i="3"/>
  <c r="BH646" i="3"/>
  <c r="BG646" i="3"/>
  <c r="BF646" i="3"/>
  <c r="T646" i="3"/>
  <c r="R646" i="3"/>
  <c r="P646" i="3"/>
  <c r="BK646" i="3"/>
  <c r="J646" i="3"/>
  <c r="BE646" i="3"/>
  <c r="BI644" i="3"/>
  <c r="BH644" i="3"/>
  <c r="BG644" i="3"/>
  <c r="BF644" i="3"/>
  <c r="T644" i="3"/>
  <c r="R644" i="3"/>
  <c r="P644" i="3"/>
  <c r="BK644" i="3"/>
  <c r="J644" i="3"/>
  <c r="BE644" i="3" s="1"/>
  <c r="BI642" i="3"/>
  <c r="BH642" i="3"/>
  <c r="BG642" i="3"/>
  <c r="BF642" i="3"/>
  <c r="T642" i="3"/>
  <c r="R642" i="3"/>
  <c r="R641" i="3" s="1"/>
  <c r="P642" i="3"/>
  <c r="BK642" i="3"/>
  <c r="BK641" i="3" s="1"/>
  <c r="J641" i="3" s="1"/>
  <c r="J111" i="3" s="1"/>
  <c r="J642" i="3"/>
  <c r="BE642" i="3"/>
  <c r="BI639" i="3"/>
  <c r="BH639" i="3"/>
  <c r="BG639" i="3"/>
  <c r="BF639" i="3"/>
  <c r="T639" i="3"/>
  <c r="R639" i="3"/>
  <c r="P639" i="3"/>
  <c r="BK639" i="3"/>
  <c r="J639" i="3"/>
  <c r="BE639" i="3"/>
  <c r="BI638" i="3"/>
  <c r="BH638" i="3"/>
  <c r="BG638" i="3"/>
  <c r="BF638" i="3"/>
  <c r="T638" i="3"/>
  <c r="R638" i="3"/>
  <c r="P638" i="3"/>
  <c r="BK638" i="3"/>
  <c r="J638" i="3"/>
  <c r="BE638" i="3" s="1"/>
  <c r="BI637" i="3"/>
  <c r="BH637" i="3"/>
  <c r="BG637" i="3"/>
  <c r="BF637" i="3"/>
  <c r="T637" i="3"/>
  <c r="R637" i="3"/>
  <c r="P637" i="3"/>
  <c r="BK637" i="3"/>
  <c r="J637" i="3"/>
  <c r="BE637" i="3"/>
  <c r="BI636" i="3"/>
  <c r="BH636" i="3"/>
  <c r="BG636" i="3"/>
  <c r="BF636" i="3"/>
  <c r="T636" i="3"/>
  <c r="R636" i="3"/>
  <c r="P636" i="3"/>
  <c r="BK636" i="3"/>
  <c r="J636" i="3"/>
  <c r="BE636" i="3" s="1"/>
  <c r="BI635" i="3"/>
  <c r="BH635" i="3"/>
  <c r="BG635" i="3"/>
  <c r="BF635" i="3"/>
  <c r="T635" i="3"/>
  <c r="R635" i="3"/>
  <c r="P635" i="3"/>
  <c r="BK635" i="3"/>
  <c r="J635" i="3"/>
  <c r="BE635" i="3"/>
  <c r="BI634" i="3"/>
  <c r="BH634" i="3"/>
  <c r="BG634" i="3"/>
  <c r="BF634" i="3"/>
  <c r="T634" i="3"/>
  <c r="R634" i="3"/>
  <c r="P634" i="3"/>
  <c r="BK634" i="3"/>
  <c r="J634" i="3"/>
  <c r="BE634" i="3" s="1"/>
  <c r="BI633" i="3"/>
  <c r="BH633" i="3"/>
  <c r="BG633" i="3"/>
  <c r="BF633" i="3"/>
  <c r="T633" i="3"/>
  <c r="R633" i="3"/>
  <c r="P633" i="3"/>
  <c r="BK633" i="3"/>
  <c r="J633" i="3"/>
  <c r="BE633" i="3"/>
  <c r="BI632" i="3"/>
  <c r="BH632" i="3"/>
  <c r="BG632" i="3"/>
  <c r="BF632" i="3"/>
  <c r="T632" i="3"/>
  <c r="R632" i="3"/>
  <c r="P632" i="3"/>
  <c r="BK632" i="3"/>
  <c r="J632" i="3"/>
  <c r="BE632" i="3" s="1"/>
  <c r="BI631" i="3"/>
  <c r="BH631" i="3"/>
  <c r="BG631" i="3"/>
  <c r="BF631" i="3"/>
  <c r="T631" i="3"/>
  <c r="R631" i="3"/>
  <c r="P631" i="3"/>
  <c r="BK631" i="3"/>
  <c r="J631" i="3"/>
  <c r="BE631" i="3"/>
  <c r="BI630" i="3"/>
  <c r="BH630" i="3"/>
  <c r="BG630" i="3"/>
  <c r="BF630" i="3"/>
  <c r="T630" i="3"/>
  <c r="R630" i="3"/>
  <c r="P630" i="3"/>
  <c r="BK630" i="3"/>
  <c r="J630" i="3"/>
  <c r="BE630" i="3" s="1"/>
  <c r="BI629" i="3"/>
  <c r="BH629" i="3"/>
  <c r="BG629" i="3"/>
  <c r="BF629" i="3"/>
  <c r="T629" i="3"/>
  <c r="R629" i="3"/>
  <c r="P629" i="3"/>
  <c r="BK629" i="3"/>
  <c r="J629" i="3"/>
  <c r="BE629" i="3"/>
  <c r="BI628" i="3"/>
  <c r="BH628" i="3"/>
  <c r="BG628" i="3"/>
  <c r="BF628" i="3"/>
  <c r="T628" i="3"/>
  <c r="R628" i="3"/>
  <c r="P628" i="3"/>
  <c r="BK628" i="3"/>
  <c r="J628" i="3"/>
  <c r="BE628" i="3" s="1"/>
  <c r="BI627" i="3"/>
  <c r="BH627" i="3"/>
  <c r="BG627" i="3"/>
  <c r="BF627" i="3"/>
  <c r="T627" i="3"/>
  <c r="R627" i="3"/>
  <c r="P627" i="3"/>
  <c r="BK627" i="3"/>
  <c r="J627" i="3"/>
  <c r="BE627" i="3"/>
  <c r="BI626" i="3"/>
  <c r="BH626" i="3"/>
  <c r="BG626" i="3"/>
  <c r="BF626" i="3"/>
  <c r="T626" i="3"/>
  <c r="R626" i="3"/>
  <c r="P626" i="3"/>
  <c r="BK626" i="3"/>
  <c r="J626" i="3"/>
  <c r="BE626" i="3" s="1"/>
  <c r="BI625" i="3"/>
  <c r="BH625" i="3"/>
  <c r="BG625" i="3"/>
  <c r="BF625" i="3"/>
  <c r="T625" i="3"/>
  <c r="R625" i="3"/>
  <c r="P625" i="3"/>
  <c r="BK625" i="3"/>
  <c r="J625" i="3"/>
  <c r="BE625" i="3"/>
  <c r="BI624" i="3"/>
  <c r="BH624" i="3"/>
  <c r="BG624" i="3"/>
  <c r="BF624" i="3"/>
  <c r="T624" i="3"/>
  <c r="R624" i="3"/>
  <c r="P624" i="3"/>
  <c r="BK624" i="3"/>
  <c r="J624" i="3"/>
  <c r="BE624" i="3" s="1"/>
  <c r="BI623" i="3"/>
  <c r="BH623" i="3"/>
  <c r="BG623" i="3"/>
  <c r="BF623" i="3"/>
  <c r="T623" i="3"/>
  <c r="R623" i="3"/>
  <c r="P623" i="3"/>
  <c r="BK623" i="3"/>
  <c r="J623" i="3"/>
  <c r="BE623" i="3"/>
  <c r="BI622" i="3"/>
  <c r="BH622" i="3"/>
  <c r="BG622" i="3"/>
  <c r="BF622" i="3"/>
  <c r="T622" i="3"/>
  <c r="R622" i="3"/>
  <c r="P622" i="3"/>
  <c r="BK622" i="3"/>
  <c r="J622" i="3"/>
  <c r="BE622" i="3" s="1"/>
  <c r="BI621" i="3"/>
  <c r="BH621" i="3"/>
  <c r="BG621" i="3"/>
  <c r="BF621" i="3"/>
  <c r="T621" i="3"/>
  <c r="R621" i="3"/>
  <c r="P621" i="3"/>
  <c r="BK621" i="3"/>
  <c r="J621" i="3"/>
  <c r="BE621" i="3"/>
  <c r="BI620" i="3"/>
  <c r="BH620" i="3"/>
  <c r="BG620" i="3"/>
  <c r="BF620" i="3"/>
  <c r="T620" i="3"/>
  <c r="R620" i="3"/>
  <c r="P620" i="3"/>
  <c r="BK620" i="3"/>
  <c r="J620" i="3"/>
  <c r="BE620" i="3" s="1"/>
  <c r="BI619" i="3"/>
  <c r="BH619" i="3"/>
  <c r="BG619" i="3"/>
  <c r="BF619" i="3"/>
  <c r="T619" i="3"/>
  <c r="R619" i="3"/>
  <c r="P619" i="3"/>
  <c r="BK619" i="3"/>
  <c r="J619" i="3"/>
  <c r="BE619" i="3"/>
  <c r="BI618" i="3"/>
  <c r="BH618" i="3"/>
  <c r="BG618" i="3"/>
  <c r="BF618" i="3"/>
  <c r="T618" i="3"/>
  <c r="R618" i="3"/>
  <c r="P618" i="3"/>
  <c r="BK618" i="3"/>
  <c r="J618" i="3"/>
  <c r="BE618" i="3" s="1"/>
  <c r="BI617" i="3"/>
  <c r="BH617" i="3"/>
  <c r="BG617" i="3"/>
  <c r="BF617" i="3"/>
  <c r="T617" i="3"/>
  <c r="R617" i="3"/>
  <c r="P617" i="3"/>
  <c r="BK617" i="3"/>
  <c r="J617" i="3"/>
  <c r="BE617" i="3"/>
  <c r="BI616" i="3"/>
  <c r="BH616" i="3"/>
  <c r="BG616" i="3"/>
  <c r="BF616" i="3"/>
  <c r="T616" i="3"/>
  <c r="R616" i="3"/>
  <c r="P616" i="3"/>
  <c r="BK616" i="3"/>
  <c r="J616" i="3"/>
  <c r="BE616" i="3" s="1"/>
  <c r="BI615" i="3"/>
  <c r="BH615" i="3"/>
  <c r="BG615" i="3"/>
  <c r="BF615" i="3"/>
  <c r="T615" i="3"/>
  <c r="R615" i="3"/>
  <c r="P615" i="3"/>
  <c r="BK615" i="3"/>
  <c r="J615" i="3"/>
  <c r="BE615" i="3"/>
  <c r="BI614" i="3"/>
  <c r="BH614" i="3"/>
  <c r="BG614" i="3"/>
  <c r="BF614" i="3"/>
  <c r="T614" i="3"/>
  <c r="R614" i="3"/>
  <c r="P614" i="3"/>
  <c r="BK614" i="3"/>
  <c r="J614" i="3"/>
  <c r="BE614" i="3" s="1"/>
  <c r="BI613" i="3"/>
  <c r="BH613" i="3"/>
  <c r="BG613" i="3"/>
  <c r="BF613" i="3"/>
  <c r="T613" i="3"/>
  <c r="R613" i="3"/>
  <c r="P613" i="3"/>
  <c r="BK613" i="3"/>
  <c r="J613" i="3"/>
  <c r="BE613" i="3"/>
  <c r="BI612" i="3"/>
  <c r="BH612" i="3"/>
  <c r="BG612" i="3"/>
  <c r="BF612" i="3"/>
  <c r="T612" i="3"/>
  <c r="R612" i="3"/>
  <c r="P612" i="3"/>
  <c r="BK612" i="3"/>
  <c r="J612" i="3"/>
  <c r="BE612" i="3" s="1"/>
  <c r="BI611" i="3"/>
  <c r="BH611" i="3"/>
  <c r="BG611" i="3"/>
  <c r="BF611" i="3"/>
  <c r="T611" i="3"/>
  <c r="R611" i="3"/>
  <c r="P611" i="3"/>
  <c r="BK611" i="3"/>
  <c r="J611" i="3"/>
  <c r="BE611" i="3"/>
  <c r="BI610" i="3"/>
  <c r="BH610" i="3"/>
  <c r="BG610" i="3"/>
  <c r="BF610" i="3"/>
  <c r="T610" i="3"/>
  <c r="R610" i="3"/>
  <c r="P610" i="3"/>
  <c r="BK610" i="3"/>
  <c r="J610" i="3"/>
  <c r="BE610" i="3" s="1"/>
  <c r="BI609" i="3"/>
  <c r="BH609" i="3"/>
  <c r="BG609" i="3"/>
  <c r="BF609" i="3"/>
  <c r="T609" i="3"/>
  <c r="R609" i="3"/>
  <c r="P609" i="3"/>
  <c r="BK609" i="3"/>
  <c r="J609" i="3"/>
  <c r="BE609" i="3"/>
  <c r="BI608" i="3"/>
  <c r="BH608" i="3"/>
  <c r="BG608" i="3"/>
  <c r="BF608" i="3"/>
  <c r="T608" i="3"/>
  <c r="R608" i="3"/>
  <c r="P608" i="3"/>
  <c r="BK608" i="3"/>
  <c r="J608" i="3"/>
  <c r="BE608" i="3" s="1"/>
  <c r="BI607" i="3"/>
  <c r="BH607" i="3"/>
  <c r="BG607" i="3"/>
  <c r="BF607" i="3"/>
  <c r="T607" i="3"/>
  <c r="R607" i="3"/>
  <c r="P607" i="3"/>
  <c r="BK607" i="3"/>
  <c r="J607" i="3"/>
  <c r="BE607" i="3"/>
  <c r="BI606" i="3"/>
  <c r="BH606" i="3"/>
  <c r="BG606" i="3"/>
  <c r="BF606" i="3"/>
  <c r="T606" i="3"/>
  <c r="R606" i="3"/>
  <c r="P606" i="3"/>
  <c r="BK606" i="3"/>
  <c r="J606" i="3"/>
  <c r="BE606" i="3" s="1"/>
  <c r="BI605" i="3"/>
  <c r="BH605" i="3"/>
  <c r="BG605" i="3"/>
  <c r="BF605" i="3"/>
  <c r="T605" i="3"/>
  <c r="R605" i="3"/>
  <c r="P605" i="3"/>
  <c r="BK605" i="3"/>
  <c r="J605" i="3"/>
  <c r="BE605" i="3"/>
  <c r="BI604" i="3"/>
  <c r="BH604" i="3"/>
  <c r="BG604" i="3"/>
  <c r="BF604" i="3"/>
  <c r="T604" i="3"/>
  <c r="R604" i="3"/>
  <c r="P604" i="3"/>
  <c r="BK604" i="3"/>
  <c r="J604" i="3"/>
  <c r="BE604" i="3" s="1"/>
  <c r="BI603" i="3"/>
  <c r="BH603" i="3"/>
  <c r="BG603" i="3"/>
  <c r="BF603" i="3"/>
  <c r="T603" i="3"/>
  <c r="R603" i="3"/>
  <c r="R602" i="3" s="1"/>
  <c r="P603" i="3"/>
  <c r="BK603" i="3"/>
  <c r="BK602" i="3" s="1"/>
  <c r="J602" i="3" s="1"/>
  <c r="J110" i="3" s="1"/>
  <c r="J603" i="3"/>
  <c r="BE603" i="3"/>
  <c r="BI600" i="3"/>
  <c r="BH600" i="3"/>
  <c r="BG600" i="3"/>
  <c r="BF600" i="3"/>
  <c r="T600" i="3"/>
  <c r="R600" i="3"/>
  <c r="P600" i="3"/>
  <c r="BK600" i="3"/>
  <c r="J600" i="3"/>
  <c r="BE600" i="3"/>
  <c r="BI598" i="3"/>
  <c r="BH598" i="3"/>
  <c r="BG598" i="3"/>
  <c r="BF598" i="3"/>
  <c r="T598" i="3"/>
  <c r="R598" i="3"/>
  <c r="P598" i="3"/>
  <c r="BK598" i="3"/>
  <c r="J598" i="3"/>
  <c r="BE598" i="3" s="1"/>
  <c r="BI596" i="3"/>
  <c r="BH596" i="3"/>
  <c r="BG596" i="3"/>
  <c r="BF596" i="3"/>
  <c r="T596" i="3"/>
  <c r="R596" i="3"/>
  <c r="P596" i="3"/>
  <c r="BK596" i="3"/>
  <c r="J596" i="3"/>
  <c r="BE596" i="3"/>
  <c r="BI594" i="3"/>
  <c r="BH594" i="3"/>
  <c r="BG594" i="3"/>
  <c r="BF594" i="3"/>
  <c r="T594" i="3"/>
  <c r="R594" i="3"/>
  <c r="P594" i="3"/>
  <c r="BK594" i="3"/>
  <c r="J594" i="3"/>
  <c r="BE594" i="3" s="1"/>
  <c r="BI592" i="3"/>
  <c r="BH592" i="3"/>
  <c r="BG592" i="3"/>
  <c r="BF592" i="3"/>
  <c r="T592" i="3"/>
  <c r="R592" i="3"/>
  <c r="P592" i="3"/>
  <c r="BK592" i="3"/>
  <c r="J592" i="3"/>
  <c r="BE592" i="3"/>
  <c r="BI590" i="3"/>
  <c r="BH590" i="3"/>
  <c r="BG590" i="3"/>
  <c r="BF590" i="3"/>
  <c r="T590" i="3"/>
  <c r="R590" i="3"/>
  <c r="P590" i="3"/>
  <c r="BK590" i="3"/>
  <c r="J590" i="3"/>
  <c r="BE590" i="3" s="1"/>
  <c r="BI588" i="3"/>
  <c r="BH588" i="3"/>
  <c r="BG588" i="3"/>
  <c r="BF588" i="3"/>
  <c r="T588" i="3"/>
  <c r="R588" i="3"/>
  <c r="P588" i="3"/>
  <c r="BK588" i="3"/>
  <c r="J588" i="3"/>
  <c r="BE588" i="3"/>
  <c r="BI586" i="3"/>
  <c r="BH586" i="3"/>
  <c r="BG586" i="3"/>
  <c r="BF586" i="3"/>
  <c r="T586" i="3"/>
  <c r="R586" i="3"/>
  <c r="P586" i="3"/>
  <c r="BK586" i="3"/>
  <c r="J586" i="3"/>
  <c r="BE586" i="3" s="1"/>
  <c r="BI584" i="3"/>
  <c r="BH584" i="3"/>
  <c r="BG584" i="3"/>
  <c r="BF584" i="3"/>
  <c r="T584" i="3"/>
  <c r="R584" i="3"/>
  <c r="P584" i="3"/>
  <c r="BK584" i="3"/>
  <c r="J584" i="3"/>
  <c r="BE584" i="3"/>
  <c r="BI582" i="3"/>
  <c r="BH582" i="3"/>
  <c r="BG582" i="3"/>
  <c r="BF582" i="3"/>
  <c r="T582" i="3"/>
  <c r="R582" i="3"/>
  <c r="P582" i="3"/>
  <c r="BK582" i="3"/>
  <c r="J582" i="3"/>
  <c r="BE582" i="3" s="1"/>
  <c r="BI580" i="3"/>
  <c r="BH580" i="3"/>
  <c r="BG580" i="3"/>
  <c r="BF580" i="3"/>
  <c r="T580" i="3"/>
  <c r="R580" i="3"/>
  <c r="P580" i="3"/>
  <c r="BK580" i="3"/>
  <c r="J580" i="3"/>
  <c r="BE580" i="3"/>
  <c r="BI578" i="3"/>
  <c r="BH578" i="3"/>
  <c r="BG578" i="3"/>
  <c r="BF578" i="3"/>
  <c r="T578" i="3"/>
  <c r="R578" i="3"/>
  <c r="P578" i="3"/>
  <c r="BK578" i="3"/>
  <c r="J578" i="3"/>
  <c r="BE578" i="3" s="1"/>
  <c r="BI576" i="3"/>
  <c r="BH576" i="3"/>
  <c r="BG576" i="3"/>
  <c r="BF576" i="3"/>
  <c r="T576" i="3"/>
  <c r="R576" i="3"/>
  <c r="P576" i="3"/>
  <c r="BK576" i="3"/>
  <c r="J576" i="3"/>
  <c r="BE576" i="3"/>
  <c r="BI574" i="3"/>
  <c r="BH574" i="3"/>
  <c r="BG574" i="3"/>
  <c r="BF574" i="3"/>
  <c r="T574" i="3"/>
  <c r="R574" i="3"/>
  <c r="P574" i="3"/>
  <c r="BK574" i="3"/>
  <c r="J574" i="3"/>
  <c r="BE574" i="3" s="1"/>
  <c r="BI572" i="3"/>
  <c r="BH572" i="3"/>
  <c r="BG572" i="3"/>
  <c r="BF572" i="3"/>
  <c r="T572" i="3"/>
  <c r="R572" i="3"/>
  <c r="P572" i="3"/>
  <c r="BK572" i="3"/>
  <c r="J572" i="3"/>
  <c r="BE572" i="3"/>
  <c r="BI570" i="3"/>
  <c r="BH570" i="3"/>
  <c r="BG570" i="3"/>
  <c r="BF570" i="3"/>
  <c r="T570" i="3"/>
  <c r="R570" i="3"/>
  <c r="P570" i="3"/>
  <c r="BK570" i="3"/>
  <c r="J570" i="3"/>
  <c r="BE570" i="3" s="1"/>
  <c r="BI568" i="3"/>
  <c r="BH568" i="3"/>
  <c r="BG568" i="3"/>
  <c r="BF568" i="3"/>
  <c r="T568" i="3"/>
  <c r="R568" i="3"/>
  <c r="P568" i="3"/>
  <c r="BK568" i="3"/>
  <c r="J568" i="3"/>
  <c r="BE568" i="3"/>
  <c r="BI566" i="3"/>
  <c r="BH566" i="3"/>
  <c r="BG566" i="3"/>
  <c r="BF566" i="3"/>
  <c r="T566" i="3"/>
  <c r="R566" i="3"/>
  <c r="P566" i="3"/>
  <c r="BK566" i="3"/>
  <c r="J566" i="3"/>
  <c r="BE566" i="3" s="1"/>
  <c r="BI564" i="3"/>
  <c r="BH564" i="3"/>
  <c r="BG564" i="3"/>
  <c r="BF564" i="3"/>
  <c r="T564" i="3"/>
  <c r="R564" i="3"/>
  <c r="P564" i="3"/>
  <c r="BK564" i="3"/>
  <c r="J564" i="3"/>
  <c r="BE564" i="3"/>
  <c r="BI562" i="3"/>
  <c r="BH562" i="3"/>
  <c r="BG562" i="3"/>
  <c r="BF562" i="3"/>
  <c r="T562" i="3"/>
  <c r="R562" i="3"/>
  <c r="P562" i="3"/>
  <c r="BK562" i="3"/>
  <c r="J562" i="3"/>
  <c r="BE562" i="3" s="1"/>
  <c r="BI560" i="3"/>
  <c r="BH560" i="3"/>
  <c r="BG560" i="3"/>
  <c r="BF560" i="3"/>
  <c r="T560" i="3"/>
  <c r="R560" i="3"/>
  <c r="P560" i="3"/>
  <c r="BK560" i="3"/>
  <c r="J560" i="3"/>
  <c r="BE560" i="3"/>
  <c r="BI558" i="3"/>
  <c r="BH558" i="3"/>
  <c r="BG558" i="3"/>
  <c r="BF558" i="3"/>
  <c r="T558" i="3"/>
  <c r="R558" i="3"/>
  <c r="P558" i="3"/>
  <c r="BK558" i="3"/>
  <c r="J558" i="3"/>
  <c r="BE558" i="3" s="1"/>
  <c r="BI556" i="3"/>
  <c r="BH556" i="3"/>
  <c r="BG556" i="3"/>
  <c r="BF556" i="3"/>
  <c r="T556" i="3"/>
  <c r="R556" i="3"/>
  <c r="P556" i="3"/>
  <c r="BK556" i="3"/>
  <c r="J556" i="3"/>
  <c r="BE556" i="3"/>
  <c r="BI554" i="3"/>
  <c r="BH554" i="3"/>
  <c r="BG554" i="3"/>
  <c r="BF554" i="3"/>
  <c r="T554" i="3"/>
  <c r="R554" i="3"/>
  <c r="P554" i="3"/>
  <c r="BK554" i="3"/>
  <c r="J554" i="3"/>
  <c r="BE554" i="3" s="1"/>
  <c r="BI552" i="3"/>
  <c r="BH552" i="3"/>
  <c r="BG552" i="3"/>
  <c r="BF552" i="3"/>
  <c r="T552" i="3"/>
  <c r="R552" i="3"/>
  <c r="P552" i="3"/>
  <c r="BK552" i="3"/>
  <c r="J552" i="3"/>
  <c r="BE552" i="3"/>
  <c r="BI550" i="3"/>
  <c r="BH550" i="3"/>
  <c r="BG550" i="3"/>
  <c r="BF550" i="3"/>
  <c r="T550" i="3"/>
  <c r="R550" i="3"/>
  <c r="P550" i="3"/>
  <c r="BK550" i="3"/>
  <c r="J550" i="3"/>
  <c r="BE550" i="3" s="1"/>
  <c r="BI548" i="3"/>
  <c r="BH548" i="3"/>
  <c r="BG548" i="3"/>
  <c r="BF548" i="3"/>
  <c r="T548" i="3"/>
  <c r="R548" i="3"/>
  <c r="P548" i="3"/>
  <c r="BK548" i="3"/>
  <c r="J548" i="3"/>
  <c r="BE548" i="3"/>
  <c r="BI546" i="3"/>
  <c r="BH546" i="3"/>
  <c r="BG546" i="3"/>
  <c r="BF546" i="3"/>
  <c r="T546" i="3"/>
  <c r="R546" i="3"/>
  <c r="P546" i="3"/>
  <c r="BK546" i="3"/>
  <c r="J546" i="3"/>
  <c r="BE546" i="3" s="1"/>
  <c r="BI545" i="3"/>
  <c r="BH545" i="3"/>
  <c r="BG545" i="3"/>
  <c r="BF545" i="3"/>
  <c r="T545" i="3"/>
  <c r="R545" i="3"/>
  <c r="P545" i="3"/>
  <c r="BK545" i="3"/>
  <c r="J545" i="3"/>
  <c r="BE545" i="3"/>
  <c r="BI543" i="3"/>
  <c r="BH543" i="3"/>
  <c r="BG543" i="3"/>
  <c r="BF543" i="3"/>
  <c r="T543" i="3"/>
  <c r="R543" i="3"/>
  <c r="P543" i="3"/>
  <c r="BK543" i="3"/>
  <c r="J543" i="3"/>
  <c r="BE543" i="3" s="1"/>
  <c r="BI542" i="3"/>
  <c r="BH542" i="3"/>
  <c r="BG542" i="3"/>
  <c r="BF542" i="3"/>
  <c r="T542" i="3"/>
  <c r="R542" i="3"/>
  <c r="P542" i="3"/>
  <c r="BK542" i="3"/>
  <c r="J542" i="3"/>
  <c r="BE542" i="3"/>
  <c r="BI540" i="3"/>
  <c r="BH540" i="3"/>
  <c r="BG540" i="3"/>
  <c r="BF540" i="3"/>
  <c r="T540" i="3"/>
  <c r="R540" i="3"/>
  <c r="P540" i="3"/>
  <c r="BK540" i="3"/>
  <c r="J540" i="3"/>
  <c r="BE540" i="3" s="1"/>
  <c r="BI538" i="3"/>
  <c r="BH538" i="3"/>
  <c r="BG538" i="3"/>
  <c r="BF538" i="3"/>
  <c r="T538" i="3"/>
  <c r="R538" i="3"/>
  <c r="P538" i="3"/>
  <c r="BK538" i="3"/>
  <c r="J538" i="3"/>
  <c r="BE538" i="3"/>
  <c r="BI536" i="3"/>
  <c r="BH536" i="3"/>
  <c r="BG536" i="3"/>
  <c r="BF536" i="3"/>
  <c r="T536" i="3"/>
  <c r="T533" i="3" s="1"/>
  <c r="R536" i="3"/>
  <c r="P536" i="3"/>
  <c r="BK536" i="3"/>
  <c r="J536" i="3"/>
  <c r="BE536" i="3" s="1"/>
  <c r="BI534" i="3"/>
  <c r="BH534" i="3"/>
  <c r="BG534" i="3"/>
  <c r="BF534" i="3"/>
  <c r="T534" i="3"/>
  <c r="R534" i="3"/>
  <c r="R533" i="3" s="1"/>
  <c r="P534" i="3"/>
  <c r="BK534" i="3"/>
  <c r="BK533" i="3"/>
  <c r="J534" i="3"/>
  <c r="BE534" i="3" s="1"/>
  <c r="BI531" i="3"/>
  <c r="BH531" i="3"/>
  <c r="BG531" i="3"/>
  <c r="BF531" i="3"/>
  <c r="T531" i="3"/>
  <c r="R531" i="3"/>
  <c r="P531" i="3"/>
  <c r="BK531" i="3"/>
  <c r="J531" i="3"/>
  <c r="BE531" i="3" s="1"/>
  <c r="BI530" i="3"/>
  <c r="BH530" i="3"/>
  <c r="BG530" i="3"/>
  <c r="BF530" i="3"/>
  <c r="T530" i="3"/>
  <c r="R530" i="3"/>
  <c r="P530" i="3"/>
  <c r="P527" i="3" s="1"/>
  <c r="BK530" i="3"/>
  <c r="J530" i="3"/>
  <c r="BE530" i="3"/>
  <c r="BI529" i="3"/>
  <c r="BH529" i="3"/>
  <c r="BG529" i="3"/>
  <c r="BF529" i="3"/>
  <c r="T529" i="3"/>
  <c r="R529" i="3"/>
  <c r="P529" i="3"/>
  <c r="BK529" i="3"/>
  <c r="J529" i="3"/>
  <c r="BE529" i="3" s="1"/>
  <c r="BI528" i="3"/>
  <c r="BH528" i="3"/>
  <c r="BG528" i="3"/>
  <c r="BF528" i="3"/>
  <c r="T528" i="3"/>
  <c r="R528" i="3"/>
  <c r="R527" i="3" s="1"/>
  <c r="P528" i="3"/>
  <c r="BK528" i="3"/>
  <c r="BK527" i="3" s="1"/>
  <c r="J527" i="3" s="1"/>
  <c r="J107" i="3" s="1"/>
  <c r="J528" i="3"/>
  <c r="BE528" i="3"/>
  <c r="BI525" i="3"/>
  <c r="BH525" i="3"/>
  <c r="BG525" i="3"/>
  <c r="BF525" i="3"/>
  <c r="T525" i="3"/>
  <c r="R525" i="3"/>
  <c r="P525" i="3"/>
  <c r="BK525" i="3"/>
  <c r="J525" i="3"/>
  <c r="BE525" i="3"/>
  <c r="BI524" i="3"/>
  <c r="BH524" i="3"/>
  <c r="BG524" i="3"/>
  <c r="BF524" i="3"/>
  <c r="T524" i="3"/>
  <c r="R524" i="3"/>
  <c r="P524" i="3"/>
  <c r="BK524" i="3"/>
  <c r="J524" i="3"/>
  <c r="BE524" i="3" s="1"/>
  <c r="BI523" i="3"/>
  <c r="BH523" i="3"/>
  <c r="BG523" i="3"/>
  <c r="BF523" i="3"/>
  <c r="T523" i="3"/>
  <c r="R523" i="3"/>
  <c r="P523" i="3"/>
  <c r="BK523" i="3"/>
  <c r="J523" i="3"/>
  <c r="BE523" i="3"/>
  <c r="BI522" i="3"/>
  <c r="BH522" i="3"/>
  <c r="BG522" i="3"/>
  <c r="BF522" i="3"/>
  <c r="T522" i="3"/>
  <c r="R522" i="3"/>
  <c r="P522" i="3"/>
  <c r="BK522" i="3"/>
  <c r="J522" i="3"/>
  <c r="BE522" i="3" s="1"/>
  <c r="BI521" i="3"/>
  <c r="BH521" i="3"/>
  <c r="BG521" i="3"/>
  <c r="BF521" i="3"/>
  <c r="T521" i="3"/>
  <c r="R521" i="3"/>
  <c r="P521" i="3"/>
  <c r="BK521" i="3"/>
  <c r="J521" i="3"/>
  <c r="BE521" i="3"/>
  <c r="BI520" i="3"/>
  <c r="BH520" i="3"/>
  <c r="BG520" i="3"/>
  <c r="BF520" i="3"/>
  <c r="T520" i="3"/>
  <c r="R520" i="3"/>
  <c r="P520" i="3"/>
  <c r="BK520" i="3"/>
  <c r="J520" i="3"/>
  <c r="BE520" i="3" s="1"/>
  <c r="BI519" i="3"/>
  <c r="BH519" i="3"/>
  <c r="BG519" i="3"/>
  <c r="BF519" i="3"/>
  <c r="T519" i="3"/>
  <c r="R519" i="3"/>
  <c r="R518" i="3" s="1"/>
  <c r="P519" i="3"/>
  <c r="BK519" i="3"/>
  <c r="BK518" i="3" s="1"/>
  <c r="J518" i="3" s="1"/>
  <c r="J106" i="3" s="1"/>
  <c r="J519" i="3"/>
  <c r="BE519" i="3"/>
  <c r="BI517" i="3"/>
  <c r="BH517" i="3"/>
  <c r="BG517" i="3"/>
  <c r="BF517" i="3"/>
  <c r="T517" i="3"/>
  <c r="R517" i="3"/>
  <c r="P517" i="3"/>
  <c r="BK517" i="3"/>
  <c r="J517" i="3"/>
  <c r="BE517" i="3"/>
  <c r="BI516" i="3"/>
  <c r="BH516" i="3"/>
  <c r="BG516" i="3"/>
  <c r="BF516" i="3"/>
  <c r="T516" i="3"/>
  <c r="R516" i="3"/>
  <c r="P516" i="3"/>
  <c r="BK516" i="3"/>
  <c r="J516" i="3"/>
  <c r="BE516" i="3" s="1"/>
  <c r="BI515" i="3"/>
  <c r="BH515" i="3"/>
  <c r="BG515" i="3"/>
  <c r="BF515" i="3"/>
  <c r="T515" i="3"/>
  <c r="R515" i="3"/>
  <c r="P515" i="3"/>
  <c r="BK515" i="3"/>
  <c r="J515" i="3"/>
  <c r="BE515" i="3"/>
  <c r="BI514" i="3"/>
  <c r="BH514" i="3"/>
  <c r="BG514" i="3"/>
  <c r="BF514" i="3"/>
  <c r="T514" i="3"/>
  <c r="R514" i="3"/>
  <c r="P514" i="3"/>
  <c r="BK514" i="3"/>
  <c r="J514" i="3"/>
  <c r="BE514" i="3" s="1"/>
  <c r="BI513" i="3"/>
  <c r="BH513" i="3"/>
  <c r="BG513" i="3"/>
  <c r="BF513" i="3"/>
  <c r="T513" i="3"/>
  <c r="R513" i="3"/>
  <c r="R512" i="3" s="1"/>
  <c r="P513" i="3"/>
  <c r="BK513" i="3"/>
  <c r="BK512" i="3" s="1"/>
  <c r="J512" i="3" s="1"/>
  <c r="J105" i="3" s="1"/>
  <c r="J513" i="3"/>
  <c r="BE513" i="3"/>
  <c r="BI511" i="3"/>
  <c r="BH511" i="3"/>
  <c r="BG511" i="3"/>
  <c r="BF511" i="3"/>
  <c r="T511" i="3"/>
  <c r="T510" i="3"/>
  <c r="R511" i="3"/>
  <c r="R510" i="3" s="1"/>
  <c r="P511" i="3"/>
  <c r="P510" i="3"/>
  <c r="BK511" i="3"/>
  <c r="BK510" i="3" s="1"/>
  <c r="J510" i="3" s="1"/>
  <c r="J104" i="3" s="1"/>
  <c r="J511" i="3"/>
  <c r="BE511" i="3"/>
  <c r="BI509" i="3"/>
  <c r="BH509" i="3"/>
  <c r="BG509" i="3"/>
  <c r="BF509" i="3"/>
  <c r="T509" i="3"/>
  <c r="T508" i="3"/>
  <c r="R509" i="3"/>
  <c r="R508" i="3" s="1"/>
  <c r="P509" i="3"/>
  <c r="P508" i="3"/>
  <c r="BK509" i="3"/>
  <c r="BK508" i="3" s="1"/>
  <c r="J508" i="3" s="1"/>
  <c r="J103" i="3" s="1"/>
  <c r="J509" i="3"/>
  <c r="BE509" i="3"/>
  <c r="BI507" i="3"/>
  <c r="BH507" i="3"/>
  <c r="BG507" i="3"/>
  <c r="BF507" i="3"/>
  <c r="T507" i="3"/>
  <c r="R507" i="3"/>
  <c r="P507" i="3"/>
  <c r="BK507" i="3"/>
  <c r="J507" i="3"/>
  <c r="BE507" i="3"/>
  <c r="BI506" i="3"/>
  <c r="BH506" i="3"/>
  <c r="BG506" i="3"/>
  <c r="BF506" i="3"/>
  <c r="T506" i="3"/>
  <c r="R506" i="3"/>
  <c r="P506" i="3"/>
  <c r="BK506" i="3"/>
  <c r="J506" i="3"/>
  <c r="BE506" i="3" s="1"/>
  <c r="BI505" i="3"/>
  <c r="BH505" i="3"/>
  <c r="BG505" i="3"/>
  <c r="BF505" i="3"/>
  <c r="T505" i="3"/>
  <c r="R505" i="3"/>
  <c r="P505" i="3"/>
  <c r="BK505" i="3"/>
  <c r="J505" i="3"/>
  <c r="BE505" i="3"/>
  <c r="BI504" i="3"/>
  <c r="BH504" i="3"/>
  <c r="BG504" i="3"/>
  <c r="BF504" i="3"/>
  <c r="T504" i="3"/>
  <c r="R504" i="3"/>
  <c r="P504" i="3"/>
  <c r="BK504" i="3"/>
  <c r="J504" i="3"/>
  <c r="BE504" i="3" s="1"/>
  <c r="BI503" i="3"/>
  <c r="BH503" i="3"/>
  <c r="BG503" i="3"/>
  <c r="BF503" i="3"/>
  <c r="T503" i="3"/>
  <c r="R503" i="3"/>
  <c r="P503" i="3"/>
  <c r="BK503" i="3"/>
  <c r="J503" i="3"/>
  <c r="BE503" i="3"/>
  <c r="BI502" i="3"/>
  <c r="BH502" i="3"/>
  <c r="BG502" i="3"/>
  <c r="BF502" i="3"/>
  <c r="T502" i="3"/>
  <c r="R502" i="3"/>
  <c r="P502" i="3"/>
  <c r="BK502" i="3"/>
  <c r="J502" i="3"/>
  <c r="BE502" i="3" s="1"/>
  <c r="BI501" i="3"/>
  <c r="BH501" i="3"/>
  <c r="BG501" i="3"/>
  <c r="BF501" i="3"/>
  <c r="T501" i="3"/>
  <c r="R501" i="3"/>
  <c r="P501" i="3"/>
  <c r="BK501" i="3"/>
  <c r="J501" i="3"/>
  <c r="BE501" i="3"/>
  <c r="BI500" i="3"/>
  <c r="BH500" i="3"/>
  <c r="BG500" i="3"/>
  <c r="BF500" i="3"/>
  <c r="T500" i="3"/>
  <c r="R500" i="3"/>
  <c r="P500" i="3"/>
  <c r="BK500" i="3"/>
  <c r="J500" i="3"/>
  <c r="BE500" i="3" s="1"/>
  <c r="BI499" i="3"/>
  <c r="BH499" i="3"/>
  <c r="BG499" i="3"/>
  <c r="BF499" i="3"/>
  <c r="T499" i="3"/>
  <c r="R499" i="3"/>
  <c r="P499" i="3"/>
  <c r="BK499" i="3"/>
  <c r="J499" i="3"/>
  <c r="BE499" i="3"/>
  <c r="BI498" i="3"/>
  <c r="BH498" i="3"/>
  <c r="BG498" i="3"/>
  <c r="BF498" i="3"/>
  <c r="T498" i="3"/>
  <c r="R498" i="3"/>
  <c r="R497" i="3"/>
  <c r="P498" i="3"/>
  <c r="BK498" i="3"/>
  <c r="BK497" i="3"/>
  <c r="J497" i="3"/>
  <c r="J102" i="3" s="1"/>
  <c r="J498" i="3"/>
  <c r="BE498" i="3" s="1"/>
  <c r="BI495" i="3"/>
  <c r="BH495" i="3"/>
  <c r="BG495" i="3"/>
  <c r="BF495" i="3"/>
  <c r="T495" i="3"/>
  <c r="R495" i="3"/>
  <c r="P495" i="3"/>
  <c r="BK495" i="3"/>
  <c r="J495" i="3"/>
  <c r="BE495" i="3" s="1"/>
  <c r="BI493" i="3"/>
  <c r="BH493" i="3"/>
  <c r="BG493" i="3"/>
  <c r="BF493" i="3"/>
  <c r="T493" i="3"/>
  <c r="R493" i="3"/>
  <c r="P493" i="3"/>
  <c r="BK493" i="3"/>
  <c r="J493" i="3"/>
  <c r="BE493" i="3"/>
  <c r="BI491" i="3"/>
  <c r="BH491" i="3"/>
  <c r="BG491" i="3"/>
  <c r="BF491" i="3"/>
  <c r="T491" i="3"/>
  <c r="R491" i="3"/>
  <c r="P491" i="3"/>
  <c r="BK491" i="3"/>
  <c r="J491" i="3"/>
  <c r="BE491" i="3" s="1"/>
  <c r="BI489" i="3"/>
  <c r="BH489" i="3"/>
  <c r="BG489" i="3"/>
  <c r="BF489" i="3"/>
  <c r="T489" i="3"/>
  <c r="R489" i="3"/>
  <c r="P489" i="3"/>
  <c r="BK489" i="3"/>
  <c r="J489" i="3"/>
  <c r="BE489" i="3"/>
  <c r="BI487" i="3"/>
  <c r="BH487" i="3"/>
  <c r="BG487" i="3"/>
  <c r="BF487" i="3"/>
  <c r="T487" i="3"/>
  <c r="R487" i="3"/>
  <c r="P487" i="3"/>
  <c r="BK487" i="3"/>
  <c r="J487" i="3"/>
  <c r="BE487" i="3" s="1"/>
  <c r="BI485" i="3"/>
  <c r="BH485" i="3"/>
  <c r="BG485" i="3"/>
  <c r="BF485" i="3"/>
  <c r="T485" i="3"/>
  <c r="R485" i="3"/>
  <c r="P485" i="3"/>
  <c r="BK485" i="3"/>
  <c r="J485" i="3"/>
  <c r="BE485" i="3"/>
  <c r="BI483" i="3"/>
  <c r="BH483" i="3"/>
  <c r="BG483" i="3"/>
  <c r="BF483" i="3"/>
  <c r="T483" i="3"/>
  <c r="R483" i="3"/>
  <c r="P483" i="3"/>
  <c r="BK483" i="3"/>
  <c r="J483" i="3"/>
  <c r="BE483" i="3" s="1"/>
  <c r="BI481" i="3"/>
  <c r="BH481" i="3"/>
  <c r="BG481" i="3"/>
  <c r="BF481" i="3"/>
  <c r="T481" i="3"/>
  <c r="R481" i="3"/>
  <c r="P481" i="3"/>
  <c r="BK481" i="3"/>
  <c r="J481" i="3"/>
  <c r="BE481" i="3"/>
  <c r="BI479" i="3"/>
  <c r="BH479" i="3"/>
  <c r="BG479" i="3"/>
  <c r="BF479" i="3"/>
  <c r="T479" i="3"/>
  <c r="R479" i="3"/>
  <c r="R478" i="3"/>
  <c r="P479" i="3"/>
  <c r="BK479" i="3"/>
  <c r="BK478" i="3" s="1"/>
  <c r="J479" i="3"/>
  <c r="BE479" i="3"/>
  <c r="BI476" i="3"/>
  <c r="BH476" i="3"/>
  <c r="BG476" i="3"/>
  <c r="BF476" i="3"/>
  <c r="T476" i="3"/>
  <c r="R476" i="3"/>
  <c r="P476" i="3"/>
  <c r="BK476" i="3"/>
  <c r="J476" i="3"/>
  <c r="BE476" i="3"/>
  <c r="BI475" i="3"/>
  <c r="BH475" i="3"/>
  <c r="BG475" i="3"/>
  <c r="BF475" i="3"/>
  <c r="T475" i="3"/>
  <c r="R475" i="3"/>
  <c r="P475" i="3"/>
  <c r="BK475" i="3"/>
  <c r="J475" i="3"/>
  <c r="BE475" i="3" s="1"/>
  <c r="BI474" i="3"/>
  <c r="BH474" i="3"/>
  <c r="BG474" i="3"/>
  <c r="BF474" i="3"/>
  <c r="T474" i="3"/>
  <c r="R474" i="3"/>
  <c r="P474" i="3"/>
  <c r="BK474" i="3"/>
  <c r="J474" i="3"/>
  <c r="BE474" i="3"/>
  <c r="BI473" i="3"/>
  <c r="BH473" i="3"/>
  <c r="BG473" i="3"/>
  <c r="BF473" i="3"/>
  <c r="T473" i="3"/>
  <c r="R473" i="3"/>
  <c r="R472" i="3"/>
  <c r="P473" i="3"/>
  <c r="BK473" i="3"/>
  <c r="BK472" i="3"/>
  <c r="J472" i="3"/>
  <c r="J99" i="3" s="1"/>
  <c r="J473" i="3"/>
  <c r="BE473" i="3" s="1"/>
  <c r="BI470" i="3"/>
  <c r="BH470" i="3"/>
  <c r="BG470" i="3"/>
  <c r="BF470" i="3"/>
  <c r="T470" i="3"/>
  <c r="T469" i="3" s="1"/>
  <c r="R470" i="3"/>
  <c r="R469" i="3"/>
  <c r="P470" i="3"/>
  <c r="P469" i="3" s="1"/>
  <c r="BK470" i="3"/>
  <c r="BK469" i="3"/>
  <c r="J469" i="3"/>
  <c r="J98" i="3" s="1"/>
  <c r="J470" i="3"/>
  <c r="BE470" i="3" s="1"/>
  <c r="BI467" i="3"/>
  <c r="BH467" i="3"/>
  <c r="BG467" i="3"/>
  <c r="BF467" i="3"/>
  <c r="T467" i="3"/>
  <c r="T464" i="3" s="1"/>
  <c r="R467" i="3"/>
  <c r="P467" i="3"/>
  <c r="BK467" i="3"/>
  <c r="J467" i="3"/>
  <c r="BE467" i="3" s="1"/>
  <c r="BI465" i="3"/>
  <c r="BH465" i="3"/>
  <c r="BG465" i="3"/>
  <c r="BF465" i="3"/>
  <c r="T465" i="3"/>
  <c r="R465" i="3"/>
  <c r="R464" i="3" s="1"/>
  <c r="P465" i="3"/>
  <c r="P464" i="3"/>
  <c r="BK465" i="3"/>
  <c r="BK464" i="3" s="1"/>
  <c r="J464" i="3" s="1"/>
  <c r="J97" i="3" s="1"/>
  <c r="J465" i="3"/>
  <c r="BE465" i="3"/>
  <c r="BI462" i="3"/>
  <c r="BH462" i="3"/>
  <c r="BG462" i="3"/>
  <c r="BF462" i="3"/>
  <c r="T462" i="3"/>
  <c r="R462" i="3"/>
  <c r="P462" i="3"/>
  <c r="BK462" i="3"/>
  <c r="J462" i="3"/>
  <c r="BE462" i="3"/>
  <c r="BI461" i="3"/>
  <c r="BH461" i="3"/>
  <c r="BG461" i="3"/>
  <c r="BF461" i="3"/>
  <c r="T461" i="3"/>
  <c r="R461" i="3"/>
  <c r="P461" i="3"/>
  <c r="BK461" i="3"/>
  <c r="J461" i="3"/>
  <c r="BE461" i="3" s="1"/>
  <c r="BI460" i="3"/>
  <c r="BH460" i="3"/>
  <c r="BG460" i="3"/>
  <c r="BF460" i="3"/>
  <c r="T460" i="3"/>
  <c r="R460" i="3"/>
  <c r="P460" i="3"/>
  <c r="BK460" i="3"/>
  <c r="J460" i="3"/>
  <c r="BE460" i="3"/>
  <c r="BI459" i="3"/>
  <c r="BH459" i="3"/>
  <c r="BG459" i="3"/>
  <c r="BF459" i="3"/>
  <c r="T459" i="3"/>
  <c r="R459" i="3"/>
  <c r="P459" i="3"/>
  <c r="BK459" i="3"/>
  <c r="J459" i="3"/>
  <c r="BE459" i="3" s="1"/>
  <c r="BI458" i="3"/>
  <c r="BH458" i="3"/>
  <c r="BG458" i="3"/>
  <c r="BF458" i="3"/>
  <c r="T458" i="3"/>
  <c r="R458" i="3"/>
  <c r="R457" i="3" s="1"/>
  <c r="P458" i="3"/>
  <c r="BK458" i="3"/>
  <c r="BK457" i="3" s="1"/>
  <c r="J457" i="3" s="1"/>
  <c r="J96" i="3" s="1"/>
  <c r="J458" i="3"/>
  <c r="BE458" i="3"/>
  <c r="BI456" i="3"/>
  <c r="BH456" i="3"/>
  <c r="BG456" i="3"/>
  <c r="BF456" i="3"/>
  <c r="T456" i="3"/>
  <c r="R456" i="3"/>
  <c r="P456" i="3"/>
  <c r="P451" i="3" s="1"/>
  <c r="BK456" i="3"/>
  <c r="J456" i="3"/>
  <c r="BE456" i="3"/>
  <c r="BI454" i="3"/>
  <c r="BH454" i="3"/>
  <c r="BG454" i="3"/>
  <c r="BF454" i="3"/>
  <c r="T454" i="3"/>
  <c r="T451" i="3" s="1"/>
  <c r="R454" i="3"/>
  <c r="P454" i="3"/>
  <c r="BK454" i="3"/>
  <c r="J454" i="3"/>
  <c r="BE454" i="3" s="1"/>
  <c r="BI452" i="3"/>
  <c r="BH452" i="3"/>
  <c r="BG452" i="3"/>
  <c r="BF452" i="3"/>
  <c r="T452" i="3"/>
  <c r="R452" i="3"/>
  <c r="R451" i="3" s="1"/>
  <c r="P452" i="3"/>
  <c r="BK452" i="3"/>
  <c r="BK451" i="3" s="1"/>
  <c r="J451" i="3" s="1"/>
  <c r="J95" i="3" s="1"/>
  <c r="J452" i="3"/>
  <c r="BE452" i="3"/>
  <c r="BI449" i="3"/>
  <c r="BH449" i="3"/>
  <c r="BG449" i="3"/>
  <c r="BF449" i="3"/>
  <c r="T449" i="3"/>
  <c r="R449" i="3"/>
  <c r="P449" i="3"/>
  <c r="BK449" i="3"/>
  <c r="J449" i="3"/>
  <c r="BE449" i="3"/>
  <c r="BI448" i="3"/>
  <c r="BH448" i="3"/>
  <c r="BG448" i="3"/>
  <c r="BF448" i="3"/>
  <c r="T448" i="3"/>
  <c r="R448" i="3"/>
  <c r="P448" i="3"/>
  <c r="BK448" i="3"/>
  <c r="J448" i="3"/>
  <c r="BE448" i="3" s="1"/>
  <c r="BI447" i="3"/>
  <c r="BH447" i="3"/>
  <c r="BG447" i="3"/>
  <c r="BF447" i="3"/>
  <c r="T447" i="3"/>
  <c r="R447" i="3"/>
  <c r="P447" i="3"/>
  <c r="BK447" i="3"/>
  <c r="J447" i="3"/>
  <c r="BE447" i="3"/>
  <c r="BI446" i="3"/>
  <c r="BH446" i="3"/>
  <c r="BG446" i="3"/>
  <c r="BF446" i="3"/>
  <c r="T446" i="3"/>
  <c r="T445" i="3" s="1"/>
  <c r="R446" i="3"/>
  <c r="R445" i="3"/>
  <c r="P446" i="3"/>
  <c r="BK446" i="3"/>
  <c r="BK445" i="3"/>
  <c r="J445" i="3"/>
  <c r="J94" i="3" s="1"/>
  <c r="J446" i="3"/>
  <c r="BE446" i="3" s="1"/>
  <c r="BI444" i="3"/>
  <c r="BH444" i="3"/>
  <c r="BG444" i="3"/>
  <c r="BF444" i="3"/>
  <c r="T444" i="3"/>
  <c r="R444" i="3"/>
  <c r="P444" i="3"/>
  <c r="BK444" i="3"/>
  <c r="J444" i="3"/>
  <c r="BE444" i="3" s="1"/>
  <c r="BI443" i="3"/>
  <c r="BH443" i="3"/>
  <c r="BG443" i="3"/>
  <c r="BF443" i="3"/>
  <c r="T443" i="3"/>
  <c r="R443" i="3"/>
  <c r="P443" i="3"/>
  <c r="BK443" i="3"/>
  <c r="J443" i="3"/>
  <c r="BE443" i="3"/>
  <c r="BI441" i="3"/>
  <c r="BH441" i="3"/>
  <c r="BG441" i="3"/>
  <c r="BF441" i="3"/>
  <c r="T441" i="3"/>
  <c r="R441" i="3"/>
  <c r="P441" i="3"/>
  <c r="BK441" i="3"/>
  <c r="J441" i="3"/>
  <c r="BE441" i="3" s="1"/>
  <c r="BI439" i="3"/>
  <c r="BH439" i="3"/>
  <c r="BG439" i="3"/>
  <c r="BF439" i="3"/>
  <c r="T439" i="3"/>
  <c r="R439" i="3"/>
  <c r="P439" i="3"/>
  <c r="BK439" i="3"/>
  <c r="J439" i="3"/>
  <c r="BE439" i="3"/>
  <c r="BI437" i="3"/>
  <c r="BH437" i="3"/>
  <c r="BG437" i="3"/>
  <c r="BF437" i="3"/>
  <c r="T437" i="3"/>
  <c r="R437" i="3"/>
  <c r="P437" i="3"/>
  <c r="BK437" i="3"/>
  <c r="J437" i="3"/>
  <c r="BE437" i="3" s="1"/>
  <c r="BI435" i="3"/>
  <c r="BH435" i="3"/>
  <c r="BG435" i="3"/>
  <c r="BF435" i="3"/>
  <c r="T435" i="3"/>
  <c r="R435" i="3"/>
  <c r="P435" i="3"/>
  <c r="BK435" i="3"/>
  <c r="J435" i="3"/>
  <c r="BE435" i="3"/>
  <c r="BI433" i="3"/>
  <c r="BH433" i="3"/>
  <c r="BG433" i="3"/>
  <c r="BF433" i="3"/>
  <c r="T433" i="3"/>
  <c r="R433" i="3"/>
  <c r="P433" i="3"/>
  <c r="BK433" i="3"/>
  <c r="J433" i="3"/>
  <c r="BE433" i="3" s="1"/>
  <c r="BI431" i="3"/>
  <c r="BH431" i="3"/>
  <c r="BG431" i="3"/>
  <c r="BF431" i="3"/>
  <c r="T431" i="3"/>
  <c r="R431" i="3"/>
  <c r="P431" i="3"/>
  <c r="P426" i="3" s="1"/>
  <c r="BK431" i="3"/>
  <c r="J431" i="3"/>
  <c r="BE431" i="3"/>
  <c r="BI429" i="3"/>
  <c r="BH429" i="3"/>
  <c r="BG429" i="3"/>
  <c r="BF429" i="3"/>
  <c r="T429" i="3"/>
  <c r="T426" i="3" s="1"/>
  <c r="R429" i="3"/>
  <c r="P429" i="3"/>
  <c r="BK429" i="3"/>
  <c r="BK426" i="3" s="1"/>
  <c r="J429" i="3"/>
  <c r="BE429" i="3" s="1"/>
  <c r="BI427" i="3"/>
  <c r="BH427" i="3"/>
  <c r="BG427" i="3"/>
  <c r="BF427" i="3"/>
  <c r="T427" i="3"/>
  <c r="R427" i="3"/>
  <c r="P427" i="3"/>
  <c r="BK427" i="3"/>
  <c r="J427" i="3"/>
  <c r="BE427" i="3"/>
  <c r="BI424" i="3"/>
  <c r="BH424" i="3"/>
  <c r="BG424" i="3"/>
  <c r="BF424" i="3"/>
  <c r="T424" i="3"/>
  <c r="R424" i="3"/>
  <c r="P424" i="3"/>
  <c r="BK424" i="3"/>
  <c r="J424" i="3"/>
  <c r="BE424" i="3" s="1"/>
  <c r="BI423" i="3"/>
  <c r="BH423" i="3"/>
  <c r="BG423" i="3"/>
  <c r="BF423" i="3"/>
  <c r="T423" i="3"/>
  <c r="R423" i="3"/>
  <c r="P423" i="3"/>
  <c r="BK423" i="3"/>
  <c r="J423" i="3"/>
  <c r="BE423" i="3"/>
  <c r="BI422" i="3"/>
  <c r="BH422" i="3"/>
  <c r="BG422" i="3"/>
  <c r="BF422" i="3"/>
  <c r="T422" i="3"/>
  <c r="R422" i="3"/>
  <c r="P422" i="3"/>
  <c r="BK422" i="3"/>
  <c r="J422" i="3"/>
  <c r="BE422" i="3" s="1"/>
  <c r="BI421" i="3"/>
  <c r="BH421" i="3"/>
  <c r="BG421" i="3"/>
  <c r="BF421" i="3"/>
  <c r="T421" i="3"/>
  <c r="R421" i="3"/>
  <c r="P421" i="3"/>
  <c r="BK421" i="3"/>
  <c r="J421" i="3"/>
  <c r="BE421" i="3"/>
  <c r="BI420" i="3"/>
  <c r="BH420" i="3"/>
  <c r="BG420" i="3"/>
  <c r="BF420" i="3"/>
  <c r="T420" i="3"/>
  <c r="R420" i="3"/>
  <c r="P420" i="3"/>
  <c r="BK420" i="3"/>
  <c r="J420" i="3"/>
  <c r="BE420" i="3" s="1"/>
  <c r="BI419" i="3"/>
  <c r="BH419" i="3"/>
  <c r="BG419" i="3"/>
  <c r="BF419" i="3"/>
  <c r="T419" i="3"/>
  <c r="R419" i="3"/>
  <c r="P419" i="3"/>
  <c r="BK419" i="3"/>
  <c r="J419" i="3"/>
  <c r="BE419" i="3"/>
  <c r="BI418" i="3"/>
  <c r="BH418" i="3"/>
  <c r="BG418" i="3"/>
  <c r="BF418" i="3"/>
  <c r="T418" i="3"/>
  <c r="R418" i="3"/>
  <c r="R417" i="3"/>
  <c r="P418" i="3"/>
  <c r="BK418" i="3"/>
  <c r="BK417" i="3"/>
  <c r="J417" i="3"/>
  <c r="J91" i="3" s="1"/>
  <c r="J418" i="3"/>
  <c r="BE418" i="3" s="1"/>
  <c r="BI415" i="3"/>
  <c r="BH415" i="3"/>
  <c r="BG415" i="3"/>
  <c r="BF415" i="3"/>
  <c r="T415" i="3"/>
  <c r="T413" i="3" s="1"/>
  <c r="R415" i="3"/>
  <c r="R413" i="3" s="1"/>
  <c r="P415" i="3"/>
  <c r="BK415" i="3"/>
  <c r="J415" i="3"/>
  <c r="BE415" i="3"/>
  <c r="BI414" i="3"/>
  <c r="BH414" i="3"/>
  <c r="BG414" i="3"/>
  <c r="BF414" i="3"/>
  <c r="T414" i="3"/>
  <c r="R414" i="3"/>
  <c r="P414" i="3"/>
  <c r="P413" i="3"/>
  <c r="BK414" i="3"/>
  <c r="BK413" i="3"/>
  <c r="J413" i="3" s="1"/>
  <c r="J90" i="3" s="1"/>
  <c r="J414" i="3"/>
  <c r="BE414" i="3"/>
  <c r="BI411" i="3"/>
  <c r="BH411" i="3"/>
  <c r="BG411" i="3"/>
  <c r="BF411" i="3"/>
  <c r="T411" i="3"/>
  <c r="R411" i="3"/>
  <c r="P411" i="3"/>
  <c r="BK411" i="3"/>
  <c r="BK408" i="3" s="1"/>
  <c r="J408" i="3" s="1"/>
  <c r="J411" i="3"/>
  <c r="BE411" i="3"/>
  <c r="BI409" i="3"/>
  <c r="BH409" i="3"/>
  <c r="BG409" i="3"/>
  <c r="BF409" i="3"/>
  <c r="T409" i="3"/>
  <c r="T408" i="3"/>
  <c r="R409" i="3"/>
  <c r="R408" i="3"/>
  <c r="P409" i="3"/>
  <c r="P408" i="3"/>
  <c r="BK409" i="3"/>
  <c r="J409" i="3"/>
  <c r="BE409" i="3" s="1"/>
  <c r="J89" i="3"/>
  <c r="BI406" i="3"/>
  <c r="BH406" i="3"/>
  <c r="BG406" i="3"/>
  <c r="BF406" i="3"/>
  <c r="T406" i="3"/>
  <c r="R406" i="3"/>
  <c r="P406" i="3"/>
  <c r="BK406" i="3"/>
  <c r="J406" i="3"/>
  <c r="BE406" i="3"/>
  <c r="BI405" i="3"/>
  <c r="BH405" i="3"/>
  <c r="BG405" i="3"/>
  <c r="BF405" i="3"/>
  <c r="T405" i="3"/>
  <c r="R405" i="3"/>
  <c r="P405" i="3"/>
  <c r="BK405" i="3"/>
  <c r="J405" i="3"/>
  <c r="BE405" i="3"/>
  <c r="BI404" i="3"/>
  <c r="BH404" i="3"/>
  <c r="BG404" i="3"/>
  <c r="BF404" i="3"/>
  <c r="T404" i="3"/>
  <c r="R404" i="3"/>
  <c r="P404" i="3"/>
  <c r="BK404" i="3"/>
  <c r="J404" i="3"/>
  <c r="BE404" i="3"/>
  <c r="BI403" i="3"/>
  <c r="BH403" i="3"/>
  <c r="BG403" i="3"/>
  <c r="BF403" i="3"/>
  <c r="T403" i="3"/>
  <c r="R403" i="3"/>
  <c r="P403" i="3"/>
  <c r="BK403" i="3"/>
  <c r="J403" i="3"/>
  <c r="BE403" i="3"/>
  <c r="BI402" i="3"/>
  <c r="BH402" i="3"/>
  <c r="BG402" i="3"/>
  <c r="BF402" i="3"/>
  <c r="T402" i="3"/>
  <c r="R402" i="3"/>
  <c r="P402" i="3"/>
  <c r="BK402" i="3"/>
  <c r="J402" i="3"/>
  <c r="BE402" i="3"/>
  <c r="BI401" i="3"/>
  <c r="BH401" i="3"/>
  <c r="BG401" i="3"/>
  <c r="BF401" i="3"/>
  <c r="T401" i="3"/>
  <c r="R401" i="3"/>
  <c r="P401" i="3"/>
  <c r="BK401" i="3"/>
  <c r="J401" i="3"/>
  <c r="BE401" i="3"/>
  <c r="BI400" i="3"/>
  <c r="BH400" i="3"/>
  <c r="BG400" i="3"/>
  <c r="BF400" i="3"/>
  <c r="T400" i="3"/>
  <c r="T399" i="3"/>
  <c r="R400" i="3"/>
  <c r="R399" i="3"/>
  <c r="P400" i="3"/>
  <c r="P399" i="3"/>
  <c r="BK400" i="3"/>
  <c r="BK399" i="3"/>
  <c r="J399" i="3" s="1"/>
  <c r="J88" i="3" s="1"/>
  <c r="J400" i="3"/>
  <c r="BE400" i="3" s="1"/>
  <c r="BI398" i="3"/>
  <c r="BH398" i="3"/>
  <c r="BG398" i="3"/>
  <c r="BF398" i="3"/>
  <c r="T398" i="3"/>
  <c r="R398" i="3"/>
  <c r="P398" i="3"/>
  <c r="BK398" i="3"/>
  <c r="J398" i="3"/>
  <c r="BE398" i="3" s="1"/>
  <c r="BI396" i="3"/>
  <c r="BH396" i="3"/>
  <c r="BG396" i="3"/>
  <c r="BF396" i="3"/>
  <c r="T396" i="3"/>
  <c r="R396" i="3"/>
  <c r="P396" i="3"/>
  <c r="BK396" i="3"/>
  <c r="J396" i="3"/>
  <c r="BE396" i="3"/>
  <c r="BI394" i="3"/>
  <c r="BH394" i="3"/>
  <c r="BG394" i="3"/>
  <c r="BF394" i="3"/>
  <c r="T394" i="3"/>
  <c r="R394" i="3"/>
  <c r="P394" i="3"/>
  <c r="BK394" i="3"/>
  <c r="J394" i="3"/>
  <c r="BE394" i="3" s="1"/>
  <c r="BI392" i="3"/>
  <c r="BH392" i="3"/>
  <c r="BG392" i="3"/>
  <c r="BF392" i="3"/>
  <c r="T392" i="3"/>
  <c r="R392" i="3"/>
  <c r="P392" i="3"/>
  <c r="BK392" i="3"/>
  <c r="J392" i="3"/>
  <c r="BE392" i="3"/>
  <c r="BI390" i="3"/>
  <c r="BH390" i="3"/>
  <c r="BG390" i="3"/>
  <c r="BF390" i="3"/>
  <c r="T390" i="3"/>
  <c r="R390" i="3"/>
  <c r="P390" i="3"/>
  <c r="BK390" i="3"/>
  <c r="J390" i="3"/>
  <c r="BE390" i="3" s="1"/>
  <c r="BI388" i="3"/>
  <c r="BH388" i="3"/>
  <c r="BG388" i="3"/>
  <c r="BF388" i="3"/>
  <c r="T388" i="3"/>
  <c r="R388" i="3"/>
  <c r="P388" i="3"/>
  <c r="BK388" i="3"/>
  <c r="J388" i="3"/>
  <c r="BE388" i="3"/>
  <c r="BI386" i="3"/>
  <c r="BH386" i="3"/>
  <c r="BG386" i="3"/>
  <c r="BF386" i="3"/>
  <c r="T386" i="3"/>
  <c r="R386" i="3"/>
  <c r="R385" i="3"/>
  <c r="P386" i="3"/>
  <c r="BK386" i="3"/>
  <c r="BK385" i="3"/>
  <c r="J385" i="3"/>
  <c r="J87" i="3" s="1"/>
  <c r="J386" i="3"/>
  <c r="BE386" i="3" s="1"/>
  <c r="BI383" i="3"/>
  <c r="BH383" i="3"/>
  <c r="BG383" i="3"/>
  <c r="BF383" i="3"/>
  <c r="T383" i="3"/>
  <c r="R383" i="3"/>
  <c r="P383" i="3"/>
  <c r="BK383" i="3"/>
  <c r="J383" i="3"/>
  <c r="BE383" i="3"/>
  <c r="BI382" i="3"/>
  <c r="BH382" i="3"/>
  <c r="BG382" i="3"/>
  <c r="BF382" i="3"/>
  <c r="T382" i="3"/>
  <c r="R382" i="3"/>
  <c r="P382" i="3"/>
  <c r="BK382" i="3"/>
  <c r="J382" i="3"/>
  <c r="BE382" i="3"/>
  <c r="BI381" i="3"/>
  <c r="BH381" i="3"/>
  <c r="BG381" i="3"/>
  <c r="BF381" i="3"/>
  <c r="T381" i="3"/>
  <c r="R381" i="3"/>
  <c r="P381" i="3"/>
  <c r="BK381" i="3"/>
  <c r="J381" i="3"/>
  <c r="BE381" i="3"/>
  <c r="BI380" i="3"/>
  <c r="BH380" i="3"/>
  <c r="BG380" i="3"/>
  <c r="BF380" i="3"/>
  <c r="T380" i="3"/>
  <c r="R380" i="3"/>
  <c r="P380" i="3"/>
  <c r="P377" i="3" s="1"/>
  <c r="BK380" i="3"/>
  <c r="BK377" i="3" s="1"/>
  <c r="J377" i="3" s="1"/>
  <c r="J86" i="3" s="1"/>
  <c r="J380" i="3"/>
  <c r="BE380" i="3"/>
  <c r="BI379" i="3"/>
  <c r="BH379" i="3"/>
  <c r="BG379" i="3"/>
  <c r="BF379" i="3"/>
  <c r="T379" i="3"/>
  <c r="T377" i="3" s="1"/>
  <c r="R379" i="3"/>
  <c r="R377" i="3" s="1"/>
  <c r="P379" i="3"/>
  <c r="BK379" i="3"/>
  <c r="J379" i="3"/>
  <c r="BE379" i="3"/>
  <c r="BI378" i="3"/>
  <c r="BH378" i="3"/>
  <c r="BG378" i="3"/>
  <c r="BF378" i="3"/>
  <c r="T378" i="3"/>
  <c r="R378" i="3"/>
  <c r="P378" i="3"/>
  <c r="BK378" i="3"/>
  <c r="J378" i="3"/>
  <c r="BE378" i="3"/>
  <c r="BI376" i="3"/>
  <c r="BH376" i="3"/>
  <c r="BG376" i="3"/>
  <c r="BF376" i="3"/>
  <c r="T376" i="3"/>
  <c r="R376" i="3"/>
  <c r="P376" i="3"/>
  <c r="BK376" i="3"/>
  <c r="J376" i="3"/>
  <c r="BE376" i="3"/>
  <c r="BI375" i="3"/>
  <c r="BH375" i="3"/>
  <c r="BG375" i="3"/>
  <c r="BF375" i="3"/>
  <c r="T375" i="3"/>
  <c r="R375" i="3"/>
  <c r="P375" i="3"/>
  <c r="BK375" i="3"/>
  <c r="J375" i="3"/>
  <c r="BE375" i="3"/>
  <c r="BI373" i="3"/>
  <c r="BH373" i="3"/>
  <c r="BG373" i="3"/>
  <c r="BF373" i="3"/>
  <c r="T373" i="3"/>
  <c r="R373" i="3"/>
  <c r="P373" i="3"/>
  <c r="BK373" i="3"/>
  <c r="J373" i="3"/>
  <c r="BE373" i="3"/>
  <c r="BI371" i="3"/>
  <c r="BH371" i="3"/>
  <c r="BG371" i="3"/>
  <c r="BF371" i="3"/>
  <c r="T371" i="3"/>
  <c r="R371" i="3"/>
  <c r="P371" i="3"/>
  <c r="BK371" i="3"/>
  <c r="J371" i="3"/>
  <c r="BE371" i="3"/>
  <c r="BI369" i="3"/>
  <c r="BH369" i="3"/>
  <c r="BG369" i="3"/>
  <c r="BF369" i="3"/>
  <c r="T369" i="3"/>
  <c r="R369" i="3"/>
  <c r="P369" i="3"/>
  <c r="BK369" i="3"/>
  <c r="J369" i="3"/>
  <c r="BE369" i="3"/>
  <c r="BI367" i="3"/>
  <c r="BH367" i="3"/>
  <c r="BG367" i="3"/>
  <c r="BF367" i="3"/>
  <c r="T367" i="3"/>
  <c r="T364" i="3" s="1"/>
  <c r="R367" i="3"/>
  <c r="P367" i="3"/>
  <c r="BK367" i="3"/>
  <c r="J367" i="3"/>
  <c r="BE367" i="3"/>
  <c r="BI365" i="3"/>
  <c r="BH365" i="3"/>
  <c r="BG365" i="3"/>
  <c r="BF365" i="3"/>
  <c r="T365" i="3"/>
  <c r="R365" i="3"/>
  <c r="R364" i="3" s="1"/>
  <c r="P365" i="3"/>
  <c r="P364" i="3"/>
  <c r="BK365" i="3"/>
  <c r="BK364" i="3"/>
  <c r="J365" i="3"/>
  <c r="BE365" i="3" s="1"/>
  <c r="BI362" i="3"/>
  <c r="BH362" i="3"/>
  <c r="BG362" i="3"/>
  <c r="BF362" i="3"/>
  <c r="T362" i="3"/>
  <c r="R362" i="3"/>
  <c r="P362" i="3"/>
  <c r="BK362" i="3"/>
  <c r="J362" i="3"/>
  <c r="BE362" i="3"/>
  <c r="BI361" i="3"/>
  <c r="BH361" i="3"/>
  <c r="BG361" i="3"/>
  <c r="BF361" i="3"/>
  <c r="T361" i="3"/>
  <c r="R361" i="3"/>
  <c r="P361" i="3"/>
  <c r="BK361" i="3"/>
  <c r="J361" i="3"/>
  <c r="BE361" i="3"/>
  <c r="BI360" i="3"/>
  <c r="BH360" i="3"/>
  <c r="BG360" i="3"/>
  <c r="BF360" i="3"/>
  <c r="T360" i="3"/>
  <c r="R360" i="3"/>
  <c r="R357" i="3" s="1"/>
  <c r="P360" i="3"/>
  <c r="BK360" i="3"/>
  <c r="J360" i="3"/>
  <c r="BE360" i="3"/>
  <c r="BI359" i="3"/>
  <c r="BH359" i="3"/>
  <c r="BG359" i="3"/>
  <c r="BF359" i="3"/>
  <c r="T359" i="3"/>
  <c r="R359" i="3"/>
  <c r="P359" i="3"/>
  <c r="BK359" i="3"/>
  <c r="BK357" i="3" s="1"/>
  <c r="J357" i="3" s="1"/>
  <c r="J83" i="3" s="1"/>
  <c r="J359" i="3"/>
  <c r="BE359" i="3"/>
  <c r="BI358" i="3"/>
  <c r="BH358" i="3"/>
  <c r="BG358" i="3"/>
  <c r="BF358" i="3"/>
  <c r="T358" i="3"/>
  <c r="T357" i="3"/>
  <c r="R358" i="3"/>
  <c r="P358" i="3"/>
  <c r="P357" i="3"/>
  <c r="BK358" i="3"/>
  <c r="J358" i="3"/>
  <c r="BE358" i="3" s="1"/>
  <c r="BI355" i="3"/>
  <c r="BH355" i="3"/>
  <c r="BG355" i="3"/>
  <c r="BF355" i="3"/>
  <c r="T355" i="3"/>
  <c r="R355" i="3"/>
  <c r="P355" i="3"/>
  <c r="BK355" i="3"/>
  <c r="J355" i="3"/>
  <c r="BE355" i="3"/>
  <c r="BI354" i="3"/>
  <c r="BH354" i="3"/>
  <c r="BG354" i="3"/>
  <c r="BF354" i="3"/>
  <c r="T354" i="3"/>
  <c r="R354" i="3"/>
  <c r="P354" i="3"/>
  <c r="BK354" i="3"/>
  <c r="J354" i="3"/>
  <c r="BE354" i="3" s="1"/>
  <c r="BI353" i="3"/>
  <c r="BH353" i="3"/>
  <c r="BG353" i="3"/>
  <c r="BF353" i="3"/>
  <c r="T353" i="3"/>
  <c r="R353" i="3"/>
  <c r="P353" i="3"/>
  <c r="BK353" i="3"/>
  <c r="J353" i="3"/>
  <c r="BE353" i="3"/>
  <c r="BI352" i="3"/>
  <c r="BH352" i="3"/>
  <c r="BG352" i="3"/>
  <c r="BF352" i="3"/>
  <c r="T352" i="3"/>
  <c r="R352" i="3"/>
  <c r="P352" i="3"/>
  <c r="BK352" i="3"/>
  <c r="J352" i="3"/>
  <c r="BE352" i="3" s="1"/>
  <c r="BI351" i="3"/>
  <c r="BH351" i="3"/>
  <c r="BG351" i="3"/>
  <c r="BF351" i="3"/>
  <c r="T351" i="3"/>
  <c r="R351" i="3"/>
  <c r="P351" i="3"/>
  <c r="BK351" i="3"/>
  <c r="J351" i="3"/>
  <c r="BE351" i="3"/>
  <c r="BI350" i="3"/>
  <c r="BH350" i="3"/>
  <c r="BG350" i="3"/>
  <c r="BF350" i="3"/>
  <c r="T350" i="3"/>
  <c r="R350" i="3"/>
  <c r="R347" i="3" s="1"/>
  <c r="P350" i="3"/>
  <c r="BK350" i="3"/>
  <c r="J350" i="3"/>
  <c r="BE350" i="3" s="1"/>
  <c r="BI349" i="3"/>
  <c r="BH349" i="3"/>
  <c r="BG349" i="3"/>
  <c r="BF349" i="3"/>
  <c r="T349" i="3"/>
  <c r="R349" i="3"/>
  <c r="P349" i="3"/>
  <c r="BK349" i="3"/>
  <c r="BK347" i="3" s="1"/>
  <c r="J349" i="3"/>
  <c r="BE349" i="3"/>
  <c r="BI348" i="3"/>
  <c r="BH348" i="3"/>
  <c r="BG348" i="3"/>
  <c r="BF348" i="3"/>
  <c r="T348" i="3"/>
  <c r="T347" i="3" s="1"/>
  <c r="R348" i="3"/>
  <c r="P348" i="3"/>
  <c r="P347" i="3"/>
  <c r="BK348" i="3"/>
  <c r="J347" i="3"/>
  <c r="J82" i="3" s="1"/>
  <c r="J348" i="3"/>
  <c r="BE348" i="3" s="1"/>
  <c r="BI346" i="3"/>
  <c r="BH346" i="3"/>
  <c r="BG346" i="3"/>
  <c r="BF346" i="3"/>
  <c r="T346" i="3"/>
  <c r="R346" i="3"/>
  <c r="P346" i="3"/>
  <c r="BK346" i="3"/>
  <c r="J346" i="3"/>
  <c r="BE346" i="3" s="1"/>
  <c r="BI344" i="3"/>
  <c r="BH344" i="3"/>
  <c r="BG344" i="3"/>
  <c r="BF344" i="3"/>
  <c r="T344" i="3"/>
  <c r="R344" i="3"/>
  <c r="P344" i="3"/>
  <c r="BK344" i="3"/>
  <c r="J344" i="3"/>
  <c r="BE344" i="3"/>
  <c r="BI342" i="3"/>
  <c r="BH342" i="3"/>
  <c r="BG342" i="3"/>
  <c r="BF342" i="3"/>
  <c r="T342" i="3"/>
  <c r="R342" i="3"/>
  <c r="P342" i="3"/>
  <c r="BK342" i="3"/>
  <c r="J342" i="3"/>
  <c r="BE342" i="3" s="1"/>
  <c r="BI340" i="3"/>
  <c r="BH340" i="3"/>
  <c r="BG340" i="3"/>
  <c r="BF340" i="3"/>
  <c r="T340" i="3"/>
  <c r="R340" i="3"/>
  <c r="P340" i="3"/>
  <c r="BK340" i="3"/>
  <c r="J340" i="3"/>
  <c r="BE340" i="3"/>
  <c r="BI338" i="3"/>
  <c r="BH338" i="3"/>
  <c r="BG338" i="3"/>
  <c r="BF338" i="3"/>
  <c r="T338" i="3"/>
  <c r="R338" i="3"/>
  <c r="P338" i="3"/>
  <c r="BK338" i="3"/>
  <c r="J338" i="3"/>
  <c r="BE338" i="3" s="1"/>
  <c r="BI336" i="3"/>
  <c r="BH336" i="3"/>
  <c r="BG336" i="3"/>
  <c r="BF336" i="3"/>
  <c r="T336" i="3"/>
  <c r="R336" i="3"/>
  <c r="P336" i="3"/>
  <c r="P331" i="3" s="1"/>
  <c r="BK336" i="3"/>
  <c r="J336" i="3"/>
  <c r="BE336" i="3"/>
  <c r="BI334" i="3"/>
  <c r="BH334" i="3"/>
  <c r="BG334" i="3"/>
  <c r="BF334" i="3"/>
  <c r="T334" i="3"/>
  <c r="T331" i="3" s="1"/>
  <c r="R334" i="3"/>
  <c r="P334" i="3"/>
  <c r="BK334" i="3"/>
  <c r="J334" i="3"/>
  <c r="BE334" i="3" s="1"/>
  <c r="BI332" i="3"/>
  <c r="BH332" i="3"/>
  <c r="BG332" i="3"/>
  <c r="BF332" i="3"/>
  <c r="T332" i="3"/>
  <c r="R332" i="3"/>
  <c r="R331" i="3"/>
  <c r="P332" i="3"/>
  <c r="BK332" i="3"/>
  <c r="BK331" i="3"/>
  <c r="J331" i="3" s="1"/>
  <c r="J81" i="3" s="1"/>
  <c r="J332" i="3"/>
  <c r="BE332" i="3"/>
  <c r="BI329" i="3"/>
  <c r="BH329" i="3"/>
  <c r="BG329" i="3"/>
  <c r="BF329" i="3"/>
  <c r="T329" i="3"/>
  <c r="R329" i="3"/>
  <c r="P329" i="3"/>
  <c r="BK329" i="3"/>
  <c r="BK327" i="3" s="1"/>
  <c r="J329" i="3"/>
  <c r="BE329" i="3"/>
  <c r="BI328" i="3"/>
  <c r="BH328" i="3"/>
  <c r="BG328" i="3"/>
  <c r="BF328" i="3"/>
  <c r="T328" i="3"/>
  <c r="T327" i="3" s="1"/>
  <c r="R328" i="3"/>
  <c r="R327" i="3"/>
  <c r="P328" i="3"/>
  <c r="P327" i="3" s="1"/>
  <c r="BK328" i="3"/>
  <c r="J327" i="3"/>
  <c r="J80" i="3" s="1"/>
  <c r="J328" i="3"/>
  <c r="BE328" i="3" s="1"/>
  <c r="BI325" i="3"/>
  <c r="BH325" i="3"/>
  <c r="BG325" i="3"/>
  <c r="BF325" i="3"/>
  <c r="T325" i="3"/>
  <c r="T322" i="3" s="1"/>
  <c r="R325" i="3"/>
  <c r="P325" i="3"/>
  <c r="BK325" i="3"/>
  <c r="J325" i="3"/>
  <c r="BE325" i="3"/>
  <c r="BI323" i="3"/>
  <c r="BH323" i="3"/>
  <c r="BG323" i="3"/>
  <c r="BF323" i="3"/>
  <c r="T323" i="3"/>
  <c r="R323" i="3"/>
  <c r="R322" i="3" s="1"/>
  <c r="P323" i="3"/>
  <c r="P322" i="3"/>
  <c r="BK323" i="3"/>
  <c r="BK322" i="3" s="1"/>
  <c r="J322" i="3" s="1"/>
  <c r="J79" i="3" s="1"/>
  <c r="J323" i="3"/>
  <c r="BE323" i="3"/>
  <c r="BI320" i="3"/>
  <c r="BH320" i="3"/>
  <c r="BG320" i="3"/>
  <c r="BF320" i="3"/>
  <c r="T320" i="3"/>
  <c r="R320" i="3"/>
  <c r="P320" i="3"/>
  <c r="BK320" i="3"/>
  <c r="J320" i="3"/>
  <c r="BE320" i="3"/>
  <c r="BI319" i="3"/>
  <c r="BH319" i="3"/>
  <c r="BG319" i="3"/>
  <c r="BF319" i="3"/>
  <c r="T319" i="3"/>
  <c r="R319" i="3"/>
  <c r="P319" i="3"/>
  <c r="BK319" i="3"/>
  <c r="J319" i="3"/>
  <c r="BE319" i="3" s="1"/>
  <c r="BI318" i="3"/>
  <c r="BH318" i="3"/>
  <c r="BG318" i="3"/>
  <c r="BF318" i="3"/>
  <c r="T318" i="3"/>
  <c r="R318" i="3"/>
  <c r="P318" i="3"/>
  <c r="BK318" i="3"/>
  <c r="J318" i="3"/>
  <c r="BE318" i="3"/>
  <c r="BI317" i="3"/>
  <c r="BH317" i="3"/>
  <c r="BG317" i="3"/>
  <c r="BF317" i="3"/>
  <c r="T317" i="3"/>
  <c r="R317" i="3"/>
  <c r="P317" i="3"/>
  <c r="BK317" i="3"/>
  <c r="J317" i="3"/>
  <c r="BE317" i="3" s="1"/>
  <c r="BI316" i="3"/>
  <c r="BH316" i="3"/>
  <c r="BG316" i="3"/>
  <c r="BF316" i="3"/>
  <c r="T316" i="3"/>
  <c r="R316" i="3"/>
  <c r="P316" i="3"/>
  <c r="BK316" i="3"/>
  <c r="J316" i="3"/>
  <c r="BE316" i="3"/>
  <c r="BI315" i="3"/>
  <c r="BH315" i="3"/>
  <c r="BG315" i="3"/>
  <c r="BF315" i="3"/>
  <c r="T315" i="3"/>
  <c r="R315" i="3"/>
  <c r="P315" i="3"/>
  <c r="BK315" i="3"/>
  <c r="J315" i="3"/>
  <c r="BE315" i="3" s="1"/>
  <c r="BI314" i="3"/>
  <c r="BH314" i="3"/>
  <c r="BG314" i="3"/>
  <c r="BF314" i="3"/>
  <c r="T314" i="3"/>
  <c r="R314" i="3"/>
  <c r="P314" i="3"/>
  <c r="BK314" i="3"/>
  <c r="J314" i="3"/>
  <c r="BE314" i="3"/>
  <c r="BI313" i="3"/>
  <c r="BH313" i="3"/>
  <c r="BG313" i="3"/>
  <c r="BF313" i="3"/>
  <c r="T313" i="3"/>
  <c r="R313" i="3"/>
  <c r="P313" i="3"/>
  <c r="BK313" i="3"/>
  <c r="J313" i="3"/>
  <c r="BE313" i="3" s="1"/>
  <c r="BI312" i="3"/>
  <c r="BH312" i="3"/>
  <c r="BG312" i="3"/>
  <c r="BF312" i="3"/>
  <c r="T312" i="3"/>
  <c r="R312" i="3"/>
  <c r="P312" i="3"/>
  <c r="BK312" i="3"/>
  <c r="J312" i="3"/>
  <c r="BE312" i="3"/>
  <c r="BI311" i="3"/>
  <c r="BH311" i="3"/>
  <c r="BG311" i="3"/>
  <c r="BF311" i="3"/>
  <c r="T311" i="3"/>
  <c r="R311" i="3"/>
  <c r="P311" i="3"/>
  <c r="BK311" i="3"/>
  <c r="J311" i="3"/>
  <c r="BE311" i="3" s="1"/>
  <c r="BI310" i="3"/>
  <c r="BH310" i="3"/>
  <c r="BG310" i="3"/>
  <c r="BF310" i="3"/>
  <c r="T310" i="3"/>
  <c r="R310" i="3"/>
  <c r="P310" i="3"/>
  <c r="BK310" i="3"/>
  <c r="J310" i="3"/>
  <c r="BE310" i="3"/>
  <c r="BI309" i="3"/>
  <c r="BH309" i="3"/>
  <c r="BG309" i="3"/>
  <c r="BF309" i="3"/>
  <c r="T309" i="3"/>
  <c r="R309" i="3"/>
  <c r="P309" i="3"/>
  <c r="BK309" i="3"/>
  <c r="J309" i="3"/>
  <c r="BE309" i="3" s="1"/>
  <c r="BI308" i="3"/>
  <c r="BH308" i="3"/>
  <c r="BG308" i="3"/>
  <c r="BF308" i="3"/>
  <c r="T308" i="3"/>
  <c r="R308" i="3"/>
  <c r="P308" i="3"/>
  <c r="P305" i="3" s="1"/>
  <c r="BK308" i="3"/>
  <c r="J308" i="3"/>
  <c r="BE308" i="3"/>
  <c r="BI307" i="3"/>
  <c r="BH307" i="3"/>
  <c r="BG307" i="3"/>
  <c r="BF307" i="3"/>
  <c r="T307" i="3"/>
  <c r="T305" i="3" s="1"/>
  <c r="R307" i="3"/>
  <c r="P307" i="3"/>
  <c r="BK307" i="3"/>
  <c r="J307" i="3"/>
  <c r="BE307" i="3" s="1"/>
  <c r="BI306" i="3"/>
  <c r="BH306" i="3"/>
  <c r="BG306" i="3"/>
  <c r="BF306" i="3"/>
  <c r="T306" i="3"/>
  <c r="R306" i="3"/>
  <c r="R305" i="3"/>
  <c r="P306" i="3"/>
  <c r="BK306" i="3"/>
  <c r="BK305" i="3"/>
  <c r="J305" i="3" s="1"/>
  <c r="J78" i="3" s="1"/>
  <c r="J306" i="3"/>
  <c r="BE306" i="3"/>
  <c r="BI304" i="3"/>
  <c r="BH304" i="3"/>
  <c r="BG304" i="3"/>
  <c r="BF304" i="3"/>
  <c r="T304" i="3"/>
  <c r="R304" i="3"/>
  <c r="P304" i="3"/>
  <c r="BK304" i="3"/>
  <c r="J304" i="3"/>
  <c r="BE304" i="3"/>
  <c r="BI302" i="3"/>
  <c r="BH302" i="3"/>
  <c r="BG302" i="3"/>
  <c r="BF302" i="3"/>
  <c r="T302" i="3"/>
  <c r="R302" i="3"/>
  <c r="P302" i="3"/>
  <c r="BK302" i="3"/>
  <c r="J302" i="3"/>
  <c r="BE302" i="3" s="1"/>
  <c r="BI300" i="3"/>
  <c r="BH300" i="3"/>
  <c r="BG300" i="3"/>
  <c r="BF300" i="3"/>
  <c r="T300" i="3"/>
  <c r="R300" i="3"/>
  <c r="P300" i="3"/>
  <c r="BK300" i="3"/>
  <c r="J300" i="3"/>
  <c r="BE300" i="3"/>
  <c r="BI298" i="3"/>
  <c r="BH298" i="3"/>
  <c r="BG298" i="3"/>
  <c r="BF298" i="3"/>
  <c r="T298" i="3"/>
  <c r="R298" i="3"/>
  <c r="P298" i="3"/>
  <c r="BK298" i="3"/>
  <c r="J298" i="3"/>
  <c r="BE298" i="3" s="1"/>
  <c r="BI297" i="3"/>
  <c r="BH297" i="3"/>
  <c r="BG297" i="3"/>
  <c r="BF297" i="3"/>
  <c r="T297" i="3"/>
  <c r="R297" i="3"/>
  <c r="P297" i="3"/>
  <c r="BK297" i="3"/>
  <c r="J297" i="3"/>
  <c r="BE297" i="3"/>
  <c r="BI296" i="3"/>
  <c r="BH296" i="3"/>
  <c r="BG296" i="3"/>
  <c r="BF296" i="3"/>
  <c r="T296" i="3"/>
  <c r="R296" i="3"/>
  <c r="P296" i="3"/>
  <c r="BK296" i="3"/>
  <c r="J296" i="3"/>
  <c r="BE296" i="3" s="1"/>
  <c r="BI294" i="3"/>
  <c r="BH294" i="3"/>
  <c r="BG294" i="3"/>
  <c r="BF294" i="3"/>
  <c r="T294" i="3"/>
  <c r="R294" i="3"/>
  <c r="P294" i="3"/>
  <c r="BK294" i="3"/>
  <c r="J294" i="3"/>
  <c r="BE294" i="3"/>
  <c r="BI292" i="3"/>
  <c r="BH292" i="3"/>
  <c r="BG292" i="3"/>
  <c r="BF292" i="3"/>
  <c r="T292" i="3"/>
  <c r="R292" i="3"/>
  <c r="P292" i="3"/>
  <c r="BK292" i="3"/>
  <c r="J292" i="3"/>
  <c r="BE292" i="3" s="1"/>
  <c r="BI290" i="3"/>
  <c r="BH290" i="3"/>
  <c r="BG290" i="3"/>
  <c r="BF290" i="3"/>
  <c r="T290" i="3"/>
  <c r="R290" i="3"/>
  <c r="P290" i="3"/>
  <c r="BK290" i="3"/>
  <c r="J290" i="3"/>
  <c r="BE290" i="3"/>
  <c r="BI288" i="3"/>
  <c r="BH288" i="3"/>
  <c r="BG288" i="3"/>
  <c r="BF288" i="3"/>
  <c r="T288" i="3"/>
  <c r="R288" i="3"/>
  <c r="P288" i="3"/>
  <c r="BK288" i="3"/>
  <c r="J288" i="3"/>
  <c r="BE288" i="3" s="1"/>
  <c r="BI286" i="3"/>
  <c r="BH286" i="3"/>
  <c r="BG286" i="3"/>
  <c r="BF286" i="3"/>
  <c r="T286" i="3"/>
  <c r="R286" i="3"/>
  <c r="P286" i="3"/>
  <c r="BK286" i="3"/>
  <c r="J286" i="3"/>
  <c r="BE286" i="3"/>
  <c r="BI284" i="3"/>
  <c r="BH284" i="3"/>
  <c r="BG284" i="3"/>
  <c r="BF284" i="3"/>
  <c r="T284" i="3"/>
  <c r="R284" i="3"/>
  <c r="P284" i="3"/>
  <c r="BK284" i="3"/>
  <c r="J284" i="3"/>
  <c r="BE284" i="3" s="1"/>
  <c r="BI282" i="3"/>
  <c r="BH282" i="3"/>
  <c r="BG282" i="3"/>
  <c r="BF282" i="3"/>
  <c r="T282" i="3"/>
  <c r="R282" i="3"/>
  <c r="P282" i="3"/>
  <c r="BK282" i="3"/>
  <c r="J282" i="3"/>
  <c r="BE282" i="3"/>
  <c r="BI280" i="3"/>
  <c r="BH280" i="3"/>
  <c r="BG280" i="3"/>
  <c r="BF280" i="3"/>
  <c r="T280" i="3"/>
  <c r="R280" i="3"/>
  <c r="P280" i="3"/>
  <c r="BK280" i="3"/>
  <c r="J280" i="3"/>
  <c r="BE280" i="3" s="1"/>
  <c r="BI278" i="3"/>
  <c r="BH278" i="3"/>
  <c r="BG278" i="3"/>
  <c r="BF278" i="3"/>
  <c r="T278" i="3"/>
  <c r="R278" i="3"/>
  <c r="P278" i="3"/>
  <c r="BK278" i="3"/>
  <c r="J278" i="3"/>
  <c r="BE278" i="3"/>
  <c r="BI277" i="3"/>
  <c r="BH277" i="3"/>
  <c r="BG277" i="3"/>
  <c r="BF277" i="3"/>
  <c r="T277" i="3"/>
  <c r="R277" i="3"/>
  <c r="P277" i="3"/>
  <c r="BK277" i="3"/>
  <c r="J277" i="3"/>
  <c r="BE277" i="3" s="1"/>
  <c r="BI276" i="3"/>
  <c r="BH276" i="3"/>
  <c r="BG276" i="3"/>
  <c r="BF276" i="3"/>
  <c r="T276" i="3"/>
  <c r="R276" i="3"/>
  <c r="P276" i="3"/>
  <c r="BK276" i="3"/>
  <c r="J276" i="3"/>
  <c r="BE276" i="3"/>
  <c r="BI275" i="3"/>
  <c r="BH275" i="3"/>
  <c r="BG275" i="3"/>
  <c r="BF275" i="3"/>
  <c r="T275" i="3"/>
  <c r="R275" i="3"/>
  <c r="P275" i="3"/>
  <c r="BK275" i="3"/>
  <c r="J275" i="3"/>
  <c r="BE275" i="3" s="1"/>
  <c r="BI274" i="3"/>
  <c r="BH274" i="3"/>
  <c r="BG274" i="3"/>
  <c r="BF274" i="3"/>
  <c r="T274" i="3"/>
  <c r="R274" i="3"/>
  <c r="P274" i="3"/>
  <c r="P271" i="3" s="1"/>
  <c r="BK274" i="3"/>
  <c r="J274" i="3"/>
  <c r="BE274" i="3"/>
  <c r="BI272" i="3"/>
  <c r="BH272" i="3"/>
  <c r="BG272" i="3"/>
  <c r="BF272" i="3"/>
  <c r="T272" i="3"/>
  <c r="T271" i="3" s="1"/>
  <c r="T270" i="3" s="1"/>
  <c r="R272" i="3"/>
  <c r="R271" i="3"/>
  <c r="P272" i="3"/>
  <c r="BK272" i="3"/>
  <c r="BK271" i="3" s="1"/>
  <c r="J271" i="3" s="1"/>
  <c r="J77" i="3" s="1"/>
  <c r="J272" i="3"/>
  <c r="BE272" i="3"/>
  <c r="BI269" i="3"/>
  <c r="BH269" i="3"/>
  <c r="BG269" i="3"/>
  <c r="BF269" i="3"/>
  <c r="T269" i="3"/>
  <c r="R269" i="3"/>
  <c r="P269" i="3"/>
  <c r="BK269" i="3"/>
  <c r="J269" i="3"/>
  <c r="BE269" i="3"/>
  <c r="BI268" i="3"/>
  <c r="BH268" i="3"/>
  <c r="BG268" i="3"/>
  <c r="BF268" i="3"/>
  <c r="T268" i="3"/>
  <c r="R268" i="3"/>
  <c r="P268" i="3"/>
  <c r="BK268" i="3"/>
  <c r="J268" i="3"/>
  <c r="BE268" i="3" s="1"/>
  <c r="BI267" i="3"/>
  <c r="BH267" i="3"/>
  <c r="BG267" i="3"/>
  <c r="BF267" i="3"/>
  <c r="T267" i="3"/>
  <c r="R267" i="3"/>
  <c r="P267" i="3"/>
  <c r="BK267" i="3"/>
  <c r="J267" i="3"/>
  <c r="BE267" i="3"/>
  <c r="BI266" i="3"/>
  <c r="BH266" i="3"/>
  <c r="BG266" i="3"/>
  <c r="BF266" i="3"/>
  <c r="T266" i="3"/>
  <c r="R266" i="3"/>
  <c r="R263" i="3" s="1"/>
  <c r="P266" i="3"/>
  <c r="BK266" i="3"/>
  <c r="J266" i="3"/>
  <c r="BE266" i="3" s="1"/>
  <c r="BI265" i="3"/>
  <c r="BH265" i="3"/>
  <c r="BG265" i="3"/>
  <c r="BF265" i="3"/>
  <c r="T265" i="3"/>
  <c r="R265" i="3"/>
  <c r="P265" i="3"/>
  <c r="BK265" i="3"/>
  <c r="BK263" i="3" s="1"/>
  <c r="J265" i="3"/>
  <c r="BE265" i="3"/>
  <c r="BI264" i="3"/>
  <c r="BH264" i="3"/>
  <c r="BG264" i="3"/>
  <c r="BF264" i="3"/>
  <c r="T264" i="3"/>
  <c r="T263" i="3" s="1"/>
  <c r="R264" i="3"/>
  <c r="P264" i="3"/>
  <c r="P263" i="3" s="1"/>
  <c r="BK264" i="3"/>
  <c r="J263" i="3"/>
  <c r="J75" i="3" s="1"/>
  <c r="J264" i="3"/>
  <c r="BE264" i="3" s="1"/>
  <c r="BI262" i="3"/>
  <c r="BH262" i="3"/>
  <c r="BG262" i="3"/>
  <c r="BF262" i="3"/>
  <c r="T262" i="3"/>
  <c r="T261" i="3" s="1"/>
  <c r="R262" i="3"/>
  <c r="R261" i="3"/>
  <c r="P262" i="3"/>
  <c r="P261" i="3" s="1"/>
  <c r="BK262" i="3"/>
  <c r="BK261" i="3"/>
  <c r="J261" i="3"/>
  <c r="J74" i="3" s="1"/>
  <c r="J262" i="3"/>
  <c r="BE262" i="3" s="1"/>
  <c r="BI259" i="3"/>
  <c r="BH259" i="3"/>
  <c r="BG259" i="3"/>
  <c r="BF259" i="3"/>
  <c r="T259" i="3"/>
  <c r="T258" i="3"/>
  <c r="R259" i="3"/>
  <c r="R258" i="3"/>
  <c r="P259" i="3"/>
  <c r="P258" i="3"/>
  <c r="BK259" i="3"/>
  <c r="BK258" i="3"/>
  <c r="J258" i="3"/>
  <c r="J73" i="3" s="1"/>
  <c r="J259" i="3"/>
  <c r="BE259" i="3" s="1"/>
  <c r="BI256" i="3"/>
  <c r="BH256" i="3"/>
  <c r="BG256" i="3"/>
  <c r="BF256" i="3"/>
  <c r="T256" i="3"/>
  <c r="R256" i="3"/>
  <c r="P256" i="3"/>
  <c r="BK256" i="3"/>
  <c r="J256" i="3"/>
  <c r="BE256" i="3" s="1"/>
  <c r="BI255" i="3"/>
  <c r="BH255" i="3"/>
  <c r="BG255" i="3"/>
  <c r="BF255" i="3"/>
  <c r="T255" i="3"/>
  <c r="R255" i="3"/>
  <c r="P255" i="3"/>
  <c r="BK255" i="3"/>
  <c r="J255" i="3"/>
  <c r="BE255" i="3"/>
  <c r="BI254" i="3"/>
  <c r="BH254" i="3"/>
  <c r="BG254" i="3"/>
  <c r="BF254" i="3"/>
  <c r="T254" i="3"/>
  <c r="R254" i="3"/>
  <c r="R251" i="3" s="1"/>
  <c r="P254" i="3"/>
  <c r="BK254" i="3"/>
  <c r="J254" i="3"/>
  <c r="BE254" i="3" s="1"/>
  <c r="BI253" i="3"/>
  <c r="BH253" i="3"/>
  <c r="BG253" i="3"/>
  <c r="BF253" i="3"/>
  <c r="T253" i="3"/>
  <c r="R253" i="3"/>
  <c r="P253" i="3"/>
  <c r="BK253" i="3"/>
  <c r="BK251" i="3" s="1"/>
  <c r="J253" i="3"/>
  <c r="BE253" i="3"/>
  <c r="BI252" i="3"/>
  <c r="BH252" i="3"/>
  <c r="BG252" i="3"/>
  <c r="BF252" i="3"/>
  <c r="T252" i="3"/>
  <c r="T251" i="3" s="1"/>
  <c r="R252" i="3"/>
  <c r="P252" i="3"/>
  <c r="P251" i="3" s="1"/>
  <c r="BK252" i="3"/>
  <c r="J251" i="3"/>
  <c r="J72" i="3" s="1"/>
  <c r="J252" i="3"/>
  <c r="BE252" i="3" s="1"/>
  <c r="BI250" i="3"/>
  <c r="BH250" i="3"/>
  <c r="BG250" i="3"/>
  <c r="BF250" i="3"/>
  <c r="T250" i="3"/>
  <c r="R250" i="3"/>
  <c r="P250" i="3"/>
  <c r="BK250" i="3"/>
  <c r="J250" i="3"/>
  <c r="BE250" i="3" s="1"/>
  <c r="BI249" i="3"/>
  <c r="BH249" i="3"/>
  <c r="BG249" i="3"/>
  <c r="BF249" i="3"/>
  <c r="T249" i="3"/>
  <c r="R249" i="3"/>
  <c r="P249" i="3"/>
  <c r="P244" i="3" s="1"/>
  <c r="BK249" i="3"/>
  <c r="J249" i="3"/>
  <c r="BE249" i="3"/>
  <c r="BI247" i="3"/>
  <c r="BH247" i="3"/>
  <c r="BG247" i="3"/>
  <c r="BF247" i="3"/>
  <c r="T247" i="3"/>
  <c r="T244" i="3" s="1"/>
  <c r="R247" i="3"/>
  <c r="P247" i="3"/>
  <c r="BK247" i="3"/>
  <c r="J247" i="3"/>
  <c r="BE247" i="3" s="1"/>
  <c r="BI245" i="3"/>
  <c r="BH245" i="3"/>
  <c r="BG245" i="3"/>
  <c r="BF245" i="3"/>
  <c r="T245" i="3"/>
  <c r="R245" i="3"/>
  <c r="R244" i="3" s="1"/>
  <c r="P245" i="3"/>
  <c r="BK245" i="3"/>
  <c r="BK244" i="3"/>
  <c r="J244" i="3" s="1"/>
  <c r="J71" i="3" s="1"/>
  <c r="J245" i="3"/>
  <c r="BE245" i="3"/>
  <c r="BI242" i="3"/>
  <c r="BH242" i="3"/>
  <c r="BG242" i="3"/>
  <c r="BF242" i="3"/>
  <c r="T242" i="3"/>
  <c r="R242" i="3"/>
  <c r="P242" i="3"/>
  <c r="BK242" i="3"/>
  <c r="J242" i="3"/>
  <c r="BE242" i="3"/>
  <c r="BI241" i="3"/>
  <c r="BH241" i="3"/>
  <c r="BG241" i="3"/>
  <c r="BF241" i="3"/>
  <c r="T241" i="3"/>
  <c r="R241" i="3"/>
  <c r="R238" i="3" s="1"/>
  <c r="P241" i="3"/>
  <c r="BK241" i="3"/>
  <c r="J241" i="3"/>
  <c r="BE241" i="3"/>
  <c r="BI240" i="3"/>
  <c r="BH240" i="3"/>
  <c r="BG240" i="3"/>
  <c r="BF240" i="3"/>
  <c r="T240" i="3"/>
  <c r="R240" i="3"/>
  <c r="P240" i="3"/>
  <c r="BK240" i="3"/>
  <c r="BK238" i="3" s="1"/>
  <c r="J240" i="3"/>
  <c r="BE240" i="3"/>
  <c r="BI239" i="3"/>
  <c r="BH239" i="3"/>
  <c r="BG239" i="3"/>
  <c r="BF239" i="3"/>
  <c r="T239" i="3"/>
  <c r="T238" i="3"/>
  <c r="R239" i="3"/>
  <c r="P239" i="3"/>
  <c r="P238" i="3" s="1"/>
  <c r="BK239" i="3"/>
  <c r="J238" i="3"/>
  <c r="J70" i="3" s="1"/>
  <c r="J239" i="3"/>
  <c r="BE239" i="3" s="1"/>
  <c r="BI236" i="3"/>
  <c r="BH236" i="3"/>
  <c r="BG236" i="3"/>
  <c r="BF236" i="3"/>
  <c r="T236" i="3"/>
  <c r="R236" i="3"/>
  <c r="P236" i="3"/>
  <c r="BK236" i="3"/>
  <c r="J236" i="3"/>
  <c r="BE236" i="3"/>
  <c r="BI235" i="3"/>
  <c r="BH235" i="3"/>
  <c r="BG235" i="3"/>
  <c r="BF235" i="3"/>
  <c r="T235" i="3"/>
  <c r="R235" i="3"/>
  <c r="P235" i="3"/>
  <c r="BK235" i="3"/>
  <c r="J235" i="3"/>
  <c r="BE235" i="3"/>
  <c r="BI233" i="3"/>
  <c r="BH233" i="3"/>
  <c r="BG233" i="3"/>
  <c r="BF233" i="3"/>
  <c r="T233" i="3"/>
  <c r="R233" i="3"/>
  <c r="P233" i="3"/>
  <c r="BK233" i="3"/>
  <c r="J233" i="3"/>
  <c r="BE233" i="3"/>
  <c r="BI231" i="3"/>
  <c r="BH231" i="3"/>
  <c r="BG231" i="3"/>
  <c r="BF231" i="3"/>
  <c r="T231" i="3"/>
  <c r="R231" i="3"/>
  <c r="P231" i="3"/>
  <c r="BK231" i="3"/>
  <c r="J231" i="3"/>
  <c r="BE231" i="3"/>
  <c r="BI229" i="3"/>
  <c r="BH229" i="3"/>
  <c r="BG229" i="3"/>
  <c r="BF229" i="3"/>
  <c r="T229" i="3"/>
  <c r="R229" i="3"/>
  <c r="P229" i="3"/>
  <c r="BK229" i="3"/>
  <c r="J229" i="3"/>
  <c r="BE229" i="3"/>
  <c r="BI227" i="3"/>
  <c r="BH227" i="3"/>
  <c r="BG227" i="3"/>
  <c r="BF227" i="3"/>
  <c r="T227" i="3"/>
  <c r="R227" i="3"/>
  <c r="P227" i="3"/>
  <c r="BK227" i="3"/>
  <c r="J227" i="3"/>
  <c r="BE227" i="3"/>
  <c r="BI225" i="3"/>
  <c r="BH225" i="3"/>
  <c r="BG225" i="3"/>
  <c r="BF225" i="3"/>
  <c r="T225" i="3"/>
  <c r="R225" i="3"/>
  <c r="P225" i="3"/>
  <c r="BK225" i="3"/>
  <c r="J225" i="3"/>
  <c r="BE225" i="3"/>
  <c r="BI224" i="3"/>
  <c r="BH224" i="3"/>
  <c r="BG224" i="3"/>
  <c r="BF224" i="3"/>
  <c r="T224" i="3"/>
  <c r="R224" i="3"/>
  <c r="P224" i="3"/>
  <c r="BK224" i="3"/>
  <c r="BK220" i="3" s="1"/>
  <c r="J224" i="3"/>
  <c r="BE224" i="3"/>
  <c r="BI223" i="3"/>
  <c r="BH223" i="3"/>
  <c r="BG223" i="3"/>
  <c r="BF223" i="3"/>
  <c r="T223" i="3"/>
  <c r="T220" i="3" s="1"/>
  <c r="T219" i="3" s="1"/>
  <c r="R223" i="3"/>
  <c r="P223" i="3"/>
  <c r="BK223" i="3"/>
  <c r="J223" i="3"/>
  <c r="BE223" i="3"/>
  <c r="BI221" i="3"/>
  <c r="BH221" i="3"/>
  <c r="BG221" i="3"/>
  <c r="BF221" i="3"/>
  <c r="T221" i="3"/>
  <c r="R221" i="3"/>
  <c r="P221" i="3"/>
  <c r="P220" i="3"/>
  <c r="BK221" i="3"/>
  <c r="J221" i="3"/>
  <c r="BE221" i="3" s="1"/>
  <c r="BI218" i="3"/>
  <c r="BH218" i="3"/>
  <c r="BG218" i="3"/>
  <c r="BF218" i="3"/>
  <c r="T218" i="3"/>
  <c r="R218" i="3"/>
  <c r="P218" i="3"/>
  <c r="BK218" i="3"/>
  <c r="J218" i="3"/>
  <c r="BE218" i="3"/>
  <c r="BI217" i="3"/>
  <c r="BH217" i="3"/>
  <c r="BG217" i="3"/>
  <c r="BF217" i="3"/>
  <c r="T217" i="3"/>
  <c r="R217" i="3"/>
  <c r="P217" i="3"/>
  <c r="BK217" i="3"/>
  <c r="J217" i="3"/>
  <c r="BE217" i="3"/>
  <c r="BI216" i="3"/>
  <c r="BH216" i="3"/>
  <c r="BG216" i="3"/>
  <c r="BF216" i="3"/>
  <c r="T216" i="3"/>
  <c r="R216" i="3"/>
  <c r="P216" i="3"/>
  <c r="BK216" i="3"/>
  <c r="J216" i="3"/>
  <c r="BE216" i="3"/>
  <c r="BI215" i="3"/>
  <c r="BH215" i="3"/>
  <c r="BG215" i="3"/>
  <c r="BF215" i="3"/>
  <c r="T215" i="3"/>
  <c r="R215" i="3"/>
  <c r="P215" i="3"/>
  <c r="BK215" i="3"/>
  <c r="J215" i="3"/>
  <c r="BE215" i="3"/>
  <c r="BI214" i="3"/>
  <c r="BH214" i="3"/>
  <c r="BG214" i="3"/>
  <c r="BF214" i="3"/>
  <c r="T214" i="3"/>
  <c r="R214" i="3"/>
  <c r="P214" i="3"/>
  <c r="BK214" i="3"/>
  <c r="J214" i="3"/>
  <c r="BE214" i="3"/>
  <c r="BI213" i="3"/>
  <c r="BH213" i="3"/>
  <c r="BG213" i="3"/>
  <c r="BF213" i="3"/>
  <c r="T213" i="3"/>
  <c r="R213" i="3"/>
  <c r="P213" i="3"/>
  <c r="P210" i="3" s="1"/>
  <c r="BK213" i="3"/>
  <c r="J213" i="3"/>
  <c r="BE213" i="3"/>
  <c r="BI212" i="3"/>
  <c r="BH212" i="3"/>
  <c r="BG212" i="3"/>
  <c r="BF212" i="3"/>
  <c r="T212" i="3"/>
  <c r="T210" i="3" s="1"/>
  <c r="R212" i="3"/>
  <c r="R210" i="3" s="1"/>
  <c r="P212" i="3"/>
  <c r="BK212" i="3"/>
  <c r="J212" i="3"/>
  <c r="BE212" i="3"/>
  <c r="BI211" i="3"/>
  <c r="BH211" i="3"/>
  <c r="BG211" i="3"/>
  <c r="BF211" i="3"/>
  <c r="T211" i="3"/>
  <c r="R211" i="3"/>
  <c r="P211" i="3"/>
  <c r="BK211" i="3"/>
  <c r="BK210" i="3" s="1"/>
  <c r="J210" i="3" s="1"/>
  <c r="J67" i="3" s="1"/>
  <c r="J211" i="3"/>
  <c r="BE211" i="3"/>
  <c r="BI209" i="3"/>
  <c r="BH209" i="3"/>
  <c r="BG209" i="3"/>
  <c r="BF209" i="3"/>
  <c r="T209" i="3"/>
  <c r="R209" i="3"/>
  <c r="P209" i="3"/>
  <c r="BK209" i="3"/>
  <c r="J209" i="3"/>
  <c r="BE209" i="3"/>
  <c r="BI208" i="3"/>
  <c r="BH208" i="3"/>
  <c r="BG208" i="3"/>
  <c r="BF208" i="3"/>
  <c r="T208" i="3"/>
  <c r="R208" i="3"/>
  <c r="P208" i="3"/>
  <c r="BK208" i="3"/>
  <c r="J208" i="3"/>
  <c r="BE208" i="3"/>
  <c r="BI207" i="3"/>
  <c r="BH207" i="3"/>
  <c r="BG207" i="3"/>
  <c r="BF207" i="3"/>
  <c r="T207" i="3"/>
  <c r="R207" i="3"/>
  <c r="P207" i="3"/>
  <c r="P204" i="3" s="1"/>
  <c r="BK207" i="3"/>
  <c r="BK204" i="3" s="1"/>
  <c r="J207" i="3"/>
  <c r="BE207" i="3"/>
  <c r="BI206" i="3"/>
  <c r="BH206" i="3"/>
  <c r="BG206" i="3"/>
  <c r="BF206" i="3"/>
  <c r="T206" i="3"/>
  <c r="T204" i="3" s="1"/>
  <c r="R206" i="3"/>
  <c r="R204" i="3" s="1"/>
  <c r="P206" i="3"/>
  <c r="BK206" i="3"/>
  <c r="J206" i="3"/>
  <c r="BE206" i="3"/>
  <c r="BI205" i="3"/>
  <c r="BH205" i="3"/>
  <c r="BG205" i="3"/>
  <c r="BF205" i="3"/>
  <c r="T205" i="3"/>
  <c r="R205" i="3"/>
  <c r="P205" i="3"/>
  <c r="BK205" i="3"/>
  <c r="J205" i="3"/>
  <c r="BE205" i="3"/>
  <c r="BI202" i="3"/>
  <c r="BH202" i="3"/>
  <c r="BG202" i="3"/>
  <c r="BF202" i="3"/>
  <c r="T202" i="3"/>
  <c r="R202" i="3"/>
  <c r="P202" i="3"/>
  <c r="BK202" i="3"/>
  <c r="J202" i="3"/>
  <c r="BE202" i="3"/>
  <c r="BI200" i="3"/>
  <c r="BH200" i="3"/>
  <c r="BG200" i="3"/>
  <c r="BF200" i="3"/>
  <c r="T200" i="3"/>
  <c r="R200" i="3"/>
  <c r="P200" i="3"/>
  <c r="BK200" i="3"/>
  <c r="J200" i="3"/>
  <c r="BE200" i="3" s="1"/>
  <c r="BI198" i="3"/>
  <c r="BH198" i="3"/>
  <c r="BG198" i="3"/>
  <c r="BF198" i="3"/>
  <c r="T198" i="3"/>
  <c r="R198" i="3"/>
  <c r="P198" i="3"/>
  <c r="BK198" i="3"/>
  <c r="J198" i="3"/>
  <c r="BE198" i="3"/>
  <c r="BI196" i="3"/>
  <c r="BH196" i="3"/>
  <c r="BG196" i="3"/>
  <c r="BF196" i="3"/>
  <c r="T196" i="3"/>
  <c r="R196" i="3"/>
  <c r="P196" i="3"/>
  <c r="BK196" i="3"/>
  <c r="J196" i="3"/>
  <c r="BE196" i="3" s="1"/>
  <c r="BI194" i="3"/>
  <c r="BH194" i="3"/>
  <c r="BG194" i="3"/>
  <c r="BF194" i="3"/>
  <c r="T194" i="3"/>
  <c r="R194" i="3"/>
  <c r="P194" i="3"/>
  <c r="P189" i="3" s="1"/>
  <c r="BK194" i="3"/>
  <c r="J194" i="3"/>
  <c r="BE194" i="3"/>
  <c r="BI192" i="3"/>
  <c r="F37" i="3" s="1"/>
  <c r="BD56" i="1" s="1"/>
  <c r="BH192" i="3"/>
  <c r="BG192" i="3"/>
  <c r="BF192" i="3"/>
  <c r="T192" i="3"/>
  <c r="T189" i="3" s="1"/>
  <c r="R192" i="3"/>
  <c r="P192" i="3"/>
  <c r="BK192" i="3"/>
  <c r="J192" i="3"/>
  <c r="BE192" i="3" s="1"/>
  <c r="BI190" i="3"/>
  <c r="BH190" i="3"/>
  <c r="BG190" i="3"/>
  <c r="BF190" i="3"/>
  <c r="T190" i="3"/>
  <c r="R190" i="3"/>
  <c r="R189" i="3"/>
  <c r="P190" i="3"/>
  <c r="BK190" i="3"/>
  <c r="BK189" i="3"/>
  <c r="J189" i="3" s="1"/>
  <c r="J65" i="3" s="1"/>
  <c r="J190" i="3"/>
  <c r="BE190" i="3"/>
  <c r="BI188" i="3"/>
  <c r="BH188" i="3"/>
  <c r="BG188" i="3"/>
  <c r="BF188" i="3"/>
  <c r="T188" i="3"/>
  <c r="R188" i="3"/>
  <c r="P188" i="3"/>
  <c r="BK188" i="3"/>
  <c r="J188" i="3"/>
  <c r="BE188" i="3"/>
  <c r="BI187" i="3"/>
  <c r="BH187" i="3"/>
  <c r="BG187" i="3"/>
  <c r="BF187" i="3"/>
  <c r="T187" i="3"/>
  <c r="R187" i="3"/>
  <c r="P187" i="3"/>
  <c r="BK187" i="3"/>
  <c r="J187" i="3"/>
  <c r="BE187" i="3"/>
  <c r="BI186" i="3"/>
  <c r="BH186" i="3"/>
  <c r="BG186" i="3"/>
  <c r="BF186" i="3"/>
  <c r="T186" i="3"/>
  <c r="R186" i="3"/>
  <c r="P186" i="3"/>
  <c r="BK186" i="3"/>
  <c r="J186" i="3"/>
  <c r="BE186" i="3"/>
  <c r="BI185" i="3"/>
  <c r="BH185" i="3"/>
  <c r="BG185" i="3"/>
  <c r="BF185" i="3"/>
  <c r="T185" i="3"/>
  <c r="R185" i="3"/>
  <c r="P185" i="3"/>
  <c r="BK185" i="3"/>
  <c r="J185" i="3"/>
  <c r="BE185" i="3"/>
  <c r="BI184" i="3"/>
  <c r="BH184" i="3"/>
  <c r="BG184" i="3"/>
  <c r="BF184" i="3"/>
  <c r="T184" i="3"/>
  <c r="R184" i="3"/>
  <c r="P184" i="3"/>
  <c r="BK184" i="3"/>
  <c r="J184" i="3"/>
  <c r="BE184" i="3"/>
  <c r="BI183" i="3"/>
  <c r="BH183" i="3"/>
  <c r="BG183" i="3"/>
  <c r="BF183" i="3"/>
  <c r="T183" i="3"/>
  <c r="R183" i="3"/>
  <c r="P183" i="3"/>
  <c r="BK183" i="3"/>
  <c r="J183" i="3"/>
  <c r="BE183" i="3"/>
  <c r="BI182" i="3"/>
  <c r="BH182" i="3"/>
  <c r="BG182" i="3"/>
  <c r="BF182" i="3"/>
  <c r="T182" i="3"/>
  <c r="R182" i="3"/>
  <c r="P182" i="3"/>
  <c r="BK182" i="3"/>
  <c r="J182" i="3"/>
  <c r="BE182" i="3"/>
  <c r="BI181" i="3"/>
  <c r="BH181" i="3"/>
  <c r="BG181" i="3"/>
  <c r="BF181" i="3"/>
  <c r="T181" i="3"/>
  <c r="R181" i="3"/>
  <c r="P181" i="3"/>
  <c r="BK181" i="3"/>
  <c r="J181" i="3"/>
  <c r="BE181" i="3"/>
  <c r="BI180" i="3"/>
  <c r="BH180" i="3"/>
  <c r="BG180" i="3"/>
  <c r="BF180" i="3"/>
  <c r="T180" i="3"/>
  <c r="R180" i="3"/>
  <c r="P180" i="3"/>
  <c r="BK180" i="3"/>
  <c r="J180" i="3"/>
  <c r="BE180" i="3"/>
  <c r="BI179" i="3"/>
  <c r="BH179" i="3"/>
  <c r="BG179" i="3"/>
  <c r="BF179" i="3"/>
  <c r="T179" i="3"/>
  <c r="R179" i="3"/>
  <c r="P179" i="3"/>
  <c r="BK179" i="3"/>
  <c r="J179" i="3"/>
  <c r="BE179" i="3"/>
  <c r="BI178" i="3"/>
  <c r="BH178" i="3"/>
  <c r="BG178" i="3"/>
  <c r="BF178" i="3"/>
  <c r="T178" i="3"/>
  <c r="R178" i="3"/>
  <c r="P178" i="3"/>
  <c r="BK178" i="3"/>
  <c r="J178" i="3"/>
  <c r="BE178" i="3"/>
  <c r="BI177" i="3"/>
  <c r="BH177" i="3"/>
  <c r="BG177" i="3"/>
  <c r="BF177" i="3"/>
  <c r="T177" i="3"/>
  <c r="R177" i="3"/>
  <c r="R174" i="3" s="1"/>
  <c r="P177" i="3"/>
  <c r="BK177" i="3"/>
  <c r="J177" i="3"/>
  <c r="BE177" i="3"/>
  <c r="BI176" i="3"/>
  <c r="BH176" i="3"/>
  <c r="BG176" i="3"/>
  <c r="BF176" i="3"/>
  <c r="T176" i="3"/>
  <c r="R176" i="3"/>
  <c r="P176" i="3"/>
  <c r="BK176" i="3"/>
  <c r="BK174" i="3" s="1"/>
  <c r="J176" i="3"/>
  <c r="BE176" i="3"/>
  <c r="BI175" i="3"/>
  <c r="BH175" i="3"/>
  <c r="BG175" i="3"/>
  <c r="BF175" i="3"/>
  <c r="T175" i="3"/>
  <c r="T174" i="3"/>
  <c r="R175" i="3"/>
  <c r="P175" i="3"/>
  <c r="P174" i="3" s="1"/>
  <c r="P138" i="3" s="1"/>
  <c r="BK175" i="3"/>
  <c r="J174" i="3"/>
  <c r="J64" i="3" s="1"/>
  <c r="J175" i="3"/>
  <c r="BE175" i="3" s="1"/>
  <c r="BI172" i="3"/>
  <c r="BH172" i="3"/>
  <c r="BG172" i="3"/>
  <c r="BF172" i="3"/>
  <c r="T172" i="3"/>
  <c r="R172" i="3"/>
  <c r="P172" i="3"/>
  <c r="BK172" i="3"/>
  <c r="J172" i="3"/>
  <c r="BE172" i="3"/>
  <c r="BI170" i="3"/>
  <c r="BH170" i="3"/>
  <c r="BG170" i="3"/>
  <c r="BF170" i="3"/>
  <c r="T170" i="3"/>
  <c r="R170" i="3"/>
  <c r="P170" i="3"/>
  <c r="BK170" i="3"/>
  <c r="J170" i="3"/>
  <c r="BE170" i="3"/>
  <c r="BI168" i="3"/>
  <c r="BH168" i="3"/>
  <c r="BG168" i="3"/>
  <c r="BF168" i="3"/>
  <c r="T168" i="3"/>
  <c r="R168" i="3"/>
  <c r="P168" i="3"/>
  <c r="BK168" i="3"/>
  <c r="J168" i="3"/>
  <c r="BE168" i="3"/>
  <c r="BI166" i="3"/>
  <c r="BH166" i="3"/>
  <c r="BG166" i="3"/>
  <c r="BF166" i="3"/>
  <c r="T166" i="3"/>
  <c r="R166" i="3"/>
  <c r="P166" i="3"/>
  <c r="BK166" i="3"/>
  <c r="J166" i="3"/>
  <c r="BE166" i="3"/>
  <c r="BI164" i="3"/>
  <c r="BH164" i="3"/>
  <c r="BG164" i="3"/>
  <c r="BF164" i="3"/>
  <c r="T164" i="3"/>
  <c r="R164" i="3"/>
  <c r="P164" i="3"/>
  <c r="BK164" i="3"/>
  <c r="J164" i="3"/>
  <c r="BE164" i="3"/>
  <c r="BI162" i="3"/>
  <c r="BH162" i="3"/>
  <c r="BG162" i="3"/>
  <c r="BF162" i="3"/>
  <c r="T162" i="3"/>
  <c r="R162" i="3"/>
  <c r="P162" i="3"/>
  <c r="BK162" i="3"/>
  <c r="J162" i="3"/>
  <c r="BE162" i="3"/>
  <c r="BI160" i="3"/>
  <c r="BH160" i="3"/>
  <c r="BG160" i="3"/>
  <c r="BF160" i="3"/>
  <c r="T160" i="3"/>
  <c r="R160" i="3"/>
  <c r="P160" i="3"/>
  <c r="BK160" i="3"/>
  <c r="J160" i="3"/>
  <c r="BE160" i="3"/>
  <c r="BI158" i="3"/>
  <c r="BH158" i="3"/>
  <c r="BG158" i="3"/>
  <c r="BF158" i="3"/>
  <c r="T158" i="3"/>
  <c r="R158" i="3"/>
  <c r="P158" i="3"/>
  <c r="BK158" i="3"/>
  <c r="J158" i="3"/>
  <c r="BE158" i="3"/>
  <c r="BI156" i="3"/>
  <c r="BH156" i="3"/>
  <c r="BG156" i="3"/>
  <c r="BF156" i="3"/>
  <c r="T156" i="3"/>
  <c r="R156" i="3"/>
  <c r="P156" i="3"/>
  <c r="BK156" i="3"/>
  <c r="J156" i="3"/>
  <c r="BE156" i="3"/>
  <c r="BI154" i="3"/>
  <c r="BH154" i="3"/>
  <c r="BG154" i="3"/>
  <c r="BF154" i="3"/>
  <c r="T154" i="3"/>
  <c r="R154" i="3"/>
  <c r="P154" i="3"/>
  <c r="BK154" i="3"/>
  <c r="J154" i="3"/>
  <c r="BE154" i="3"/>
  <c r="BI152" i="3"/>
  <c r="BH152" i="3"/>
  <c r="BG152" i="3"/>
  <c r="BF152" i="3"/>
  <c r="T152" i="3"/>
  <c r="R152" i="3"/>
  <c r="P152" i="3"/>
  <c r="BK152" i="3"/>
  <c r="J152" i="3"/>
  <c r="BE152" i="3"/>
  <c r="BI150" i="3"/>
  <c r="BH150" i="3"/>
  <c r="BG150" i="3"/>
  <c r="BF150" i="3"/>
  <c r="T150" i="3"/>
  <c r="R150" i="3"/>
  <c r="P150" i="3"/>
  <c r="BK150" i="3"/>
  <c r="J150" i="3"/>
  <c r="BE150" i="3"/>
  <c r="BI148" i="3"/>
  <c r="BH148" i="3"/>
  <c r="BG148" i="3"/>
  <c r="BF148" i="3"/>
  <c r="T148" i="3"/>
  <c r="R148" i="3"/>
  <c r="P148" i="3"/>
  <c r="BK148" i="3"/>
  <c r="J148" i="3"/>
  <c r="BE148" i="3"/>
  <c r="BI146" i="3"/>
  <c r="BH146" i="3"/>
  <c r="BG146" i="3"/>
  <c r="BF146" i="3"/>
  <c r="T146" i="3"/>
  <c r="R146" i="3"/>
  <c r="P146" i="3"/>
  <c r="BK146" i="3"/>
  <c r="J146" i="3"/>
  <c r="BE146" i="3"/>
  <c r="BI144" i="3"/>
  <c r="BH144" i="3"/>
  <c r="BG144" i="3"/>
  <c r="BF144" i="3"/>
  <c r="T144" i="3"/>
  <c r="T139" i="3" s="1"/>
  <c r="R144" i="3"/>
  <c r="P144" i="3"/>
  <c r="BK144" i="3"/>
  <c r="J144" i="3"/>
  <c r="BE144" i="3"/>
  <c r="BI142" i="3"/>
  <c r="BH142" i="3"/>
  <c r="BG142" i="3"/>
  <c r="BF142" i="3"/>
  <c r="T142" i="3"/>
  <c r="R142" i="3"/>
  <c r="P142" i="3"/>
  <c r="P139" i="3" s="1"/>
  <c r="BK142" i="3"/>
  <c r="J142" i="3"/>
  <c r="BE142" i="3"/>
  <c r="BI140" i="3"/>
  <c r="BH140" i="3"/>
  <c r="F36" i="3"/>
  <c r="BC56" i="1" s="1"/>
  <c r="BG140" i="3"/>
  <c r="BF140" i="3"/>
  <c r="J34" i="3" s="1"/>
  <c r="AW56" i="1" s="1"/>
  <c r="T140" i="3"/>
  <c r="T138" i="3"/>
  <c r="R140" i="3"/>
  <c r="R139" i="3"/>
  <c r="P140" i="3"/>
  <c r="BK140" i="3"/>
  <c r="BK139" i="3" s="1"/>
  <c r="J139" i="3" s="1"/>
  <c r="J63" i="3" s="1"/>
  <c r="J140" i="3"/>
  <c r="BE140" i="3"/>
  <c r="J131" i="3"/>
  <c r="F129" i="3"/>
  <c r="E127" i="3"/>
  <c r="J54" i="3"/>
  <c r="F52" i="3"/>
  <c r="E50" i="3"/>
  <c r="J24" i="3"/>
  <c r="E24" i="3"/>
  <c r="J23" i="3"/>
  <c r="J18" i="3"/>
  <c r="E18" i="3"/>
  <c r="F132" i="3"/>
  <c r="F55" i="3"/>
  <c r="J17" i="3"/>
  <c r="J15" i="3"/>
  <c r="E15" i="3"/>
  <c r="F131" i="3"/>
  <c r="F54" i="3"/>
  <c r="J14" i="3"/>
  <c r="J12" i="3"/>
  <c r="J129" i="3"/>
  <c r="J52" i="3"/>
  <c r="E7" i="3"/>
  <c r="E125" i="3"/>
  <c r="E48" i="3"/>
  <c r="J37" i="2"/>
  <c r="J36" i="2"/>
  <c r="AY55" i="1"/>
  <c r="J35" i="2"/>
  <c r="AX55" i="1"/>
  <c r="BI1135" i="2"/>
  <c r="BH1135" i="2"/>
  <c r="BG1135" i="2"/>
  <c r="BF1135" i="2"/>
  <c r="T1135" i="2"/>
  <c r="R1135" i="2"/>
  <c r="P1135" i="2"/>
  <c r="BK1135" i="2"/>
  <c r="J1135" i="2"/>
  <c r="BE1135" i="2"/>
  <c r="BI1133" i="2"/>
  <c r="BH1133" i="2"/>
  <c r="BG1133" i="2"/>
  <c r="BF1133" i="2"/>
  <c r="T1133" i="2"/>
  <c r="R1133" i="2"/>
  <c r="P1133" i="2"/>
  <c r="BK1133" i="2"/>
  <c r="J1133" i="2"/>
  <c r="BE1133" i="2"/>
  <c r="BI1131" i="2"/>
  <c r="BH1131" i="2"/>
  <c r="BG1131" i="2"/>
  <c r="BF1131" i="2"/>
  <c r="T1131" i="2"/>
  <c r="R1131" i="2"/>
  <c r="P1131" i="2"/>
  <c r="BK1131" i="2"/>
  <c r="J1131" i="2"/>
  <c r="BE1131" i="2"/>
  <c r="BI1129" i="2"/>
  <c r="BH1129" i="2"/>
  <c r="BG1129" i="2"/>
  <c r="BF1129" i="2"/>
  <c r="T1129" i="2"/>
  <c r="R1129" i="2"/>
  <c r="R1124" i="2" s="1"/>
  <c r="P1129" i="2"/>
  <c r="BK1129" i="2"/>
  <c r="J1129" i="2"/>
  <c r="BE1129" i="2"/>
  <c r="BI1127" i="2"/>
  <c r="BH1127" i="2"/>
  <c r="BG1127" i="2"/>
  <c r="BF1127" i="2"/>
  <c r="T1127" i="2"/>
  <c r="R1127" i="2"/>
  <c r="P1127" i="2"/>
  <c r="BK1127" i="2"/>
  <c r="BK1124" i="2" s="1"/>
  <c r="J1124" i="2" s="1"/>
  <c r="J83" i="2" s="1"/>
  <c r="J1127" i="2"/>
  <c r="BE1127" i="2"/>
  <c r="BI1125" i="2"/>
  <c r="BH1125" i="2"/>
  <c r="BG1125" i="2"/>
  <c r="BF1125" i="2"/>
  <c r="T1125" i="2"/>
  <c r="T1124" i="2"/>
  <c r="R1125" i="2"/>
  <c r="P1125" i="2"/>
  <c r="P1124" i="2"/>
  <c r="BK1125" i="2"/>
  <c r="J1125" i="2"/>
  <c r="BE1125" i="2" s="1"/>
  <c r="BI1120" i="2"/>
  <c r="BH1120" i="2"/>
  <c r="BG1120" i="2"/>
  <c r="BF1120" i="2"/>
  <c r="T1120" i="2"/>
  <c r="R1120" i="2"/>
  <c r="R1115" i="2" s="1"/>
  <c r="P1120" i="2"/>
  <c r="BK1120" i="2"/>
  <c r="J1120" i="2"/>
  <c r="BE1120" i="2"/>
  <c r="BI1116" i="2"/>
  <c r="BH1116" i="2"/>
  <c r="BG1116" i="2"/>
  <c r="BF1116" i="2"/>
  <c r="T1116" i="2"/>
  <c r="R1116" i="2"/>
  <c r="P1116" i="2"/>
  <c r="P1115" i="2" s="1"/>
  <c r="BK1116" i="2"/>
  <c r="BK1115" i="2"/>
  <c r="J1115" i="2" s="1"/>
  <c r="J82" i="2" s="1"/>
  <c r="J1116" i="2"/>
  <c r="BE1116" i="2"/>
  <c r="BI1114" i="2"/>
  <c r="BH1114" i="2"/>
  <c r="BG1114" i="2"/>
  <c r="BF1114" i="2"/>
  <c r="T1114" i="2"/>
  <c r="R1114" i="2"/>
  <c r="P1114" i="2"/>
  <c r="BK1114" i="2"/>
  <c r="J1114" i="2"/>
  <c r="BE1114" i="2" s="1"/>
  <c r="BI1113" i="2"/>
  <c r="BH1113" i="2"/>
  <c r="BG1113" i="2"/>
  <c r="BF1113" i="2"/>
  <c r="T1113" i="2"/>
  <c r="R1113" i="2"/>
  <c r="P1113" i="2"/>
  <c r="BK1113" i="2"/>
  <c r="J1113" i="2"/>
  <c r="BE1113" i="2"/>
  <c r="BI1111" i="2"/>
  <c r="BH1111" i="2"/>
  <c r="BG1111" i="2"/>
  <c r="BF1111" i="2"/>
  <c r="T1111" i="2"/>
  <c r="R1111" i="2"/>
  <c r="P1111" i="2"/>
  <c r="BK1111" i="2"/>
  <c r="J1111" i="2"/>
  <c r="BE1111" i="2" s="1"/>
  <c r="BI1109" i="2"/>
  <c r="BH1109" i="2"/>
  <c r="BG1109" i="2"/>
  <c r="BF1109" i="2"/>
  <c r="T1109" i="2"/>
  <c r="R1109" i="2"/>
  <c r="P1109" i="2"/>
  <c r="BK1109" i="2"/>
  <c r="J1109" i="2"/>
  <c r="BE1109" i="2" s="1"/>
  <c r="BI1107" i="2"/>
  <c r="BH1107" i="2"/>
  <c r="BG1107" i="2"/>
  <c r="BF1107" i="2"/>
  <c r="T1107" i="2"/>
  <c r="R1107" i="2"/>
  <c r="P1107" i="2"/>
  <c r="BK1107" i="2"/>
  <c r="J1107" i="2"/>
  <c r="BE1107" i="2" s="1"/>
  <c r="BI1105" i="2"/>
  <c r="BH1105" i="2"/>
  <c r="BG1105" i="2"/>
  <c r="BF1105" i="2"/>
  <c r="T1105" i="2"/>
  <c r="R1105" i="2"/>
  <c r="P1105" i="2"/>
  <c r="BK1105" i="2"/>
  <c r="J1105" i="2"/>
  <c r="BE1105" i="2"/>
  <c r="BI1103" i="2"/>
  <c r="BH1103" i="2"/>
  <c r="BG1103" i="2"/>
  <c r="BF1103" i="2"/>
  <c r="T1103" i="2"/>
  <c r="R1103" i="2"/>
  <c r="P1103" i="2"/>
  <c r="BK1103" i="2"/>
  <c r="J1103" i="2"/>
  <c r="BE1103" i="2" s="1"/>
  <c r="BI1101" i="2"/>
  <c r="BH1101" i="2"/>
  <c r="BG1101" i="2"/>
  <c r="BF1101" i="2"/>
  <c r="T1101" i="2"/>
  <c r="R1101" i="2"/>
  <c r="P1101" i="2"/>
  <c r="BK1101" i="2"/>
  <c r="J1101" i="2"/>
  <c r="BE1101" i="2" s="1"/>
  <c r="BI1099" i="2"/>
  <c r="BH1099" i="2"/>
  <c r="BG1099" i="2"/>
  <c r="BF1099" i="2"/>
  <c r="T1099" i="2"/>
  <c r="R1099" i="2"/>
  <c r="P1099" i="2"/>
  <c r="BK1099" i="2"/>
  <c r="J1099" i="2"/>
  <c r="BE1099" i="2" s="1"/>
  <c r="BI1097" i="2"/>
  <c r="BH1097" i="2"/>
  <c r="BG1097" i="2"/>
  <c r="BF1097" i="2"/>
  <c r="T1097" i="2"/>
  <c r="R1097" i="2"/>
  <c r="P1097" i="2"/>
  <c r="BK1097" i="2"/>
  <c r="J1097" i="2"/>
  <c r="BE1097" i="2"/>
  <c r="BI1095" i="2"/>
  <c r="BH1095" i="2"/>
  <c r="BG1095" i="2"/>
  <c r="BF1095" i="2"/>
  <c r="T1095" i="2"/>
  <c r="R1095" i="2"/>
  <c r="P1095" i="2"/>
  <c r="BK1095" i="2"/>
  <c r="J1095" i="2"/>
  <c r="BE1095" i="2" s="1"/>
  <c r="BI1093" i="2"/>
  <c r="BH1093" i="2"/>
  <c r="BG1093" i="2"/>
  <c r="BF1093" i="2"/>
  <c r="T1093" i="2"/>
  <c r="R1093" i="2"/>
  <c r="P1093" i="2"/>
  <c r="BK1093" i="2"/>
  <c r="J1093" i="2"/>
  <c r="BE1093" i="2"/>
  <c r="BI1091" i="2"/>
  <c r="BH1091" i="2"/>
  <c r="BG1091" i="2"/>
  <c r="BF1091" i="2"/>
  <c r="T1091" i="2"/>
  <c r="R1091" i="2"/>
  <c r="P1091" i="2"/>
  <c r="BK1091" i="2"/>
  <c r="J1091" i="2"/>
  <c r="BE1091" i="2" s="1"/>
  <c r="BI1089" i="2"/>
  <c r="BH1089" i="2"/>
  <c r="BG1089" i="2"/>
  <c r="BF1089" i="2"/>
  <c r="T1089" i="2"/>
  <c r="R1089" i="2"/>
  <c r="P1089" i="2"/>
  <c r="BK1089" i="2"/>
  <c r="J1089" i="2"/>
  <c r="BE1089" i="2"/>
  <c r="BI1087" i="2"/>
  <c r="BH1087" i="2"/>
  <c r="BG1087" i="2"/>
  <c r="BF1087" i="2"/>
  <c r="T1087" i="2"/>
  <c r="R1087" i="2"/>
  <c r="P1087" i="2"/>
  <c r="BK1087" i="2"/>
  <c r="J1087" i="2"/>
  <c r="BE1087" i="2" s="1"/>
  <c r="BI1085" i="2"/>
  <c r="BH1085" i="2"/>
  <c r="BG1085" i="2"/>
  <c r="BF1085" i="2"/>
  <c r="T1085" i="2"/>
  <c r="R1085" i="2"/>
  <c r="P1085" i="2"/>
  <c r="BK1085" i="2"/>
  <c r="J1085" i="2"/>
  <c r="BE1085" i="2" s="1"/>
  <c r="BI1083" i="2"/>
  <c r="BH1083" i="2"/>
  <c r="BG1083" i="2"/>
  <c r="BF1083" i="2"/>
  <c r="T1083" i="2"/>
  <c r="R1083" i="2"/>
  <c r="P1083" i="2"/>
  <c r="BK1083" i="2"/>
  <c r="J1083" i="2"/>
  <c r="BE1083" i="2" s="1"/>
  <c r="BI1081" i="2"/>
  <c r="BH1081" i="2"/>
  <c r="BG1081" i="2"/>
  <c r="BF1081" i="2"/>
  <c r="T1081" i="2"/>
  <c r="R1081" i="2"/>
  <c r="P1081" i="2"/>
  <c r="BK1081" i="2"/>
  <c r="J1081" i="2"/>
  <c r="BE1081" i="2"/>
  <c r="BI1079" i="2"/>
  <c r="BH1079" i="2"/>
  <c r="BG1079" i="2"/>
  <c r="BF1079" i="2"/>
  <c r="T1079" i="2"/>
  <c r="R1079" i="2"/>
  <c r="P1079" i="2"/>
  <c r="BK1079" i="2"/>
  <c r="J1079" i="2"/>
  <c r="BE1079" i="2" s="1"/>
  <c r="BI1077" i="2"/>
  <c r="BH1077" i="2"/>
  <c r="BG1077" i="2"/>
  <c r="BF1077" i="2"/>
  <c r="T1077" i="2"/>
  <c r="R1077" i="2"/>
  <c r="P1077" i="2"/>
  <c r="BK1077" i="2"/>
  <c r="J1077" i="2"/>
  <c r="BE1077" i="2"/>
  <c r="BI1075" i="2"/>
  <c r="BH1075" i="2"/>
  <c r="BG1075" i="2"/>
  <c r="BF1075" i="2"/>
  <c r="T1075" i="2"/>
  <c r="R1075" i="2"/>
  <c r="P1075" i="2"/>
  <c r="BK1075" i="2"/>
  <c r="J1075" i="2"/>
  <c r="BE1075" i="2" s="1"/>
  <c r="BI1073" i="2"/>
  <c r="BH1073" i="2"/>
  <c r="BG1073" i="2"/>
  <c r="BF1073" i="2"/>
  <c r="T1073" i="2"/>
  <c r="R1073" i="2"/>
  <c r="P1073" i="2"/>
  <c r="BK1073" i="2"/>
  <c r="J1073" i="2"/>
  <c r="BE1073" i="2"/>
  <c r="BI1071" i="2"/>
  <c r="BH1071" i="2"/>
  <c r="BG1071" i="2"/>
  <c r="BF1071" i="2"/>
  <c r="T1071" i="2"/>
  <c r="R1071" i="2"/>
  <c r="R1070" i="2" s="1"/>
  <c r="P1071" i="2"/>
  <c r="BK1071" i="2"/>
  <c r="BK1070" i="2"/>
  <c r="J1070" i="2" s="1"/>
  <c r="J81" i="2" s="1"/>
  <c r="J1071" i="2"/>
  <c r="BE1071" i="2"/>
  <c r="BI1068" i="2"/>
  <c r="BH1068" i="2"/>
  <c r="BG1068" i="2"/>
  <c r="BF1068" i="2"/>
  <c r="T1068" i="2"/>
  <c r="R1068" i="2"/>
  <c r="P1068" i="2"/>
  <c r="BK1068" i="2"/>
  <c r="J1068" i="2"/>
  <c r="BE1068" i="2" s="1"/>
  <c r="BI1066" i="2"/>
  <c r="BH1066" i="2"/>
  <c r="BG1066" i="2"/>
  <c r="BF1066" i="2"/>
  <c r="T1066" i="2"/>
  <c r="R1066" i="2"/>
  <c r="P1066" i="2"/>
  <c r="BK1066" i="2"/>
  <c r="J1066" i="2"/>
  <c r="BE1066" i="2"/>
  <c r="BI1064" i="2"/>
  <c r="BH1064" i="2"/>
  <c r="BG1064" i="2"/>
  <c r="BF1064" i="2"/>
  <c r="T1064" i="2"/>
  <c r="R1064" i="2"/>
  <c r="P1064" i="2"/>
  <c r="BK1064" i="2"/>
  <c r="J1064" i="2"/>
  <c r="BE1064" i="2" s="1"/>
  <c r="BI1062" i="2"/>
  <c r="BH1062" i="2"/>
  <c r="BG1062" i="2"/>
  <c r="BF1062" i="2"/>
  <c r="T1062" i="2"/>
  <c r="T1061" i="2" s="1"/>
  <c r="R1062" i="2"/>
  <c r="R1061" i="2" s="1"/>
  <c r="P1062" i="2"/>
  <c r="P1061" i="2"/>
  <c r="BK1062" i="2"/>
  <c r="J1062" i="2"/>
  <c r="BE1062" i="2" s="1"/>
  <c r="BI1036" i="2"/>
  <c r="BH1036" i="2"/>
  <c r="BG1036" i="2"/>
  <c r="BF1036" i="2"/>
  <c r="T1036" i="2"/>
  <c r="T1024" i="2" s="1"/>
  <c r="R1036" i="2"/>
  <c r="P1036" i="2"/>
  <c r="BK1036" i="2"/>
  <c r="J1036" i="2"/>
  <c r="BE1036" i="2" s="1"/>
  <c r="BI1032" i="2"/>
  <c r="BH1032" i="2"/>
  <c r="BG1032" i="2"/>
  <c r="BF1032" i="2"/>
  <c r="T1032" i="2"/>
  <c r="R1032" i="2"/>
  <c r="P1032" i="2"/>
  <c r="BK1032" i="2"/>
  <c r="J1032" i="2"/>
  <c r="BE1032" i="2" s="1"/>
  <c r="BI1028" i="2"/>
  <c r="BH1028" i="2"/>
  <c r="BG1028" i="2"/>
  <c r="BF1028" i="2"/>
  <c r="T1028" i="2"/>
  <c r="R1028" i="2"/>
  <c r="P1028" i="2"/>
  <c r="BK1028" i="2"/>
  <c r="J1028" i="2"/>
  <c r="BE1028" i="2"/>
  <c r="BI1027" i="2"/>
  <c r="BH1027" i="2"/>
  <c r="BG1027" i="2"/>
  <c r="BF1027" i="2"/>
  <c r="T1027" i="2"/>
  <c r="R1027" i="2"/>
  <c r="P1027" i="2"/>
  <c r="P1024" i="2" s="1"/>
  <c r="BK1027" i="2"/>
  <c r="J1027" i="2"/>
  <c r="BE1027" i="2" s="1"/>
  <c r="BI1025" i="2"/>
  <c r="BH1025" i="2"/>
  <c r="BG1025" i="2"/>
  <c r="BF1025" i="2"/>
  <c r="T1025" i="2"/>
  <c r="R1025" i="2"/>
  <c r="R1024" i="2" s="1"/>
  <c r="P1025" i="2"/>
  <c r="BK1025" i="2"/>
  <c r="J1025" i="2"/>
  <c r="BE1025" i="2" s="1"/>
  <c r="BI1023" i="2"/>
  <c r="BH1023" i="2"/>
  <c r="BG1023" i="2"/>
  <c r="BF1023" i="2"/>
  <c r="T1023" i="2"/>
  <c r="R1023" i="2"/>
  <c r="P1023" i="2"/>
  <c r="BK1023" i="2"/>
  <c r="J1023" i="2"/>
  <c r="BE1023" i="2"/>
  <c r="BI1022" i="2"/>
  <c r="BH1022" i="2"/>
  <c r="BG1022" i="2"/>
  <c r="BF1022" i="2"/>
  <c r="T1022" i="2"/>
  <c r="R1022" i="2"/>
  <c r="P1022" i="2"/>
  <c r="BK1022" i="2"/>
  <c r="J1022" i="2"/>
  <c r="BE1022" i="2" s="1"/>
  <c r="BI1021" i="2"/>
  <c r="BH1021" i="2"/>
  <c r="BG1021" i="2"/>
  <c r="BF1021" i="2"/>
  <c r="T1021" i="2"/>
  <c r="R1021" i="2"/>
  <c r="P1021" i="2"/>
  <c r="BK1021" i="2"/>
  <c r="J1021" i="2"/>
  <c r="BE1021" i="2"/>
  <c r="BI1019" i="2"/>
  <c r="BH1019" i="2"/>
  <c r="BG1019" i="2"/>
  <c r="BF1019" i="2"/>
  <c r="T1019" i="2"/>
  <c r="T1018" i="2" s="1"/>
  <c r="R1019" i="2"/>
  <c r="R1018" i="2" s="1"/>
  <c r="P1019" i="2"/>
  <c r="P1018" i="2" s="1"/>
  <c r="BK1019" i="2"/>
  <c r="BK1018" i="2"/>
  <c r="J1018" i="2" s="1"/>
  <c r="J78" i="2" s="1"/>
  <c r="J1019" i="2"/>
  <c r="BE1019" i="2"/>
  <c r="BI1016" i="2"/>
  <c r="BH1016" i="2"/>
  <c r="BG1016" i="2"/>
  <c r="BF1016" i="2"/>
  <c r="T1016" i="2"/>
  <c r="R1016" i="2"/>
  <c r="P1016" i="2"/>
  <c r="BK1016" i="2"/>
  <c r="J1016" i="2"/>
  <c r="BE1016" i="2" s="1"/>
  <c r="BI1014" i="2"/>
  <c r="BH1014" i="2"/>
  <c r="BG1014" i="2"/>
  <c r="BF1014" i="2"/>
  <c r="T1014" i="2"/>
  <c r="R1014" i="2"/>
  <c r="P1014" i="2"/>
  <c r="BK1014" i="2"/>
  <c r="J1014" i="2"/>
  <c r="BE1014" i="2"/>
  <c r="BI988" i="2"/>
  <c r="BH988" i="2"/>
  <c r="BG988" i="2"/>
  <c r="BF988" i="2"/>
  <c r="T988" i="2"/>
  <c r="R988" i="2"/>
  <c r="P988" i="2"/>
  <c r="BK988" i="2"/>
  <c r="J988" i="2"/>
  <c r="BE988" i="2" s="1"/>
  <c r="BI960" i="2"/>
  <c r="BH960" i="2"/>
  <c r="BG960" i="2"/>
  <c r="BF960" i="2"/>
  <c r="T960" i="2"/>
  <c r="R960" i="2"/>
  <c r="P960" i="2"/>
  <c r="BK960" i="2"/>
  <c r="J960" i="2"/>
  <c r="BE960" i="2" s="1"/>
  <c r="BI938" i="2"/>
  <c r="BH938" i="2"/>
  <c r="BG938" i="2"/>
  <c r="BF938" i="2"/>
  <c r="T938" i="2"/>
  <c r="R938" i="2"/>
  <c r="P938" i="2"/>
  <c r="BK938" i="2"/>
  <c r="J938" i="2"/>
  <c r="BE938" i="2" s="1"/>
  <c r="BI913" i="2"/>
  <c r="BH913" i="2"/>
  <c r="BG913" i="2"/>
  <c r="BF913" i="2"/>
  <c r="T913" i="2"/>
  <c r="T822" i="2" s="1"/>
  <c r="R913" i="2"/>
  <c r="P913" i="2"/>
  <c r="BK913" i="2"/>
  <c r="J913" i="2"/>
  <c r="BE913" i="2"/>
  <c r="BI888" i="2"/>
  <c r="BH888" i="2"/>
  <c r="BG888" i="2"/>
  <c r="BF888" i="2"/>
  <c r="T888" i="2"/>
  <c r="R888" i="2"/>
  <c r="P888" i="2"/>
  <c r="BK888" i="2"/>
  <c r="J888" i="2"/>
  <c r="BE888" i="2" s="1"/>
  <c r="BI886" i="2"/>
  <c r="BH886" i="2"/>
  <c r="BG886" i="2"/>
  <c r="BF886" i="2"/>
  <c r="T886" i="2"/>
  <c r="R886" i="2"/>
  <c r="P886" i="2"/>
  <c r="BK886" i="2"/>
  <c r="J886" i="2"/>
  <c r="BE886" i="2"/>
  <c r="BI861" i="2"/>
  <c r="BH861" i="2"/>
  <c r="BG861" i="2"/>
  <c r="BF861" i="2"/>
  <c r="T861" i="2"/>
  <c r="R861" i="2"/>
  <c r="P861" i="2"/>
  <c r="BK861" i="2"/>
  <c r="J861" i="2"/>
  <c r="BE861" i="2" s="1"/>
  <c r="BI823" i="2"/>
  <c r="BH823" i="2"/>
  <c r="BG823" i="2"/>
  <c r="BF823" i="2"/>
  <c r="T823" i="2"/>
  <c r="R823" i="2"/>
  <c r="P823" i="2"/>
  <c r="P822" i="2" s="1"/>
  <c r="BK823" i="2"/>
  <c r="J823" i="2"/>
  <c r="BE823" i="2" s="1"/>
  <c r="BI820" i="2"/>
  <c r="BH820" i="2"/>
  <c r="BG820" i="2"/>
  <c r="BF820" i="2"/>
  <c r="T820" i="2"/>
  <c r="R820" i="2"/>
  <c r="P820" i="2"/>
  <c r="BK820" i="2"/>
  <c r="J820" i="2"/>
  <c r="BE820" i="2"/>
  <c r="BI818" i="2"/>
  <c r="BH818" i="2"/>
  <c r="BG818" i="2"/>
  <c r="BF818" i="2"/>
  <c r="T818" i="2"/>
  <c r="R818" i="2"/>
  <c r="P818" i="2"/>
  <c r="BK818" i="2"/>
  <c r="J818" i="2"/>
  <c r="BE818" i="2" s="1"/>
  <c r="BI814" i="2"/>
  <c r="BH814" i="2"/>
  <c r="BG814" i="2"/>
  <c r="BF814" i="2"/>
  <c r="T814" i="2"/>
  <c r="R814" i="2"/>
  <c r="P814" i="2"/>
  <c r="BK814" i="2"/>
  <c r="J814" i="2"/>
  <c r="BE814" i="2" s="1"/>
  <c r="BI812" i="2"/>
  <c r="BH812" i="2"/>
  <c r="BG812" i="2"/>
  <c r="BF812" i="2"/>
  <c r="T812" i="2"/>
  <c r="R812" i="2"/>
  <c r="P812" i="2"/>
  <c r="BK812" i="2"/>
  <c r="J812" i="2"/>
  <c r="BE812" i="2" s="1"/>
  <c r="BI810" i="2"/>
  <c r="BH810" i="2"/>
  <c r="BG810" i="2"/>
  <c r="BF810" i="2"/>
  <c r="T810" i="2"/>
  <c r="R810" i="2"/>
  <c r="P810" i="2"/>
  <c r="BK810" i="2"/>
  <c r="J810" i="2"/>
  <c r="BE810" i="2"/>
  <c r="BI808" i="2"/>
  <c r="BH808" i="2"/>
  <c r="BG808" i="2"/>
  <c r="BF808" i="2"/>
  <c r="T808" i="2"/>
  <c r="R808" i="2"/>
  <c r="P808" i="2"/>
  <c r="BK808" i="2"/>
  <c r="J808" i="2"/>
  <c r="BE808" i="2" s="1"/>
  <c r="BI806" i="2"/>
  <c r="BH806" i="2"/>
  <c r="BG806" i="2"/>
  <c r="BF806" i="2"/>
  <c r="T806" i="2"/>
  <c r="R806" i="2"/>
  <c r="R800" i="2" s="1"/>
  <c r="P806" i="2"/>
  <c r="BK806" i="2"/>
  <c r="J806" i="2"/>
  <c r="BE806" i="2"/>
  <c r="BI801" i="2"/>
  <c r="BH801" i="2"/>
  <c r="BG801" i="2"/>
  <c r="BF801" i="2"/>
  <c r="T801" i="2"/>
  <c r="T800" i="2" s="1"/>
  <c r="R801" i="2"/>
  <c r="P801" i="2"/>
  <c r="BK801" i="2"/>
  <c r="BK800" i="2" s="1"/>
  <c r="J800" i="2" s="1"/>
  <c r="J76" i="2" s="1"/>
  <c r="J801" i="2"/>
  <c r="BE801" i="2"/>
  <c r="BI798" i="2"/>
  <c r="BH798" i="2"/>
  <c r="BG798" i="2"/>
  <c r="BF798" i="2"/>
  <c r="T798" i="2"/>
  <c r="R798" i="2"/>
  <c r="P798" i="2"/>
  <c r="BK798" i="2"/>
  <c r="J798" i="2"/>
  <c r="BE798" i="2" s="1"/>
  <c r="BI796" i="2"/>
  <c r="BH796" i="2"/>
  <c r="BG796" i="2"/>
  <c r="BF796" i="2"/>
  <c r="T796" i="2"/>
  <c r="R796" i="2"/>
  <c r="P796" i="2"/>
  <c r="BK796" i="2"/>
  <c r="J796" i="2"/>
  <c r="BE796" i="2"/>
  <c r="BI793" i="2"/>
  <c r="BH793" i="2"/>
  <c r="BG793" i="2"/>
  <c r="BF793" i="2"/>
  <c r="T793" i="2"/>
  <c r="R793" i="2"/>
  <c r="P793" i="2"/>
  <c r="BK793" i="2"/>
  <c r="BK778" i="2" s="1"/>
  <c r="J778" i="2" s="1"/>
  <c r="J75" i="2" s="1"/>
  <c r="J793" i="2"/>
  <c r="BE793" i="2" s="1"/>
  <c r="BI791" i="2"/>
  <c r="BH791" i="2"/>
  <c r="BG791" i="2"/>
  <c r="BF791" i="2"/>
  <c r="T791" i="2"/>
  <c r="R791" i="2"/>
  <c r="P791" i="2"/>
  <c r="BK791" i="2"/>
  <c r="J791" i="2"/>
  <c r="BE791" i="2"/>
  <c r="BI789" i="2"/>
  <c r="BH789" i="2"/>
  <c r="BG789" i="2"/>
  <c r="BF789" i="2"/>
  <c r="T789" i="2"/>
  <c r="R789" i="2"/>
  <c r="P789" i="2"/>
  <c r="BK789" i="2"/>
  <c r="J789" i="2"/>
  <c r="BE789" i="2" s="1"/>
  <c r="BI787" i="2"/>
  <c r="BH787" i="2"/>
  <c r="BG787" i="2"/>
  <c r="BF787" i="2"/>
  <c r="T787" i="2"/>
  <c r="R787" i="2"/>
  <c r="P787" i="2"/>
  <c r="BK787" i="2"/>
  <c r="J787" i="2"/>
  <c r="BE787" i="2" s="1"/>
  <c r="BI783" i="2"/>
  <c r="BH783" i="2"/>
  <c r="BG783" i="2"/>
  <c r="BF783" i="2"/>
  <c r="T783" i="2"/>
  <c r="R783" i="2"/>
  <c r="P783" i="2"/>
  <c r="BK783" i="2"/>
  <c r="J783" i="2"/>
  <c r="BE783" i="2" s="1"/>
  <c r="BI781" i="2"/>
  <c r="BH781" i="2"/>
  <c r="BG781" i="2"/>
  <c r="BF781" i="2"/>
  <c r="T781" i="2"/>
  <c r="R781" i="2"/>
  <c r="R778" i="2" s="1"/>
  <c r="P781" i="2"/>
  <c r="BK781" i="2"/>
  <c r="J781" i="2"/>
  <c r="BE781" i="2"/>
  <c r="BI779" i="2"/>
  <c r="BH779" i="2"/>
  <c r="BG779" i="2"/>
  <c r="BF779" i="2"/>
  <c r="T779" i="2"/>
  <c r="R779" i="2"/>
  <c r="P779" i="2"/>
  <c r="P778" i="2" s="1"/>
  <c r="BK779" i="2"/>
  <c r="J779" i="2"/>
  <c r="BE779" i="2"/>
  <c r="BI776" i="2"/>
  <c r="BH776" i="2"/>
  <c r="BG776" i="2"/>
  <c r="BF776" i="2"/>
  <c r="T776" i="2"/>
  <c r="R776" i="2"/>
  <c r="P776" i="2"/>
  <c r="BK776" i="2"/>
  <c r="J776" i="2"/>
  <c r="BE776" i="2" s="1"/>
  <c r="BI774" i="2"/>
  <c r="BH774" i="2"/>
  <c r="BG774" i="2"/>
  <c r="BF774" i="2"/>
  <c r="T774" i="2"/>
  <c r="R774" i="2"/>
  <c r="P774" i="2"/>
  <c r="BK774" i="2"/>
  <c r="J774" i="2"/>
  <c r="BE774" i="2"/>
  <c r="BI772" i="2"/>
  <c r="BH772" i="2"/>
  <c r="BG772" i="2"/>
  <c r="BF772" i="2"/>
  <c r="T772" i="2"/>
  <c r="R772" i="2"/>
  <c r="P772" i="2"/>
  <c r="P769" i="2" s="1"/>
  <c r="BK772" i="2"/>
  <c r="J772" i="2"/>
  <c r="BE772" i="2" s="1"/>
  <c r="BI770" i="2"/>
  <c r="BH770" i="2"/>
  <c r="BG770" i="2"/>
  <c r="BF770" i="2"/>
  <c r="T770" i="2"/>
  <c r="T769" i="2"/>
  <c r="R770" i="2"/>
  <c r="R769" i="2" s="1"/>
  <c r="P770" i="2"/>
  <c r="BK770" i="2"/>
  <c r="J770" i="2"/>
  <c r="BE770" i="2" s="1"/>
  <c r="BI767" i="2"/>
  <c r="BH767" i="2"/>
  <c r="BG767" i="2"/>
  <c r="BF767" i="2"/>
  <c r="T767" i="2"/>
  <c r="R767" i="2"/>
  <c r="P767" i="2"/>
  <c r="BK767" i="2"/>
  <c r="J767" i="2"/>
  <c r="BE767" i="2"/>
  <c r="BI765" i="2"/>
  <c r="BH765" i="2"/>
  <c r="BG765" i="2"/>
  <c r="BF765" i="2"/>
  <c r="T765" i="2"/>
  <c r="R765" i="2"/>
  <c r="P765" i="2"/>
  <c r="BK765" i="2"/>
  <c r="J765" i="2"/>
  <c r="BE765" i="2" s="1"/>
  <c r="BI762" i="2"/>
  <c r="BH762" i="2"/>
  <c r="BG762" i="2"/>
  <c r="BF762" i="2"/>
  <c r="T762" i="2"/>
  <c r="R762" i="2"/>
  <c r="P762" i="2"/>
  <c r="BK762" i="2"/>
  <c r="J762" i="2"/>
  <c r="BE762" i="2"/>
  <c r="BI760" i="2"/>
  <c r="BH760" i="2"/>
  <c r="BG760" i="2"/>
  <c r="BF760" i="2"/>
  <c r="T760" i="2"/>
  <c r="R760" i="2"/>
  <c r="P760" i="2"/>
  <c r="BK760" i="2"/>
  <c r="J760" i="2"/>
  <c r="BE760" i="2" s="1"/>
  <c r="BI758" i="2"/>
  <c r="BH758" i="2"/>
  <c r="BG758" i="2"/>
  <c r="BF758" i="2"/>
  <c r="T758" i="2"/>
  <c r="R758" i="2"/>
  <c r="P758" i="2"/>
  <c r="BK758" i="2"/>
  <c r="J758" i="2"/>
  <c r="BE758" i="2" s="1"/>
  <c r="BI755" i="2"/>
  <c r="BH755" i="2"/>
  <c r="BG755" i="2"/>
  <c r="BF755" i="2"/>
  <c r="T755" i="2"/>
  <c r="R755" i="2"/>
  <c r="P755" i="2"/>
  <c r="BK755" i="2"/>
  <c r="J755" i="2"/>
  <c r="BE755" i="2" s="1"/>
  <c r="BI753" i="2"/>
  <c r="BH753" i="2"/>
  <c r="BG753" i="2"/>
  <c r="BF753" i="2"/>
  <c r="T753" i="2"/>
  <c r="R753" i="2"/>
  <c r="P753" i="2"/>
  <c r="BK753" i="2"/>
  <c r="J753" i="2"/>
  <c r="BE753" i="2"/>
  <c r="BI750" i="2"/>
  <c r="BH750" i="2"/>
  <c r="BG750" i="2"/>
  <c r="BF750" i="2"/>
  <c r="T750" i="2"/>
  <c r="R750" i="2"/>
  <c r="P750" i="2"/>
  <c r="BK750" i="2"/>
  <c r="J750" i="2"/>
  <c r="BE750" i="2" s="1"/>
  <c r="BI748" i="2"/>
  <c r="BH748" i="2"/>
  <c r="BG748" i="2"/>
  <c r="BF748" i="2"/>
  <c r="T748" i="2"/>
  <c r="R748" i="2"/>
  <c r="P748" i="2"/>
  <c r="BK748" i="2"/>
  <c r="J748" i="2"/>
  <c r="BE748" i="2"/>
  <c r="BI746" i="2"/>
  <c r="BH746" i="2"/>
  <c r="BG746" i="2"/>
  <c r="BF746" i="2"/>
  <c r="T746" i="2"/>
  <c r="R746" i="2"/>
  <c r="P746" i="2"/>
  <c r="BK746" i="2"/>
  <c r="J746" i="2"/>
  <c r="BE746" i="2" s="1"/>
  <c r="BI743" i="2"/>
  <c r="BH743" i="2"/>
  <c r="BG743" i="2"/>
  <c r="BF743" i="2"/>
  <c r="T743" i="2"/>
  <c r="R743" i="2"/>
  <c r="P743" i="2"/>
  <c r="BK743" i="2"/>
  <c r="J743" i="2"/>
  <c r="BE743" i="2"/>
  <c r="BI740" i="2"/>
  <c r="BH740" i="2"/>
  <c r="BG740" i="2"/>
  <c r="BF740" i="2"/>
  <c r="T740" i="2"/>
  <c r="R740" i="2"/>
  <c r="P740" i="2"/>
  <c r="BK740" i="2"/>
  <c r="J740" i="2"/>
  <c r="BE740" i="2" s="1"/>
  <c r="BI738" i="2"/>
  <c r="BH738" i="2"/>
  <c r="BG738" i="2"/>
  <c r="BF738" i="2"/>
  <c r="T738" i="2"/>
  <c r="R738" i="2"/>
  <c r="P738" i="2"/>
  <c r="BK738" i="2"/>
  <c r="J738" i="2"/>
  <c r="BE738" i="2" s="1"/>
  <c r="BI736" i="2"/>
  <c r="BH736" i="2"/>
  <c r="BG736" i="2"/>
  <c r="BF736" i="2"/>
  <c r="T736" i="2"/>
  <c r="R736" i="2"/>
  <c r="P736" i="2"/>
  <c r="BK736" i="2"/>
  <c r="J736" i="2"/>
  <c r="BE736" i="2" s="1"/>
  <c r="BI734" i="2"/>
  <c r="BH734" i="2"/>
  <c r="BG734" i="2"/>
  <c r="BF734" i="2"/>
  <c r="T734" i="2"/>
  <c r="R734" i="2"/>
  <c r="P734" i="2"/>
  <c r="BK734" i="2"/>
  <c r="J734" i="2"/>
  <c r="BE734" i="2"/>
  <c r="BI732" i="2"/>
  <c r="BH732" i="2"/>
  <c r="BG732" i="2"/>
  <c r="BF732" i="2"/>
  <c r="T732" i="2"/>
  <c r="R732" i="2"/>
  <c r="P732" i="2"/>
  <c r="BK732" i="2"/>
  <c r="J732" i="2"/>
  <c r="BE732" i="2" s="1"/>
  <c r="BI730" i="2"/>
  <c r="BH730" i="2"/>
  <c r="BG730" i="2"/>
  <c r="BF730" i="2"/>
  <c r="T730" i="2"/>
  <c r="R730" i="2"/>
  <c r="P730" i="2"/>
  <c r="BK730" i="2"/>
  <c r="J730" i="2"/>
  <c r="BE730" i="2"/>
  <c r="BI728" i="2"/>
  <c r="BH728" i="2"/>
  <c r="BG728" i="2"/>
  <c r="BF728" i="2"/>
  <c r="T728" i="2"/>
  <c r="R728" i="2"/>
  <c r="P728" i="2"/>
  <c r="BK728" i="2"/>
  <c r="J728" i="2"/>
  <c r="BE728" i="2" s="1"/>
  <c r="BI726" i="2"/>
  <c r="BH726" i="2"/>
  <c r="BG726" i="2"/>
  <c r="BF726" i="2"/>
  <c r="T726" i="2"/>
  <c r="R726" i="2"/>
  <c r="P726" i="2"/>
  <c r="BK726" i="2"/>
  <c r="J726" i="2"/>
  <c r="BE726" i="2"/>
  <c r="BI724" i="2"/>
  <c r="BH724" i="2"/>
  <c r="BG724" i="2"/>
  <c r="BF724" i="2"/>
  <c r="T724" i="2"/>
  <c r="R724" i="2"/>
  <c r="P724" i="2"/>
  <c r="BK724" i="2"/>
  <c r="J724" i="2"/>
  <c r="BE724" i="2" s="1"/>
  <c r="BI722" i="2"/>
  <c r="BH722" i="2"/>
  <c r="BG722" i="2"/>
  <c r="BF722" i="2"/>
  <c r="T722" i="2"/>
  <c r="R722" i="2"/>
  <c r="P722" i="2"/>
  <c r="BK722" i="2"/>
  <c r="J722" i="2"/>
  <c r="BE722" i="2" s="1"/>
  <c r="BI720" i="2"/>
  <c r="BH720" i="2"/>
  <c r="BG720" i="2"/>
  <c r="BF720" i="2"/>
  <c r="T720" i="2"/>
  <c r="R720" i="2"/>
  <c r="P720" i="2"/>
  <c r="BK720" i="2"/>
  <c r="J720" i="2"/>
  <c r="BE720" i="2" s="1"/>
  <c r="BI718" i="2"/>
  <c r="BH718" i="2"/>
  <c r="BG718" i="2"/>
  <c r="BF718" i="2"/>
  <c r="T718" i="2"/>
  <c r="R718" i="2"/>
  <c r="P718" i="2"/>
  <c r="BK718" i="2"/>
  <c r="J718" i="2"/>
  <c r="BE718" i="2"/>
  <c r="BI716" i="2"/>
  <c r="BH716" i="2"/>
  <c r="BG716" i="2"/>
  <c r="BF716" i="2"/>
  <c r="T716" i="2"/>
  <c r="R716" i="2"/>
  <c r="P716" i="2"/>
  <c r="BK716" i="2"/>
  <c r="J716" i="2"/>
  <c r="BE716" i="2" s="1"/>
  <c r="BI714" i="2"/>
  <c r="BH714" i="2"/>
  <c r="BG714" i="2"/>
  <c r="BF714" i="2"/>
  <c r="T714" i="2"/>
  <c r="R714" i="2"/>
  <c r="P714" i="2"/>
  <c r="BK714" i="2"/>
  <c r="J714" i="2"/>
  <c r="BE714" i="2"/>
  <c r="BI712" i="2"/>
  <c r="BH712" i="2"/>
  <c r="BG712" i="2"/>
  <c r="BF712" i="2"/>
  <c r="T712" i="2"/>
  <c r="T709" i="2" s="1"/>
  <c r="R712" i="2"/>
  <c r="P712" i="2"/>
  <c r="BK712" i="2"/>
  <c r="J712" i="2"/>
  <c r="BE712" i="2" s="1"/>
  <c r="BI710" i="2"/>
  <c r="BH710" i="2"/>
  <c r="BG710" i="2"/>
  <c r="BF710" i="2"/>
  <c r="T710" i="2"/>
  <c r="R710" i="2"/>
  <c r="P710" i="2"/>
  <c r="P709" i="2" s="1"/>
  <c r="BK710" i="2"/>
  <c r="J710" i="2"/>
  <c r="BE710" i="2" s="1"/>
  <c r="BI707" i="2"/>
  <c r="BH707" i="2"/>
  <c r="BG707" i="2"/>
  <c r="BF707" i="2"/>
  <c r="T707" i="2"/>
  <c r="R707" i="2"/>
  <c r="P707" i="2"/>
  <c r="BK707" i="2"/>
  <c r="J707" i="2"/>
  <c r="BE707" i="2"/>
  <c r="BI705" i="2"/>
  <c r="BH705" i="2"/>
  <c r="BG705" i="2"/>
  <c r="BF705" i="2"/>
  <c r="T705" i="2"/>
  <c r="R705" i="2"/>
  <c r="P705" i="2"/>
  <c r="BK705" i="2"/>
  <c r="J705" i="2"/>
  <c r="BE705" i="2" s="1"/>
  <c r="BI703" i="2"/>
  <c r="BH703" i="2"/>
  <c r="BG703" i="2"/>
  <c r="BF703" i="2"/>
  <c r="T703" i="2"/>
  <c r="R703" i="2"/>
  <c r="P703" i="2"/>
  <c r="BK703" i="2"/>
  <c r="J703" i="2"/>
  <c r="BE703" i="2"/>
  <c r="BI700" i="2"/>
  <c r="BH700" i="2"/>
  <c r="BG700" i="2"/>
  <c r="BF700" i="2"/>
  <c r="T700" i="2"/>
  <c r="R700" i="2"/>
  <c r="P700" i="2"/>
  <c r="BK700" i="2"/>
  <c r="J700" i="2"/>
  <c r="BE700" i="2" s="1"/>
  <c r="BI697" i="2"/>
  <c r="BH697" i="2"/>
  <c r="BG697" i="2"/>
  <c r="BF697" i="2"/>
  <c r="T697" i="2"/>
  <c r="R697" i="2"/>
  <c r="P697" i="2"/>
  <c r="BK697" i="2"/>
  <c r="J697" i="2"/>
  <c r="BE697" i="2" s="1"/>
  <c r="BI692" i="2"/>
  <c r="BH692" i="2"/>
  <c r="BG692" i="2"/>
  <c r="BF692" i="2"/>
  <c r="T692" i="2"/>
  <c r="R692" i="2"/>
  <c r="P692" i="2"/>
  <c r="BK692" i="2"/>
  <c r="J692" i="2"/>
  <c r="BE692" i="2" s="1"/>
  <c r="BI689" i="2"/>
  <c r="BH689" i="2"/>
  <c r="BG689" i="2"/>
  <c r="BF689" i="2"/>
  <c r="T689" i="2"/>
  <c r="R689" i="2"/>
  <c r="P689" i="2"/>
  <c r="BK689" i="2"/>
  <c r="J689" i="2"/>
  <c r="BE689" i="2"/>
  <c r="BI686" i="2"/>
  <c r="BH686" i="2"/>
  <c r="BG686" i="2"/>
  <c r="BF686" i="2"/>
  <c r="T686" i="2"/>
  <c r="R686" i="2"/>
  <c r="P686" i="2"/>
  <c r="BK686" i="2"/>
  <c r="J686" i="2"/>
  <c r="BE686" i="2" s="1"/>
  <c r="BI683" i="2"/>
  <c r="BH683" i="2"/>
  <c r="BG683" i="2"/>
  <c r="BF683" i="2"/>
  <c r="T683" i="2"/>
  <c r="R683" i="2"/>
  <c r="P683" i="2"/>
  <c r="BK683" i="2"/>
  <c r="J683" i="2"/>
  <c r="BE683" i="2"/>
  <c r="BI680" i="2"/>
  <c r="BH680" i="2"/>
  <c r="BG680" i="2"/>
  <c r="BF680" i="2"/>
  <c r="T680" i="2"/>
  <c r="T676" i="2" s="1"/>
  <c r="R680" i="2"/>
  <c r="P680" i="2"/>
  <c r="BK680" i="2"/>
  <c r="J680" i="2"/>
  <c r="BE680" i="2" s="1"/>
  <c r="BI677" i="2"/>
  <c r="BH677" i="2"/>
  <c r="BG677" i="2"/>
  <c r="BF677" i="2"/>
  <c r="T677" i="2"/>
  <c r="R677" i="2"/>
  <c r="P677" i="2"/>
  <c r="P676" i="2" s="1"/>
  <c r="BK677" i="2"/>
  <c r="J677" i="2"/>
  <c r="BE677" i="2" s="1"/>
  <c r="BI674" i="2"/>
  <c r="BH674" i="2"/>
  <c r="BG674" i="2"/>
  <c r="BF674" i="2"/>
  <c r="T674" i="2"/>
  <c r="T673" i="2"/>
  <c r="R674" i="2"/>
  <c r="R673" i="2" s="1"/>
  <c r="P674" i="2"/>
  <c r="P673" i="2"/>
  <c r="BK674" i="2"/>
  <c r="BK673" i="2" s="1"/>
  <c r="J673" i="2"/>
  <c r="J71" i="2" s="1"/>
  <c r="J674" i="2"/>
  <c r="BE674" i="2"/>
  <c r="BI671" i="2"/>
  <c r="BH671" i="2"/>
  <c r="BG671" i="2"/>
  <c r="BF671" i="2"/>
  <c r="T671" i="2"/>
  <c r="R671" i="2"/>
  <c r="R668" i="2" s="1"/>
  <c r="P671" i="2"/>
  <c r="BK671" i="2"/>
  <c r="J671" i="2"/>
  <c r="BE671" i="2"/>
  <c r="BI669" i="2"/>
  <c r="BH669" i="2"/>
  <c r="BG669" i="2"/>
  <c r="BF669" i="2"/>
  <c r="T669" i="2"/>
  <c r="R669" i="2"/>
  <c r="P669" i="2"/>
  <c r="P668" i="2" s="1"/>
  <c r="BK669" i="2"/>
  <c r="BK668" i="2"/>
  <c r="J668" i="2"/>
  <c r="J70" i="2" s="1"/>
  <c r="J669" i="2"/>
  <c r="BE669" i="2"/>
  <c r="BI666" i="2"/>
  <c r="BH666" i="2"/>
  <c r="BG666" i="2"/>
  <c r="BF666" i="2"/>
  <c r="T666" i="2"/>
  <c r="R666" i="2"/>
  <c r="P666" i="2"/>
  <c r="BK666" i="2"/>
  <c r="J666" i="2"/>
  <c r="BE666" i="2" s="1"/>
  <c r="BI665" i="2"/>
  <c r="BH665" i="2"/>
  <c r="BG665" i="2"/>
  <c r="BF665" i="2"/>
  <c r="T665" i="2"/>
  <c r="R665" i="2"/>
  <c r="P665" i="2"/>
  <c r="BK665" i="2"/>
  <c r="J665" i="2"/>
  <c r="BE665" i="2" s="1"/>
  <c r="BI664" i="2"/>
  <c r="BH664" i="2"/>
  <c r="BG664" i="2"/>
  <c r="BF664" i="2"/>
  <c r="T664" i="2"/>
  <c r="R664" i="2"/>
  <c r="P664" i="2"/>
  <c r="BK664" i="2"/>
  <c r="J664" i="2"/>
  <c r="BE664" i="2" s="1"/>
  <c r="BI662" i="2"/>
  <c r="BH662" i="2"/>
  <c r="BG662" i="2"/>
  <c r="BF662" i="2"/>
  <c r="T662" i="2"/>
  <c r="R662" i="2"/>
  <c r="P662" i="2"/>
  <c r="BK662" i="2"/>
  <c r="J662" i="2"/>
  <c r="BE662" i="2"/>
  <c r="BI660" i="2"/>
  <c r="BH660" i="2"/>
  <c r="BG660" i="2"/>
  <c r="BF660" i="2"/>
  <c r="T660" i="2"/>
  <c r="R660" i="2"/>
  <c r="P660" i="2"/>
  <c r="BK660" i="2"/>
  <c r="BK651" i="2" s="1"/>
  <c r="J651" i="2" s="1"/>
  <c r="J69" i="2" s="1"/>
  <c r="J660" i="2"/>
  <c r="BE660" i="2" s="1"/>
  <c r="BI659" i="2"/>
  <c r="BH659" i="2"/>
  <c r="BG659" i="2"/>
  <c r="BF659" i="2"/>
  <c r="T659" i="2"/>
  <c r="R659" i="2"/>
  <c r="P659" i="2"/>
  <c r="BK659" i="2"/>
  <c r="J659" i="2"/>
  <c r="BE659" i="2"/>
  <c r="BI658" i="2"/>
  <c r="BH658" i="2"/>
  <c r="BG658" i="2"/>
  <c r="BF658" i="2"/>
  <c r="T658" i="2"/>
  <c r="R658" i="2"/>
  <c r="P658" i="2"/>
  <c r="BK658" i="2"/>
  <c r="J658" i="2"/>
  <c r="BE658" i="2" s="1"/>
  <c r="BI657" i="2"/>
  <c r="BH657" i="2"/>
  <c r="BG657" i="2"/>
  <c r="BF657" i="2"/>
  <c r="T657" i="2"/>
  <c r="R657" i="2"/>
  <c r="P657" i="2"/>
  <c r="BK657" i="2"/>
  <c r="J657" i="2"/>
  <c r="BE657" i="2"/>
  <c r="BI656" i="2"/>
  <c r="BH656" i="2"/>
  <c r="BG656" i="2"/>
  <c r="BF656" i="2"/>
  <c r="T656" i="2"/>
  <c r="R656" i="2"/>
  <c r="P656" i="2"/>
  <c r="BK656" i="2"/>
  <c r="J656" i="2"/>
  <c r="BE656" i="2" s="1"/>
  <c r="BI655" i="2"/>
  <c r="BH655" i="2"/>
  <c r="BG655" i="2"/>
  <c r="BF655" i="2"/>
  <c r="T655" i="2"/>
  <c r="R655" i="2"/>
  <c r="P655" i="2"/>
  <c r="BK655" i="2"/>
  <c r="J655" i="2"/>
  <c r="BE655" i="2" s="1"/>
  <c r="BI654" i="2"/>
  <c r="BH654" i="2"/>
  <c r="BG654" i="2"/>
  <c r="BF654" i="2"/>
  <c r="T654" i="2"/>
  <c r="R654" i="2"/>
  <c r="P654" i="2"/>
  <c r="BK654" i="2"/>
  <c r="J654" i="2"/>
  <c r="BE654" i="2" s="1"/>
  <c r="BI653" i="2"/>
  <c r="BH653" i="2"/>
  <c r="BG653" i="2"/>
  <c r="BF653" i="2"/>
  <c r="T653" i="2"/>
  <c r="R653" i="2"/>
  <c r="R651" i="2" s="1"/>
  <c r="P653" i="2"/>
  <c r="BK653" i="2"/>
  <c r="J653" i="2"/>
  <c r="BE653" i="2"/>
  <c r="BI652" i="2"/>
  <c r="BH652" i="2"/>
  <c r="BG652" i="2"/>
  <c r="BF652" i="2"/>
  <c r="T652" i="2"/>
  <c r="R652" i="2"/>
  <c r="P652" i="2"/>
  <c r="P651" i="2" s="1"/>
  <c r="BK652" i="2"/>
  <c r="J652" i="2"/>
  <c r="BE652" i="2"/>
  <c r="BI649" i="2"/>
  <c r="BH649" i="2"/>
  <c r="BG649" i="2"/>
  <c r="BF649" i="2"/>
  <c r="T649" i="2"/>
  <c r="R649" i="2"/>
  <c r="P649" i="2"/>
  <c r="BK649" i="2"/>
  <c r="J649" i="2"/>
  <c r="BE649" i="2" s="1"/>
  <c r="BI647" i="2"/>
  <c r="BH647" i="2"/>
  <c r="BG647" i="2"/>
  <c r="BF647" i="2"/>
  <c r="T647" i="2"/>
  <c r="R647" i="2"/>
  <c r="R627" i="2" s="1"/>
  <c r="P647" i="2"/>
  <c r="BK647" i="2"/>
  <c r="J647" i="2"/>
  <c r="BE647" i="2"/>
  <c r="BI630" i="2"/>
  <c r="BH630" i="2"/>
  <c r="BG630" i="2"/>
  <c r="BF630" i="2"/>
  <c r="T630" i="2"/>
  <c r="T627" i="2" s="1"/>
  <c r="R630" i="2"/>
  <c r="P630" i="2"/>
  <c r="BK630" i="2"/>
  <c r="J630" i="2"/>
  <c r="BE630" i="2" s="1"/>
  <c r="BI628" i="2"/>
  <c r="BH628" i="2"/>
  <c r="BG628" i="2"/>
  <c r="BF628" i="2"/>
  <c r="T628" i="2"/>
  <c r="R628" i="2"/>
  <c r="P628" i="2"/>
  <c r="P627" i="2" s="1"/>
  <c r="BK628" i="2"/>
  <c r="BK627" i="2"/>
  <c r="J627" i="2" s="1"/>
  <c r="J68" i="2" s="1"/>
  <c r="J628" i="2"/>
  <c r="BE628" i="2" s="1"/>
  <c r="BI624" i="2"/>
  <c r="BH624" i="2"/>
  <c r="BG624" i="2"/>
  <c r="BF624" i="2"/>
  <c r="T624" i="2"/>
  <c r="T623" i="2" s="1"/>
  <c r="R624" i="2"/>
  <c r="R623" i="2"/>
  <c r="P624" i="2"/>
  <c r="P623" i="2" s="1"/>
  <c r="BK624" i="2"/>
  <c r="BK623" i="2"/>
  <c r="J623" i="2"/>
  <c r="J66" i="2" s="1"/>
  <c r="J624" i="2"/>
  <c r="BE624" i="2"/>
  <c r="BI620" i="2"/>
  <c r="BH620" i="2"/>
  <c r="BG620" i="2"/>
  <c r="BF620" i="2"/>
  <c r="T620" i="2"/>
  <c r="R620" i="2"/>
  <c r="P620" i="2"/>
  <c r="BK620" i="2"/>
  <c r="J620" i="2"/>
  <c r="BE620" i="2" s="1"/>
  <c r="BI618" i="2"/>
  <c r="BH618" i="2"/>
  <c r="BG618" i="2"/>
  <c r="BF618" i="2"/>
  <c r="T618" i="2"/>
  <c r="R618" i="2"/>
  <c r="P618" i="2"/>
  <c r="BK618" i="2"/>
  <c r="J618" i="2"/>
  <c r="BE618" i="2"/>
  <c r="BI615" i="2"/>
  <c r="BH615" i="2"/>
  <c r="BG615" i="2"/>
  <c r="BF615" i="2"/>
  <c r="T615" i="2"/>
  <c r="R615" i="2"/>
  <c r="P615" i="2"/>
  <c r="BK615" i="2"/>
  <c r="J615" i="2"/>
  <c r="BE615" i="2" s="1"/>
  <c r="BI612" i="2"/>
  <c r="BH612" i="2"/>
  <c r="BG612" i="2"/>
  <c r="BF612" i="2"/>
  <c r="T612" i="2"/>
  <c r="R612" i="2"/>
  <c r="P612" i="2"/>
  <c r="BK612" i="2"/>
  <c r="J612" i="2"/>
  <c r="BE612" i="2"/>
  <c r="BI610" i="2"/>
  <c r="BH610" i="2"/>
  <c r="BG610" i="2"/>
  <c r="BF610" i="2"/>
  <c r="T610" i="2"/>
  <c r="R610" i="2"/>
  <c r="P610" i="2"/>
  <c r="BK610" i="2"/>
  <c r="J610" i="2"/>
  <c r="BE610" i="2" s="1"/>
  <c r="BI607" i="2"/>
  <c r="BH607" i="2"/>
  <c r="BG607" i="2"/>
  <c r="BF607" i="2"/>
  <c r="T607" i="2"/>
  <c r="R607" i="2"/>
  <c r="P607" i="2"/>
  <c r="BK607" i="2"/>
  <c r="J607" i="2"/>
  <c r="BE607" i="2"/>
  <c r="BI604" i="2"/>
  <c r="BH604" i="2"/>
  <c r="BG604" i="2"/>
  <c r="BF604" i="2"/>
  <c r="T604" i="2"/>
  <c r="R604" i="2"/>
  <c r="P604" i="2"/>
  <c r="BK604" i="2"/>
  <c r="J604" i="2"/>
  <c r="BE604" i="2" s="1"/>
  <c r="BI602" i="2"/>
  <c r="BH602" i="2"/>
  <c r="BG602" i="2"/>
  <c r="BF602" i="2"/>
  <c r="T602" i="2"/>
  <c r="R602" i="2"/>
  <c r="P602" i="2"/>
  <c r="P596" i="2" s="1"/>
  <c r="BK602" i="2"/>
  <c r="J602" i="2"/>
  <c r="BE602" i="2"/>
  <c r="BI599" i="2"/>
  <c r="BH599" i="2"/>
  <c r="BG599" i="2"/>
  <c r="BF599" i="2"/>
  <c r="T599" i="2"/>
  <c r="T596" i="2" s="1"/>
  <c r="R599" i="2"/>
  <c r="P599" i="2"/>
  <c r="BK599" i="2"/>
  <c r="J599" i="2"/>
  <c r="BE599" i="2" s="1"/>
  <c r="BI597" i="2"/>
  <c r="BH597" i="2"/>
  <c r="BG597" i="2"/>
  <c r="BF597" i="2"/>
  <c r="T597" i="2"/>
  <c r="R597" i="2"/>
  <c r="R596" i="2" s="1"/>
  <c r="P597" i="2"/>
  <c r="BK597" i="2"/>
  <c r="BK596" i="2" s="1"/>
  <c r="J596" i="2" s="1"/>
  <c r="J65" i="2" s="1"/>
  <c r="J597" i="2"/>
  <c r="BE597" i="2"/>
  <c r="BI571" i="2"/>
  <c r="BH571" i="2"/>
  <c r="BG571" i="2"/>
  <c r="BF571" i="2"/>
  <c r="T571" i="2"/>
  <c r="R571" i="2"/>
  <c r="P571" i="2"/>
  <c r="BK571" i="2"/>
  <c r="J571" i="2"/>
  <c r="BE571" i="2"/>
  <c r="BI566" i="2"/>
  <c r="BH566" i="2"/>
  <c r="BG566" i="2"/>
  <c r="BF566" i="2"/>
  <c r="T566" i="2"/>
  <c r="R566" i="2"/>
  <c r="P566" i="2"/>
  <c r="BK566" i="2"/>
  <c r="J566" i="2"/>
  <c r="BE566" i="2" s="1"/>
  <c r="BI564" i="2"/>
  <c r="BH564" i="2"/>
  <c r="BG564" i="2"/>
  <c r="BF564" i="2"/>
  <c r="T564" i="2"/>
  <c r="R564" i="2"/>
  <c r="P564" i="2"/>
  <c r="BK564" i="2"/>
  <c r="J564" i="2"/>
  <c r="BE564" i="2"/>
  <c r="BI561" i="2"/>
  <c r="BH561" i="2"/>
  <c r="BG561" i="2"/>
  <c r="BF561" i="2"/>
  <c r="T561" i="2"/>
  <c r="R561" i="2"/>
  <c r="P561" i="2"/>
  <c r="BK561" i="2"/>
  <c r="J561" i="2"/>
  <c r="BE561" i="2" s="1"/>
  <c r="BI559" i="2"/>
  <c r="BH559" i="2"/>
  <c r="BG559" i="2"/>
  <c r="BF559" i="2"/>
  <c r="T559" i="2"/>
  <c r="R559" i="2"/>
  <c r="P559" i="2"/>
  <c r="BK559" i="2"/>
  <c r="J559" i="2"/>
  <c r="BE559" i="2"/>
  <c r="BI557" i="2"/>
  <c r="BH557" i="2"/>
  <c r="BG557" i="2"/>
  <c r="BF557" i="2"/>
  <c r="T557" i="2"/>
  <c r="R557" i="2"/>
  <c r="P557" i="2"/>
  <c r="BK557" i="2"/>
  <c r="J557" i="2"/>
  <c r="BE557" i="2" s="1"/>
  <c r="BI555" i="2"/>
  <c r="BH555" i="2"/>
  <c r="BG555" i="2"/>
  <c r="BF555" i="2"/>
  <c r="T555" i="2"/>
  <c r="R555" i="2"/>
  <c r="P555" i="2"/>
  <c r="BK555" i="2"/>
  <c r="J555" i="2"/>
  <c r="BE555" i="2"/>
  <c r="BI553" i="2"/>
  <c r="BH553" i="2"/>
  <c r="BG553" i="2"/>
  <c r="BF553" i="2"/>
  <c r="T553" i="2"/>
  <c r="R553" i="2"/>
  <c r="P553" i="2"/>
  <c r="BK553" i="2"/>
  <c r="J553" i="2"/>
  <c r="BE553" i="2" s="1"/>
  <c r="BI551" i="2"/>
  <c r="BH551" i="2"/>
  <c r="BG551" i="2"/>
  <c r="BF551" i="2"/>
  <c r="T551" i="2"/>
  <c r="R551" i="2"/>
  <c r="P551" i="2"/>
  <c r="BK551" i="2"/>
  <c r="J551" i="2"/>
  <c r="BE551" i="2"/>
  <c r="BI549" i="2"/>
  <c r="BH549" i="2"/>
  <c r="BG549" i="2"/>
  <c r="BF549" i="2"/>
  <c r="T549" i="2"/>
  <c r="R549" i="2"/>
  <c r="P549" i="2"/>
  <c r="BK549" i="2"/>
  <c r="J549" i="2"/>
  <c r="BE549" i="2" s="1"/>
  <c r="BI547" i="2"/>
  <c r="BH547" i="2"/>
  <c r="BG547" i="2"/>
  <c r="BF547" i="2"/>
  <c r="T547" i="2"/>
  <c r="R547" i="2"/>
  <c r="P547" i="2"/>
  <c r="BK547" i="2"/>
  <c r="J547" i="2"/>
  <c r="BE547" i="2"/>
  <c r="BI545" i="2"/>
  <c r="BH545" i="2"/>
  <c r="BG545" i="2"/>
  <c r="BF545" i="2"/>
  <c r="T545" i="2"/>
  <c r="R545" i="2"/>
  <c r="P545" i="2"/>
  <c r="BK545" i="2"/>
  <c r="J545" i="2"/>
  <c r="BE545" i="2" s="1"/>
  <c r="BI542" i="2"/>
  <c r="BH542" i="2"/>
  <c r="BG542" i="2"/>
  <c r="BF542" i="2"/>
  <c r="T542" i="2"/>
  <c r="R542" i="2"/>
  <c r="P542" i="2"/>
  <c r="BK542" i="2"/>
  <c r="J542" i="2"/>
  <c r="BE542" i="2"/>
  <c r="BI539" i="2"/>
  <c r="BH539" i="2"/>
  <c r="BG539" i="2"/>
  <c r="BF539" i="2"/>
  <c r="T539" i="2"/>
  <c r="R539" i="2"/>
  <c r="P539" i="2"/>
  <c r="BK539" i="2"/>
  <c r="J539" i="2"/>
  <c r="BE539" i="2" s="1"/>
  <c r="BI536" i="2"/>
  <c r="BH536" i="2"/>
  <c r="BG536" i="2"/>
  <c r="BF536" i="2"/>
  <c r="T536" i="2"/>
  <c r="R536" i="2"/>
  <c r="P536" i="2"/>
  <c r="BK536" i="2"/>
  <c r="J536" i="2"/>
  <c r="BE536" i="2"/>
  <c r="BI534" i="2"/>
  <c r="BH534" i="2"/>
  <c r="BG534" i="2"/>
  <c r="BF534" i="2"/>
  <c r="T534" i="2"/>
  <c r="R534" i="2"/>
  <c r="P534" i="2"/>
  <c r="BK534" i="2"/>
  <c r="J534" i="2"/>
  <c r="BE534" i="2" s="1"/>
  <c r="BI532" i="2"/>
  <c r="BH532" i="2"/>
  <c r="BG532" i="2"/>
  <c r="BF532" i="2"/>
  <c r="T532" i="2"/>
  <c r="R532" i="2"/>
  <c r="P532" i="2"/>
  <c r="BK532" i="2"/>
  <c r="J532" i="2"/>
  <c r="BE532" i="2"/>
  <c r="BI528" i="2"/>
  <c r="BH528" i="2"/>
  <c r="BG528" i="2"/>
  <c r="BF528" i="2"/>
  <c r="T528" i="2"/>
  <c r="R528" i="2"/>
  <c r="P528" i="2"/>
  <c r="BK528" i="2"/>
  <c r="J528" i="2"/>
  <c r="BE528" i="2" s="1"/>
  <c r="BI526" i="2"/>
  <c r="BH526" i="2"/>
  <c r="BG526" i="2"/>
  <c r="BF526" i="2"/>
  <c r="T526" i="2"/>
  <c r="R526" i="2"/>
  <c r="P526" i="2"/>
  <c r="BK526" i="2"/>
  <c r="J526" i="2"/>
  <c r="BE526" i="2"/>
  <c r="BI523" i="2"/>
  <c r="BH523" i="2"/>
  <c r="BG523" i="2"/>
  <c r="BF523" i="2"/>
  <c r="T523" i="2"/>
  <c r="R523" i="2"/>
  <c r="P523" i="2"/>
  <c r="BK523" i="2"/>
  <c r="J523" i="2"/>
  <c r="BE523" i="2" s="1"/>
  <c r="BI517" i="2"/>
  <c r="BH517" i="2"/>
  <c r="BG517" i="2"/>
  <c r="BF517" i="2"/>
  <c r="T517" i="2"/>
  <c r="R517" i="2"/>
  <c r="P517" i="2"/>
  <c r="BK517" i="2"/>
  <c r="J517" i="2"/>
  <c r="BE517" i="2"/>
  <c r="BI512" i="2"/>
  <c r="BH512" i="2"/>
  <c r="BG512" i="2"/>
  <c r="BF512" i="2"/>
  <c r="T512" i="2"/>
  <c r="R512" i="2"/>
  <c r="P512" i="2"/>
  <c r="BK512" i="2"/>
  <c r="J512" i="2"/>
  <c r="BE512" i="2" s="1"/>
  <c r="BI511" i="2"/>
  <c r="BH511" i="2"/>
  <c r="BG511" i="2"/>
  <c r="BF511" i="2"/>
  <c r="T511" i="2"/>
  <c r="R511" i="2"/>
  <c r="P511" i="2"/>
  <c r="BK511" i="2"/>
  <c r="J511" i="2"/>
  <c r="BE511" i="2"/>
  <c r="BI510" i="2"/>
  <c r="BH510" i="2"/>
  <c r="BG510" i="2"/>
  <c r="BF510" i="2"/>
  <c r="T510" i="2"/>
  <c r="R510" i="2"/>
  <c r="P510" i="2"/>
  <c r="BK510" i="2"/>
  <c r="J510" i="2"/>
  <c r="BE510" i="2" s="1"/>
  <c r="BI509" i="2"/>
  <c r="BH509" i="2"/>
  <c r="BG509" i="2"/>
  <c r="BF509" i="2"/>
  <c r="T509" i="2"/>
  <c r="R509" i="2"/>
  <c r="P509" i="2"/>
  <c r="BK509" i="2"/>
  <c r="BK497" i="2" s="1"/>
  <c r="J497" i="2" s="1"/>
  <c r="J64" i="2" s="1"/>
  <c r="J509" i="2"/>
  <c r="BE509" i="2"/>
  <c r="BI508" i="2"/>
  <c r="BH508" i="2"/>
  <c r="BG508" i="2"/>
  <c r="BF508" i="2"/>
  <c r="T508" i="2"/>
  <c r="R508" i="2"/>
  <c r="P508" i="2"/>
  <c r="BK508" i="2"/>
  <c r="J508" i="2"/>
  <c r="BE508" i="2" s="1"/>
  <c r="BI503" i="2"/>
  <c r="BH503" i="2"/>
  <c r="BG503" i="2"/>
  <c r="BF503" i="2"/>
  <c r="T503" i="2"/>
  <c r="R503" i="2"/>
  <c r="P503" i="2"/>
  <c r="BK503" i="2"/>
  <c r="J503" i="2"/>
  <c r="BE503" i="2"/>
  <c r="BI498" i="2"/>
  <c r="BH498" i="2"/>
  <c r="BG498" i="2"/>
  <c r="BF498" i="2"/>
  <c r="T498" i="2"/>
  <c r="T497" i="2" s="1"/>
  <c r="R498" i="2"/>
  <c r="R497" i="2"/>
  <c r="P498" i="2"/>
  <c r="P497" i="2" s="1"/>
  <c r="BK498" i="2"/>
  <c r="J498" i="2"/>
  <c r="BE498" i="2"/>
  <c r="BI495" i="2"/>
  <c r="BH495" i="2"/>
  <c r="BG495" i="2"/>
  <c r="BF495" i="2"/>
  <c r="T495" i="2"/>
  <c r="R495" i="2"/>
  <c r="P495" i="2"/>
  <c r="BK495" i="2"/>
  <c r="J495" i="2"/>
  <c r="BE495" i="2" s="1"/>
  <c r="BI493" i="2"/>
  <c r="BH493" i="2"/>
  <c r="BG493" i="2"/>
  <c r="BF493" i="2"/>
  <c r="T493" i="2"/>
  <c r="R493" i="2"/>
  <c r="P493" i="2"/>
  <c r="BK493" i="2"/>
  <c r="J493" i="2"/>
  <c r="BE493" i="2"/>
  <c r="BI491" i="2"/>
  <c r="BH491" i="2"/>
  <c r="BG491" i="2"/>
  <c r="BF491" i="2"/>
  <c r="T491" i="2"/>
  <c r="R491" i="2"/>
  <c r="P491" i="2"/>
  <c r="BK491" i="2"/>
  <c r="J491" i="2"/>
  <c r="BE491" i="2" s="1"/>
  <c r="BI486" i="2"/>
  <c r="BH486" i="2"/>
  <c r="BG486" i="2"/>
  <c r="BF486" i="2"/>
  <c r="T486" i="2"/>
  <c r="R486" i="2"/>
  <c r="P486" i="2"/>
  <c r="BK486" i="2"/>
  <c r="J486" i="2"/>
  <c r="BE486" i="2"/>
  <c r="BI480" i="2"/>
  <c r="BH480" i="2"/>
  <c r="BG480" i="2"/>
  <c r="BF480" i="2"/>
  <c r="T480" i="2"/>
  <c r="R480" i="2"/>
  <c r="P480" i="2"/>
  <c r="BK480" i="2"/>
  <c r="J480" i="2"/>
  <c r="BE480" i="2" s="1"/>
  <c r="BI477" i="2"/>
  <c r="BH477" i="2"/>
  <c r="BG477" i="2"/>
  <c r="BF477" i="2"/>
  <c r="T477" i="2"/>
  <c r="R477" i="2"/>
  <c r="P477" i="2"/>
  <c r="BK477" i="2"/>
  <c r="J477" i="2"/>
  <c r="BE477" i="2"/>
  <c r="BI475" i="2"/>
  <c r="BH475" i="2"/>
  <c r="BG475" i="2"/>
  <c r="BF475" i="2"/>
  <c r="T475" i="2"/>
  <c r="R475" i="2"/>
  <c r="P475" i="2"/>
  <c r="BK475" i="2"/>
  <c r="J475" i="2"/>
  <c r="BE475" i="2" s="1"/>
  <c r="BI472" i="2"/>
  <c r="BH472" i="2"/>
  <c r="BG472" i="2"/>
  <c r="BF472" i="2"/>
  <c r="T472" i="2"/>
  <c r="R472" i="2"/>
  <c r="P472" i="2"/>
  <c r="BK472" i="2"/>
  <c r="J472" i="2"/>
  <c r="BE472" i="2"/>
  <c r="BI465" i="2"/>
  <c r="BH465" i="2"/>
  <c r="BG465" i="2"/>
  <c r="BF465" i="2"/>
  <c r="T465" i="2"/>
  <c r="R465" i="2"/>
  <c r="P465" i="2"/>
  <c r="BK465" i="2"/>
  <c r="J465" i="2"/>
  <c r="BE465" i="2" s="1"/>
  <c r="BI462" i="2"/>
  <c r="BH462" i="2"/>
  <c r="BG462" i="2"/>
  <c r="BF462" i="2"/>
  <c r="T462" i="2"/>
  <c r="R462" i="2"/>
  <c r="P462" i="2"/>
  <c r="BK462" i="2"/>
  <c r="J462" i="2"/>
  <c r="BE462" i="2"/>
  <c r="BI459" i="2"/>
  <c r="BH459" i="2"/>
  <c r="BG459" i="2"/>
  <c r="BF459" i="2"/>
  <c r="T459" i="2"/>
  <c r="R459" i="2"/>
  <c r="P459" i="2"/>
  <c r="BK459" i="2"/>
  <c r="J459" i="2"/>
  <c r="BE459" i="2" s="1"/>
  <c r="BI438" i="2"/>
  <c r="BH438" i="2"/>
  <c r="BG438" i="2"/>
  <c r="BF438" i="2"/>
  <c r="T438" i="2"/>
  <c r="R438" i="2"/>
  <c r="P438" i="2"/>
  <c r="BK438" i="2"/>
  <c r="J438" i="2"/>
  <c r="BE438" i="2"/>
  <c r="BI327" i="2"/>
  <c r="BH327" i="2"/>
  <c r="BG327" i="2"/>
  <c r="BF327" i="2"/>
  <c r="T327" i="2"/>
  <c r="R327" i="2"/>
  <c r="P327" i="2"/>
  <c r="BK327" i="2"/>
  <c r="J327" i="2"/>
  <c r="BE327" i="2" s="1"/>
  <c r="BI215" i="2"/>
  <c r="BH215" i="2"/>
  <c r="BG215" i="2"/>
  <c r="BF215" i="2"/>
  <c r="T215" i="2"/>
  <c r="R215" i="2"/>
  <c r="P215" i="2"/>
  <c r="BK215" i="2"/>
  <c r="J215" i="2"/>
  <c r="BE215" i="2"/>
  <c r="BI189" i="2"/>
  <c r="BH189" i="2"/>
  <c r="BG189" i="2"/>
  <c r="BF189" i="2"/>
  <c r="T189" i="2"/>
  <c r="R189" i="2"/>
  <c r="P189" i="2"/>
  <c r="BK189" i="2"/>
  <c r="J189" i="2"/>
  <c r="BE189" i="2" s="1"/>
  <c r="BI187" i="2"/>
  <c r="BH187" i="2"/>
  <c r="BG187" i="2"/>
  <c r="BF187" i="2"/>
  <c r="T187" i="2"/>
  <c r="R187" i="2"/>
  <c r="P187" i="2"/>
  <c r="BK187" i="2"/>
  <c r="J187" i="2"/>
  <c r="BE187" i="2"/>
  <c r="BI182" i="2"/>
  <c r="BH182" i="2"/>
  <c r="BG182" i="2"/>
  <c r="BF182" i="2"/>
  <c r="T182" i="2"/>
  <c r="T181" i="2" s="1"/>
  <c r="R182" i="2"/>
  <c r="R181" i="2"/>
  <c r="P182" i="2"/>
  <c r="P181" i="2" s="1"/>
  <c r="BK182" i="2"/>
  <c r="BK181" i="2"/>
  <c r="J181" i="2"/>
  <c r="J63" i="2" s="1"/>
  <c r="J182" i="2"/>
  <c r="BE182" i="2"/>
  <c r="BI178" i="2"/>
  <c r="BH178" i="2"/>
  <c r="BG178" i="2"/>
  <c r="BF178" i="2"/>
  <c r="T178" i="2"/>
  <c r="R178" i="2"/>
  <c r="P178" i="2"/>
  <c r="BK178" i="2"/>
  <c r="J178" i="2"/>
  <c r="BE178" i="2" s="1"/>
  <c r="BI175" i="2"/>
  <c r="BH175" i="2"/>
  <c r="BG175" i="2"/>
  <c r="BF175" i="2"/>
  <c r="T175" i="2"/>
  <c r="R175" i="2"/>
  <c r="P175" i="2"/>
  <c r="P167" i="2" s="1"/>
  <c r="BK175" i="2"/>
  <c r="J175" i="2"/>
  <c r="BE175" i="2"/>
  <c r="BI170" i="2"/>
  <c r="BH170" i="2"/>
  <c r="BG170" i="2"/>
  <c r="BF170" i="2"/>
  <c r="T170" i="2"/>
  <c r="T167" i="2" s="1"/>
  <c r="R170" i="2"/>
  <c r="P170" i="2"/>
  <c r="BK170" i="2"/>
  <c r="J170" i="2"/>
  <c r="BE170" i="2" s="1"/>
  <c r="BI168" i="2"/>
  <c r="BH168" i="2"/>
  <c r="BG168" i="2"/>
  <c r="BF168" i="2"/>
  <c r="T168" i="2"/>
  <c r="R168" i="2"/>
  <c r="R167" i="2" s="1"/>
  <c r="P168" i="2"/>
  <c r="BK168" i="2"/>
  <c r="BK167" i="2" s="1"/>
  <c r="J167" i="2" s="1"/>
  <c r="J62" i="2" s="1"/>
  <c r="J168" i="2"/>
  <c r="BE168" i="2"/>
  <c r="BI165" i="2"/>
  <c r="BH165" i="2"/>
  <c r="BG165" i="2"/>
  <c r="BF165" i="2"/>
  <c r="T165" i="2"/>
  <c r="R165" i="2"/>
  <c r="P165" i="2"/>
  <c r="BK165" i="2"/>
  <c r="J165" i="2"/>
  <c r="BE165" i="2"/>
  <c r="BI163" i="2"/>
  <c r="BH163" i="2"/>
  <c r="BG163" i="2"/>
  <c r="BF163" i="2"/>
  <c r="T163" i="2"/>
  <c r="R163" i="2"/>
  <c r="P163" i="2"/>
  <c r="BK163" i="2"/>
  <c r="J163" i="2"/>
  <c r="BE163" i="2" s="1"/>
  <c r="BI161" i="2"/>
  <c r="BH161" i="2"/>
  <c r="BG161" i="2"/>
  <c r="BF161" i="2"/>
  <c r="T161" i="2"/>
  <c r="R161" i="2"/>
  <c r="P161" i="2"/>
  <c r="BK161" i="2"/>
  <c r="J161" i="2"/>
  <c r="BE161" i="2"/>
  <c r="BI158" i="2"/>
  <c r="BH158" i="2"/>
  <c r="BG158" i="2"/>
  <c r="BF158" i="2"/>
  <c r="T158" i="2"/>
  <c r="R158" i="2"/>
  <c r="P158" i="2"/>
  <c r="BK158" i="2"/>
  <c r="J158" i="2"/>
  <c r="BE158" i="2" s="1"/>
  <c r="BI155" i="2"/>
  <c r="BH155" i="2"/>
  <c r="BG155" i="2"/>
  <c r="BF155" i="2"/>
  <c r="T155" i="2"/>
  <c r="R155" i="2"/>
  <c r="P155" i="2"/>
  <c r="BK155" i="2"/>
  <c r="J155" i="2"/>
  <c r="BE155" i="2"/>
  <c r="BI153" i="2"/>
  <c r="BH153" i="2"/>
  <c r="BG153" i="2"/>
  <c r="BF153" i="2"/>
  <c r="T153" i="2"/>
  <c r="R153" i="2"/>
  <c r="P153" i="2"/>
  <c r="BK153" i="2"/>
  <c r="J153" i="2"/>
  <c r="BE153" i="2" s="1"/>
  <c r="BI151" i="2"/>
  <c r="BH151" i="2"/>
  <c r="BG151" i="2"/>
  <c r="BF151" i="2"/>
  <c r="T151" i="2"/>
  <c r="R151" i="2"/>
  <c r="P151" i="2"/>
  <c r="BK151" i="2"/>
  <c r="J151" i="2"/>
  <c r="BE151" i="2"/>
  <c r="BI148" i="2"/>
  <c r="BH148" i="2"/>
  <c r="BG148" i="2"/>
  <c r="BF148" i="2"/>
  <c r="T148" i="2"/>
  <c r="R148" i="2"/>
  <c r="P148" i="2"/>
  <c r="BK148" i="2"/>
  <c r="J148" i="2"/>
  <c r="BE148" i="2" s="1"/>
  <c r="BI138" i="2"/>
  <c r="BH138" i="2"/>
  <c r="BG138" i="2"/>
  <c r="BF138" i="2"/>
  <c r="T138" i="2"/>
  <c r="R138" i="2"/>
  <c r="P138" i="2"/>
  <c r="BK138" i="2"/>
  <c r="J138" i="2"/>
  <c r="BE138" i="2"/>
  <c r="BI133" i="2"/>
  <c r="BH133" i="2"/>
  <c r="BG133" i="2"/>
  <c r="BF133" i="2"/>
  <c r="T133" i="2"/>
  <c r="R133" i="2"/>
  <c r="P133" i="2"/>
  <c r="BK133" i="2"/>
  <c r="J133" i="2"/>
  <c r="BE133" i="2" s="1"/>
  <c r="BI131" i="2"/>
  <c r="BH131" i="2"/>
  <c r="BG131" i="2"/>
  <c r="BF131" i="2"/>
  <c r="T131" i="2"/>
  <c r="R131" i="2"/>
  <c r="P131" i="2"/>
  <c r="BK131" i="2"/>
  <c r="J131" i="2"/>
  <c r="BE131" i="2"/>
  <c r="BI129" i="2"/>
  <c r="BH129" i="2"/>
  <c r="BG129" i="2"/>
  <c r="BF129" i="2"/>
  <c r="T129" i="2"/>
  <c r="R129" i="2"/>
  <c r="P129" i="2"/>
  <c r="BK129" i="2"/>
  <c r="J129" i="2"/>
  <c r="BE129" i="2" s="1"/>
  <c r="BI127" i="2"/>
  <c r="BH127" i="2"/>
  <c r="BG127" i="2"/>
  <c r="BF127" i="2"/>
  <c r="T127" i="2"/>
  <c r="R127" i="2"/>
  <c r="P127" i="2"/>
  <c r="BK127" i="2"/>
  <c r="J127" i="2"/>
  <c r="BE127" i="2"/>
  <c r="BI124" i="2"/>
  <c r="BH124" i="2"/>
  <c r="BG124" i="2"/>
  <c r="BF124" i="2"/>
  <c r="T124" i="2"/>
  <c r="R124" i="2"/>
  <c r="P124" i="2"/>
  <c r="BK124" i="2"/>
  <c r="J124" i="2"/>
  <c r="BE124" i="2" s="1"/>
  <c r="BI119" i="2"/>
  <c r="BH119" i="2"/>
  <c r="BG119" i="2"/>
  <c r="BF119" i="2"/>
  <c r="T119" i="2"/>
  <c r="R119" i="2"/>
  <c r="P119" i="2"/>
  <c r="BK119" i="2"/>
  <c r="J119" i="2"/>
  <c r="BE119" i="2"/>
  <c r="BI116" i="2"/>
  <c r="BH116" i="2"/>
  <c r="BG116" i="2"/>
  <c r="BF116" i="2"/>
  <c r="T116" i="2"/>
  <c r="R116" i="2"/>
  <c r="P116" i="2"/>
  <c r="BK116" i="2"/>
  <c r="J116" i="2"/>
  <c r="BE116" i="2" s="1"/>
  <c r="BI113" i="2"/>
  <c r="BH113" i="2"/>
  <c r="BG113" i="2"/>
  <c r="BF113" i="2"/>
  <c r="T113" i="2"/>
  <c r="R113" i="2"/>
  <c r="P113" i="2"/>
  <c r="BK113" i="2"/>
  <c r="J113" i="2"/>
  <c r="BE113" i="2"/>
  <c r="BI110" i="2"/>
  <c r="BH110" i="2"/>
  <c r="BG110" i="2"/>
  <c r="BF110" i="2"/>
  <c r="J34" i="2" s="1"/>
  <c r="AW55" i="1" s="1"/>
  <c r="T110" i="2"/>
  <c r="T105" i="2" s="1"/>
  <c r="T104" i="2" s="1"/>
  <c r="R110" i="2"/>
  <c r="P110" i="2"/>
  <c r="BK110" i="2"/>
  <c r="J110" i="2"/>
  <c r="BE110" i="2" s="1"/>
  <c r="BI108" i="2"/>
  <c r="BH108" i="2"/>
  <c r="BG108" i="2"/>
  <c r="F35" i="2" s="1"/>
  <c r="BB55" i="1" s="1"/>
  <c r="BF108" i="2"/>
  <c r="T108" i="2"/>
  <c r="R108" i="2"/>
  <c r="P108" i="2"/>
  <c r="P105" i="2" s="1"/>
  <c r="BK108" i="2"/>
  <c r="J108" i="2"/>
  <c r="BE108" i="2"/>
  <c r="BI106" i="2"/>
  <c r="BH106" i="2"/>
  <c r="F36" i="2"/>
  <c r="BC55" i="1" s="1"/>
  <c r="BG106" i="2"/>
  <c r="BF106" i="2"/>
  <c r="F34" i="2"/>
  <c r="BA55" i="1" s="1"/>
  <c r="T106" i="2"/>
  <c r="R106" i="2"/>
  <c r="R105" i="2"/>
  <c r="P106" i="2"/>
  <c r="BK106" i="2"/>
  <c r="BK105" i="2"/>
  <c r="J105" i="2" s="1"/>
  <c r="J61" i="2" s="1"/>
  <c r="J106" i="2"/>
  <c r="BE106" i="2"/>
  <c r="J99" i="2"/>
  <c r="F97" i="2"/>
  <c r="E95" i="2"/>
  <c r="J54" i="2"/>
  <c r="F52" i="2"/>
  <c r="E50" i="2"/>
  <c r="J24" i="2"/>
  <c r="E24" i="2"/>
  <c r="J100" i="2" s="1"/>
  <c r="J55" i="2"/>
  <c r="J23" i="2"/>
  <c r="J18" i="2"/>
  <c r="E18" i="2"/>
  <c r="F100" i="2"/>
  <c r="F55" i="2"/>
  <c r="J17" i="2"/>
  <c r="J15" i="2"/>
  <c r="E15" i="2"/>
  <c r="F54" i="2" s="1"/>
  <c r="F99" i="2"/>
  <c r="J14" i="2"/>
  <c r="J12" i="2"/>
  <c r="J52" i="2" s="1"/>
  <c r="J97" i="2"/>
  <c r="E7" i="2"/>
  <c r="E93" i="2"/>
  <c r="E48" i="2"/>
  <c r="AS54" i="1"/>
  <c r="L50" i="1"/>
  <c r="AM50" i="1"/>
  <c r="AM49" i="1"/>
  <c r="L49" i="1"/>
  <c r="AM47" i="1"/>
  <c r="L47" i="1"/>
  <c r="L45" i="1"/>
  <c r="L44" i="1"/>
  <c r="F33" i="2" l="1"/>
  <c r="AZ55" i="1" s="1"/>
  <c r="J33" i="2"/>
  <c r="AV55" i="1" s="1"/>
  <c r="AT55" i="1" s="1"/>
  <c r="F37" i="2"/>
  <c r="BD55" i="1" s="1"/>
  <c r="F37" i="8"/>
  <c r="BD61" i="1" s="1"/>
  <c r="BK125" i="8"/>
  <c r="J125" i="8" s="1"/>
  <c r="J63" i="8" s="1"/>
  <c r="P125" i="8"/>
  <c r="P83" i="8" s="1"/>
  <c r="AU61" i="1" s="1"/>
  <c r="F36" i="8"/>
  <c r="BC61" i="1" s="1"/>
  <c r="BC54" i="1" s="1"/>
  <c r="W32" i="1" s="1"/>
  <c r="F35" i="8"/>
  <c r="BB61" i="1" s="1"/>
  <c r="T104" i="8"/>
  <c r="T83" i="8" s="1"/>
  <c r="BK104" i="8"/>
  <c r="J104" i="8" s="1"/>
  <c r="J61" i="8" s="1"/>
  <c r="R104" i="8"/>
  <c r="F33" i="8"/>
  <c r="AZ61" i="1" s="1"/>
  <c r="BK84" i="8"/>
  <c r="F34" i="8"/>
  <c r="BA61" i="1" s="1"/>
  <c r="P270" i="3"/>
  <c r="P104" i="2"/>
  <c r="R363" i="3"/>
  <c r="P425" i="3"/>
  <c r="BK219" i="3"/>
  <c r="J219" i="3" s="1"/>
  <c r="J68" i="3" s="1"/>
  <c r="J220" i="3"/>
  <c r="J69" i="3" s="1"/>
  <c r="J33" i="3"/>
  <c r="AV56" i="1" s="1"/>
  <c r="AT56" i="1" s="1"/>
  <c r="J204" i="3"/>
  <c r="J66" i="3" s="1"/>
  <c r="BK138" i="3"/>
  <c r="R270" i="3"/>
  <c r="R104" i="2"/>
  <c r="P219" i="3"/>
  <c r="J87" i="9"/>
  <c r="J61" i="9" s="1"/>
  <c r="BK86" i="9"/>
  <c r="R676" i="2"/>
  <c r="R709" i="2"/>
  <c r="R626" i="2" s="1"/>
  <c r="BK769" i="2"/>
  <c r="J769" i="2" s="1"/>
  <c r="J74" i="2" s="1"/>
  <c r="P800" i="2"/>
  <c r="P626" i="2" s="1"/>
  <c r="R822" i="2"/>
  <c r="BK1024" i="2"/>
  <c r="J1024" i="2" s="1"/>
  <c r="J79" i="2" s="1"/>
  <c r="T1070" i="2"/>
  <c r="R138" i="3"/>
  <c r="BK363" i="3"/>
  <c r="J363" i="3" s="1"/>
  <c r="J84" i="3" s="1"/>
  <c r="J364" i="3"/>
  <c r="J85" i="3" s="1"/>
  <c r="T385" i="3"/>
  <c r="T363" i="3" s="1"/>
  <c r="T417" i="3"/>
  <c r="BK425" i="3"/>
  <c r="J425" i="3" s="1"/>
  <c r="J92" i="3" s="1"/>
  <c r="J426" i="3"/>
  <c r="J93" i="3" s="1"/>
  <c r="J33" i="4"/>
  <c r="AV57" i="1" s="1"/>
  <c r="AT57" i="1" s="1"/>
  <c r="F33" i="4"/>
  <c r="AZ57" i="1" s="1"/>
  <c r="BK104" i="2"/>
  <c r="BK676" i="2"/>
  <c r="J676" i="2" s="1"/>
  <c r="J72" i="2" s="1"/>
  <c r="BK709" i="2"/>
  <c r="J709" i="2" s="1"/>
  <c r="J73" i="2" s="1"/>
  <c r="BK822" i="2"/>
  <c r="J822" i="2" s="1"/>
  <c r="J77" i="2" s="1"/>
  <c r="P1070" i="2"/>
  <c r="J132" i="3"/>
  <c r="J55" i="3"/>
  <c r="F33" i="3"/>
  <c r="AZ56" i="1" s="1"/>
  <c r="R220" i="3"/>
  <c r="R219" i="3" s="1"/>
  <c r="P385" i="3"/>
  <c r="P417" i="3"/>
  <c r="P363" i="3" s="1"/>
  <c r="P533" i="3"/>
  <c r="E76" i="4"/>
  <c r="E48" i="4"/>
  <c r="T88" i="4"/>
  <c r="T87" i="4" s="1"/>
  <c r="T86" i="4" s="1"/>
  <c r="T651" i="2"/>
  <c r="T626" i="2" s="1"/>
  <c r="T103" i="2" s="1"/>
  <c r="T668" i="2"/>
  <c r="T778" i="2"/>
  <c r="BK1061" i="2"/>
  <c r="J1061" i="2" s="1"/>
  <c r="J80" i="2" s="1"/>
  <c r="T1115" i="2"/>
  <c r="F34" i="3"/>
  <c r="BA56" i="1" s="1"/>
  <c r="F35" i="3"/>
  <c r="BB56" i="1" s="1"/>
  <c r="BK270" i="3"/>
  <c r="J270" i="3" s="1"/>
  <c r="J76" i="3" s="1"/>
  <c r="J478" i="3"/>
  <c r="J101" i="3" s="1"/>
  <c r="BK477" i="3"/>
  <c r="J477" i="3" s="1"/>
  <c r="J100" i="3" s="1"/>
  <c r="J88" i="4"/>
  <c r="J61" i="4" s="1"/>
  <c r="BK87" i="4"/>
  <c r="P445" i="3"/>
  <c r="T457" i="3"/>
  <c r="T425" i="3" s="1"/>
  <c r="P457" i="3"/>
  <c r="T478" i="3"/>
  <c r="P478" i="3"/>
  <c r="T497" i="3"/>
  <c r="T527" i="3"/>
  <c r="R532" i="3"/>
  <c r="T602" i="3"/>
  <c r="T532" i="3" s="1"/>
  <c r="P602" i="3"/>
  <c r="T641" i="3"/>
  <c r="P641" i="3"/>
  <c r="T669" i="3"/>
  <c r="P681" i="3"/>
  <c r="E48" i="5"/>
  <c r="E76" i="5"/>
  <c r="BK82" i="6"/>
  <c r="J83" i="6"/>
  <c r="J61" i="6" s="1"/>
  <c r="J90" i="7"/>
  <c r="J60" i="7" s="1"/>
  <c r="BK89" i="7"/>
  <c r="J89" i="7" s="1"/>
  <c r="T472" i="3"/>
  <c r="P497" i="3"/>
  <c r="T512" i="3"/>
  <c r="P512" i="3"/>
  <c r="T518" i="3"/>
  <c r="P518" i="3"/>
  <c r="J533" i="3"/>
  <c r="J109" i="3" s="1"/>
  <c r="BK532" i="3"/>
  <c r="J532" i="3" s="1"/>
  <c r="J108" i="3" s="1"/>
  <c r="T676" i="3"/>
  <c r="F83" i="4"/>
  <c r="F55" i="4"/>
  <c r="P88" i="4"/>
  <c r="T139" i="4"/>
  <c r="J33" i="6"/>
  <c r="AV59" i="1" s="1"/>
  <c r="F33" i="6"/>
  <c r="AZ59" i="1" s="1"/>
  <c r="R426" i="3"/>
  <c r="R425" i="3" s="1"/>
  <c r="P472" i="3"/>
  <c r="R477" i="3"/>
  <c r="T657" i="3"/>
  <c r="P657" i="3"/>
  <c r="P669" i="3"/>
  <c r="T681" i="3"/>
  <c r="R87" i="4"/>
  <c r="R86" i="4" s="1"/>
  <c r="F35" i="4"/>
  <c r="BB57" i="1" s="1"/>
  <c r="F37" i="4"/>
  <c r="BD57" i="1" s="1"/>
  <c r="J34" i="5"/>
  <c r="AW58" i="1" s="1"/>
  <c r="F34" i="5"/>
  <c r="BA58" i="1" s="1"/>
  <c r="J52" i="4"/>
  <c r="F54" i="4"/>
  <c r="P197" i="4"/>
  <c r="J88" i="5"/>
  <c r="J61" i="5" s="1"/>
  <c r="BK87" i="5"/>
  <c r="P89" i="5"/>
  <c r="P88" i="5" s="1"/>
  <c r="P87" i="5" s="1"/>
  <c r="P86" i="5" s="1"/>
  <c r="AU58" i="1" s="1"/>
  <c r="F34" i="6"/>
  <c r="BA59" i="1" s="1"/>
  <c r="P89" i="7"/>
  <c r="AU60" i="1" s="1"/>
  <c r="J34" i="7"/>
  <c r="AW60" i="1" s="1"/>
  <c r="F34" i="7"/>
  <c r="BA60" i="1" s="1"/>
  <c r="F33" i="5"/>
  <c r="AZ58" i="1" s="1"/>
  <c r="J33" i="5"/>
  <c r="AV58" i="1" s="1"/>
  <c r="AT58" i="1" s="1"/>
  <c r="T147" i="7"/>
  <c r="T89" i="7" s="1"/>
  <c r="F37" i="7"/>
  <c r="BD60" i="1" s="1"/>
  <c r="J33" i="9"/>
  <c r="AV62" i="1" s="1"/>
  <c r="AT62" i="1" s="1"/>
  <c r="F33" i="9"/>
  <c r="AZ62" i="1" s="1"/>
  <c r="T89" i="5"/>
  <c r="T88" i="5" s="1"/>
  <c r="T87" i="5" s="1"/>
  <c r="T86" i="5" s="1"/>
  <c r="E48" i="7"/>
  <c r="E79" i="7"/>
  <c r="J33" i="7"/>
  <c r="AV60" i="1" s="1"/>
  <c r="AT60" i="1" s="1"/>
  <c r="F33" i="7"/>
  <c r="AZ60" i="1" s="1"/>
  <c r="J84" i="8"/>
  <c r="J60" i="8" s="1"/>
  <c r="BK83" i="8"/>
  <c r="J83" i="8" s="1"/>
  <c r="J52" i="5"/>
  <c r="J78" i="6"/>
  <c r="J55" i="6"/>
  <c r="J83" i="7"/>
  <c r="J52" i="7"/>
  <c r="F79" i="8"/>
  <c r="F54" i="8"/>
  <c r="J33" i="8"/>
  <c r="AV61" i="1" s="1"/>
  <c r="R84" i="8"/>
  <c r="R83" i="8" s="1"/>
  <c r="J34" i="6"/>
  <c r="AW59" i="1" s="1"/>
  <c r="J34" i="8"/>
  <c r="AW61" i="1" s="1"/>
  <c r="J79" i="9"/>
  <c r="J52" i="9"/>
  <c r="F85" i="7"/>
  <c r="F54" i="7"/>
  <c r="R90" i="7"/>
  <c r="R89" i="7" s="1"/>
  <c r="F35" i="7"/>
  <c r="BB60" i="1" s="1"/>
  <c r="J77" i="8"/>
  <c r="J52" i="8"/>
  <c r="F82" i="9"/>
  <c r="F55" i="9"/>
  <c r="R86" i="9"/>
  <c r="R85" i="9" s="1"/>
  <c r="F35" i="9"/>
  <c r="BB62" i="1" s="1"/>
  <c r="F54" i="9"/>
  <c r="BD54" i="1" l="1"/>
  <c r="W33" i="1" s="1"/>
  <c r="BA54" i="1"/>
  <c r="AY54" i="1"/>
  <c r="AZ54" i="1"/>
  <c r="AV54" i="1" s="1"/>
  <c r="BB54" i="1"/>
  <c r="W31" i="1" s="1"/>
  <c r="T137" i="3"/>
  <c r="T136" i="3" s="1"/>
  <c r="T135" i="3" s="1"/>
  <c r="AW54" i="1"/>
  <c r="AK30" i="1" s="1"/>
  <c r="W30" i="1"/>
  <c r="T477" i="3"/>
  <c r="J87" i="4"/>
  <c r="J60" i="4" s="1"/>
  <c r="BK86" i="4"/>
  <c r="J86" i="4" s="1"/>
  <c r="AT61" i="1"/>
  <c r="J30" i="8"/>
  <c r="J59" i="8"/>
  <c r="AT59" i="1"/>
  <c r="P103" i="2"/>
  <c r="AU55" i="1" s="1"/>
  <c r="J30" i="7"/>
  <c r="J59" i="7"/>
  <c r="BK626" i="2"/>
  <c r="J626" i="2" s="1"/>
  <c r="J67" i="2" s="1"/>
  <c r="R137" i="3"/>
  <c r="R136" i="3" s="1"/>
  <c r="R135" i="3" s="1"/>
  <c r="J86" i="9"/>
  <c r="J60" i="9" s="1"/>
  <c r="BK85" i="9"/>
  <c r="J85" i="9" s="1"/>
  <c r="BK137" i="3"/>
  <c r="J138" i="3"/>
  <c r="J62" i="3" s="1"/>
  <c r="R103" i="2"/>
  <c r="J87" i="5"/>
  <c r="J60" i="5" s="1"/>
  <c r="BK86" i="5"/>
  <c r="J86" i="5" s="1"/>
  <c r="P87" i="4"/>
  <c r="P86" i="4" s="1"/>
  <c r="AU57" i="1" s="1"/>
  <c r="J82" i="6"/>
  <c r="J60" i="6" s="1"/>
  <c r="BK81" i="6"/>
  <c r="J81" i="6" s="1"/>
  <c r="P477" i="3"/>
  <c r="P532" i="3"/>
  <c r="P137" i="3" s="1"/>
  <c r="P136" i="3" s="1"/>
  <c r="P135" i="3" s="1"/>
  <c r="AU56" i="1" s="1"/>
  <c r="J104" i="2"/>
  <c r="J60" i="2" s="1"/>
  <c r="W29" i="1" l="1"/>
  <c r="AX54" i="1"/>
  <c r="J30" i="4"/>
  <c r="J59" i="4"/>
  <c r="J30" i="5"/>
  <c r="J59" i="5"/>
  <c r="AT54" i="1"/>
  <c r="AK29" i="1"/>
  <c r="AU54" i="1"/>
  <c r="J137" i="3"/>
  <c r="J61" i="3" s="1"/>
  <c r="BK136" i="3"/>
  <c r="J59" i="6"/>
  <c r="J30" i="6"/>
  <c r="J30" i="9"/>
  <c r="J59" i="9"/>
  <c r="BK103" i="2"/>
  <c r="J103" i="2" s="1"/>
  <c r="AG60" i="1"/>
  <c r="AN60" i="1" s="1"/>
  <c r="J39" i="7"/>
  <c r="AG61" i="1"/>
  <c r="AN61" i="1" s="1"/>
  <c r="J39" i="8"/>
  <c r="AG58" i="1" l="1"/>
  <c r="AN58" i="1" s="1"/>
  <c r="J39" i="5"/>
  <c r="J39" i="9"/>
  <c r="AG62" i="1"/>
  <c r="AN62" i="1" s="1"/>
  <c r="J39" i="6"/>
  <c r="AG59" i="1"/>
  <c r="AN59" i="1" s="1"/>
  <c r="J59" i="2"/>
  <c r="J30" i="2"/>
  <c r="BK135" i="3"/>
  <c r="J135" i="3" s="1"/>
  <c r="J136" i="3"/>
  <c r="J60" i="3" s="1"/>
  <c r="J39" i="4"/>
  <c r="AG57" i="1"/>
  <c r="AN57" i="1" s="1"/>
  <c r="J39" i="2" l="1"/>
  <c r="AG55" i="1"/>
  <c r="J59" i="3"/>
  <c r="J30" i="3"/>
  <c r="AG56" i="1" l="1"/>
  <c r="AN56" i="1" s="1"/>
  <c r="J39" i="3"/>
  <c r="AN55" i="1"/>
  <c r="AG54" i="1"/>
  <c r="AK26" i="1" l="1"/>
  <c r="AK35" i="1" s="1"/>
  <c r="AN54" i="1"/>
</calcChain>
</file>

<file path=xl/sharedStrings.xml><?xml version="1.0" encoding="utf-8"?>
<sst xmlns="http://schemas.openxmlformats.org/spreadsheetml/2006/main" count="22726" uniqueCount="3339">
  <si>
    <t>Export Komplet</t>
  </si>
  <si>
    <t>VZ</t>
  </si>
  <si>
    <t>2.0</t>
  </si>
  <si>
    <t/>
  </si>
  <si>
    <t>False</t>
  </si>
  <si>
    <t>{0d0437f2-9044-4367-8cf0-e75669d8b736}</t>
  </si>
  <si>
    <t>&gt;&gt;  skryté sloupce  &lt;&lt;</t>
  </si>
  <si>
    <t>0,01</t>
  </si>
  <si>
    <t>21</t>
  </si>
  <si>
    <t>15</t>
  </si>
  <si>
    <t>REKAPITULACE STAVBY</t>
  </si>
  <si>
    <t>v ---  níže se nacházejí doplnkové a pomocné údaje k sestavám  --- v</t>
  </si>
  <si>
    <t>Návod na vyplnění</t>
  </si>
  <si>
    <t>0,001</t>
  </si>
  <si>
    <t>Kód:</t>
  </si>
  <si>
    <t>18-1225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</si>
  <si>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</si>
  <si>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</si>
  <si>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2.NP - 3.NP pavilonu A přestavba dětského oddělení na LDN - 2.část - 2.NP</t>
  </si>
  <si>
    <t>KSO:</t>
  </si>
  <si>
    <t>801 11 13</t>
  </si>
  <si>
    <t>CC-CZ:</t>
  </si>
  <si>
    <t>Místo:</t>
  </si>
  <si>
    <t>Jindřichův Hradec</t>
  </si>
  <si>
    <t>Datum:</t>
  </si>
  <si>
    <t>27. 12. 2018</t>
  </si>
  <si>
    <t>Zadavatel:</t>
  </si>
  <si>
    <t>IČ:</t>
  </si>
  <si>
    <t xml:space="preserve"> </t>
  </si>
  <si>
    <t>DIČ:</t>
  </si>
  <si>
    <t>Uchazeč:</t>
  </si>
  <si>
    <t>Vyplň údaj</t>
  </si>
  <si>
    <t>Projektant:</t>
  </si>
  <si>
    <t>ATELIER G+G s.r.o.</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</si>
  <si>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</si>
  <si>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</si>
  <si>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</si>
  <si>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</si>
  <si>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</si>
  <si>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</si>
  <si>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</si>
  <si>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</si>
  <si>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</si>
  <si>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</si>
  <si>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</si>
  <si>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</si>
  <si>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</si>
  <si>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</si>
  <si>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</si>
  <si>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</si>
  <si>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</si>
  <si>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</si>
  <si>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</si>
  <si>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</si>
  <si>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</si>
  <si>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</si>
  <si>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</si>
  <si>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</si>
  <si>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</si>
  <si>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</si>
  <si>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</si>
  <si>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</si>
  <si>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</si>
  <si>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</si>
  <si>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</si>
  <si>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</si>
  <si>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</si>
  <si>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</si>
  <si>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</si>
  <si>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</si>
  <si>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</si>
  <si>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</si>
  <si>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</si>
  <si>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</si>
  <si>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</si>
  <si>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</si>
  <si>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</si>
  <si>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</si>
  <si>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stavební část</t>
  </si>
  <si>
    <t>STA</t>
  </si>
  <si>
    <t>1</t>
  </si>
  <si>
    <t>{6af26836-2771-4366-8770-d1a89c32619c}</t>
  </si>
  <si>
    <t>2</t>
  </si>
  <si>
    <t>02</t>
  </si>
  <si>
    <t>elektroinstalace - slaboproud</t>
  </si>
  <si>
    <t>{b37acb4d-b41e-4b3e-ac08-425817da62c0}</t>
  </si>
  <si>
    <t>03</t>
  </si>
  <si>
    <t>zdravotechnické instalace</t>
  </si>
  <si>
    <t>{b0842770-5009-4a10-82f4-f0599d711f06}</t>
  </si>
  <si>
    <t>04</t>
  </si>
  <si>
    <t>rozvody medicinálních plynů</t>
  </si>
  <si>
    <t>{3163c2c7-8c9e-43c6-b4e1-6e5d757efa35}</t>
  </si>
  <si>
    <t>05</t>
  </si>
  <si>
    <t>ústřední vytápění</t>
  </si>
  <si>
    <t>{0c812b00-7200-4e9b-b8f2-df3b4a5f1275}</t>
  </si>
  <si>
    <t>06</t>
  </si>
  <si>
    <t>elektroinstalace - silnoproud</t>
  </si>
  <si>
    <t>{336b1e12-0754-4e81-929d-35aabcb0f0c5}</t>
  </si>
  <si>
    <t>07</t>
  </si>
  <si>
    <t>VZT</t>
  </si>
  <si>
    <t>{049862cc-fda4-4cde-9645-348dc09fa360}</t>
  </si>
  <si>
    <t>VON</t>
  </si>
  <si>
    <t>vedlejší a ostatní náklady</t>
  </si>
  <si>
    <t>{77f16f08-80e0-4a5d-88d5-8e731366e9a9}</t>
  </si>
  <si>
    <t>KRYCÍ LIST SOUPISU PRACÍ</t>
  </si>
  <si>
    <t>Objekt:</t>
  </si>
  <si>
    <t>01 - stavební část</t>
  </si>
  <si>
    <t>REKAPITULACE ČLENĚNÍ SOUPISU PRACÍ</t>
  </si>
  <si>
    <t>Kód dílu - Popis</t>
  </si>
  <si>
    <t>Cena celkem [CZK]</t>
  </si>
  <si>
    <t>-1</t>
  </si>
  <si>
    <t>HSV - Práce a dodávky HSV</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</si>
  <si>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</si>
  <si>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</si>
  <si>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</si>
  <si>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</si>
  <si>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</si>
  <si>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</si>
  <si>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</si>
  <si>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</si>
  <si>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725 - Zdravotechnika - zařizovací předměty</t>
  </si>
  <si>
    <t xml:space="preserve">    727 - Zdravotechnika - požární ochrana</t>
  </si>
  <si>
    <t xml:space="preserve">    762 - Konstrukce tesařské</t>
  </si>
  <si>
    <t xml:space="preserve">    763 - Konstrukce suché výstavby</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</si>
  <si>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</si>
  <si>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</si>
  <si>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</si>
  <si>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</si>
  <si>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</si>
  <si>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</si>
  <si>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</si>
  <si>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787 - Dokončovací práce - zasklívání</t>
  </si>
  <si>
    <t xml:space="preserve">    VYB - Vybavení</t>
  </si>
  <si>
    <t>HZS - Hodinové zúčtovací sazby</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</si>
  <si>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</si>
  <si>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</si>
  <si>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</si>
  <si>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</si>
  <si>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</si>
  <si>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</si>
  <si>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</si>
  <si>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</si>
  <si>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</si>
  <si>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</si>
  <si>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</si>
  <si>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</si>
  <si>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</si>
  <si>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</si>
  <si>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</si>
  <si>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</si>
  <si>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</si>
  <si>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</si>
  <si>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</si>
  <si>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</si>
  <si>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310237241</t>
  </si>
  <si>
    <t>Zazdívka otvorů ve zdivu nadzákladovém cihlami pálenými plochy přes 0,09 m2 do 0,25 m2, ve zdi tl. do 300 mm</t>
  </si>
  <si>
    <t>kus</t>
  </si>
  <si>
    <t>CS ÚRS 2018 02</t>
  </si>
  <si>
    <t>4</t>
  </si>
  <si>
    <t>1249063335</t>
  </si>
  <si>
    <t>VV</t>
  </si>
  <si>
    <t>1"výkres číslo D.1.1.b.3</t>
  </si>
  <si>
    <t>310239211</t>
  </si>
  <si>
    <t>Zazdívka otvorů ve zdivu nadzákladovém cihlami pálenými plochy přes 1 m2 do 4 m2 na maltu vápenocementovou</t>
  </si>
  <si>
    <t>m3</t>
  </si>
  <si>
    <t>-1010357197</t>
  </si>
  <si>
    <t>0,29*0,5*3,24+1*2,1*0,4+1,31*2,04*0,2+(0,95*3,24-0,65*0,65)*0,25"výkres číslo D.1.1.b.3</t>
  </si>
  <si>
    <t>317168052</t>
  </si>
  <si>
    <t>Překlady keramické vysoké osazené do maltového lože, šířky překladu 70 mm výšky 238 mm, délky 1250 mm</t>
  </si>
  <si>
    <t>-1923062531</t>
  </si>
  <si>
    <t>PSC</t>
  </si>
  <si>
    <t xml:space="preserve">Poznámka k souboru cen:_x000D_
1. V cenách -80.. až – 82.. (překlady ploché, vysoké a roletové) jsou započteny i náklady na:_x000D_
a) očištění podkladu pod překladem a jeho navlhčení vodou, rozprostření malty pod ložnou plochu, osazení překladu do vodorovné polohy a začištění vytlačené malty,_x000D_
b) dodání příslušného překladu předepsané délky,_x000D_
c) dočasné montážní podepření plochých překladů tak, aby vzdálenost mezi podporou a okrajem otvoru nebo mezi podporami byla maximálně 1 m._x000D_
2. V cenách -83.. (překlady složené roletové) jsou započteny i náklady na:_x000D_
a) očištění podkladů pod překladem a jeho navlhčení vodou, rozprostření malty pod ložnou plochu, osazení překladu do vodorovné polohy a začištění vytlačené malty,_x000D_
b) dodání vnitřního keramobetonového překladu a vnějšího tepelněizolačního dílu příslušné délky, včetně izolace z pěnového polystyrénu (u zdiva tl. 400 mm), případně vysokého překladu (u zdiva tl. 440 mm),_x000D_
c) betonáž mezery mezi překladem a tepelněizolačním dílem z betonu třídy C 16/20; tato betonáž se provádí u překladů dlouhých 2000 mm a více zároveň s betonáží stropní konstrukce a ztužujícího věnce,_x000D_
d) dočasné montážní podepření zespodu v celé světlé délce překladu s dvěma podporami ve třetinách šířky otvoru a dvěma podporami po krajích otvoru - platí pouze pro překlady delší než 2000 mm, včetně._x000D_
3. V cenách -84.. (překlady vysoké spřažené) jsou započteny i náklady na:_x000D_
a) očištění podkladů pod překladem a jeho navlhčení vodou, rozprostření malty pod ložnou plochu, osazení překladu do vodorovné polohy a začištění vytlačené malty,_x000D_
b) dodání keramických překladů příslušné délky,_x000D_
c) uložení a dodávku výztuže_x000D_
d) betonáž mezi překlady z betonu třídy C 20/25_x000D_
e) oboustranné bednění překladu při betonáži_x000D_
f) dočasné montážní podepření zespodu v celé světlé délce překladu_x000D_
4. V cenách -82.. a -83.. (překlady roletové) nejsou započteny náklady na:_x000D_
a) vysoký překlad a svislou izolaci v úrovni stropního věnce u složených roletových překladů; tyto se ocení samostatně,_x000D_
b) dodávku a montáž rolet, případně žaluzií; tyto se ocení samostatně._x000D_
5. V cenách -84.. (překlady vysoké spřažené) nejsou započteny náklady na:_x000D_
a) betonáž a bednění v úrovni stropního věnce; tyto se ocení samostatně,_x000D_
6. Množství jednotek se určuje v kusech překladu podle jeho celkové délky. Minimální délka uložení je stanovena:_x000D_
a) u plochých překladů na 120 mm na každé straně,_x000D_
b) u vysokých a roletových překladů délky do 1750 mm na 125mm, délky 2000 a 2250 mm na 200 mm a u délky 2500 mm a větší na 250 mm na každé straně překladu._x000D_
c) u vysokých spřažených překladů 250 mm na každé straně překladu._x000D_
</t>
  </si>
  <si>
    <t>16"výkres číslo D.1.1.b.3</t>
  </si>
  <si>
    <t>317168053</t>
  </si>
  <si>
    <t>Překlady keramické vysoké osazené do maltového lože, šířky překladu 70 mm výšky 238 mm, délky 1500 mm</t>
  </si>
  <si>
    <t>741655157</t>
  </si>
  <si>
    <t>4"výkres číslo D.1.1.b.3</t>
  </si>
  <si>
    <t>5</t>
  </si>
  <si>
    <t>317168055</t>
  </si>
  <si>
    <t>Překlady keramické vysoké osazené do maltového lože, šířky překladu 70 mm výšky 238 mm, délky 2000 mm</t>
  </si>
  <si>
    <t>-2004017251</t>
  </si>
  <si>
    <t>2"výkres číslo D.1.1.b.3</t>
  </si>
  <si>
    <t>6</t>
  </si>
  <si>
    <t>317234410</t>
  </si>
  <si>
    <t>Vyzdívka mezi nosníky cihlami pálenými na maltu cementovou</t>
  </si>
  <si>
    <t>-1908299597</t>
  </si>
  <si>
    <t xml:space="preserve">Poznámka k souboru cen:_x000D_
1. Cenu lze použít i pro nadezdívku nad nosníky pro jejich osazení (uklínování zdiva)._x000D_
2. Množství jednotek se určuje v m3 objemu vyzdívky jako součin světlosti neomítnutého otvoru; šířky (rovné tloušťce neomítnuté zdi zmenšené o tloušťku svislého plentování přírub) a výšky nosníku._x000D_
3. Plentování ocelových válcovaných nosníků jednostranné cihlami se oceňuje cenami 346 24-4381 až -4384, katalogu 801-1 Budovy a haly-zděné a monolitické._x000D_
</t>
  </si>
  <si>
    <t>(1,5*4+3+2,2)*0,45*0,15"výkres číslo D.1.1.b.3</t>
  </si>
  <si>
    <t>3,15*0,3*0,15*2"výkres číslo D.1.1.b.3</t>
  </si>
  <si>
    <t>Součet</t>
  </si>
  <si>
    <t>7</t>
  </si>
  <si>
    <t>317944321</t>
  </si>
  <si>
    <t>Válcované nosníky dodatečně osazované do připravených otvorů bez zazdění hlav do č. 12</t>
  </si>
  <si>
    <t>t</t>
  </si>
  <si>
    <t>-618782081</t>
  </si>
  <si>
    <t xml:space="preserve">Poznámka k souboru cen:_x000D_
1. V cenách jsou zahrnuty náklady na dodávku a montáž válcovaných nosníků._x000D_
2. Ceny jsou určeny pouze pro ocenění konstrukce překladů nad otvory._x000D_
</t>
  </si>
  <si>
    <t>(3*1,5*4+3*3+3*2,2+3,15*2*2)*11,1*0,001"výkres číslo D.1.1.b.3</t>
  </si>
  <si>
    <t>8</t>
  </si>
  <si>
    <t>340231021</t>
  </si>
  <si>
    <t>Zazdívka otvorů v příčkách nebo stěnách děrovanými cihlami plochy přes 0,25 do 1 m2 , tloušťka příčky 140 mm</t>
  </si>
  <si>
    <t>m2</t>
  </si>
  <si>
    <t>-2077360390</t>
  </si>
  <si>
    <t>1,2*2,2-0,8*2"výkres číslo D.1.1.b.3</t>
  </si>
  <si>
    <t>9</t>
  </si>
  <si>
    <t>340231035</t>
  </si>
  <si>
    <t>Zazdívka otvorů v příčkách nebo stěnách děrovanými cihlami plochy přes 1 do 4 m2 , tloušťka příčky 140 mm</t>
  </si>
  <si>
    <t>-894687468</t>
  </si>
  <si>
    <t>0,83*2,1+1*1,9+1,2*2,1+1,97*3,24-1,8*2,2"výkres číslo D.1.1.b.3</t>
  </si>
  <si>
    <t>10</t>
  </si>
  <si>
    <t>340237212</t>
  </si>
  <si>
    <t>Zazdívka otvorů v příčkách nebo stěnách cihlami plnými pálenými plochy přes 0,09 m2 do 0,25 m2, tloušťky přes 100 mm</t>
  </si>
  <si>
    <t>-812734325</t>
  </si>
  <si>
    <t>1+1+1"výkres číslo D.1.1.b.3</t>
  </si>
  <si>
    <t>11</t>
  </si>
  <si>
    <t>342244101</t>
  </si>
  <si>
    <t>Příčky jednoduché z cihel děrovaných klasických spojených na pero a drážku na maltu M5, pevnost cihel do P15, tl. příčky 80 mm</t>
  </si>
  <si>
    <t>-420414917</t>
  </si>
  <si>
    <t xml:space="preserve">Poznámka k souboru cen:_x000D_
1. Množství jednotek se určuje v m2 plochy konstrukce._x000D_
</t>
  </si>
  <si>
    <t>(0,2+0,77+0,51*2+0,65+0,1*2+1,78+2,1+2,5+0,1+0,56+0,75+3,6+0,95+1,2+1,25+1,57+0,9*2)*3,24</t>
  </si>
  <si>
    <t>-0,7*2*2</t>
  </si>
  <si>
    <t>Součet"výkres číslo D.1.1.b.3</t>
  </si>
  <si>
    <t>12</t>
  </si>
  <si>
    <t>342244121</t>
  </si>
  <si>
    <t>Příčky jednoduché z cihel děrovaných klasických spojených na pero a drážku na maltu M5, pevnost cihel do P15, tl. příčky 140 mm</t>
  </si>
  <si>
    <t>-1143675943</t>
  </si>
  <si>
    <t>(5,85+2,26+1,05+0,9+0,1+2,7+0,1+0,9+2,36+1,92+1,5+1,9*2+1,35+1,38+0,3+5,55*2+0,18+1,2+0,25+0,3+1,3+0,25+1)*3,24</t>
  </si>
  <si>
    <t>(0,39+0,9+0,1+0,7+1,4+0,15*2*2+1,9+0,9+0,35+3,3+2,23+0,15+1,8+1,2+0,15+0,25+1,2+0,18+0,15+0,7)*3,24</t>
  </si>
  <si>
    <t>-1*2</t>
  </si>
  <si>
    <t>-0,8*2*4</t>
  </si>
  <si>
    <t>-0,9*2*4</t>
  </si>
  <si>
    <t>-1,1*2*4</t>
  </si>
  <si>
    <t>-0,7*2</t>
  </si>
  <si>
    <t>13</t>
  </si>
  <si>
    <t>342244311</t>
  </si>
  <si>
    <t>Příčky jednoduché z cihel děrovaných zvukově izolační z cihel broušených na tenkovrstvou zdicí maltu, pevnost cihel do P15, tl. příčky 115 mm</t>
  </si>
  <si>
    <t>-1853788613</t>
  </si>
  <si>
    <t>5,78*3,24"výkres číslo D.1.1.b.3</t>
  </si>
  <si>
    <t>14</t>
  </si>
  <si>
    <t>342272245</t>
  </si>
  <si>
    <t>Příčky z pórobetonových tvárnic hladkých na tenké maltové lože objemová hmotnost do 500 kg/m3, tloušťka příčky 150 mm</t>
  </si>
  <si>
    <t>482637335</t>
  </si>
  <si>
    <t>(1*2+1,1+1,1*2+1,2+0,95+1,2)*1,5"výkres číslo D.1.1.b.3</t>
  </si>
  <si>
    <t>346244381</t>
  </si>
  <si>
    <t>Plentování ocelových válcovaných nosníků jednostranné cihlami na maltu, výška stojiny do 200 mm</t>
  </si>
  <si>
    <t>-84554606</t>
  </si>
  <si>
    <t>(1,5*2*4+3*2+2,2*2+3,15*2*2)*0,12"výkres číslo D.1.1.b.3</t>
  </si>
  <si>
    <t>16</t>
  </si>
  <si>
    <t>349231811</t>
  </si>
  <si>
    <t>Přizdívka z cihel ostění s ozubem ve vybouraných otvorech, s vysekáním kapes pro zavázaní přes 80 do 150 mm</t>
  </si>
  <si>
    <t>-1741804795</t>
  </si>
  <si>
    <t xml:space="preserve">Poznámka k souboru cen:_x000D_
1. Ceny jsou určeny pro přizdívku ostění zavazovaného do přilehlého zdiva._x000D_
2. Ceny neplatí pro přizdívku ostění do 80 mm tloušťky; tyto se oceňují příslušnými cenami souboru cen 319 20- . Vyrovnání nerovného povrchu vnitřního i vnějšího zdiva._x000D_
3. Množství měrných jednotek se určuje jako součin tloušťky zdi a výšky přizdívaného o ostění._x000D_
</t>
  </si>
  <si>
    <t>0,3*2,1"výkres číslo D.1.1.b.3</t>
  </si>
  <si>
    <t>17</t>
  </si>
  <si>
    <t>349231821</t>
  </si>
  <si>
    <t>Přizdívka z cihel ostění s ozubem ve vybouraných otvorech, s vysekáním kapes pro zavázaní přes 150 do 300 mm</t>
  </si>
  <si>
    <t>1695797878</t>
  </si>
  <si>
    <t>0,3*2,1+0,5*3,24"výkres číslo D.1.1.b.3</t>
  </si>
  <si>
    <t>18</t>
  </si>
  <si>
    <t>350501501</t>
  </si>
  <si>
    <t>Osazení a obezdívka modulu závěsného WC</t>
  </si>
  <si>
    <t>-240063091</t>
  </si>
  <si>
    <t>8"výkres číslo D.1.1.b.3</t>
  </si>
  <si>
    <t>19</t>
  </si>
  <si>
    <t>350501502</t>
  </si>
  <si>
    <t>Osazení a obezdívka sprchové vaničky</t>
  </si>
  <si>
    <t>789575188</t>
  </si>
  <si>
    <t>3"výkres číslo D.1.1.b.3</t>
  </si>
  <si>
    <t>20</t>
  </si>
  <si>
    <t>350501503</t>
  </si>
  <si>
    <t>Dodávka a osazení ocelových chrániček</t>
  </si>
  <si>
    <t>-1876717660</t>
  </si>
  <si>
    <t>Vodorovné konstrukce</t>
  </si>
  <si>
    <t>413232221</t>
  </si>
  <si>
    <t>Zazdívka zhlaví stropních trámů nebo válcovaných nosníků pálenými cihlami válcovaných nosníků, výšky přes 150 do 300 mm</t>
  </si>
  <si>
    <t>1368861477</t>
  </si>
  <si>
    <t>11*2"výkres číslo D.1.1.b.2</t>
  </si>
  <si>
    <t>22</t>
  </si>
  <si>
    <t>413941123</t>
  </si>
  <si>
    <t>Osazování ocelových válcovaných nosníků ve stropech I nebo IE nebo U nebo UE nebo L č. 14 až 22 nebo výšky do 220 mm</t>
  </si>
  <si>
    <t>721011990</t>
  </si>
  <si>
    <t xml:space="preserve">Poznámka k souboru cen:_x000D_
1. Ceny jsou určeny pro zednické osazování na cementovou maltu (min. MC-15)._x000D_
2. Dodávka ocelových nosníků se oceňuje ve specifikaci._x000D_
3. Ztratné lze dohodnout ve směrné výši 8 % na krytí nákladů na řezání příslušných délek z hutních délek nosníků a na zbytkový odpad (prořez)._x000D_
</t>
  </si>
  <si>
    <t>(6,3*6+5,55*2+1,5*4)*21,9*0,001</t>
  </si>
  <si>
    <t>(3,5+3,6+3,8)*17,9*0,001</t>
  </si>
  <si>
    <t>Součet"výkres číslo D.1.1.b.2</t>
  </si>
  <si>
    <t>23</t>
  </si>
  <si>
    <t>M</t>
  </si>
  <si>
    <t>13010718</t>
  </si>
  <si>
    <t>ocel profilová IPN 160 jakost 11 375</t>
  </si>
  <si>
    <t>866205794</t>
  </si>
  <si>
    <t>(3,5+3,6+3,8)*17,9*0,001*1,08</t>
  </si>
  <si>
    <t>24</t>
  </si>
  <si>
    <t>13010720</t>
  </si>
  <si>
    <t>ocel profilová IPN 180 jakost 11 375</t>
  </si>
  <si>
    <t>1197600535</t>
  </si>
  <si>
    <t>(6,3*6+5,55*2+1,5*4)*21,9*0,001*1,08</t>
  </si>
  <si>
    <t>Úpravy povrchů, podlahy a osazování výplní</t>
  </si>
  <si>
    <t>25</t>
  </si>
  <si>
    <t>611325422</t>
  </si>
  <si>
    <t>Oprava vápenocementové omítky vnitřních ploch štukové dvouvrstvé, tloušťky do 20 mm a tloušťky štuku do 3 mm stropů, v rozsahu opravované plochy přes 10 do 30%</t>
  </si>
  <si>
    <t>297723243</t>
  </si>
  <si>
    <t xml:space="preserve">Poznámka k souboru cen:_x000D_
1. Pro ocenění opravy omítek plochy do 1 m2 se použijí ceny souboru cen 61. 32-52.. Vápenocementová omítka jednotlivých malých ploch._x000D_
</t>
  </si>
  <si>
    <t>20+19,15+20,35+20,9+20,05+7,35+23,15+25,55+1,5+1,6+1,4+2+40,6+27+22,8+16,55+20+21,7+26,65+30,75+19,3+19,3+9,35+61,65+15,6+4,3+4,3+16,35</t>
  </si>
  <si>
    <t>8,05+4,2+1,9+7,4+2,45+7,45+9,75+16,75+7,7+5,6</t>
  </si>
  <si>
    <t>26</t>
  </si>
  <si>
    <t>612131101</t>
  </si>
  <si>
    <t>Podkladní a spojovací vrstva vnitřních omítaných ploch cementový postřik nanášený ručně celoplošně stěn</t>
  </si>
  <si>
    <t>-1463929536</t>
  </si>
  <si>
    <t>1685,86+112,807"položky dílu 6</t>
  </si>
  <si>
    <t>27</t>
  </si>
  <si>
    <t>612321121</t>
  </si>
  <si>
    <t>Omítka vápenocementová vnitřních ploch nanášená ručně jednovrstvá, tloušťky do 10 mm hladká svislých konstrukcí stěn</t>
  </si>
  <si>
    <t>-1137020924</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</si>
  <si>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</si>
  <si>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(1,75+1)*1,5*4</t>
  </si>
  <si>
    <t>1,8*1,5*2</t>
  </si>
  <si>
    <t>1,2*1,5</t>
  </si>
  <si>
    <t>(2,7+1,6+0,9)*2*2,2-0,8*2</t>
  </si>
  <si>
    <t>(1,2+0,8)*1,5</t>
  </si>
  <si>
    <t>(3,65+2,21)*2*2,2-1*2</t>
  </si>
  <si>
    <t>(2,4+1,92)*2*2,2-0,8*2*2</t>
  </si>
  <si>
    <t>(1,92+1,1)*2*2,2-0,8*2</t>
  </si>
  <si>
    <t>(1,65+0,1+1,9+2,5+0,2)*2*2,2-0,9*2</t>
  </si>
  <si>
    <t>(1,65+1,5)*2*2,2-0,7*2</t>
  </si>
  <si>
    <t>(3,35+2,3+0,77+0,3)*2*2,2-0,9*2</t>
  </si>
  <si>
    <t>(3,65+2,75)*2*2,9-1,1*2</t>
  </si>
  <si>
    <t>(1,85+0,65+0,6+0,62+2,16+3,65+0,5)*2*2,9-0,8*2*2</t>
  </si>
  <si>
    <t>(0,85+1,26)*1,5</t>
  </si>
  <si>
    <t>(3,3+2,23)*2*2,2-0,9*2*2</t>
  </si>
  <si>
    <t>(1,35+0,8)*1,5</t>
  </si>
  <si>
    <t>(1,65+0,95)*2*2,2-0,7*2*2</t>
  </si>
  <si>
    <t>(1,65+1,2)*2*2,2-0,7*2*2</t>
  </si>
  <si>
    <t>(0,95+1,65)*2*2,2-0,7*2</t>
  </si>
  <si>
    <t>(1,2+1,65)*2*2,2-0,7*2</t>
  </si>
  <si>
    <t>1,8*1,5</t>
  </si>
  <si>
    <t>28</t>
  </si>
  <si>
    <t>612321141</t>
  </si>
  <si>
    <t>Omítka vápenocementová vnitřních ploch nanášená ručně dvouvrstvá, tloušťky jádrové omítky do 10 mm a tloušťky štuku do 3 mm štuková svislých konstrukcí stěn</t>
  </si>
  <si>
    <t>795283716</t>
  </si>
  <si>
    <t>(3,23+5,85)*2*3,24</t>
  </si>
  <si>
    <t>-1,2*2,02</t>
  </si>
  <si>
    <t>-1,1*2*9</t>
  </si>
  <si>
    <t>(5,25+5,78)*2*3,24</t>
  </si>
  <si>
    <t>(4,54+5,78)*2*3,24</t>
  </si>
  <si>
    <t>(3,71+5,78)*2*3,24</t>
  </si>
  <si>
    <t>(3,36+5,85)*2*3,24</t>
  </si>
  <si>
    <t>(2,76+5,85)*2*3,24</t>
  </si>
  <si>
    <t>-1*2,02</t>
  </si>
  <si>
    <t>(3,49+0,6+1+0,66)*2*3,24</t>
  </si>
  <si>
    <t>-0,9*2*2</t>
  </si>
  <si>
    <t>(3,2+1,97+0,95)*2*3,24</t>
  </si>
  <si>
    <t>-1,67*2,18</t>
  </si>
  <si>
    <t>-1,95*2,2</t>
  </si>
  <si>
    <t>-1,8*1,8</t>
  </si>
  <si>
    <t>(27,84+1,97)*2*3,24</t>
  </si>
  <si>
    <t>-1,8*2,2</t>
  </si>
  <si>
    <t>-0,8*2</t>
  </si>
  <si>
    <t>(3,31+1,97)*2*3,24</t>
  </si>
  <si>
    <t>-1,8*2,2*2</t>
  </si>
  <si>
    <t>-0,9*2</t>
  </si>
  <si>
    <t>(4,37+3,35+0,3)*2*3,24</t>
  </si>
  <si>
    <t>-1,1*2</t>
  </si>
  <si>
    <t>-1,1*2*12</t>
  </si>
  <si>
    <t>(2,7+0,9+1,6)*2*3,24</t>
  </si>
  <si>
    <t>(2,7+1,6+0,9)*2*3,24</t>
  </si>
  <si>
    <t>(4,64+3,65)*2*3,24</t>
  </si>
  <si>
    <t>(2,21+3,65)*2*3,24</t>
  </si>
  <si>
    <t>(1,92+2,1)*2*3,24</t>
  </si>
  <si>
    <t>-0,8*2*2</t>
  </si>
  <si>
    <t>(1,92+1,1)*2*3,24</t>
  </si>
  <si>
    <t>(1,65+0,1+1,9+2,5+0,2)*2*3,24</t>
  </si>
  <si>
    <t>(1,65+1,5)*2*3,24</t>
  </si>
  <si>
    <t>(3,35+0,3+2,3+0,77)*2*3,24</t>
  </si>
  <si>
    <t>(2,75+3,65)*2*3,24</t>
  </si>
  <si>
    <t>(1,85+0,65+2,16+3,65+0,62+0,6)*2*3,24</t>
  </si>
  <si>
    <t>(5,93+6,86+1,21+1,38+0,56)*2*3,24</t>
  </si>
  <si>
    <t>-2,55*2,78</t>
  </si>
  <si>
    <t>-1,95*2,18</t>
  </si>
  <si>
    <t>-1,38*2,23</t>
  </si>
  <si>
    <t>-1,97*2,8</t>
  </si>
  <si>
    <t>-5,5*3,24</t>
  </si>
  <si>
    <t>(15,93+2,55)*2*3,24</t>
  </si>
  <si>
    <t>-2,37*3</t>
  </si>
  <si>
    <t>-2,55*2,18</t>
  </si>
  <si>
    <t>-1,1*2*3</t>
  </si>
  <si>
    <t>(0,7+5,25+3,5)*2*3,24</t>
  </si>
  <si>
    <t>-3,15*1,8</t>
  </si>
  <si>
    <t>(3,45+5,55)*2*3,24</t>
  </si>
  <si>
    <t>(3,6+5,55)*2*3,24</t>
  </si>
  <si>
    <t>(2,5+2,1)*2*3,24</t>
  </si>
  <si>
    <t>(4,5+5,55)*2*3,24</t>
  </si>
  <si>
    <t>-4,35*1,8</t>
  </si>
  <si>
    <t>(5,48+3,65)*2*3,24</t>
  </si>
  <si>
    <t>(3,3+2,23)*2*3,24</t>
  </si>
  <si>
    <t>(4,5+5,8)*2*3,24</t>
  </si>
  <si>
    <t>-3,15*1,8*3</t>
  </si>
  <si>
    <t>(5,5+4,65)*2*3,24</t>
  </si>
  <si>
    <t>(0,95+1,35)*2*3,24</t>
  </si>
  <si>
    <t>(1,2+1,35)*2*3,24</t>
  </si>
  <si>
    <t>(0,95+1,65)*2*3,24</t>
  </si>
  <si>
    <t>(1,2+1,65)*2*3,24</t>
  </si>
  <si>
    <t>-349,349"odpočet hladkých</t>
  </si>
  <si>
    <t>29</t>
  </si>
  <si>
    <t>612321191</t>
  </si>
  <si>
    <t>Omítka vápenocementová vnitřních ploch nanášená ručně Příplatek k cenám za každých dalších i započatých 5 mm tloušťky omítky přes 10 mm stěn</t>
  </si>
  <si>
    <t>2048445987</t>
  </si>
  <si>
    <t>30</t>
  </si>
  <si>
    <t>612325302</t>
  </si>
  <si>
    <t>Vápenocementová omítka ostění nebo nadpraží štuková</t>
  </si>
  <si>
    <t>-1662361312</t>
  </si>
  <si>
    <t xml:space="preserve">Poznámka k souboru cen:_x000D_
1. Ceny lze použít jen pro ocenění samostatně upravovaného ostění a nadpraží ( např. při dodatečné výměně oken nebo zárubní ) v šířce do 300 mm okolo upravovaného otvoru._x000D_
</t>
  </si>
  <si>
    <t>(1,1+2*2)*0,4*21</t>
  </si>
  <si>
    <t>1,8*3*0,3</t>
  </si>
  <si>
    <t>(5,5+3,24*2)*0,24</t>
  </si>
  <si>
    <t>(3,15+1,8*2)*0,3*6</t>
  </si>
  <si>
    <t>(4,35+1,8*2)*0,3*2</t>
  </si>
  <si>
    <t>(1,97+2,18*2)*0,8</t>
  </si>
  <si>
    <t>(1,97+2,7*2)*0,4</t>
  </si>
  <si>
    <t>(1,97+2,8*2)*0,65</t>
  </si>
  <si>
    <t>(2,55+2,78*2)*0,3</t>
  </si>
  <si>
    <t>(1,2*2,02*2)*0,35*6</t>
  </si>
  <si>
    <t>(1,75+2,02*2)*0,35</t>
  </si>
  <si>
    <t>(2,3+2,02*2)*0,35</t>
  </si>
  <si>
    <t>(1,05+2,1*2)*0,3*2</t>
  </si>
  <si>
    <t>(1,2+2,1*2)*0,5</t>
  </si>
  <si>
    <t>(1,25+2,1*2)*0,3*3</t>
  </si>
  <si>
    <t>(1,5+2,1*2)*0,3*2</t>
  </si>
  <si>
    <t>(1,4+2,1*2)*0,3</t>
  </si>
  <si>
    <t>(0,8+2,02*2)*0,3*2</t>
  </si>
  <si>
    <t>31</t>
  </si>
  <si>
    <t>615142012</t>
  </si>
  <si>
    <t>Potažení vnitřních ploch pletivem v ploše nebo pruzích, na plném podkladu rabicovým provizorním přichycením nosníků</t>
  </si>
  <si>
    <t>1483596466</t>
  </si>
  <si>
    <t xml:space="preserve">Poznámka k souboru cen:_x000D_
1. V cenách -2001 jsou započteny i náklady na tmel._x000D_
</t>
  </si>
  <si>
    <t>1,5*1,5*4+3*1,5+2,2*1,5+3,15*2"výkres číslo D.1.1.b.3</t>
  </si>
  <si>
    <t>32</t>
  </si>
  <si>
    <t>619991001</t>
  </si>
  <si>
    <t>Zakrytí vnitřních ploch před znečištěním včetně pozdějšího odkrytí podlah fólií přilepenou lepící páskou</t>
  </si>
  <si>
    <t>-763843714</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</si>
  <si>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</si>
  <si>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200"výkres číslo D.1.1.b.3</t>
  </si>
  <si>
    <t>33</t>
  </si>
  <si>
    <t>619991011</t>
  </si>
  <si>
    <t>Zakrytí vnitřních ploch před znečištěním včetně pozdějšího odkrytí konstrukcí a prvků obalením fólií a přelepením páskou</t>
  </si>
  <si>
    <t>-370628388</t>
  </si>
  <si>
    <t>1,8*2,2*2"výkres číslo D.1.1.b5</t>
  </si>
  <si>
    <t>2,54*3,24*2"výkres číslo D.1.1.b6</t>
  </si>
  <si>
    <t>1,8*1,8+1,1*2*22+5,64*3,24+3,15*1,8*6+4,35*1,8*2+2,37*3"výkres číslo D.1.1.b.3</t>
  </si>
  <si>
    <t>100"výkres číslo D.1.1.b.3</t>
  </si>
  <si>
    <t>34</t>
  </si>
  <si>
    <t>619995001</t>
  </si>
  <si>
    <t>Začištění omítek (s dodáním hmot) kolem oken, dveří, podlah, obkladů apod.</t>
  </si>
  <si>
    <t>m</t>
  </si>
  <si>
    <t>914982806</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</si>
  <si>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</si>
  <si>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35</t>
  </si>
  <si>
    <t>631312141</t>
  </si>
  <si>
    <t>Doplnění dosavadních mazanin prostým betonem s dodáním hmot, bez potěru, plochy jednotlivě rýh v dosavadních mazaninách</t>
  </si>
  <si>
    <t>204571422</t>
  </si>
  <si>
    <t>1,5*4*0,15*0,2"výkres číslo D.1.1.b.2</t>
  </si>
  <si>
    <t>36</t>
  </si>
  <si>
    <t>-2003630468</t>
  </si>
  <si>
    <t>(6,3*6+5,55*2+1,5*4+3,5+3,6+3,8)*0,15*0,15</t>
  </si>
  <si>
    <t>37</t>
  </si>
  <si>
    <t>632450131</t>
  </si>
  <si>
    <t>Potěr cementový vyrovnávací ze suchých směsí v ploše o průměrné (střední) tl. od 10 do 20 mm</t>
  </si>
  <si>
    <t>-1135088767</t>
  </si>
  <si>
    <t xml:space="preserve">Poznámka k souboru cen:_x000D_
1. Ceny –0121 až –0124 jsou určeny pro vyrovnávací potěr v pásu vodorovný nebo ve spádu do 15° na zdivu jako podklad pod izolaci, pod parapety z prefabrikovaných dílců, pod oplechování, jako podklad pro uložení ocelových profilů, překladů, stropních nosníků, apod._x000D_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kanálech)._x000D_
3. Ceny –0131 až –0134 lze použít i pro podlévání provizorně podklínovaných patek usazených strojů a technologických zařízení, s náležitým zatemováním hutné malty._x000D_
4. V cenách jsou započteny i náklady na základní stržení povrchu potěru s urovnáním vibrační lištou nebo dřevěným hladítkem._x000D_
</t>
  </si>
  <si>
    <t>8,05+4,2+1,9+7,4+2,45+7,45+9,75+16,75+7,7+5,6-80,4</t>
  </si>
  <si>
    <t>18"niky a výklenky</t>
  </si>
  <si>
    <t>38</t>
  </si>
  <si>
    <t>632902211</t>
  </si>
  <si>
    <t>Příprava zatvrdlého povrchu betonových mazanin pro cementový potěr cementovým mlékem s přísadou</t>
  </si>
  <si>
    <t>2056896634</t>
  </si>
  <si>
    <t>39</t>
  </si>
  <si>
    <t>635501501</t>
  </si>
  <si>
    <t>Dodávka a montáž podlahových dilatačních a přechodových lišt</t>
  </si>
  <si>
    <t>-1469545408</t>
  </si>
  <si>
    <t>40</t>
  </si>
  <si>
    <t>650501501</t>
  </si>
  <si>
    <t>Dilatace - objektový konstrukční dilatační spoj s hliníkovým tělem s vložkou ze syntetického kaučuku</t>
  </si>
  <si>
    <t>2039814178</t>
  </si>
  <si>
    <t>(2,55+3,24)*2"výkres číslo D.1.1.b.2</t>
  </si>
  <si>
    <t>41</t>
  </si>
  <si>
    <t>650501502</t>
  </si>
  <si>
    <t>Oprava podlah soc.zařízení - kompletní systém ve skladbě: samonivel.stěrka 5mm, základní nátěr, spádová vrstva 15-50mm</t>
  </si>
  <si>
    <t>205636973</t>
  </si>
  <si>
    <t>7,35+1,5+1,6+1,4+2+4,3+4,3+8,05+4,2+1,9+7,4+2,45+7,45+9,75+16,75"výkres číslo D.1.1.b.3</t>
  </si>
  <si>
    <t>Ostatní konstrukce a práce, bourání</t>
  </si>
  <si>
    <t>42</t>
  </si>
  <si>
    <t>949101111</t>
  </si>
  <si>
    <t>Lešení pomocné pracovní pro objekty pozemních staveb pro zatížení do 150 kg/m2, o výšce lešeňové podlahy do 1,9 m</t>
  </si>
  <si>
    <t>1870136079</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</si>
  <si>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</si>
  <si>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43</t>
  </si>
  <si>
    <t>952901111</t>
  </si>
  <si>
    <t>Vyčištění budov nebo objektů před předáním do užívání budov bytové nebo občanské výstavby, světlé výšky podlaží do 4 m</t>
  </si>
  <si>
    <t>-795593902</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</si>
  <si>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</si>
  <si>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8,05+4,2+1,9+7,4+2,45+7,45+9,75+16,75+7,7+5,6+36,3+10,7+5,76+5,76+5,6+23,2+100</t>
  </si>
  <si>
    <t>44</t>
  </si>
  <si>
    <t>953942225</t>
  </si>
  <si>
    <t>Osazování drobných kovových předmětů se zalitím maltou cementovou, do vysekaných kapes nebo připravených otvorů Osazování ručních hasících přístrojů bez jejich dodání</t>
  </si>
  <si>
    <t>34526551</t>
  </si>
  <si>
    <t>45</t>
  </si>
  <si>
    <t>44932113</t>
  </si>
  <si>
    <t>přístroj hasicí ruční práškový s hasící schopností 21A</t>
  </si>
  <si>
    <t>87558624</t>
  </si>
  <si>
    <t>46</t>
  </si>
  <si>
    <t>953942226</t>
  </si>
  <si>
    <t>Osazování drobných kovových předmětů se zalitím maltou cementovou, do vysekaných kapes nebo připravených otvorů Osazování bezpečnostních tabulek a tabulek PBŘ bez jejich dodání</t>
  </si>
  <si>
    <t>151819032</t>
  </si>
  <si>
    <t>47</t>
  </si>
  <si>
    <t>73534511</t>
  </si>
  <si>
    <t>tabulka bezpečnostní s tiskem 2 barvy A4 210x297mm samolepící</t>
  </si>
  <si>
    <t>-1748976335</t>
  </si>
  <si>
    <t>48</t>
  </si>
  <si>
    <t>962031132</t>
  </si>
  <si>
    <t>Bourání příček z cihel, tvárnic nebo příčkovek z cihel pálených, plných nebo dutých na maltu vápennou nebo vápenocementovou, tl. do 100 mm</t>
  </si>
  <si>
    <t>-995024883</t>
  </si>
  <si>
    <t>(2,21+1,55+0,9*2+1,2*2*2+1,9*2+1,4+0,9*2+3,5+1,5+1,55)*3,24</t>
  </si>
  <si>
    <t>-0,6*2*11</t>
  </si>
  <si>
    <t>Součet"výkres číslo D.1.1.b.1</t>
  </si>
  <si>
    <t>49</t>
  </si>
  <si>
    <t>962031133</t>
  </si>
  <si>
    <t>Bourání příček z cihel, tvárnic nebo příčkovek z cihel pálených, plných nebo dutých na maltu vápennou nebo vápenocementovou, tl. do 150 mm</t>
  </si>
  <si>
    <t>88676259</t>
  </si>
  <si>
    <t>(5,78+5,85+2,1+3,35+1,6+0,35+1,85+1,1+5,55*3+2*2+3,7+2,06)*3,24</t>
  </si>
  <si>
    <t>-0,6*2</t>
  </si>
  <si>
    <t>-1,1*2*2</t>
  </si>
  <si>
    <t>50</t>
  </si>
  <si>
    <t>962032230</t>
  </si>
  <si>
    <t>Bourání zdiva nadzákladového z cihel nebo tvárnic z cihel pálených nebo vápenopískových, na maltu vápennou nebo vápenocementovou, objemu do 1 m3</t>
  </si>
  <si>
    <t>-271356097</t>
  </si>
  <si>
    <t xml:space="preserve">Poznámka k souboru cen:_x000D_
1. Bourání pilířů o průřezu přes 0,36 m2 se oceňuje příslušnými cenami -2230, -2231, -2240, -2241,-2253 a -2254 jako bourání zdiva nadzákladového cihelného._x000D_
</t>
  </si>
  <si>
    <t>0,37*0,4*3,24"výkres číslo D.1.1.b.1</t>
  </si>
  <si>
    <t>51</t>
  </si>
  <si>
    <t>962081141</t>
  </si>
  <si>
    <t>Bourání zdiva příček nebo vybourání otvorů ze skleněných tvárnic, tl. do 150 mm</t>
  </si>
  <si>
    <t>-395960403</t>
  </si>
  <si>
    <t>1,5*1+3,13*1"výkres číslo D.1.1.b.1</t>
  </si>
  <si>
    <t>52</t>
  </si>
  <si>
    <t>965045113</t>
  </si>
  <si>
    <t>Bourání potěrů tl. do 50 mm cementových nebo pískocementových, plochy přes 4 m2</t>
  </si>
  <si>
    <t>295731537</t>
  </si>
  <si>
    <t>14,5+13,3+19,15+12,5+18,32+1,67+1,35+1,51+1,35+57,99+19,98+12,3+24,6+25,46+23,2+17,9*2+17,6+22,74+30,32+18,9+18,9+9,34+69,03+15,59+8,57+17,22+3,2</t>
  </si>
  <si>
    <t>4,64+6,84+2,31+2,27+1+1,23+3,44+2,23+1,93+1+1,22+9,61+16,32+16,32</t>
  </si>
  <si>
    <t>53</t>
  </si>
  <si>
    <t>967031733</t>
  </si>
  <si>
    <t>Přisekání (špicování) plošné nebo rovných ostění zdiva z cihel pálených plošné, na maltu vápennou nebo vápenocementovou, tl. na maltu vápennou nebo vápenocementovou, tl. do 150 mm</t>
  </si>
  <si>
    <t>565628734</t>
  </si>
  <si>
    <t>0,5*2,02*2"výkres číslo D.1.1.b.1</t>
  </si>
  <si>
    <t>54</t>
  </si>
  <si>
    <t>967031734</t>
  </si>
  <si>
    <t>Přisekání (špicování) plošné nebo rovných ostění zdiva z cihel pálených plošné, na maltu vápennou nebo vápenocementovou, tl. na maltu vápennou nebo vápenocementovou, tl. do 300 mm</t>
  </si>
  <si>
    <t>-2066245126</t>
  </si>
  <si>
    <t>55</t>
  </si>
  <si>
    <t>968062244</t>
  </si>
  <si>
    <t>Vybourání dřevěných rámů oken s křídly, dveřních zárubní, vrat, stěn, ostění nebo obkladů rámů oken s křídly jednoduchých, plochy do 1 m2</t>
  </si>
  <si>
    <t>1036814795</t>
  </si>
  <si>
    <t xml:space="preserve">Poznámka k souboru cen:_x000D_
1. V cenách -2244 až -2747 jsou započteny i náklady na vyvěšení křídel._x000D_
</t>
  </si>
  <si>
    <t>0,75*0,7"výkres číslo D.1.1.b.1</t>
  </si>
  <si>
    <t>56</t>
  </si>
  <si>
    <t>968072455</t>
  </si>
  <si>
    <t>Vybourání kovových rámů oken s křídly, dveřních zárubní, vrat, stěn, ostění nebo obkladů dveřních zárubní, plochy do 2 m2</t>
  </si>
  <si>
    <t>-1915538602</t>
  </si>
  <si>
    <t xml:space="preserve">Poznámka k souboru cen:_x000D_
1. V cenách -2244 až -2559 jsou započteny i náklady na vyvěšení křídel._x000D_
2. Cenou -2641 se oceňuje i vybourání nosné ocelové konstrukce pro sádrokartonové příčky._x000D_
</t>
  </si>
  <si>
    <t>0,9*2*13+0,6*2*13"výkres číslo D.1.1.b.1</t>
  </si>
  <si>
    <t>57</t>
  </si>
  <si>
    <t>968072456</t>
  </si>
  <si>
    <t>Vybourání kovových rámů oken s křídly, dveřních zárubní, vrat, stěn, ostění nebo obkladů dveřních zárubní, plochy přes 2 m2</t>
  </si>
  <si>
    <t>1054367331</t>
  </si>
  <si>
    <t>1,1*2*14+1,45*2*2+1,5*2"výkres číslo D.1.1.b.1</t>
  </si>
  <si>
    <t>58</t>
  </si>
  <si>
    <t>971033631</t>
  </si>
  <si>
    <t>Vybourání otvorů ve zdivu základovém nebo nadzákladovém z cihel, tvárnic, příčkovek z cihel pálených na maltu vápennou nebo vápenocementovou plochy do 4 m2, tl. do 150 mm</t>
  </si>
  <si>
    <t>1320973530</t>
  </si>
  <si>
    <t>1*2,02"výkres číslo D.1.1.b.1</t>
  </si>
  <si>
    <t>59</t>
  </si>
  <si>
    <t>971101501</t>
  </si>
  <si>
    <t>Demontáž a likvidace skládacích dveří š 580cm</t>
  </si>
  <si>
    <t>-1646966373</t>
  </si>
  <si>
    <t>1"výkres číslo D.1.1.b.1</t>
  </si>
  <si>
    <t>60</t>
  </si>
  <si>
    <t>973031325</t>
  </si>
  <si>
    <t>Vysekání výklenků nebo kapes ve zdivu z cihel na maltu vápennou nebo vápenocementovou kapes, plochy do 0,10 m2, hl. do 300 mm</t>
  </si>
  <si>
    <t>849775305</t>
  </si>
  <si>
    <t>61</t>
  </si>
  <si>
    <t>-1641810337</t>
  </si>
  <si>
    <t>6"výkres číslo D.1.1.b.3 niky</t>
  </si>
  <si>
    <t>62</t>
  </si>
  <si>
    <t>973031842</t>
  </si>
  <si>
    <t>Vysekání výklenků nebo kapes ve zdivu z cihel na maltu cementovou kapes pro zavázání nových příček, tl. do 100 mm</t>
  </si>
  <si>
    <t>-1027878852</t>
  </si>
  <si>
    <t>11*3,24"výkres číslo D.1.1.b.3</t>
  </si>
  <si>
    <t>63</t>
  </si>
  <si>
    <t>973031843</t>
  </si>
  <si>
    <t>Vysekání výklenků nebo kapes ve zdivu z cihel na maltu cementovou kapes pro zavázání nových příček, tl. do 150 mm</t>
  </si>
  <si>
    <t>-735113385</t>
  </si>
  <si>
    <t>43*3,24"výkres číslo D.1.1.b.3</t>
  </si>
  <si>
    <t>64</t>
  </si>
  <si>
    <t>974031164</t>
  </si>
  <si>
    <t>Vysekání rýh ve zdivu cihelném na maltu vápennou nebo vápenocementovou do hl. 150 mm a šířky do 150 mm</t>
  </si>
  <si>
    <t>669975107</t>
  </si>
  <si>
    <t>28"výkres číslo D.1.1.b.3</t>
  </si>
  <si>
    <t>65</t>
  </si>
  <si>
    <t>974031664</t>
  </si>
  <si>
    <t>Vysekání rýh ve zdivu cihelném na maltu vápennou nebo vápenocementovou pro vtahování nosníků do zdí, před vybouráním otvoru do hl. 150 mm, při v. nosníku do 150 mm</t>
  </si>
  <si>
    <t>810522335</t>
  </si>
  <si>
    <t>1,5*4*4+3*4+2,2*4+3,15*4"výkres číslo D.1.1.b.3</t>
  </si>
  <si>
    <t>66</t>
  </si>
  <si>
    <t>974042564</t>
  </si>
  <si>
    <t>Vysekání rýh v betonové nebo jiné monolitické dlažbě s betonovým podkladem do hl. 150 mm a šířky do 150 mm</t>
  </si>
  <si>
    <t>CS ÚRS 2019 02</t>
  </si>
  <si>
    <t>-1128661325</t>
  </si>
  <si>
    <t>6,3*6+5,55*2+1,5*4+3,5+3,6+3,8</t>
  </si>
  <si>
    <t>67</t>
  </si>
  <si>
    <t>974042574</t>
  </si>
  <si>
    <t>Vysekání rýh v betonové nebo jiné monolitické dlažbě s betonovým podkladem do hl. 200 mm a šířky do 150 mm</t>
  </si>
  <si>
    <t>38516085</t>
  </si>
  <si>
    <t>1,5*4"výkres číslo D.1.1.b.2</t>
  </si>
  <si>
    <t>68</t>
  </si>
  <si>
    <t>978011141</t>
  </si>
  <si>
    <t>Otlučení vápenných nebo vápenocementových omítek vnitřních ploch stropů, v rozsahu přes 10 do 30 %</t>
  </si>
  <si>
    <t>-1970655435</t>
  </si>
  <si>
    <t xml:space="preserve">Poznámka k souboru cen:_x000D_
1. Položky lze použít i pro ocenění otlučení sádrových, hliněných apod. vnitřních omítek._x000D_
</t>
  </si>
  <si>
    <t>69</t>
  </si>
  <si>
    <t>978013191</t>
  </si>
  <si>
    <t>Otlučení vápenných nebo vápenocementových omítek vnitřních ploch stěn s vyškrabáním spar, s očištěním zdiva, v rozsahu přes 50 do 100 %</t>
  </si>
  <si>
    <t>1994652529</t>
  </si>
  <si>
    <t>(11,9+5,55)*2*3,24</t>
  </si>
  <si>
    <t>(8,5+15,6)*2*3,24</t>
  </si>
  <si>
    <t>(4,65+5,48)*2*3,24</t>
  </si>
  <si>
    <t>(4,5+5,48)*2*3,24</t>
  </si>
  <si>
    <t>(2,25+5,48)*2*3,24</t>
  </si>
  <si>
    <t>(3,65+5,48)*2*3,24</t>
  </si>
  <si>
    <t>(9,8+6,1)*2*3,24</t>
  </si>
  <si>
    <t>(5,61+2,26)*2*3,24</t>
  </si>
  <si>
    <t>(27,1+1,97)*2*3,24</t>
  </si>
  <si>
    <t>(2,92+3,2)*2*3,24</t>
  </si>
  <si>
    <t>(3,06*2+5,85)*2*3,24</t>
  </si>
  <si>
    <t>(5,15+3,06+5,78)*2*3,24</t>
  </si>
  <si>
    <t>(3,23+5,78)*2*3,24</t>
  </si>
  <si>
    <t>(3,65+4,37)*2*3,24</t>
  </si>
  <si>
    <t>(2,44+3,65+4,9)*2*3,24</t>
  </si>
  <si>
    <t>(1,92+3,65)*2*3,24</t>
  </si>
  <si>
    <t>(5,4+3,65+1,65+1,55+0,65)*2*3,24</t>
  </si>
  <si>
    <t>(3,65+2,75)*2*3,24</t>
  </si>
  <si>
    <t>(1,85+0,6+2,21+3,65+0,62+0,6)*2*3,24</t>
  </si>
  <si>
    <t>997</t>
  </si>
  <si>
    <t>Přesun sutě</t>
  </si>
  <si>
    <t>70</t>
  </si>
  <si>
    <t>997013151</t>
  </si>
  <si>
    <t>Vnitrostaveništní doprava suti a vybouraných hmot vodorovně do 50 m svisle s omezením mechanizace pro budovy a haly výšky do 6 m</t>
  </si>
  <si>
    <t>1371268315</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</si>
  <si>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</si>
  <si>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71</t>
  </si>
  <si>
    <t>997013509</t>
  </si>
  <si>
    <t>Odvoz suti a vybouraných hmot na skládku nebo meziskládku se složením, na vzdálenost Příplatek k ceně za každý další i započatý 1 km přes 1 km</t>
  </si>
  <si>
    <t>1211877471</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</si>
  <si>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</si>
  <si>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306,195*2 'Přepočtené koeficientem množství</t>
  </si>
  <si>
    <t>72</t>
  </si>
  <si>
    <t>997013511</t>
  </si>
  <si>
    <t>Odvoz suti a vybouraných hmot z meziskládky na skládku s naložením a se složením, na vzdálenost do 1 km</t>
  </si>
  <si>
    <t>-1235625716</t>
  </si>
  <si>
    <t xml:space="preserve">Poznámka k souboru cen:_x000D_
1. Délka odvozu suti je vzdálenost od místa naložení suti na dopravní prostředek na meziskládce až po místo složení na určené skládce._x000D_
2. V ceně jsou započteny i náklady na naložení suti na dopravní prostředek a její složení na skládku._x000D_
3. Cena je určena pro odvoz suti na skládku jakýmkoliv způsobem silniční dopravy (i prostřednictvím kontejnerů)._x000D_
4. Příplatek k ceně za každý další i započatý 1 km přes 1 km se oceňuje cenou 997 01-3509._x000D_
</t>
  </si>
  <si>
    <t>73</t>
  </si>
  <si>
    <t>997013801</t>
  </si>
  <si>
    <t>Poplatek za uložení stavebního odpadu na skládce (skládkovné) z prostého betonu zatříděného do Katalogu odpadů pod kódem 170 101</t>
  </si>
  <si>
    <t>171253578</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</si>
  <si>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</si>
  <si>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52,628+0,396+3,29</t>
  </si>
  <si>
    <t>74</t>
  </si>
  <si>
    <t>997013803</t>
  </si>
  <si>
    <t>Poplatek za uložení stavebního odpadu na skládce (skládkovné) cihelného zatříděného do Katalogu odpadů pod kódem 170 102</t>
  </si>
  <si>
    <t>-1161448135</t>
  </si>
  <si>
    <t>8,183+38,989+0,864+0,556+1,101+0,545+0,682+0,186+0,285+1,672+1,12+2,411+5,848+75,045</t>
  </si>
  <si>
    <t>75</t>
  </si>
  <si>
    <t>997013804</t>
  </si>
  <si>
    <t>Poplatek za uložení stavebního odpadu na skládce (skládkovné) ze skla zatříděného do Katalogu odpadů pod kódem 170 202</t>
  </si>
  <si>
    <t>1200625206</t>
  </si>
  <si>
    <t>76</t>
  </si>
  <si>
    <t>997013807</t>
  </si>
  <si>
    <t>Poplatek za uložení stavebního odpadu na skládce (skládkovné) z tašek a keramických výrobků zatříděného do Katalogu odpadů pod kódem 170 103</t>
  </si>
  <si>
    <t>33663939</t>
  </si>
  <si>
    <t>0,849+41,872+54,531</t>
  </si>
  <si>
    <t>77</t>
  </si>
  <si>
    <t>997013811</t>
  </si>
  <si>
    <t>Poplatek za uložení stavebního odpadu na skládce (skládkovné) dřevěného zatříděného do Katalogu odpadů pod kódem 170 201</t>
  </si>
  <si>
    <t>-1457434565</t>
  </si>
  <si>
    <t>2,64+4,288</t>
  </si>
  <si>
    <t>78</t>
  </si>
  <si>
    <t>997013813</t>
  </si>
  <si>
    <t>Poplatek za uložení stavebního odpadu na skládce (skládkovné) z plastických hmot zatříděného do Katalogu odpadů pod kódem 170 203</t>
  </si>
  <si>
    <t>308367441</t>
  </si>
  <si>
    <t>79</t>
  </si>
  <si>
    <t>997013831</t>
  </si>
  <si>
    <t>Poplatek za uložení stavebního odpadu na skládce (skládkovné) směsného stavebního a demoličního zatříděného do Katalogu odpadů pod kódem 170 904</t>
  </si>
  <si>
    <t>447416302</t>
  </si>
  <si>
    <t>302,908-53,024-137,487-0,38-97,252-6,928-0,58</t>
  </si>
  <si>
    <t>998</t>
  </si>
  <si>
    <t>Přesun hmot</t>
  </si>
  <si>
    <t>80</t>
  </si>
  <si>
    <t>998017002</t>
  </si>
  <si>
    <t>Přesun hmot pro budovy občanské výstavby, bydlení, výrobu a služby s omezením mechanizace vodorovná dopravní vzdálenost do 100 m pro budovy s jakoukoliv nosnou konstrukcí výšky přes 6 do 12 m</t>
  </si>
  <si>
    <t>-1940516405</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</si>
  <si>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</si>
  <si>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</si>
  <si>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</si>
  <si>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</si>
  <si>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</si>
  <si>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81</t>
  </si>
  <si>
    <t>711493111</t>
  </si>
  <si>
    <t>Izolace proti podpovrchové a tlakové vodě - ostatní na ploše vodorovné V dvousložkovou na bázi cementu</t>
  </si>
  <si>
    <t>1791593071</t>
  </si>
  <si>
    <t>82</t>
  </si>
  <si>
    <t>711493121</t>
  </si>
  <si>
    <t>Izolace proti podpovrchové a tlakové vodě - ostatní na ploše svislé S dvousložkovou na bázi cementu</t>
  </si>
  <si>
    <t>-1479834504</t>
  </si>
  <si>
    <t>(2,23+3,3)*2*2</t>
  </si>
  <si>
    <t>(1,65+0,95)*2*0,3</t>
  </si>
  <si>
    <t>(1,65+1,2)*2*0,3</t>
  </si>
  <si>
    <t>(2,7+0,9+1,6)*2*2</t>
  </si>
  <si>
    <t>(3,65+2,21)*2*0,3</t>
  </si>
  <si>
    <t>(2,1+1,92)*2*2</t>
  </si>
  <si>
    <t>(1,92+1,1)*2*0,3</t>
  </si>
  <si>
    <t>(3,35+0,3+2,5)*2*0,3</t>
  </si>
  <si>
    <t>(1,65+1,5)*2*0,3</t>
  </si>
  <si>
    <t>(3,35+0,3+2,3)*2*0,3</t>
  </si>
  <si>
    <t>(3,65+2,75)*2*2</t>
  </si>
  <si>
    <t>(3,65+0,62+0,6+1,85+0,65+2,16)*2*0,3</t>
  </si>
  <si>
    <t>83</t>
  </si>
  <si>
    <t>998711102</t>
  </si>
  <si>
    <t>Přesun hmot pro izolace proti vodě, vlhkosti a plynům stanovený z hmotnosti přesunovaného materiálu vodorovná dopravní vzdálenost do 50 m v objektech výšky přes 6 do 12 m</t>
  </si>
  <si>
    <t>1333395636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</si>
  <si>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</si>
  <si>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84</t>
  </si>
  <si>
    <t>998711181</t>
  </si>
  <si>
    <t>Přesun hmot pro izolace proti vodě, vlhkosti a plynům stanovený z hmotnosti přesunovaného materiálu Příplatek k cenám za přesun prováděný bez použití mechanizace pro jakoukoliv výšku objektu</t>
  </si>
  <si>
    <t>-4331442</t>
  </si>
  <si>
    <t>725</t>
  </si>
  <si>
    <t>Zdravotechnika - zařizovací předměty</t>
  </si>
  <si>
    <t>85</t>
  </si>
  <si>
    <t>725110811</t>
  </si>
  <si>
    <t>Demontáž klozetů splachovacích s nádrží nebo tlakovým splachovačem</t>
  </si>
  <si>
    <t>soubor</t>
  </si>
  <si>
    <t>-912696226</t>
  </si>
  <si>
    <t>86</t>
  </si>
  <si>
    <t>725210821</t>
  </si>
  <si>
    <t>Demontáž umyvadel bez výtokových armatur umyvadel</t>
  </si>
  <si>
    <t>1392364680</t>
  </si>
  <si>
    <t>87</t>
  </si>
  <si>
    <t>725210826</t>
  </si>
  <si>
    <t>Demontáž umyvadel bez výtokových armatur umývátek</t>
  </si>
  <si>
    <t>-101393916</t>
  </si>
  <si>
    <t>88</t>
  </si>
  <si>
    <t>725220842</t>
  </si>
  <si>
    <t>Demontáž van ocelových volně stojících</t>
  </si>
  <si>
    <t>-212318942</t>
  </si>
  <si>
    <t>89</t>
  </si>
  <si>
    <t>725240812</t>
  </si>
  <si>
    <t>Demontáž sprchových kabin a vaniček bez výtokových armatur vaniček</t>
  </si>
  <si>
    <t>-510374289</t>
  </si>
  <si>
    <t>90</t>
  </si>
  <si>
    <t>725310821</t>
  </si>
  <si>
    <t>Demontáž dřezů jednodílných bez výtokových armatur na konzolách</t>
  </si>
  <si>
    <t>-1254571304</t>
  </si>
  <si>
    <t>91</t>
  </si>
  <si>
    <t>725320822</t>
  </si>
  <si>
    <t>Demontáž dřezů dvojitých bez výtokových armatur vestavěných v kuchyňských sestavách</t>
  </si>
  <si>
    <t>-2040788288</t>
  </si>
  <si>
    <t>92</t>
  </si>
  <si>
    <t>725330820</t>
  </si>
  <si>
    <t>Demontáž výlevek bez výtokových armatur a bez nádrže a splachovacího potrubí diturvitových</t>
  </si>
  <si>
    <t>690497339</t>
  </si>
  <si>
    <t>93</t>
  </si>
  <si>
    <t>725610810</t>
  </si>
  <si>
    <t>Demontáž plynových sporáků normálních nebo kombinovaných</t>
  </si>
  <si>
    <t>-332384736</t>
  </si>
  <si>
    <t>94</t>
  </si>
  <si>
    <t>725820801</t>
  </si>
  <si>
    <t>Demontáž baterií nástěnných do G 3/4</t>
  </si>
  <si>
    <t>330432927</t>
  </si>
  <si>
    <t>22+1+1+2+1+1+3</t>
  </si>
  <si>
    <t>95</t>
  </si>
  <si>
    <t>725840850</t>
  </si>
  <si>
    <t>Demontáž baterií sprchových diferenciálních do G 3/4 x 1</t>
  </si>
  <si>
    <t>-497661135</t>
  </si>
  <si>
    <t>96</t>
  </si>
  <si>
    <t>725840860</t>
  </si>
  <si>
    <t>Demontáž baterií sprchových diferenciálních sprchových ramen nebo sprch táhlových</t>
  </si>
  <si>
    <t>-1878988756</t>
  </si>
  <si>
    <t>97</t>
  </si>
  <si>
    <t>725851001</t>
  </si>
  <si>
    <t>Demontáž a likvidace hydrantu</t>
  </si>
  <si>
    <t>-833236549</t>
  </si>
  <si>
    <t>2"výkres číslo D.1.1.b.1</t>
  </si>
  <si>
    <t>727</t>
  </si>
  <si>
    <t>Zdravotechnika - požární ochrana</t>
  </si>
  <si>
    <t>98</t>
  </si>
  <si>
    <t>727101501</t>
  </si>
  <si>
    <t>Požární ucpávka na potrubí med.plynů</t>
  </si>
  <si>
    <t>1971668553</t>
  </si>
  <si>
    <t>99</t>
  </si>
  <si>
    <t>727101502</t>
  </si>
  <si>
    <t>Odvětrání stoupačky ve spodní a horní části mřížka s PO</t>
  </si>
  <si>
    <t>553392225</t>
  </si>
  <si>
    <t>762</t>
  </si>
  <si>
    <t>Konstrukce tesařské</t>
  </si>
  <si>
    <t>100</t>
  </si>
  <si>
    <t>762111811</t>
  </si>
  <si>
    <t>Demontáž stěn a příček z hranolků, fošen nebo latí</t>
  </si>
  <si>
    <t>-1872395579</t>
  </si>
  <si>
    <t>120"výkres číslo D.1.1.b.1</t>
  </si>
  <si>
    <t>763</t>
  </si>
  <si>
    <t>Konstrukce suché výstavby</t>
  </si>
  <si>
    <t>101</t>
  </si>
  <si>
    <t>763131451</t>
  </si>
  <si>
    <t>Podhled ze sádrokartonových desek dvouvrstvá zavěšená spodní konstrukce z ocelových profilů CD, UD jednoduše opláštěná deskou impregnovanou H2, tl. 12,5 mm, bez TI</t>
  </si>
  <si>
    <t>439606847</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</si>
  <si>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</si>
  <si>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1,5+1,6+1,4+2+1,9+2,45"výkres číslo D.1.1.b.7</t>
  </si>
  <si>
    <t>102</t>
  </si>
  <si>
    <t>763131714</t>
  </si>
  <si>
    <t>Podhled ze sádrokartonových desek ostatní práce a konstrukce na podhledech ze sádrokartonových desek základní penetrační nátěr</t>
  </si>
  <si>
    <t>1909512174</t>
  </si>
  <si>
    <t>35,000*0,5+10,85</t>
  </si>
  <si>
    <t>103</t>
  </si>
  <si>
    <t>763131721</t>
  </si>
  <si>
    <t>Podhled ze sádrokartonových desek ostatní práce a konstrukce na podhledech ze sádrokartonových desek skokové změny výšky podhledu do 0,5 m</t>
  </si>
  <si>
    <t>1992115740</t>
  </si>
  <si>
    <t>35"výkres číslo D.1.1.b.7</t>
  </si>
  <si>
    <t>104</t>
  </si>
  <si>
    <t>763131732</t>
  </si>
  <si>
    <t>Podhled ze sádrokartonových desek ostatní práce a konstrukce na podhledech ze sádrokartonových desek čelo pro kazetové pohledy (F lišta) tl. 15 mm</t>
  </si>
  <si>
    <t>1992734621</t>
  </si>
  <si>
    <t>105</t>
  </si>
  <si>
    <t>763131761</t>
  </si>
  <si>
    <t>Podhled ze sádrokartonových desek Příplatek k cenám za plochu do 3 m2 jednotlivě</t>
  </si>
  <si>
    <t>-269657862</t>
  </si>
  <si>
    <t>106</t>
  </si>
  <si>
    <t>763431011</t>
  </si>
  <si>
    <t>Montáž podhledu minerálního včetně zavěšeného roštu polozapuštěného s panely vyjímatelnými, velikosti panelů do 0,36 m2</t>
  </si>
  <si>
    <t>-265566327</t>
  </si>
  <si>
    <t xml:space="preserve">Poznámka k souboru cen:_x000D_
1. V cenách montáže podhledu -1001 až -1201 jsou započteny náklady na montáž a dodávku nosné konstrukce._x000D_
2. V cenách nejsou započteny náklady na dodávku panelů; jejich dodávka se oceňuje ve specifikaci._x000D_
3. Ostatní práce a konstrukce na minerálních podhledech lze ocenit cenami 763 13-17. . ._x000D_
</t>
  </si>
  <si>
    <t>20+19,15+20,35+20,9+20,05+7,35+23,15+25,55+40,6+27+22,8+5,6+16,55+20+21,7+26,65+30,75+19,3+19,3+9,35+61,65+15,6+4,3+4,3+6,35</t>
  </si>
  <si>
    <t>8,05+4,2+7,4+7,45+9,75+16,75+7,7</t>
  </si>
  <si>
    <t>Součet"výkres číslo D.1.1.b.7</t>
  </si>
  <si>
    <t>107</t>
  </si>
  <si>
    <t>590365131</t>
  </si>
  <si>
    <t>deska podhledová minerální rovná bílá jemná hladká 20x600x600mm</t>
  </si>
  <si>
    <t>-956213443</t>
  </si>
  <si>
    <t>569,6*1,05-76,679"výkres číslo D.1.1.b.7</t>
  </si>
  <si>
    <t>521,401*1,05 'Přepočtené koeficientem množství</t>
  </si>
  <si>
    <t>108</t>
  </si>
  <si>
    <t>590365132</t>
  </si>
  <si>
    <t>deska podhledová minerální rovná bílá jemná hladká 20x600x600mm - omyvatelné s hygienickým atestem</t>
  </si>
  <si>
    <t>2004528676</t>
  </si>
  <si>
    <t>(7,35+4,3+4,3+8,05+4,2+7,4+7,45+9,75+16,75)*1,05"výkres číslo D.1.1.b.7</t>
  </si>
  <si>
    <t>73,028*1,05 'Přepočtené koeficientem množství</t>
  </si>
  <si>
    <t>109</t>
  </si>
  <si>
    <t>763451501</t>
  </si>
  <si>
    <t>Dodávka a montáž větracích mřížek podhledu</t>
  </si>
  <si>
    <t>-684287396</t>
  </si>
  <si>
    <t>18"výkres číslo D.1.1.b.7</t>
  </si>
  <si>
    <t>110</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</si>
  <si>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</si>
  <si>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</si>
  <si>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214159804</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</si>
  <si>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</si>
  <si>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111</t>
  </si>
  <si>
    <t>998763381</t>
  </si>
  <si>
    <t>Přesun hmot pro konstrukce montované z desek sádrokartonových, sádrovláknitých, cementovláknitých nebo cementových Příplatek k cenám za přesun prováděný bez použití mechanizace pro jakoukoliv výšku objektu</t>
  </si>
  <si>
    <t>1590560576</t>
  </si>
  <si>
    <t>766</t>
  </si>
  <si>
    <t>Konstrukce truhlářské</t>
  </si>
  <si>
    <t>112</t>
  </si>
  <si>
    <t>766101001</t>
  </si>
  <si>
    <t>1 - dodávka a montáž dřevěných vnitřních dveří 70 x 197cm včetně kování a zárubně s nátěrem</t>
  </si>
  <si>
    <t>-109688590</t>
  </si>
  <si>
    <t>5"výkres číslo D.1.1.b5</t>
  </si>
  <si>
    <t>113</t>
  </si>
  <si>
    <t>766101002</t>
  </si>
  <si>
    <t>2 - dodávka a montáž dřevěných vnitřních dveří 80 x 197cm včetně kování a zárubně s nátěrem</t>
  </si>
  <si>
    <t>1539331270</t>
  </si>
  <si>
    <t>8"výkres číslo D.1.1.b5</t>
  </si>
  <si>
    <t>114</t>
  </si>
  <si>
    <t>766101003</t>
  </si>
  <si>
    <t>3 - dodávka a montáž dřevěných vnitřních dveří 90 x 197cm včetně kování a zárubně s nátěrem</t>
  </si>
  <si>
    <t>93931649</t>
  </si>
  <si>
    <t>115</t>
  </si>
  <si>
    <t>766101004</t>
  </si>
  <si>
    <t>4 - dodávka a montáž dřevěných vnitřních dveří 110 x 197cm včetně kování a zárubně s nátěrem</t>
  </si>
  <si>
    <t>-1553391882</t>
  </si>
  <si>
    <t>13"výkres číslo D.1.1.b5</t>
  </si>
  <si>
    <t>116</t>
  </si>
  <si>
    <t>766101005</t>
  </si>
  <si>
    <t>5 - dodávka a montáž hliníkových vnitřních dveří 180 x 220cm včetně kování a zárubně s PO EI 30 Sm C DP1</t>
  </si>
  <si>
    <t>86437843</t>
  </si>
  <si>
    <t>1"výkres číslo D.1.1.b5</t>
  </si>
  <si>
    <t>117</t>
  </si>
  <si>
    <t>766101006</t>
  </si>
  <si>
    <t>6A - dodávka a montáž nerez instalační dvířka s rámem 20 x 30cm včetně kování s PO EW 15 DP1</t>
  </si>
  <si>
    <t>1946057762</t>
  </si>
  <si>
    <t>12"výkres číslo D.1.1.b5</t>
  </si>
  <si>
    <t>118</t>
  </si>
  <si>
    <t>766101007</t>
  </si>
  <si>
    <t>S1 - dodávka a montáž hliníkové prosklené stěny 254 x 324cm včetně kování a zárubně</t>
  </si>
  <si>
    <t>-1280522221</t>
  </si>
  <si>
    <t>1"výkres číslo D.1.1.b6</t>
  </si>
  <si>
    <t>119</t>
  </si>
  <si>
    <t>766101008</t>
  </si>
  <si>
    <t>K1 - dodávka a montáž kuchyňské linky dl.300cm včetně spotřebičů /sporák, digestoř, lednice, mikrovlnná trouba/</t>
  </si>
  <si>
    <t>-1842772139</t>
  </si>
  <si>
    <t>1"výkres číslo D.1.1.b.8</t>
  </si>
  <si>
    <t>120</t>
  </si>
  <si>
    <t>766101009</t>
  </si>
  <si>
    <t>Z1 - dodávka a montáž zdravotnické linky dl.240cm včetně spotřebičů /lednice/</t>
  </si>
  <si>
    <t>1297149812</t>
  </si>
  <si>
    <t>121</t>
  </si>
  <si>
    <t>766101010</t>
  </si>
  <si>
    <t>P1 - dodávka a montáž přípravné linky dl.404cm včetně spotřebičů /lednice/</t>
  </si>
  <si>
    <t>1260014787</t>
  </si>
  <si>
    <t>122</t>
  </si>
  <si>
    <t>766101011</t>
  </si>
  <si>
    <t>R1 - dodávka a montáž recepční pult s policemi a vybavením 70 x 550cm</t>
  </si>
  <si>
    <t>486543147</t>
  </si>
  <si>
    <t>123</t>
  </si>
  <si>
    <t>766101012</t>
  </si>
  <si>
    <t xml:space="preserve">R2 - dodávka a montáž vestavěných skříní na hlavní chodbě </t>
  </si>
  <si>
    <t>-908390030</t>
  </si>
  <si>
    <t>5"výkres číslo D.1.1.b.8</t>
  </si>
  <si>
    <t>124</t>
  </si>
  <si>
    <t>766101013</t>
  </si>
  <si>
    <t>Dodávka a montáž nerez instalační dvířka s rámem 30 x 40cm včetně kování s PO EW 15 DP1</t>
  </si>
  <si>
    <t>-1806718812</t>
  </si>
  <si>
    <t>125</t>
  </si>
  <si>
    <t>766101014</t>
  </si>
  <si>
    <t>Dodávka a montáž madla na dveře výška 80cm</t>
  </si>
  <si>
    <t>1494597917</t>
  </si>
  <si>
    <t>22"výkres číslo D.1.1.b.3</t>
  </si>
  <si>
    <t>126</t>
  </si>
  <si>
    <t>766101015</t>
  </si>
  <si>
    <t>Dodávka a montáž madla na stěně v tělocvičně včetně nátěru</t>
  </si>
  <si>
    <t>-303130921</t>
  </si>
  <si>
    <t>5"výkres číslo D.1.1.b.3</t>
  </si>
  <si>
    <t>127</t>
  </si>
  <si>
    <t>766411811</t>
  </si>
  <si>
    <t>Demontáž obložení stěn panely, plochy do 1,5 m2</t>
  </si>
  <si>
    <t>-488769457</t>
  </si>
  <si>
    <t xml:space="preserve">Poznámka k souboru cen:_x000D_
1. Cenami nelze oceňovat demontáž obložení stěn výšky přes 2,5 m; tyto práce se oceňují cenami souboru cen 766 42-18 Demontáž obložení podhledů._x000D_
</t>
  </si>
  <si>
    <t>128</t>
  </si>
  <si>
    <t>766411822</t>
  </si>
  <si>
    <t>Demontáž obložení stěn podkladových roštů</t>
  </si>
  <si>
    <t>-1149163022</t>
  </si>
  <si>
    <t>129</t>
  </si>
  <si>
    <t>766441812</t>
  </si>
  <si>
    <t>Demontáž parapetních desek dřevěných nebo plastových šířky přes 300 mm délky do 1m</t>
  </si>
  <si>
    <t>-1771322969</t>
  </si>
  <si>
    <t>130</t>
  </si>
  <si>
    <t>766441822</t>
  </si>
  <si>
    <t>Demontáž parapetních desek dřevěných nebo plastových šířky přes 300 mm délky přes 1m</t>
  </si>
  <si>
    <t>-1377074291</t>
  </si>
  <si>
    <t>3"výkres číslo D.1.1.b.1</t>
  </si>
  <si>
    <t>131</t>
  </si>
  <si>
    <t>766660717</t>
  </si>
  <si>
    <t>Montáž dveřních doplňků samozavírače na zárubeň ocelovou</t>
  </si>
  <si>
    <t>-2032794201</t>
  </si>
  <si>
    <t xml:space="preserve">Poznámka k souboru cen:_x000D_
1. V ceně -0722 je započtena montáž zámku, zámkové vložky a osazení štítku s klikou._x000D_
</t>
  </si>
  <si>
    <t>2+4+4"výkres číslo D.1.1.b5</t>
  </si>
  <si>
    <t>132</t>
  </si>
  <si>
    <t>54917250</t>
  </si>
  <si>
    <t>samozavírač dveří hydraulický K214 č.11 zlatá bronz</t>
  </si>
  <si>
    <t>785689090</t>
  </si>
  <si>
    <t>10"výkres číslo D.1.1.b5</t>
  </si>
  <si>
    <t>133</t>
  </si>
  <si>
    <t>766694114</t>
  </si>
  <si>
    <t>Montáž ostatních truhlářských konstrukcí parapetních desek dřevěných nebo plastových šířky do 300 mm, délky přes 2600 mm</t>
  </si>
  <si>
    <t>-1532163076</t>
  </si>
  <si>
    <t xml:space="preserve">Poznámka k souboru cen:_x000D_
1. Cenami -8111 a -8112 se oceňuje montáž vrat oboru JKPOV 611._x000D_
2. Cenami -97 . . nelze oceňovat venkovní krycí lišty balkónových dveří; tato montáž se oceňuje cenou -1610._x000D_
</t>
  </si>
  <si>
    <t>134</t>
  </si>
  <si>
    <t>60794103</t>
  </si>
  <si>
    <t>deska parapetní dřevotřísková vnitřní 0,3 x 1 m</t>
  </si>
  <si>
    <t>-1338561603</t>
  </si>
  <si>
    <t>3,15*2+4,35"výkres číslo D.1.1.b.3</t>
  </si>
  <si>
    <t>135</t>
  </si>
  <si>
    <t>60794121</t>
  </si>
  <si>
    <t>koncovka PVC k parapetním dřevotřískovým deskám 600 mm</t>
  </si>
  <si>
    <t>-250502979</t>
  </si>
  <si>
    <t>2*3"výkres číslo D.1.1.b.3</t>
  </si>
  <si>
    <t>136</t>
  </si>
  <si>
    <t>766812840</t>
  </si>
  <si>
    <t>Demontáž kuchyňských linek dřevěných nebo kovových včetně skříněk uchycených na stěně, délky přes 1800 do 2100 mm</t>
  </si>
  <si>
    <t>1507400878</t>
  </si>
  <si>
    <t xml:space="preserve">Poznámka k souboru cen:_x000D_
1. Pro volbu ceny demontáže kuchyňských linek je rozhodující délka horních skříněk._x000D_
</t>
  </si>
  <si>
    <t>137</t>
  </si>
  <si>
    <t>998766102</t>
  </si>
  <si>
    <t>Přesun hmot pro konstrukce truhlářské stanovený z hmotnosti přesunovaného materiálu vodorovná dopravní vzdálenost do 50 m v objektech výšky přes 6 do 12 m</t>
  </si>
  <si>
    <t>1276494227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</si>
  <si>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</si>
  <si>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138</t>
  </si>
  <si>
    <t>998766181</t>
  </si>
  <si>
    <t>Přesun hmot pro konstrukce truhlářské stanovený z hmotnosti přesunovaného materiálu Příplatek k ceně za přesun prováděný bez použití mechanizace pro jakoukoliv výšku objektu</t>
  </si>
  <si>
    <t>-2027365444</t>
  </si>
  <si>
    <t>767</t>
  </si>
  <si>
    <t>Konstrukce zámečnické</t>
  </si>
  <si>
    <t>139</t>
  </si>
  <si>
    <t>767101501</t>
  </si>
  <si>
    <t>Svařování ocelových válcovaných nosníků stropu</t>
  </si>
  <si>
    <t>kč</t>
  </si>
  <si>
    <t>145139026</t>
  </si>
  <si>
    <t>1"výkres číslo D.1.1.b.2</t>
  </si>
  <si>
    <t>140</t>
  </si>
  <si>
    <t>767101502</t>
  </si>
  <si>
    <t>Dodávka a montáž platlí pro osazení překladů na želbet sloup, kotvené chemickou kotvou</t>
  </si>
  <si>
    <t>1342867073</t>
  </si>
  <si>
    <t>6"výkres číslo D.1.1.b.3</t>
  </si>
  <si>
    <t>141</t>
  </si>
  <si>
    <t>767581802</t>
  </si>
  <si>
    <t>Demontáž podhledů lamel</t>
  </si>
  <si>
    <t>-1014696249</t>
  </si>
  <si>
    <t>69,03+23,2+13,3+19,15+12,5+18,32+57,99+19,98+12,3+24,6+25,46"výkres číslo D.1.1.b.1</t>
  </si>
  <si>
    <t>142</t>
  </si>
  <si>
    <t>767582800</t>
  </si>
  <si>
    <t>Demontáž podhledů roštů</t>
  </si>
  <si>
    <t>-284484891</t>
  </si>
  <si>
    <t>771</t>
  </si>
  <si>
    <t>Podlahy z dlaždic</t>
  </si>
  <si>
    <t>143</t>
  </si>
  <si>
    <t>771471810</t>
  </si>
  <si>
    <t>Demontáž soklíků z dlaždic keramických kladených do malty rovných</t>
  </si>
  <si>
    <t>-1668738355</t>
  </si>
  <si>
    <t>216,88"výkres číslo D.1.1.b.1</t>
  </si>
  <si>
    <t>144</t>
  </si>
  <si>
    <t>771551810</t>
  </si>
  <si>
    <t>Demontáž podlah z dlaždic teracových kladených do malty</t>
  </si>
  <si>
    <t>-912404296</t>
  </si>
  <si>
    <t>23,2"výkres číslo D.1.1.b.1</t>
  </si>
  <si>
    <t>145</t>
  </si>
  <si>
    <t>771571810</t>
  </si>
  <si>
    <t>Demontáž podlah z dlaždic keramických kladených do malty</t>
  </si>
  <si>
    <t>1108174624</t>
  </si>
  <si>
    <t>12,5+1,67+1,35+1,51+1,35+57,99+19,98+17,9+17,9+17,6+22,74+30,32+18,9+18,9+9,34+69,03+15,59+8,57+17,22+3,2+4,64+6,84+2,31+2,27+1+1,23+3,44</t>
  </si>
  <si>
    <t>2,23+1,93+1+1,22+9,61+16,32+16,32</t>
  </si>
  <si>
    <t>146</t>
  </si>
  <si>
    <t>771574116</t>
  </si>
  <si>
    <t>Montáž podlah z dlaždic keramických lepených flexibilním lepidlem režných nebo glazovaných hladkých přes 22 do 25 ks/ m2</t>
  </si>
  <si>
    <t>-841045154</t>
  </si>
  <si>
    <t>147</t>
  </si>
  <si>
    <t>597614321</t>
  </si>
  <si>
    <t>dlaždice keramické pro extrémní mechanické namáhání přes 19 do 25 ks/m2, protiskluz R10,R11</t>
  </si>
  <si>
    <t>414597506</t>
  </si>
  <si>
    <t>80,4*1,1 'Přepočtené koeficientem množství</t>
  </si>
  <si>
    <t>148</t>
  </si>
  <si>
    <t>771579191</t>
  </si>
  <si>
    <t>Montáž podlah z dlaždic keramických Příplatek k cenám za plochu do 5 m2 jednotlivě</t>
  </si>
  <si>
    <t>-2141707779</t>
  </si>
  <si>
    <t>1,5+1,6+1,4+2+4,3+4,3+4,2+1,9+2,45"výkres číslo D.1.1.b.3</t>
  </si>
  <si>
    <t>149</t>
  </si>
  <si>
    <t>771591111</t>
  </si>
  <si>
    <t>Podlahy - ostatní práce penetrace podkladu</t>
  </si>
  <si>
    <t>663958848</t>
  </si>
  <si>
    <t xml:space="preserve">Poznámka k souboru cen:_x000D_
1. Množství měrných jednotek u ceny -1185 se stanoví podle počtu řezaných dlaždic, nezávisle na jejich velikosti._x000D_
2. Položku -1185 lze použít při nuceném použítí jiného nástroje než řezačky._x000D_
</t>
  </si>
  <si>
    <t>150</t>
  </si>
  <si>
    <t>998771102</t>
  </si>
  <si>
    <t>Přesun hmot pro podlahy z dlaždic stanovený z hmotnosti přesunovaného materiálu vodorovná dopravní vzdálenost do 50 m v objektech výšky přes 6 do 12 m</t>
  </si>
  <si>
    <t>1518930666</t>
  </si>
  <si>
    <t>151</t>
  </si>
  <si>
    <t>998771181</t>
  </si>
  <si>
    <t>Přesun hmot pro podlahy z dlaždic stanovený z hmotnosti přesunovaného materiálu Příplatek k ceně za přesun prováděný bez použití mechanizace pro jakoukoliv výšku objektu</t>
  </si>
  <si>
    <t>-1511446100</t>
  </si>
  <si>
    <t>776</t>
  </si>
  <si>
    <t>Podlahy povlakové</t>
  </si>
  <si>
    <t>152</t>
  </si>
  <si>
    <t>776111311</t>
  </si>
  <si>
    <t>Příprava podkladu vysátí podlah</t>
  </si>
  <si>
    <t>887399069</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</si>
  <si>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</si>
  <si>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464,15+20,35+25,55</t>
  </si>
  <si>
    <t>153</t>
  </si>
  <si>
    <t>776121321</t>
  </si>
  <si>
    <t>Příprava podkladu penetrace neředěná podlah</t>
  </si>
  <si>
    <t>729996838</t>
  </si>
  <si>
    <t>154</t>
  </si>
  <si>
    <t>776141112</t>
  </si>
  <si>
    <t>Příprava podkladu vyrovnání samonivelační stěrkou podlah min.pevnosti 20 MPa, tloušťky přes 3 do 5 mm</t>
  </si>
  <si>
    <t>-2036724857</t>
  </si>
  <si>
    <t>155</t>
  </si>
  <si>
    <t>776201812</t>
  </si>
  <si>
    <t>Demontáž povlakových podlahovin lepených ručně s podložkou</t>
  </si>
  <si>
    <t>968582806</t>
  </si>
  <si>
    <t>14,5+13,3+19,15+18,32+12,3+24,6+25,46"výkres číslo D.1.1.b.1</t>
  </si>
  <si>
    <t>156</t>
  </si>
  <si>
    <t>776201814</t>
  </si>
  <si>
    <t>Demontáž povlakových podlahovin volně položených podlepených páskou</t>
  </si>
  <si>
    <t>-175565227</t>
  </si>
  <si>
    <t>18,32+24,6+22,74"výkres číslo D.1.1.b.1</t>
  </si>
  <si>
    <t>157</t>
  </si>
  <si>
    <t>776501501</t>
  </si>
  <si>
    <t>Dodávka a montáž podlahoviny lepené PVC plynule přecházející v sokl požlábek v-12cm poloměr 5cm</t>
  </si>
  <si>
    <t>-363721553</t>
  </si>
  <si>
    <t>20+19,15+20,9+20,05+23,15+40,6+27+22,8+16,55+20+21,7+26,65+30,75+19,3+19,3+9,35+61,65+15,6+16,35+7,7+5,6"výkres číslo D.1.1.b.3</t>
  </si>
  <si>
    <t>158</t>
  </si>
  <si>
    <t>776501502</t>
  </si>
  <si>
    <t>Dodávka a montáž podlahoviny lepené antistatické PVC plynule přecházející v sokl požlábek v-12cm poloměr 5cm</t>
  </si>
  <si>
    <t>-340671927</t>
  </si>
  <si>
    <t>20,35"výkres číslo D.1.1.b.3</t>
  </si>
  <si>
    <t>159</t>
  </si>
  <si>
    <t>776501503</t>
  </si>
  <si>
    <t>Dodávka a montáž podlahoviny lepené měkčené PVC plynule přecházející v sokl požlábek v-12cm poloměr 5cm</t>
  </si>
  <si>
    <t>-233449784</t>
  </si>
  <si>
    <t>25,55"výkres číslo D.1.1.b.3</t>
  </si>
  <si>
    <t>781</t>
  </si>
  <si>
    <t>Dokončovací práce - obklady</t>
  </si>
  <si>
    <t>160</t>
  </si>
  <si>
    <t>781411810</t>
  </si>
  <si>
    <t>Demontáž obkladů z obkladaček pórovinových kladených do malty</t>
  </si>
  <si>
    <t>-822202557</t>
  </si>
  <si>
    <t>(5,55+3,45)*2*3,2</t>
  </si>
  <si>
    <t>(2,4+5,55)*2*2</t>
  </si>
  <si>
    <t>(4,15+3,5)*2*2</t>
  </si>
  <si>
    <t>(1,55+0,98)*2*2</t>
  </si>
  <si>
    <t>(1,3+0,9)*2*2</t>
  </si>
  <si>
    <t>(1,5+0,98)*2*2</t>
  </si>
  <si>
    <t>(1,5+0,9)*2*2</t>
  </si>
  <si>
    <t>2,5*1,5*2</t>
  </si>
  <si>
    <t>(2,1+1,5)*1,5</t>
  </si>
  <si>
    <t>2*1,5*2</t>
  </si>
  <si>
    <t>(5,48+3,65)*2*2,8</t>
  </si>
  <si>
    <t>(1,1+1,6+0,33)*3,2</t>
  </si>
  <si>
    <t>(34+5,61+1)*2*2,9</t>
  </si>
  <si>
    <t>(5,85+3,06)*2*1,3</t>
  </si>
  <si>
    <t>(3,06+5,85)*2*1,5</t>
  </si>
  <si>
    <t>(5,15+5,78)*2*1,5</t>
  </si>
  <si>
    <t>(5,78+5,25)*2*1,5</t>
  </si>
  <si>
    <t>(3,23+5,78)*2*1,5</t>
  </si>
  <si>
    <t>(4,9+3,65)*2*3</t>
  </si>
  <si>
    <t>(1,45+2,21)*2*2</t>
  </si>
  <si>
    <t>(2,21+2,1)*2*2</t>
  </si>
  <si>
    <t>(1,92+3,65)*2*2</t>
  </si>
  <si>
    <t>(1,3+0,35+0,85+0,7)*2*2</t>
  </si>
  <si>
    <t>(0,9+1,1)*2*2</t>
  </si>
  <si>
    <t>(1,35+1,9)*2*2</t>
  </si>
  <si>
    <t>(0,9+1,9)*2*2</t>
  </si>
  <si>
    <t>(1,65+1,55+0,65)*2*2</t>
  </si>
  <si>
    <t>(1,4+1,65)*2*2</t>
  </si>
  <si>
    <t>(3,65+2,75)*2*3,2</t>
  </si>
  <si>
    <t>0,9*4*2</t>
  </si>
  <si>
    <t>(1,85+0,6+2,21+3,65+0,62+0,6)*2*3,2</t>
  </si>
  <si>
    <t>161</t>
  </si>
  <si>
    <t>781474115</t>
  </si>
  <si>
    <t>Montáž obkladů vnitřních stěn z dlaždic keramických lepených flexibilním lepidlem režných nebo glazovaných hladkých přes 22 do 25 ks/m2</t>
  </si>
  <si>
    <t>-418160183</t>
  </si>
  <si>
    <t>162</t>
  </si>
  <si>
    <t>59761039</t>
  </si>
  <si>
    <t>obkládačky keramické koupelnové (bílé i barevné) přes 22 do 25 ks/m2</t>
  </si>
  <si>
    <t>517449812</t>
  </si>
  <si>
    <t>349,349*1,1 'Přepočtené koeficientem množství</t>
  </si>
  <si>
    <t>163</t>
  </si>
  <si>
    <t>781479191</t>
  </si>
  <si>
    <t>Montáž obkladů vnitřních stěn z dlaždic keramických Příplatek k cenám za plochu do 10 m2 jednotlivě</t>
  </si>
  <si>
    <t>1249215845</t>
  </si>
  <si>
    <t>164</t>
  </si>
  <si>
    <t>781479194</t>
  </si>
  <si>
    <t>Montáž obkladů vnitřních stěn z dlaždic keramických Příplatek k cenám za vyrovnání nerovného povrchu</t>
  </si>
  <si>
    <t>-40494972</t>
  </si>
  <si>
    <t>165</t>
  </si>
  <si>
    <t>781494111</t>
  </si>
  <si>
    <t>Ostatní prvky plastové profily ukončovací a dilatační lepené flexibilním lepidlem rohové</t>
  </si>
  <si>
    <t>1379813081</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</si>
  <si>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</si>
  <si>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1,5*4</t>
  </si>
  <si>
    <t>(2,7+1,6+0,9)*2+2,2*8</t>
  </si>
  <si>
    <t>1,5</t>
  </si>
  <si>
    <t>(3,65+2,21)*2+2,2*4</t>
  </si>
  <si>
    <t>(2,4+1,92)*2+4*2,2+0,9+2,1*2</t>
  </si>
  <si>
    <t>(1,92+1,1)*2+4*2,2</t>
  </si>
  <si>
    <t>(1,65+0,1+1,9+2,5+0,2)*2+2,2*8</t>
  </si>
  <si>
    <t>(1,65+1,5)*2+4*2,2</t>
  </si>
  <si>
    <t>(3,35+2,3+0,77+0,3)*2+8*2,2</t>
  </si>
  <si>
    <t>(3,65+2,75)*2+6*2,9</t>
  </si>
  <si>
    <t>(1,85+0,65+0,6+0,62+2,16+3,65+0,5)*2+14*2,9</t>
  </si>
  <si>
    <t>2*1,5+1,5</t>
  </si>
  <si>
    <t>(3,3+2,23)*2+4*2,2</t>
  </si>
  <si>
    <t>(1,65+0,95)*2+4*2,2</t>
  </si>
  <si>
    <t>(1,65+1,2)*2+4*2,2</t>
  </si>
  <si>
    <t>(0,95+1,65)*2+4*2,2</t>
  </si>
  <si>
    <t>(1,2+1,65)*2+4*2,2</t>
  </si>
  <si>
    <t>166</t>
  </si>
  <si>
    <t>781494511</t>
  </si>
  <si>
    <t>Ostatní prvky plastové profily ukončovací a dilatační lepené flexibilním lepidlem ukončovací</t>
  </si>
  <si>
    <t>-1356995030</t>
  </si>
  <si>
    <t>((1,75+1)+2*1,5)*4</t>
  </si>
  <si>
    <t>1,8+1,5*2</t>
  </si>
  <si>
    <t>1,2+2*1,5</t>
  </si>
  <si>
    <t>(2,7+1,6+0,9)*2+0,8+2*2</t>
  </si>
  <si>
    <t>1,2+0,8+2*1,5</t>
  </si>
  <si>
    <t>(3,65+2,21)*2+1+2*2</t>
  </si>
  <si>
    <t>(2,4+1,92)*2+0,8*2*2+2*4</t>
  </si>
  <si>
    <t>(1,92+1,1)*2+0,8+2*2</t>
  </si>
  <si>
    <t>(1,65+0,1+1,9+2,5+0,2)*2+0,9+2*2</t>
  </si>
  <si>
    <t>(1,65+1,5)*2+0,7+2*2</t>
  </si>
  <si>
    <t>(3,35+2,3+0,77+0,3)*2+0,9+2*2</t>
  </si>
  <si>
    <t>(3,65+2,75)*2+1,1+2*2</t>
  </si>
  <si>
    <t>(1,85+0,65+0,6+0,62+2,16+3,65+0,5)*2+0,8*2+4*2</t>
  </si>
  <si>
    <t>(0,85+1,26)+2*1,5</t>
  </si>
  <si>
    <t>(3,3+2,23)*2+0,9*2+4*2</t>
  </si>
  <si>
    <t>(1,35+0,8)+2*1,5</t>
  </si>
  <si>
    <t>(1,65+0,95)*2+0,7*2+4*2</t>
  </si>
  <si>
    <t>(1,65+1,2)*2+0,7*2+4*2</t>
  </si>
  <si>
    <t>(0,95+1,65)*2+0,7+2*2</t>
  </si>
  <si>
    <t>(1,2+1,65)*2+0,7+2*2</t>
  </si>
  <si>
    <t>1,8+2*1,5</t>
  </si>
  <si>
    <t>167</t>
  </si>
  <si>
    <t>781495111</t>
  </si>
  <si>
    <t>Ostatní prvky ostatní práce penetrace podkladu</t>
  </si>
  <si>
    <t>1813592500</t>
  </si>
  <si>
    <t>168</t>
  </si>
  <si>
    <t>998781102</t>
  </si>
  <si>
    <t>Přesun hmot pro obklady keramické stanovený z hmotnosti přesunovaného materiálu vodorovná dopravní vzdálenost do 50 m v objektech výšky přes 6 do 12 m</t>
  </si>
  <si>
    <t>-1671762678</t>
  </si>
  <si>
    <t>169</t>
  </si>
  <si>
    <t>998781181</t>
  </si>
  <si>
    <t>Přesun hmot pro obklady keramické stanovený z hmotnosti přesunovaného materiálu Příplatek k cenám za přesun prováděný bez použití mechanizace pro jakoukoliv výšku objektu</t>
  </si>
  <si>
    <t>-1269999741</t>
  </si>
  <si>
    <t>783</t>
  </si>
  <si>
    <t>Dokončovací práce - nátěry</t>
  </si>
  <si>
    <t>170</t>
  </si>
  <si>
    <t>783601441</t>
  </si>
  <si>
    <t>Příprava podkladu otopných těles před provedením nátěrů litinových očištění ometením</t>
  </si>
  <si>
    <t>1583302201</t>
  </si>
  <si>
    <t>0,2*0,8*2*21*35</t>
  </si>
  <si>
    <t>171</t>
  </si>
  <si>
    <t>783606821</t>
  </si>
  <si>
    <t>Odstranění nátěrů z otopných těles litinových obroušením</t>
  </si>
  <si>
    <t>292089788</t>
  </si>
  <si>
    <t>172</t>
  </si>
  <si>
    <t>783614141</t>
  </si>
  <si>
    <t>Základní nátěr otopných těles jednonásobný litinových syntetický</t>
  </si>
  <si>
    <t>124005519</t>
  </si>
  <si>
    <t>173</t>
  </si>
  <si>
    <t>783617147</t>
  </si>
  <si>
    <t>Krycí nátěr (email) otopných těles litinových dvojnásobný syntetický</t>
  </si>
  <si>
    <t>-496368620</t>
  </si>
  <si>
    <t>784</t>
  </si>
  <si>
    <t>Dokončovací práce - malby a tapety</t>
  </si>
  <si>
    <t>174</t>
  </si>
  <si>
    <t>784181001</t>
  </si>
  <si>
    <t>Pačokování jednonásobné v místnostech výšky do 3,80 m</t>
  </si>
  <si>
    <t>1035707622</t>
  </si>
  <si>
    <t>1336,511+112,807"položky dílu 6</t>
  </si>
  <si>
    <t>175</t>
  </si>
  <si>
    <t>784181101</t>
  </si>
  <si>
    <t>Penetrace podkladu jednonásobná základní akrylátová v místnostech výšky do 3,80 m</t>
  </si>
  <si>
    <t>-854636755</t>
  </si>
  <si>
    <t>176</t>
  </si>
  <si>
    <t>784221101</t>
  </si>
  <si>
    <t>Malby z malířských směsí otěruvzdorných za sucha dvojnásobné, bílé za sucha otěruvzdorné dobře v místnostech výšky do 3,80 m</t>
  </si>
  <si>
    <t>490013412</t>
  </si>
  <si>
    <t>1449,318-945,36"položky dílu 784</t>
  </si>
  <si>
    <t>35,000*0,5+10,85"SDK</t>
  </si>
  <si>
    <t>177</t>
  </si>
  <si>
    <t>784221151</t>
  </si>
  <si>
    <t>Malby z malířských směsí otěruvzdorných za sucha Příplatek k cenám dvojnásobných maleb na tónovacích automatech, v odstínu světlém</t>
  </si>
  <si>
    <t>2041227515</t>
  </si>
  <si>
    <t>178</t>
  </si>
  <si>
    <t>784371002</t>
  </si>
  <si>
    <t>Omyvatelný olejový nátěr stěn</t>
  </si>
  <si>
    <t>957010731</t>
  </si>
  <si>
    <t>(3,23+5,85)*2*2</t>
  </si>
  <si>
    <t>(5,25+5,78)*2*2</t>
  </si>
  <si>
    <t>(4,54+5,78)*2*2</t>
  </si>
  <si>
    <t>(3,71+5,78)*2*2</t>
  </si>
  <si>
    <t>(3,36+5,85)*2*2</t>
  </si>
  <si>
    <t>(2,76+5,85)*2*2</t>
  </si>
  <si>
    <t>(3,49+0,6+1+0,66)*2*2</t>
  </si>
  <si>
    <t>(3,2+1,97+0,95)*2*2</t>
  </si>
  <si>
    <t>(27,84+1,97)*2*2</t>
  </si>
  <si>
    <t>(3,31+1,97)*2*2</t>
  </si>
  <si>
    <t>(4,37+3,35+0,3)*2*2</t>
  </si>
  <si>
    <t>(4,64+3,65)*2*2</t>
  </si>
  <si>
    <t>(5,93+6,86+1,21+1,38+0,56)*2*2</t>
  </si>
  <si>
    <t>(15,93+2,55)*2*2</t>
  </si>
  <si>
    <t>(0,7+5,25+3,5)*2*2</t>
  </si>
  <si>
    <t>(3,45+5,55)*2*2</t>
  </si>
  <si>
    <t>(3,6+5,55)*2*2</t>
  </si>
  <si>
    <t>(2,5+2,1)*2*2</t>
  </si>
  <si>
    <t>(4,5+5,55)*2*2</t>
  </si>
  <si>
    <t>(5,48+3,65)*2*2</t>
  </si>
  <si>
    <t>(4,5+5,8)*2*2</t>
  </si>
  <si>
    <t>(5,5+4,65)*2*2</t>
  </si>
  <si>
    <t>787</t>
  </si>
  <si>
    <t>Dokončovací práce - zasklívání</t>
  </si>
  <si>
    <t>179</t>
  </si>
  <si>
    <t>787911115</t>
  </si>
  <si>
    <t>Zasklívání – ostatní práce montáž fólie na sklo neprůhledné</t>
  </si>
  <si>
    <t>1857465930</t>
  </si>
  <si>
    <t>3,15*1,8+1,1*2*5"výkres číslo D.1.1.b.3</t>
  </si>
  <si>
    <t>180</t>
  </si>
  <si>
    <t>634790181</t>
  </si>
  <si>
    <t>fólie na sklo matná neprůhledná</t>
  </si>
  <si>
    <t>1995199266</t>
  </si>
  <si>
    <t>16,67*1,03 'Přepočtené koeficientem množství</t>
  </si>
  <si>
    <t>181</t>
  </si>
  <si>
    <t>998787102</t>
  </si>
  <si>
    <t>Přesun hmot pro zasklívání stanovený z hmotnosti přesunovaného materiálu vodorovná dopravní vzdálenost do 50 m v objektech výšky přes 6 do 12 m</t>
  </si>
  <si>
    <t>608684628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</si>
  <si>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</si>
  <si>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182</t>
  </si>
  <si>
    <t>998787181</t>
  </si>
  <si>
    <t>Přesun hmot pro zasklívání stanovený z hmotnosti přesunovaného materiálu Příplatek k cenám za přesun prováděný bez použití mechanizace pro jakoukoliv výšku objektu</t>
  </si>
  <si>
    <t>938924460</t>
  </si>
  <si>
    <t>VYB</t>
  </si>
  <si>
    <t>Vybavení</t>
  </si>
  <si>
    <t>183</t>
  </si>
  <si>
    <t>VYB-01-001</t>
  </si>
  <si>
    <t>Vybavení pokojů - věšák na ručníky nerez se třemi pohyblivými rameny ozn.A</t>
  </si>
  <si>
    <t>-1219007707</t>
  </si>
  <si>
    <t>2"výkres číslo D.1.1.b.12</t>
  </si>
  <si>
    <t>184</t>
  </si>
  <si>
    <t>VYB-01-002</t>
  </si>
  <si>
    <t>Vybavení pokojů - dávkovač tekutého mýdla PVC oz.B</t>
  </si>
  <si>
    <t>-248543137</t>
  </si>
  <si>
    <t>28"výkres číslo D.1.1.b.12</t>
  </si>
  <si>
    <t>185</t>
  </si>
  <si>
    <t>VYB-01-003</t>
  </si>
  <si>
    <t>Vybavení pokojů - zrcadlo nad umyvadlo výklopné 40/60 nerez ozn.C</t>
  </si>
  <si>
    <t>-1824605977</t>
  </si>
  <si>
    <t>3"výkres číslo D.1.1.b.12</t>
  </si>
  <si>
    <t>186</t>
  </si>
  <si>
    <t>VYB-01-004</t>
  </si>
  <si>
    <t>Vybavení pokojů - madlo horizontální/vodorovné = lomené, 120° nerez ozn.D</t>
  </si>
  <si>
    <t>1547644273</t>
  </si>
  <si>
    <t>5"výkres číslo D.1.1.b.12</t>
  </si>
  <si>
    <t>187</t>
  </si>
  <si>
    <t>VYB-01-005</t>
  </si>
  <si>
    <t>Vybavení pokojů - svislá upevňovací tyč sprchové hadice na zavěšení sprchy oz.E</t>
  </si>
  <si>
    <t>-167351606</t>
  </si>
  <si>
    <t>188</t>
  </si>
  <si>
    <t>VYB-01-006</t>
  </si>
  <si>
    <t>Vybavení pokojů - madlo umyvadlové nerezové pevné dl.500mm ozn.F</t>
  </si>
  <si>
    <t>-1407540089</t>
  </si>
  <si>
    <t>189</t>
  </si>
  <si>
    <t>VYB-01-007</t>
  </si>
  <si>
    <t>Vybavení pokojů - zrcadlo nad umyvadlo, fixní 60/40cm, nerez ozn.G</t>
  </si>
  <si>
    <t>-72411347</t>
  </si>
  <si>
    <t>17"výkres číslo D.1.1.b.12</t>
  </si>
  <si>
    <t>190</t>
  </si>
  <si>
    <t>VYB-01-008</t>
  </si>
  <si>
    <t>Vybavení pokojů - sedátko plastové sklopné s ocel.kotvami kotvené do zdiva min.nosnost 150kg ozn.H</t>
  </si>
  <si>
    <t>1547367285</t>
  </si>
  <si>
    <t>6"výkres číslo D.1.1.b.12</t>
  </si>
  <si>
    <t>191</t>
  </si>
  <si>
    <t>VYB-01-009</t>
  </si>
  <si>
    <t>Vybavení pokojů - drátěná polička do sprchy ozn.I</t>
  </si>
  <si>
    <t>-2011943206</t>
  </si>
  <si>
    <t>192</t>
  </si>
  <si>
    <t>VYB-01-010</t>
  </si>
  <si>
    <t>Vybavení pokojů - dávkovač tekuté dezinfekce - přesný typ ozn.J</t>
  </si>
  <si>
    <t>1393674035</t>
  </si>
  <si>
    <t>23"výkres číslo D.1.1.b.12</t>
  </si>
  <si>
    <t>193</t>
  </si>
  <si>
    <t>VYB-01-011</t>
  </si>
  <si>
    <t>Vybavení pokojů - polička a věšák na oděvy kovový mimo sprchový kout 35cm ozn.K</t>
  </si>
  <si>
    <t>1138868822</t>
  </si>
  <si>
    <t>4"výkres číslo D.1.1.b.12</t>
  </si>
  <si>
    <t>194</t>
  </si>
  <si>
    <t>VYB-01-012</t>
  </si>
  <si>
    <t>Vybavení pokojů - držák nerez na WC štětku včetně štětky ozn.L</t>
  </si>
  <si>
    <t>2099601051</t>
  </si>
  <si>
    <t>8"výkres číslo D.1.1.b.12</t>
  </si>
  <si>
    <t>195</t>
  </si>
  <si>
    <t>VYB-01-013</t>
  </si>
  <si>
    <t>Vybavení pokojů - madlo nerezové sklopné o 10cm delší než WC mísa ozn.N1</t>
  </si>
  <si>
    <t>-1393917670</t>
  </si>
  <si>
    <t>196</t>
  </si>
  <si>
    <t>VYB-01-014</t>
  </si>
  <si>
    <t>Vybavení pokojů - pevné madlo nerez o 20cm delší než WC mísa s vestavěným držákem na toalpap ozn.N2</t>
  </si>
  <si>
    <t>817608176</t>
  </si>
  <si>
    <t>197</t>
  </si>
  <si>
    <t>VYB-01-015</t>
  </si>
  <si>
    <t>Vybavení pokojů - držák na toalpap ozn.O</t>
  </si>
  <si>
    <t>-1131674393</t>
  </si>
  <si>
    <t>198</t>
  </si>
  <si>
    <t>VYB-01-016</t>
  </si>
  <si>
    <t>Vybavení pokojů - vodorovná tyč nerez se závěsem na kroužcích v200cm dl.210cm ozn.P</t>
  </si>
  <si>
    <t>1632577119</t>
  </si>
  <si>
    <t>199</t>
  </si>
  <si>
    <t>VYB-01-017</t>
  </si>
  <si>
    <t>Vybavení pokojů - plastový odpadkový koš s nášlapným otevíracím víkem ozn.R</t>
  </si>
  <si>
    <t>1182321262</t>
  </si>
  <si>
    <t>21"výkres číslo D.1.1.b.12</t>
  </si>
  <si>
    <t>200</t>
  </si>
  <si>
    <t>VYB-01-018</t>
  </si>
  <si>
    <t>Vybavení pokojů - zásobník na papírové ručníky ozn.T</t>
  </si>
  <si>
    <t>-895868052</t>
  </si>
  <si>
    <t>201</t>
  </si>
  <si>
    <t>VYB-01-019</t>
  </si>
  <si>
    <t>Vybavení pokojů - svislé nerezové madlo ozn.U</t>
  </si>
  <si>
    <t>1852219173</t>
  </si>
  <si>
    <t>1"výkres číslo D.1.1.b.12</t>
  </si>
  <si>
    <t>202</t>
  </si>
  <si>
    <t>VYB-01-020</t>
  </si>
  <si>
    <t>189281896</t>
  </si>
  <si>
    <t>203</t>
  </si>
  <si>
    <t>VYB-01-021</t>
  </si>
  <si>
    <t>Vybavení pokojů - věšákový panel na oděvy, krycí deska kotvená do zdi, osazená 5ks nerez věšáků</t>
  </si>
  <si>
    <t>-1548781872</t>
  </si>
  <si>
    <t>10"výkres číslo D.1.1.b.3</t>
  </si>
  <si>
    <t>204</t>
  </si>
  <si>
    <t>VYB-04-002</t>
  </si>
  <si>
    <t>Vybavení čistící místnosti - myčka podložních mís, zápachová uzávěra, připojovací tlaková hadice</t>
  </si>
  <si>
    <t>155550105</t>
  </si>
  <si>
    <t>205</t>
  </si>
  <si>
    <t>VYB-04-003</t>
  </si>
  <si>
    <t>Vybavení čistící místnosti - regál na uložení zdravotnického materiálu viz.TZ</t>
  </si>
  <si>
    <t>1044013864</t>
  </si>
  <si>
    <t>HZS</t>
  </si>
  <si>
    <t>Hodinové zúčtovací sazby</t>
  </si>
  <si>
    <t>206</t>
  </si>
  <si>
    <t>HZS1292</t>
  </si>
  <si>
    <t>Hodinové zúčtovací sazby profesí HSV zemní a pomocné práce stavební dělník</t>
  </si>
  <si>
    <t>hod</t>
  </si>
  <si>
    <t>512</t>
  </si>
  <si>
    <t>-1388004002</t>
  </si>
  <si>
    <t>40*2"demontáž ostatních prvků jinde neuvedených, zařízení, instalací apod.</t>
  </si>
  <si>
    <t>160*2"stavební přípomoce pro řemesla</t>
  </si>
  <si>
    <t>207</t>
  </si>
  <si>
    <t>HZS1301</t>
  </si>
  <si>
    <t>Hodinové zúčtovací sazby profesí HSV provádění konstrukcí zedník</t>
  </si>
  <si>
    <t>1423574511</t>
  </si>
  <si>
    <t>40"ostatní drobné práce a úpravy jinde neuvedené</t>
  </si>
  <si>
    <t>OST</t>
  </si>
  <si>
    <t>Ostatní</t>
  </si>
  <si>
    <t>208</t>
  </si>
  <si>
    <t>OST-001</t>
  </si>
  <si>
    <t>1257109365</t>
  </si>
  <si>
    <t>38"výkres číslo D.1.1.b.9</t>
  </si>
  <si>
    <t>209</t>
  </si>
  <si>
    <t>OST-002</t>
  </si>
  <si>
    <t>Dodávka a osazení ochranného strukturovaného panelu dveří, plněprobarvené PVC - ozn.2</t>
  </si>
  <si>
    <t>-727940949</t>
  </si>
  <si>
    <t>25"výkres číslo D.1.1.b.9</t>
  </si>
  <si>
    <t>210</t>
  </si>
  <si>
    <t>OST-003</t>
  </si>
  <si>
    <t>Dodávka a osazení ochranného madla stěn nerez - ozn.3</t>
  </si>
  <si>
    <t>54468276</t>
  </si>
  <si>
    <t>48"výkres číslo D.1.1.b.9</t>
  </si>
  <si>
    <t>211</t>
  </si>
  <si>
    <t>OST-004</t>
  </si>
  <si>
    <t>Dodávka a osazení ochranného madla stěn - koncový vnější ohyb nerez - ozn.4</t>
  </si>
  <si>
    <t>160376678</t>
  </si>
  <si>
    <t>42"výkres číslo D.1.1.b.9</t>
  </si>
  <si>
    <t>212</t>
  </si>
  <si>
    <t>OST-005</t>
  </si>
  <si>
    <t>663331884</t>
  </si>
  <si>
    <t>1"výkres číslo D.1.1.b.11</t>
  </si>
  <si>
    <t>213</t>
  </si>
  <si>
    <t>OST-006</t>
  </si>
  <si>
    <t>Dodávka a montáž nástěnných držáků TV nosnost 20kg ozn.Z2</t>
  </si>
  <si>
    <t>-2001106363</t>
  </si>
  <si>
    <t>14"výkres číslo D.1.1.b.11</t>
  </si>
  <si>
    <t>02 - elektroinstalace - slaboproud</t>
  </si>
  <si>
    <t xml:space="preserve">    742 - Elektroinstalace - slaboproud</t>
  </si>
  <si>
    <t xml:space="preserve">      742-1 - EPS - Elektrická požární signalizace</t>
  </si>
  <si>
    <t xml:space="preserve">        D1 - Dodávka elektronického systému</t>
  </si>
  <si>
    <t xml:space="preserve">        D2 - Montáž elektronického systému</t>
  </si>
  <si>
    <t xml:space="preserve">        D3 - Dodávka instalačního materiálu</t>
  </si>
  <si>
    <t xml:space="preserve">        D4 - Montáž instalačního materiálu</t>
  </si>
  <si>
    <t xml:space="preserve">        D5 - Ostatní práce</t>
  </si>
  <si>
    <t xml:space="preserve">      742-2 - ER   - Evakuačníí rozhlas</t>
  </si>
  <si>
    <t xml:space="preserve">        D6 - Dodávka kabelových rozvodů</t>
  </si>
  <si>
    <t xml:space="preserve">        D7 - Montáž kabelových rozvodů</t>
  </si>
  <si>
    <t xml:space="preserve">      742-3 - SK -   Strukturovaná kabeláž a domácí telefon</t>
  </si>
  <si>
    <t xml:space="preserve">        D8 - Montáž kabelových rozvodů T21MK</t>
  </si>
  <si>
    <t xml:space="preserve">      742-4 - EKV - Elektrická kontrola vstupu</t>
  </si>
  <si>
    <t xml:space="preserve">        D9 - Montáž elektronického systému T21MS</t>
  </si>
  <si>
    <t xml:space="preserve">        D10 - Dodávka instalačního materiálu T21DI</t>
  </si>
  <si>
    <t xml:space="preserve">        D11 - Montáž instalačního materiálu T21MI</t>
  </si>
  <si>
    <t xml:space="preserve">        D12 - Dodávka kabelových rozvodů T21DK</t>
  </si>
  <si>
    <t xml:space="preserve">      742-5 - STA - Společná televizní anténa</t>
  </si>
  <si>
    <t xml:space="preserve">      742-6 - CCTV -  Kamerový systém</t>
  </si>
  <si>
    <t xml:space="preserve">      742-7 - P+S - Dorozumívací zařízení S+P</t>
  </si>
  <si>
    <t>742</t>
  </si>
  <si>
    <t>Elektroinstalace - slaboproud</t>
  </si>
  <si>
    <t>742-1</t>
  </si>
  <si>
    <t>EPS - Elektrická požární signalizace</t>
  </si>
  <si>
    <t>D1</t>
  </si>
  <si>
    <t>Dodávka elektronického systému</t>
  </si>
  <si>
    <t>Ústředna EPS Iv boxu se zdrojem (např. IQ8control M)</t>
  </si>
  <si>
    <t>ks</t>
  </si>
  <si>
    <t>P</t>
  </si>
  <si>
    <t>Poznámka k položce:_x000D_
TZ 2-S1/ 3.np-S2, blok-S3</t>
  </si>
  <si>
    <t>Čelní ovládací panel s LCD displejem</t>
  </si>
  <si>
    <t>Záložní akumulátor 12V/24A</t>
  </si>
  <si>
    <t>Modul analogové linky pro 127 prvků a ovládání</t>
  </si>
  <si>
    <t>Modul pro essernet linku 62,5kB</t>
  </si>
  <si>
    <t>Optický kouřový hlásič PAM</t>
  </si>
  <si>
    <t>Sokl hlásiče</t>
  </si>
  <si>
    <t>Elektronika tlačítkového hlásiče PAM s oddělovačem</t>
  </si>
  <si>
    <t>Skříň tlačítkového hlásiče ABS červená</t>
  </si>
  <si>
    <t>Siréna s majákem</t>
  </si>
  <si>
    <t>Skříň pro koppler na povrch plastová</t>
  </si>
  <si>
    <t>Vstupně/výstupní prvek 4/2 relé připojitelné do kruhu</t>
  </si>
  <si>
    <t>1191</t>
  </si>
  <si>
    <t>Přídržný magnet dveřní s kotvou na kloubu a tlačítkem</t>
  </si>
  <si>
    <t>-760108198</t>
  </si>
  <si>
    <t>1192</t>
  </si>
  <si>
    <t>Napájení-zdroj k magnetům 24V/5A s AKU</t>
  </si>
  <si>
    <t>29463709</t>
  </si>
  <si>
    <t>Pol29</t>
  </si>
  <si>
    <t>Resetovací tlačítko pro napájení samozavírače dveří</t>
  </si>
  <si>
    <t>Napájecí zdroj k napájení elektrických zámků 12V/10A</t>
  </si>
  <si>
    <t>Instalační krabice ohniodolná s ovládacím relé</t>
  </si>
  <si>
    <t>D2</t>
  </si>
  <si>
    <t>Montáž elektronického systému</t>
  </si>
  <si>
    <t>Montáž ústředny EPS</t>
  </si>
  <si>
    <t>Programovánírozšíření a oživení systému</t>
  </si>
  <si>
    <t>spr</t>
  </si>
  <si>
    <t>Montáž patice hlásiče</t>
  </si>
  <si>
    <t>Montáž automatického hlásiče</t>
  </si>
  <si>
    <t>Přezkoušení a uvedení do provozu</t>
  </si>
  <si>
    <t>Montáž tlačítkového hlásiče</t>
  </si>
  <si>
    <t>Montáž sirény s majákem</t>
  </si>
  <si>
    <t>Měření izolačního odporu úseku smyčky</t>
  </si>
  <si>
    <t>Montáž esserbus-koppler</t>
  </si>
  <si>
    <t>2121</t>
  </si>
  <si>
    <t>Montáž přídržných magnetů</t>
  </si>
  <si>
    <t>-2016921030</t>
  </si>
  <si>
    <t>2122</t>
  </si>
  <si>
    <t>Montáž zdroje</t>
  </si>
  <si>
    <t>798013970</t>
  </si>
  <si>
    <t>Pol30</t>
  </si>
  <si>
    <t>Montáž resetovacího tlačítka</t>
  </si>
  <si>
    <t>D3</t>
  </si>
  <si>
    <t>Dodávka instalačního materiálu</t>
  </si>
  <si>
    <t>301</t>
  </si>
  <si>
    <t>Elektroinstalační úložní materiál (hlásiče)</t>
  </si>
  <si>
    <t>302</t>
  </si>
  <si>
    <t>Elektroinstalační úložní materiál s funkčností při požáru</t>
  </si>
  <si>
    <t>303</t>
  </si>
  <si>
    <t>Kabel samoshášivý (hlásiče)</t>
  </si>
  <si>
    <t>304</t>
  </si>
  <si>
    <t>Kabel s funkčností bezhalogenní (výstupy z EPS)</t>
  </si>
  <si>
    <t>305</t>
  </si>
  <si>
    <t>Pomocný materiál (příchytky, hmoždinky...)</t>
  </si>
  <si>
    <t>Poznámka k položce:_x000D_
PROPOJENÍ ÚSTŘEDEN</t>
  </si>
  <si>
    <t>306</t>
  </si>
  <si>
    <t>Elektroinstalační úložní materiál s funkčností</t>
  </si>
  <si>
    <t>Poznámka k položce:_x000D_
TZ 2-S1/kolektor, 1.pp-3.np-S2, blok-S3</t>
  </si>
  <si>
    <t>307</t>
  </si>
  <si>
    <t>Kabel s funkcí při požáru bezhalogenní (esernet)</t>
  </si>
  <si>
    <t>D4</t>
  </si>
  <si>
    <t>Montáž instalačního materiálu</t>
  </si>
  <si>
    <t>401</t>
  </si>
  <si>
    <t>Značení trasy vedení</t>
  </si>
  <si>
    <t>402</t>
  </si>
  <si>
    <t>Instalace elektroinstalačního úložného materiálu</t>
  </si>
  <si>
    <t>403</t>
  </si>
  <si>
    <t>Instalace kabelů</t>
  </si>
  <si>
    <t>404</t>
  </si>
  <si>
    <t>Průrazy, pomocné stavební práce</t>
  </si>
  <si>
    <t>405</t>
  </si>
  <si>
    <t>Protipožární utěsnění prostupů</t>
  </si>
  <si>
    <t>D5</t>
  </si>
  <si>
    <t>Ostatní práce</t>
  </si>
  <si>
    <t>501</t>
  </si>
  <si>
    <t>Grafická nadstavba (zapracování do stávajícího systému)</t>
  </si>
  <si>
    <t>502</t>
  </si>
  <si>
    <t>Revize systému</t>
  </si>
  <si>
    <t>503</t>
  </si>
  <si>
    <t>Projekt skutečného provedení, návody, tech. dokumentace</t>
  </si>
  <si>
    <t>504</t>
  </si>
  <si>
    <t>Zaškolení obsluhy a správce</t>
  </si>
  <si>
    <t>505</t>
  </si>
  <si>
    <t>Zkušební provoz</t>
  </si>
  <si>
    <t>506</t>
  </si>
  <si>
    <t>Koordinace s ostatními systémy</t>
  </si>
  <si>
    <t>507</t>
  </si>
  <si>
    <t>Stavební přípomoce</t>
  </si>
  <si>
    <t>742998810</t>
  </si>
  <si>
    <t>Podružný materiál, PPV</t>
  </si>
  <si>
    <t>775462071</t>
  </si>
  <si>
    <t>742-2</t>
  </si>
  <si>
    <t>ER   - Evakuačníí rozhlas</t>
  </si>
  <si>
    <t>101a</t>
  </si>
  <si>
    <t>Datový rozvaděč stojanový 19", 42U,800x800</t>
  </si>
  <si>
    <t>Poznámka k položce:_x000D_
TZ 3-S1/ 3.np-S2, blok-S3</t>
  </si>
  <si>
    <t>101b</t>
  </si>
  <si>
    <t>Ventilační jednotka 4x ventilátor, termostat</t>
  </si>
  <si>
    <t>101c</t>
  </si>
  <si>
    <t>Panel napájecí Axon 8x230V</t>
  </si>
  <si>
    <t>Řídící jednotka ER stávající pro celý areál</t>
  </si>
  <si>
    <t>102.1</t>
  </si>
  <si>
    <t>Směrovač pro 6 zón</t>
  </si>
  <si>
    <t>Poznámka k položce:_x000D_
TZ 3-S1/ 3.np-S2, blok-S3; TZ 3-S1/ 3.np-S2, blok-S3</t>
  </si>
  <si>
    <t>103.1</t>
  </si>
  <si>
    <t>Koncový zesilovač, 240W, 100V</t>
  </si>
  <si>
    <t>104.1</t>
  </si>
  <si>
    <t>Záložní zesilovač, 240W, 100V</t>
  </si>
  <si>
    <t>105.1</t>
  </si>
  <si>
    <t>Akumulátok AKU 12V/40A</t>
  </si>
  <si>
    <t>106.1</t>
  </si>
  <si>
    <t>Stanice hlasatele 4 programovací tlačítka</t>
  </si>
  <si>
    <t>Stropní reproduktor do podhledu</t>
  </si>
  <si>
    <t>201.1</t>
  </si>
  <si>
    <t>Montáž ozvučovacího systému</t>
  </si>
  <si>
    <t>202.1</t>
  </si>
  <si>
    <t>Programové rozšíření systému</t>
  </si>
  <si>
    <t>204.1</t>
  </si>
  <si>
    <t>Montáž stropního reproduktoru včetně krytu</t>
  </si>
  <si>
    <t>206.1</t>
  </si>
  <si>
    <t>Pomocné práce, koordinace</t>
  </si>
  <si>
    <t>Poznámka k položce:_x000D_
Popis jednotlivých položek odpovídá položkám v kapitole Dodávka materiálu</t>
  </si>
  <si>
    <t>301.1</t>
  </si>
  <si>
    <t>Kabelová objímka ohnivzdorná vč.ohniodolné kotvy</t>
  </si>
  <si>
    <t>Poznámka k položce:_x000D_
TZ 3-S1/ kolektory, 1.pp-3.np-S2, blok-S3</t>
  </si>
  <si>
    <t>302.1</t>
  </si>
  <si>
    <t>Trubka pod omítku 36</t>
  </si>
  <si>
    <t>303.1</t>
  </si>
  <si>
    <t>Vodič černý protahovací CY 1</t>
  </si>
  <si>
    <t>Pol31</t>
  </si>
  <si>
    <t>Pomocný podružný materiál (příchytky, sádra...)</t>
  </si>
  <si>
    <t>403.1</t>
  </si>
  <si>
    <t>Průchod zdivem do 30cm</t>
  </si>
  <si>
    <t>404.1</t>
  </si>
  <si>
    <t>Zatažení vodiče CY do trubek</t>
  </si>
  <si>
    <t>D6</t>
  </si>
  <si>
    <t>Dodávka kabelových rozvodů</t>
  </si>
  <si>
    <t>501.1</t>
  </si>
  <si>
    <t>Kabel pro ER dle EN54 a vyhášky č23/2008</t>
  </si>
  <si>
    <t>D7</t>
  </si>
  <si>
    <t>Montáž kabelových rozvodů</t>
  </si>
  <si>
    <t>601</t>
  </si>
  <si>
    <t>Montáž kabelu pro ER</t>
  </si>
  <si>
    <t>701</t>
  </si>
  <si>
    <t>702</t>
  </si>
  <si>
    <t>703</t>
  </si>
  <si>
    <t>704</t>
  </si>
  <si>
    <t>705</t>
  </si>
  <si>
    <t>Dopravné</t>
  </si>
  <si>
    <t>cel</t>
  </si>
  <si>
    <t>742998811</t>
  </si>
  <si>
    <t>-1225954936</t>
  </si>
  <si>
    <t>742-3</t>
  </si>
  <si>
    <t>SK -   Strukturovaná kabeláž a domácí telefon</t>
  </si>
  <si>
    <t>101.1</t>
  </si>
  <si>
    <t>102.2</t>
  </si>
  <si>
    <t>103a</t>
  </si>
  <si>
    <t>103b</t>
  </si>
  <si>
    <t>Police 650mm nosnost 100kg</t>
  </si>
  <si>
    <t>103c</t>
  </si>
  <si>
    <t>Vyvazovací panel 2U plastová lišta</t>
  </si>
  <si>
    <t>104.2</t>
  </si>
  <si>
    <t>Patch panel UTP, 24 port, cat.5e s vyvaz.lištou</t>
  </si>
  <si>
    <t>105.2</t>
  </si>
  <si>
    <t>Patch panel UTP, 25 pozic cat.3 pro telefony s lištou</t>
  </si>
  <si>
    <t>106.2</t>
  </si>
  <si>
    <t>Zásuvka dvojitá cat.5e s rámečkem pro hygien. prostory</t>
  </si>
  <si>
    <t>Poznámka k položce:_x000D_
REFLEX SI s popisným polem; TZ 3-S1/ 3.np-S2, blok-S3</t>
  </si>
  <si>
    <t>107.1</t>
  </si>
  <si>
    <t>Zásuvka osazená cat 5e 1xRJ45, (výtahy)</t>
  </si>
  <si>
    <t>108.1</t>
  </si>
  <si>
    <t>Patch cord cat.5e UTP 1m</t>
  </si>
  <si>
    <t>110.1</t>
  </si>
  <si>
    <t>Patch cord cat.5e UTP 3m</t>
  </si>
  <si>
    <t>Patch cord telefonní 1m</t>
  </si>
  <si>
    <t>112.1</t>
  </si>
  <si>
    <t>Patch cord telefonní 3m</t>
  </si>
  <si>
    <t>Popisné štítky</t>
  </si>
  <si>
    <t>115.1</t>
  </si>
  <si>
    <t>Montážní sada komplet</t>
  </si>
  <si>
    <t>Pol32</t>
  </si>
  <si>
    <t>Uzemění rozvaděče</t>
  </si>
  <si>
    <t>Spojovací materiál</t>
  </si>
  <si>
    <t>Poznámka k položce:_x000D_
!Domácí telefon</t>
  </si>
  <si>
    <t>Analogový komunikátor - 4 tlačítka</t>
  </si>
  <si>
    <t>Zdroj 12V/15W0A v plech. krytu</t>
  </si>
  <si>
    <t>Pol33</t>
  </si>
  <si>
    <t>Podružný pomocný materiál (konektory, svorkovnice...)</t>
  </si>
  <si>
    <t>203.1</t>
  </si>
  <si>
    <t>Montáž datového rozvaděče 19" s vybavením</t>
  </si>
  <si>
    <t>pj</t>
  </si>
  <si>
    <t>204.2</t>
  </si>
  <si>
    <t>Montáž napájecí jednotky, připojení na silnoproudý rozvod</t>
  </si>
  <si>
    <t>205.1</t>
  </si>
  <si>
    <t>Montáž path panelu kat 5E, UTP</t>
  </si>
  <si>
    <t>206.2</t>
  </si>
  <si>
    <t>Ukončení kabelů na patch panelu kat.5E, UTP</t>
  </si>
  <si>
    <t>207.1</t>
  </si>
  <si>
    <t>Proměření telefonního kabelu po zakončení</t>
  </si>
  <si>
    <t>Montáž path panelu cat.3 telefonního</t>
  </si>
  <si>
    <t>209.1</t>
  </si>
  <si>
    <t>Ukončení kabelů na patch panelu cat.3</t>
  </si>
  <si>
    <t>210.1</t>
  </si>
  <si>
    <t>Montáž zásuvek kat.5E</t>
  </si>
  <si>
    <t>211.1</t>
  </si>
  <si>
    <t>Ukončení kabelů na zásuvkách</t>
  </si>
  <si>
    <t>212.1</t>
  </si>
  <si>
    <t>Montáž patch kabelů</t>
  </si>
  <si>
    <t>212.2</t>
  </si>
  <si>
    <t>Propojení telefonních linek</t>
  </si>
  <si>
    <t>214</t>
  </si>
  <si>
    <t>Montáž odkládací poličky do rozvaděče</t>
  </si>
  <si>
    <t>216</t>
  </si>
  <si>
    <t>Měření SK vč. tisku protokolu</t>
  </si>
  <si>
    <t>218</t>
  </si>
  <si>
    <t>231</t>
  </si>
  <si>
    <t>Montáž komunikátoru</t>
  </si>
  <si>
    <t>220</t>
  </si>
  <si>
    <t>232</t>
  </si>
  <si>
    <t>Připojení komunikátoru koordinace s ovládáním dveří</t>
  </si>
  <si>
    <t>222</t>
  </si>
  <si>
    <t>301.2</t>
  </si>
  <si>
    <t>Kabel cat.5e UTP LSOH</t>
  </si>
  <si>
    <t>224</t>
  </si>
  <si>
    <t>305.1</t>
  </si>
  <si>
    <t>Kabel napájení k DT Cu 2x1 např. JYTY</t>
  </si>
  <si>
    <t>226</t>
  </si>
  <si>
    <t>D8</t>
  </si>
  <si>
    <t>Montáž kabelových rozvodů T21MK</t>
  </si>
  <si>
    <t>401.1</t>
  </si>
  <si>
    <t>Instalace kabelu cat.5e</t>
  </si>
  <si>
    <t>228</t>
  </si>
  <si>
    <t>404.2</t>
  </si>
  <si>
    <t>Instalace kabelu napájecího k DT</t>
  </si>
  <si>
    <t>230</t>
  </si>
  <si>
    <t>501.2</t>
  </si>
  <si>
    <t>Úložný systém do podhledu(např.žlaby kompet s víkem nebo uchycení.v držácícch..)</t>
  </si>
  <si>
    <t>502.1</t>
  </si>
  <si>
    <t>Úložný systém do stěn - trubky 36mm</t>
  </si>
  <si>
    <t>234</t>
  </si>
  <si>
    <t>503.1</t>
  </si>
  <si>
    <t>Úložný systém do stěn -trubky 23mm</t>
  </si>
  <si>
    <t>236</t>
  </si>
  <si>
    <t>504.1</t>
  </si>
  <si>
    <t>238</t>
  </si>
  <si>
    <t>505.1</t>
  </si>
  <si>
    <t>Krabice univerzální pod zásuvku 68mm</t>
  </si>
  <si>
    <t>240</t>
  </si>
  <si>
    <t>506.1</t>
  </si>
  <si>
    <t>Krabice univerzální protahovací 125mm</t>
  </si>
  <si>
    <t>242</t>
  </si>
  <si>
    <t>507.1</t>
  </si>
  <si>
    <t>Protipožární tmel typ dle prostupu</t>
  </si>
  <si>
    <t>244</t>
  </si>
  <si>
    <t>508</t>
  </si>
  <si>
    <t>Drobný pomocný materiál (hmoždinky, sádra...)</t>
  </si>
  <si>
    <t>246</t>
  </si>
  <si>
    <t>601.1</t>
  </si>
  <si>
    <t>248</t>
  </si>
  <si>
    <t>602</t>
  </si>
  <si>
    <t>Montáž úložného systému</t>
  </si>
  <si>
    <t>250</t>
  </si>
  <si>
    <t>603</t>
  </si>
  <si>
    <t>Uložení trubek rozvodů (řezání,sádrování, ..)</t>
  </si>
  <si>
    <t>252</t>
  </si>
  <si>
    <t>604</t>
  </si>
  <si>
    <t>254</t>
  </si>
  <si>
    <t>605</t>
  </si>
  <si>
    <t>256</t>
  </si>
  <si>
    <t>606</t>
  </si>
  <si>
    <t>Montáž krabice 125mm</t>
  </si>
  <si>
    <t>258</t>
  </si>
  <si>
    <t>607</t>
  </si>
  <si>
    <t>260</t>
  </si>
  <si>
    <t>609</t>
  </si>
  <si>
    <t>sad</t>
  </si>
  <si>
    <t>262</t>
  </si>
  <si>
    <t>701.1</t>
  </si>
  <si>
    <t>kpl</t>
  </si>
  <si>
    <t>264</t>
  </si>
  <si>
    <t>702.1</t>
  </si>
  <si>
    <t>Koordinace činností při realizaci</t>
  </si>
  <si>
    <t>266</t>
  </si>
  <si>
    <t>703.1</t>
  </si>
  <si>
    <t>Likvidace odpadu</t>
  </si>
  <si>
    <t>268</t>
  </si>
  <si>
    <t>705.1</t>
  </si>
  <si>
    <t>sk</t>
  </si>
  <si>
    <t>270</t>
  </si>
  <si>
    <t>742998812</t>
  </si>
  <si>
    <t>545252936</t>
  </si>
  <si>
    <t>742-4</t>
  </si>
  <si>
    <t>EKV - Elektrická kontrola vstupu</t>
  </si>
  <si>
    <t>101.2</t>
  </si>
  <si>
    <t>Řídící deska AWR</t>
  </si>
  <si>
    <t>272</t>
  </si>
  <si>
    <t>Poznámka k položce:_x000D_
TZ 4/ 3.np-S2, blok-S3</t>
  </si>
  <si>
    <t>102.3</t>
  </si>
  <si>
    <t>Zdroj 540-15/12V</t>
  </si>
  <si>
    <t>274</t>
  </si>
  <si>
    <t>103.2</t>
  </si>
  <si>
    <t>Montážní krabice pro ŘJ 290x220x150mm</t>
  </si>
  <si>
    <t>276</t>
  </si>
  <si>
    <t>102.4</t>
  </si>
  <si>
    <t>Čtečka karet AGU U4/S</t>
  </si>
  <si>
    <t>278</t>
  </si>
  <si>
    <t>103.3</t>
  </si>
  <si>
    <t>Štítek čtečky nerez</t>
  </si>
  <si>
    <t>280</t>
  </si>
  <si>
    <t>107.2</t>
  </si>
  <si>
    <t>282</t>
  </si>
  <si>
    <t>104.3</t>
  </si>
  <si>
    <t>Elektromechanický zámek ABLOY úzký, samozamykací, rozteč 92mm</t>
  </si>
  <si>
    <t>284</t>
  </si>
  <si>
    <t>D9</t>
  </si>
  <si>
    <t>Montáž elektronického systému T21MS</t>
  </si>
  <si>
    <t>201.2</t>
  </si>
  <si>
    <t>Montáž řídícího modulu se zapojením</t>
  </si>
  <si>
    <t>286</t>
  </si>
  <si>
    <t>202.2</t>
  </si>
  <si>
    <t>Montáž a zapojení zdroje napájení</t>
  </si>
  <si>
    <t>288</t>
  </si>
  <si>
    <t>203.2</t>
  </si>
  <si>
    <t>Montáž krabice a zapojení ovládacího relé</t>
  </si>
  <si>
    <t>290</t>
  </si>
  <si>
    <t>204.3</t>
  </si>
  <si>
    <t>Montáž čtečky se zapojením</t>
  </si>
  <si>
    <t>292</t>
  </si>
  <si>
    <t>205.2</t>
  </si>
  <si>
    <t>Programové nastavení, imlementace do systému</t>
  </si>
  <si>
    <t>294</t>
  </si>
  <si>
    <t>206.3</t>
  </si>
  <si>
    <t>Připojení zámku dodaného s dveřmi</t>
  </si>
  <si>
    <t>296</t>
  </si>
  <si>
    <t>D10</t>
  </si>
  <si>
    <t>Dodávka instalačního materiálu T21DI</t>
  </si>
  <si>
    <t>301.3</t>
  </si>
  <si>
    <t>Trubka ohebná 23mm</t>
  </si>
  <si>
    <t>298</t>
  </si>
  <si>
    <t>302.2</t>
  </si>
  <si>
    <t>Krabice pod čtečku (68mm)</t>
  </si>
  <si>
    <t>300</t>
  </si>
  <si>
    <t>303.2</t>
  </si>
  <si>
    <t>Krabice průchozí 68mm,</t>
  </si>
  <si>
    <t>304.1</t>
  </si>
  <si>
    <t>Krabice s funkčností při požáru k ovládání dveří ,</t>
  </si>
  <si>
    <t>305.2</t>
  </si>
  <si>
    <t>Ovládací relé</t>
  </si>
  <si>
    <t>306.1</t>
  </si>
  <si>
    <t>Vodič černý protahovací</t>
  </si>
  <si>
    <t>308</t>
  </si>
  <si>
    <t>310</t>
  </si>
  <si>
    <t>D11</t>
  </si>
  <si>
    <t>Montáž instalačního materiálu T21MI</t>
  </si>
  <si>
    <t>312</t>
  </si>
  <si>
    <t>402.1</t>
  </si>
  <si>
    <t>Montáž trubky ohebné do 23mm pod omítku včetně drážky</t>
  </si>
  <si>
    <t>314</t>
  </si>
  <si>
    <t>316</t>
  </si>
  <si>
    <t>318</t>
  </si>
  <si>
    <t>405.1</t>
  </si>
  <si>
    <t>Instalace krabice pod čtečku</t>
  </si>
  <si>
    <t>320</t>
  </si>
  <si>
    <t>406</t>
  </si>
  <si>
    <t>Instalace krabice ovlládání dveří</t>
  </si>
  <si>
    <t>322</t>
  </si>
  <si>
    <t>407</t>
  </si>
  <si>
    <t>Instalace krabice průchozí</t>
  </si>
  <si>
    <t>324</t>
  </si>
  <si>
    <t>D12</t>
  </si>
  <si>
    <t>Dodávka kabelových rozvodů T21DK</t>
  </si>
  <si>
    <t>501.3</t>
  </si>
  <si>
    <t>Kabel např. JY(st)Y 3x2x1,5 pro čtečky a zámky</t>
  </si>
  <si>
    <t>326</t>
  </si>
  <si>
    <t>502.2</t>
  </si>
  <si>
    <t>Datový kabel s krouceným párem cat.5e STP</t>
  </si>
  <si>
    <t>328</t>
  </si>
  <si>
    <t>601.2</t>
  </si>
  <si>
    <t>Montáž kabelu pro napájení</t>
  </si>
  <si>
    <t>330</t>
  </si>
  <si>
    <t>602.1</t>
  </si>
  <si>
    <t>Instalace kabelu kominkační linky pro docházku</t>
  </si>
  <si>
    <t>332</t>
  </si>
  <si>
    <t>701.2</t>
  </si>
  <si>
    <t>334</t>
  </si>
  <si>
    <t>702.2</t>
  </si>
  <si>
    <t>336</t>
  </si>
  <si>
    <t>703.2</t>
  </si>
  <si>
    <t>338</t>
  </si>
  <si>
    <t>704.1</t>
  </si>
  <si>
    <t>Stavební práce</t>
  </si>
  <si>
    <t>340</t>
  </si>
  <si>
    <t>705.2</t>
  </si>
  <si>
    <t>342</t>
  </si>
  <si>
    <t>706</t>
  </si>
  <si>
    <t>Doprava</t>
  </si>
  <si>
    <t>344</t>
  </si>
  <si>
    <t>742998813</t>
  </si>
  <si>
    <t>1932276804</t>
  </si>
  <si>
    <t>742-5</t>
  </si>
  <si>
    <t>STA - Společná televizní anténa</t>
  </si>
  <si>
    <t>101.3</t>
  </si>
  <si>
    <t>Anténní stožár s úchytem</t>
  </si>
  <si>
    <t>346</t>
  </si>
  <si>
    <t>102.5</t>
  </si>
  <si>
    <t>Anténní systém pro příjem digitálního signálu</t>
  </si>
  <si>
    <t>348</t>
  </si>
  <si>
    <t>103.4</t>
  </si>
  <si>
    <t>Anténa pro příjem FM</t>
  </si>
  <si>
    <t>350</t>
  </si>
  <si>
    <t>104.4</t>
  </si>
  <si>
    <t>Anténa pro příjem TV</t>
  </si>
  <si>
    <t>352</t>
  </si>
  <si>
    <t>105.3</t>
  </si>
  <si>
    <t>Střesní držák s jimačem blesků, pospojení na jímací soustavu</t>
  </si>
  <si>
    <t>354</t>
  </si>
  <si>
    <t>106.3</t>
  </si>
  <si>
    <t>Box zesilovače</t>
  </si>
  <si>
    <t>356</t>
  </si>
  <si>
    <t>107.3</t>
  </si>
  <si>
    <t>Zesilovač- slučovač pro 80 zásuvek vč. zdroje</t>
  </si>
  <si>
    <t>358</t>
  </si>
  <si>
    <t>108.2</t>
  </si>
  <si>
    <t>Zásuvka TV-R s krytem pro zdravotnictví</t>
  </si>
  <si>
    <t>360</t>
  </si>
  <si>
    <t>Poznámka k položce:_x000D_
REFLEX SI s popisným polem; TZ 4/ 3.np-S2, blok-S3</t>
  </si>
  <si>
    <t>Pol34</t>
  </si>
  <si>
    <t>Ochrana přepětí</t>
  </si>
  <si>
    <t>362</t>
  </si>
  <si>
    <t>109.1</t>
  </si>
  <si>
    <t>Pomocný materiál</t>
  </si>
  <si>
    <t>364</t>
  </si>
  <si>
    <t>201.3</t>
  </si>
  <si>
    <t>Montáž anténního systému</t>
  </si>
  <si>
    <t>366</t>
  </si>
  <si>
    <t>202.3</t>
  </si>
  <si>
    <t>Instalace zesilovacích prvků, měření signálů</t>
  </si>
  <si>
    <t>368</t>
  </si>
  <si>
    <t>203.3</t>
  </si>
  <si>
    <t>Instalace zásuvky účastnické</t>
  </si>
  <si>
    <t>370</t>
  </si>
  <si>
    <t>204.4</t>
  </si>
  <si>
    <t>Zakončení a měření signálu všech stanic v zásuvkách</t>
  </si>
  <si>
    <t>372</t>
  </si>
  <si>
    <t>301.4</t>
  </si>
  <si>
    <t>Elektroinstalační trubka ohebná průměr 20mm</t>
  </si>
  <si>
    <t>374</t>
  </si>
  <si>
    <t>302.3</t>
  </si>
  <si>
    <t>Odbočná krabice pod zázuvku prům 68mmm</t>
  </si>
  <si>
    <t>376</t>
  </si>
  <si>
    <t>303.3</t>
  </si>
  <si>
    <t>Pomocný podružný materiál (sádra, svorky, hmoždinky...)</t>
  </si>
  <si>
    <t>378</t>
  </si>
  <si>
    <t>380</t>
  </si>
  <si>
    <t>402.2</t>
  </si>
  <si>
    <t>Montáž trubky ohebné pod omítku</t>
  </si>
  <si>
    <t>382</t>
  </si>
  <si>
    <t>403.2</t>
  </si>
  <si>
    <t>Instalace odbočná krabice</t>
  </si>
  <si>
    <t>384</t>
  </si>
  <si>
    <t>404.3</t>
  </si>
  <si>
    <t>Průchod zdivem do 30mm</t>
  </si>
  <si>
    <t>386</t>
  </si>
  <si>
    <t>388</t>
  </si>
  <si>
    <t>501.4</t>
  </si>
  <si>
    <t>Kabel koaxiální vnitřní</t>
  </si>
  <si>
    <t>390</t>
  </si>
  <si>
    <t>502.3</t>
  </si>
  <si>
    <t>Kabel koaxiální venkovní</t>
  </si>
  <si>
    <t>392</t>
  </si>
  <si>
    <t>601.3</t>
  </si>
  <si>
    <t>Instalace kabelu koaxiálního do žlabu či trubky</t>
  </si>
  <si>
    <t>394</t>
  </si>
  <si>
    <t>701.3</t>
  </si>
  <si>
    <t>Revize systému STA</t>
  </si>
  <si>
    <t>396</t>
  </si>
  <si>
    <t>702.3</t>
  </si>
  <si>
    <t>Projekt skutečného provedení, návody</t>
  </si>
  <si>
    <t>398</t>
  </si>
  <si>
    <t>703.3</t>
  </si>
  <si>
    <t>cel.</t>
  </si>
  <si>
    <t>400</t>
  </si>
  <si>
    <t>742998814</t>
  </si>
  <si>
    <t>1313023589</t>
  </si>
  <si>
    <t>742-6</t>
  </si>
  <si>
    <t>CCTV -  Kamerový systém</t>
  </si>
  <si>
    <t>101.4</t>
  </si>
  <si>
    <t>IP dome vnitřní kamera,den/noc, 3MPx, Objektiv 2,8mm-12mm, IP66, DWDR,,</t>
  </si>
  <si>
    <t>Poznámka k položce:_x000D_
IR přísvit,PoE; TZ 3/ 3.np-S2, blok-S3</t>
  </si>
  <si>
    <t>102.6</t>
  </si>
  <si>
    <t>Kamera venkovní přehled - 3MPx IP kamera, EXIR přísvit až 30m, Objektiv 4mm@F2.5</t>
  </si>
  <si>
    <t>Poznámka k položce:_x000D_
H.264/MJPEG, DWDR, 3D DNR, IP66, PoE, BLC; TZ 3/ 2.np-S2, blok-S3</t>
  </si>
  <si>
    <t>103.5</t>
  </si>
  <si>
    <t>NVR až 32 IP kamer, až 200Mbps, až 5MP,VGA nebo HDMI výstup</t>
  </si>
  <si>
    <t>Poznámka k položce:_x000D_
HDD s kapacitou až 8x 4TB, ONVIF; TZ 3/ 2.np-S2, blok-S3</t>
  </si>
  <si>
    <t>???</t>
  </si>
  <si>
    <t>HDD pro provoz CCTV 24/7, 6TB</t>
  </si>
  <si>
    <t>408</t>
  </si>
  <si>
    <t>Poznámka k položce:_x000D_
TZ 3/ 2.np-S2, blok-S3</t>
  </si>
  <si>
    <t>104.5</t>
  </si>
  <si>
    <t>Patch panel 24 pozic cat 5e</t>
  </si>
  <si>
    <t>410</t>
  </si>
  <si>
    <t>215</t>
  </si>
  <si>
    <t>105.4</t>
  </si>
  <si>
    <t>412</t>
  </si>
  <si>
    <t>106.4</t>
  </si>
  <si>
    <t>Napájení kamer PoE</t>
  </si>
  <si>
    <t>414</t>
  </si>
  <si>
    <t>217</t>
  </si>
  <si>
    <t>Pol35</t>
  </si>
  <si>
    <t>LCD monitor + SW Win + extender pro přenos videa LAN</t>
  </si>
  <si>
    <t>416</t>
  </si>
  <si>
    <t>Poznámka k položce:_x000D_
TZ 3/ 3.np-S2, blok-S3</t>
  </si>
  <si>
    <t>107.4</t>
  </si>
  <si>
    <t>Podružný materiál (konektory, svorky..)</t>
  </si>
  <si>
    <t>418</t>
  </si>
  <si>
    <t>219</t>
  </si>
  <si>
    <t>201.4</t>
  </si>
  <si>
    <t>Montáž kamery na stěnu či strop</t>
  </si>
  <si>
    <t>420</t>
  </si>
  <si>
    <t>202.4</t>
  </si>
  <si>
    <t>Montáž venkovní kamery na stěnu</t>
  </si>
  <si>
    <t>422</t>
  </si>
  <si>
    <t>221</t>
  </si>
  <si>
    <t>204.5</t>
  </si>
  <si>
    <t>Připojení na silnoproudé rozvody</t>
  </si>
  <si>
    <t>424</t>
  </si>
  <si>
    <t>206.4</t>
  </si>
  <si>
    <t>Nastavení místní sítě a adresování systémových kamer</t>
  </si>
  <si>
    <t>426</t>
  </si>
  <si>
    <t>223</t>
  </si>
  <si>
    <t>209.2</t>
  </si>
  <si>
    <t>Programové nastavení dle požadavků uživatele</t>
  </si>
  <si>
    <t>428</t>
  </si>
  <si>
    <t>106.5</t>
  </si>
  <si>
    <t>Montáž NVR 32kamer</t>
  </si>
  <si>
    <t>430</t>
  </si>
  <si>
    <t>225</t>
  </si>
  <si>
    <t>111.1</t>
  </si>
  <si>
    <t>Montáž - patch panel 24 pozic cat 5e</t>
  </si>
  <si>
    <t>432</t>
  </si>
  <si>
    <t>111.2</t>
  </si>
  <si>
    <t xml:space="preserve">Montáž, SW přihlášení HDD 2x 6 TB </t>
  </si>
  <si>
    <t>1690261817</t>
  </si>
  <si>
    <t>227</t>
  </si>
  <si>
    <t>112.2</t>
  </si>
  <si>
    <t>Montáž dohledové pracoviště</t>
  </si>
  <si>
    <t>434</t>
  </si>
  <si>
    <t>Pol36</t>
  </si>
  <si>
    <t>436</t>
  </si>
  <si>
    <t>229</t>
  </si>
  <si>
    <t>301.5</t>
  </si>
  <si>
    <t>Kabel cat.5e UTP vnitřní</t>
  </si>
  <si>
    <t>438</t>
  </si>
  <si>
    <t>440</t>
  </si>
  <si>
    <t>501.5</t>
  </si>
  <si>
    <t>Úložný systém (např.úchyty,žlaby..) (společný s SK)</t>
  </si>
  <si>
    <t>442</t>
  </si>
  <si>
    <t>502.4</t>
  </si>
  <si>
    <t>Úložný systém do stěn - trubky (např. FXP 25)</t>
  </si>
  <si>
    <t>444</t>
  </si>
  <si>
    <t>233</t>
  </si>
  <si>
    <t>446</t>
  </si>
  <si>
    <t>505.2</t>
  </si>
  <si>
    <t>Krabice univerzální 68mm</t>
  </si>
  <si>
    <t>448</t>
  </si>
  <si>
    <t>235</t>
  </si>
  <si>
    <t>508.1</t>
  </si>
  <si>
    <t>450</t>
  </si>
  <si>
    <t>452</t>
  </si>
  <si>
    <t>237</t>
  </si>
  <si>
    <t>602.2</t>
  </si>
  <si>
    <t>Montáž úložného systému (v systému SK)</t>
  </si>
  <si>
    <t>454</t>
  </si>
  <si>
    <t>456</t>
  </si>
  <si>
    <t>239</t>
  </si>
  <si>
    <t>458</t>
  </si>
  <si>
    <t>605.1</t>
  </si>
  <si>
    <t>460</t>
  </si>
  <si>
    <t>241</t>
  </si>
  <si>
    <t>462</t>
  </si>
  <si>
    <t>464</t>
  </si>
  <si>
    <t>243</t>
  </si>
  <si>
    <t>466</t>
  </si>
  <si>
    <t>468</t>
  </si>
  <si>
    <t>245</t>
  </si>
  <si>
    <t>703.4</t>
  </si>
  <si>
    <t>470</t>
  </si>
  <si>
    <t>742998815</t>
  </si>
  <si>
    <t>-1683197606</t>
  </si>
  <si>
    <t>742-7</t>
  </si>
  <si>
    <t>P+S - Dorozumívací zařízení S+P</t>
  </si>
  <si>
    <t>247</t>
  </si>
  <si>
    <t>101.5</t>
  </si>
  <si>
    <t>Hlavní terminál</t>
  </si>
  <si>
    <t>472</t>
  </si>
  <si>
    <t>Poznámka k položce:_x000D_
TZ 4/ 3.np-S4, blok-S5</t>
  </si>
  <si>
    <t>102.7</t>
  </si>
  <si>
    <t>Datový rozvaděč 19"/12U</t>
  </si>
  <si>
    <t>474</t>
  </si>
  <si>
    <t>Poznámka k položce:_x000D_
Stávající rozvaděč bude demontován ; a nahrazen novým společným pro 1.NP-3.NP; TZ 4/ 3.np-S4, blok-S5</t>
  </si>
  <si>
    <t>249</t>
  </si>
  <si>
    <t>103.6</t>
  </si>
  <si>
    <t>Napájecí zdroj + lokální server</t>
  </si>
  <si>
    <t>476</t>
  </si>
  <si>
    <t>102a</t>
  </si>
  <si>
    <t>Rozvodný panel 8x230V 19"/1U</t>
  </si>
  <si>
    <t>478</t>
  </si>
  <si>
    <t>251</t>
  </si>
  <si>
    <t>104.6</t>
  </si>
  <si>
    <t>SW licence provozu účastníka</t>
  </si>
  <si>
    <t>480</t>
  </si>
  <si>
    <t>105.5</t>
  </si>
  <si>
    <t>SW databáze historie volání</t>
  </si>
  <si>
    <t>482</t>
  </si>
  <si>
    <t>253</t>
  </si>
  <si>
    <t>106.6</t>
  </si>
  <si>
    <t>SW aktivace sdruženého provozu</t>
  </si>
  <si>
    <t>484</t>
  </si>
  <si>
    <t>107.5</t>
  </si>
  <si>
    <t>Kabel k terminálu (2m)</t>
  </si>
  <si>
    <t>486</t>
  </si>
  <si>
    <t>255</t>
  </si>
  <si>
    <t>108.3</t>
  </si>
  <si>
    <t>Adaptér k terminálu</t>
  </si>
  <si>
    <t>488</t>
  </si>
  <si>
    <t>112.3</t>
  </si>
  <si>
    <t>Kabel telefonní přípojky</t>
  </si>
  <si>
    <t>490</t>
  </si>
  <si>
    <t>257</t>
  </si>
  <si>
    <t>110.2</t>
  </si>
  <si>
    <t>Univerzální police 19´´/1U</t>
  </si>
  <si>
    <t>492</t>
  </si>
  <si>
    <t>111a</t>
  </si>
  <si>
    <t>Analog/VoIP brána</t>
  </si>
  <si>
    <t>494</t>
  </si>
  <si>
    <t>259</t>
  </si>
  <si>
    <t>111b</t>
  </si>
  <si>
    <t>Telefonní interface</t>
  </si>
  <si>
    <t>496</t>
  </si>
  <si>
    <t>Pol37</t>
  </si>
  <si>
    <t>Zásuvka terminálu</t>
  </si>
  <si>
    <t>498</t>
  </si>
  <si>
    <t>261</t>
  </si>
  <si>
    <t>111c</t>
  </si>
  <si>
    <t>Přenosný analogový přístroj</t>
  </si>
  <si>
    <t>500</t>
  </si>
  <si>
    <t>113.1</t>
  </si>
  <si>
    <t>Telefonní zásunka IN - OUT</t>
  </si>
  <si>
    <t>263</t>
  </si>
  <si>
    <t>114.1</t>
  </si>
  <si>
    <t>Datový switch 24 portů19"</t>
  </si>
  <si>
    <t>115.2</t>
  </si>
  <si>
    <t>Napájecí injektor 16 portů/19"</t>
  </si>
  <si>
    <t>265</t>
  </si>
  <si>
    <t>115.3</t>
  </si>
  <si>
    <t>Napájecí injektor 24 portů/19"</t>
  </si>
  <si>
    <t>Pol38</t>
  </si>
  <si>
    <t>Terminál sestry (hlídání dveří)</t>
  </si>
  <si>
    <t>510</t>
  </si>
  <si>
    <t>267</t>
  </si>
  <si>
    <t>Pol39</t>
  </si>
  <si>
    <t>Magnetický kontakt (hlídání dveří)</t>
  </si>
  <si>
    <t>116.1</t>
  </si>
  <si>
    <t>Svítidlo signalizační LED</t>
  </si>
  <si>
    <t>514</t>
  </si>
  <si>
    <t>269</t>
  </si>
  <si>
    <t>Pokojový terminál s displejem</t>
  </si>
  <si>
    <t>516</t>
  </si>
  <si>
    <t>Pol40</t>
  </si>
  <si>
    <t>Tlačítko rušení volání</t>
  </si>
  <si>
    <t>518</t>
  </si>
  <si>
    <t>271</t>
  </si>
  <si>
    <t>118.1</t>
  </si>
  <si>
    <t>Pokojový terminál hovorový</t>
  </si>
  <si>
    <t>520</t>
  </si>
  <si>
    <t>Pol41</t>
  </si>
  <si>
    <t>Zásuvka pacienta s držákem a reproduktorem</t>
  </si>
  <si>
    <t>522</t>
  </si>
  <si>
    <t>273</t>
  </si>
  <si>
    <t>119.1</t>
  </si>
  <si>
    <t>Terminál pac. s tlačítke volání ošetřovatelky</t>
  </si>
  <si>
    <t>524</t>
  </si>
  <si>
    <t>Tlačítko nouzového volání</t>
  </si>
  <si>
    <t>526</t>
  </si>
  <si>
    <t>275</t>
  </si>
  <si>
    <t>Táhlo nouzového volání</t>
  </si>
  <si>
    <t>528</t>
  </si>
  <si>
    <t>Pol42</t>
  </si>
  <si>
    <t>Táhlo a tlačítko nouzového volání</t>
  </si>
  <si>
    <t>530</t>
  </si>
  <si>
    <t>277</t>
  </si>
  <si>
    <t>Pol43</t>
  </si>
  <si>
    <t>Služební terminál vchod</t>
  </si>
  <si>
    <t>532</t>
  </si>
  <si>
    <t>Konektor vč.ochrany a proměření RJ45</t>
  </si>
  <si>
    <t>534</t>
  </si>
  <si>
    <t>279</t>
  </si>
  <si>
    <t>Patch kabel 0,3m</t>
  </si>
  <si>
    <t>536</t>
  </si>
  <si>
    <t>Pol44</t>
  </si>
  <si>
    <t>Opakovač</t>
  </si>
  <si>
    <t>538</t>
  </si>
  <si>
    <t>281</t>
  </si>
  <si>
    <t>Pol45</t>
  </si>
  <si>
    <t>Audio zásuvka</t>
  </si>
  <si>
    <t>540</t>
  </si>
  <si>
    <t>201.5</t>
  </si>
  <si>
    <t>542</t>
  </si>
  <si>
    <t>283</t>
  </si>
  <si>
    <t>202.5</t>
  </si>
  <si>
    <t>Datový rozvaděč 19"/22U</t>
  </si>
  <si>
    <t>544</t>
  </si>
  <si>
    <t>203a</t>
  </si>
  <si>
    <t>Rozvodný panel</t>
  </si>
  <si>
    <t>546</t>
  </si>
  <si>
    <t>285</t>
  </si>
  <si>
    <t>203.4</t>
  </si>
  <si>
    <t>Napájecí zdroj + server</t>
  </si>
  <si>
    <t>548</t>
  </si>
  <si>
    <t>204.6</t>
  </si>
  <si>
    <t>550</t>
  </si>
  <si>
    <t>287</t>
  </si>
  <si>
    <t>205.3</t>
  </si>
  <si>
    <t>552</t>
  </si>
  <si>
    <t>206.5</t>
  </si>
  <si>
    <t>554</t>
  </si>
  <si>
    <t>289</t>
  </si>
  <si>
    <t>207.2</t>
  </si>
  <si>
    <t>556</t>
  </si>
  <si>
    <t>208.1</t>
  </si>
  <si>
    <t>558</t>
  </si>
  <si>
    <t>291</t>
  </si>
  <si>
    <t>212.3</t>
  </si>
  <si>
    <t>560</t>
  </si>
  <si>
    <t>209.3</t>
  </si>
  <si>
    <t>562</t>
  </si>
  <si>
    <t>293</t>
  </si>
  <si>
    <t>210.2</t>
  </si>
  <si>
    <t>564</t>
  </si>
  <si>
    <t>211a</t>
  </si>
  <si>
    <t>566</t>
  </si>
  <si>
    <t>295</t>
  </si>
  <si>
    <t>211b</t>
  </si>
  <si>
    <t>568</t>
  </si>
  <si>
    <t>211c</t>
  </si>
  <si>
    <t>570</t>
  </si>
  <si>
    <t>297</t>
  </si>
  <si>
    <t>213.1</t>
  </si>
  <si>
    <t>572</t>
  </si>
  <si>
    <t>214.1</t>
  </si>
  <si>
    <t>574</t>
  </si>
  <si>
    <t>299</t>
  </si>
  <si>
    <t>576</t>
  </si>
  <si>
    <t>Pol46</t>
  </si>
  <si>
    <t>578</t>
  </si>
  <si>
    <t>Pol47</t>
  </si>
  <si>
    <t>580</t>
  </si>
  <si>
    <t>582</t>
  </si>
  <si>
    <t>Pokojový terminál s hovorem</t>
  </si>
  <si>
    <t>584</t>
  </si>
  <si>
    <t>Pokojový terminál s s displejem</t>
  </si>
  <si>
    <t>586</t>
  </si>
  <si>
    <t>Pol48</t>
  </si>
  <si>
    <t>588</t>
  </si>
  <si>
    <t>590</t>
  </si>
  <si>
    <t>Terminál pac. s disp. ovl, sv. a serv. volání</t>
  </si>
  <si>
    <t>592</t>
  </si>
  <si>
    <t>Pol49</t>
  </si>
  <si>
    <t>594</t>
  </si>
  <si>
    <t>309</t>
  </si>
  <si>
    <t>Táhlo nebo tlačítko nouzového volání</t>
  </si>
  <si>
    <t>596</t>
  </si>
  <si>
    <t>Služební terminál Vchod</t>
  </si>
  <si>
    <t>598</t>
  </si>
  <si>
    <t>311</t>
  </si>
  <si>
    <t>600</t>
  </si>
  <si>
    <t>Pol50</t>
  </si>
  <si>
    <t>UNI rádio server</t>
  </si>
  <si>
    <t>313</t>
  </si>
  <si>
    <t>Pol51</t>
  </si>
  <si>
    <t>Pol52</t>
  </si>
  <si>
    <t>315</t>
  </si>
  <si>
    <t>608</t>
  </si>
  <si>
    <t>Kontrola vedení</t>
  </si>
  <si>
    <t>610</t>
  </si>
  <si>
    <t>317</t>
  </si>
  <si>
    <t>Instalace a konfigurace systému</t>
  </si>
  <si>
    <t>612</t>
  </si>
  <si>
    <t>Kontrolní provoz,zaškolení</t>
  </si>
  <si>
    <t>614</t>
  </si>
  <si>
    <t>319</t>
  </si>
  <si>
    <t>616</t>
  </si>
  <si>
    <t>301.6</t>
  </si>
  <si>
    <t>Instalační krabice pod omítku 68mm</t>
  </si>
  <si>
    <t>618</t>
  </si>
  <si>
    <t>321</t>
  </si>
  <si>
    <t>302.4</t>
  </si>
  <si>
    <t>Instalační krabice do omítky (dvojitá)</t>
  </si>
  <si>
    <t>620</t>
  </si>
  <si>
    <t>302.5</t>
  </si>
  <si>
    <t>Instalační krabice do omítky (trojitá)</t>
  </si>
  <si>
    <t>622</t>
  </si>
  <si>
    <t>323</t>
  </si>
  <si>
    <t>303.4</t>
  </si>
  <si>
    <t>Trubka pod omítku 16mm</t>
  </si>
  <si>
    <t>624</t>
  </si>
  <si>
    <t>304.2</t>
  </si>
  <si>
    <t>Trubka pod omítku 32mm</t>
  </si>
  <si>
    <t>626</t>
  </si>
  <si>
    <t>325</t>
  </si>
  <si>
    <t>305.3</t>
  </si>
  <si>
    <t>Vruty, hmoždinky,</t>
  </si>
  <si>
    <t>628</t>
  </si>
  <si>
    <t>306.2</t>
  </si>
  <si>
    <t>Drobný instalační materiál</t>
  </si>
  <si>
    <t>630</t>
  </si>
  <si>
    <t>327</t>
  </si>
  <si>
    <t>307.1</t>
  </si>
  <si>
    <t>Sádra štukaterská</t>
  </si>
  <si>
    <t>kg</t>
  </si>
  <si>
    <t>632</t>
  </si>
  <si>
    <t>634</t>
  </si>
  <si>
    <t>329</t>
  </si>
  <si>
    <t>636</t>
  </si>
  <si>
    <t>403.3</t>
  </si>
  <si>
    <t>638</t>
  </si>
  <si>
    <t>331</t>
  </si>
  <si>
    <t>402.3</t>
  </si>
  <si>
    <t>Instalační krabice do omítky 68mm dvojitá + trojitá</t>
  </si>
  <si>
    <t>640</t>
  </si>
  <si>
    <t>404.4</t>
  </si>
  <si>
    <t>642</t>
  </si>
  <si>
    <t>333</t>
  </si>
  <si>
    <t>405.2</t>
  </si>
  <si>
    <t>644</t>
  </si>
  <si>
    <t>406.1</t>
  </si>
  <si>
    <t>Rýhy do zdi</t>
  </si>
  <si>
    <t>646</t>
  </si>
  <si>
    <t>335</t>
  </si>
  <si>
    <t>407.1</t>
  </si>
  <si>
    <t>Prostupy zdivem</t>
  </si>
  <si>
    <t>648</t>
  </si>
  <si>
    <t>650</t>
  </si>
  <si>
    <t>337</t>
  </si>
  <si>
    <t>409</t>
  </si>
  <si>
    <t>Pomocné práce</t>
  </si>
  <si>
    <t>652</t>
  </si>
  <si>
    <t>501.6</t>
  </si>
  <si>
    <t>Datový kabel FTP cat.5e do trubek LSZH</t>
  </si>
  <si>
    <t>654</t>
  </si>
  <si>
    <t>339</t>
  </si>
  <si>
    <t>502.5</t>
  </si>
  <si>
    <t>Napájecí kabel 3x1,5</t>
  </si>
  <si>
    <t>656</t>
  </si>
  <si>
    <t>503.2</t>
  </si>
  <si>
    <t>Vodič protahovací</t>
  </si>
  <si>
    <t>658</t>
  </si>
  <si>
    <t>341</t>
  </si>
  <si>
    <t>601.4</t>
  </si>
  <si>
    <t>Datový kabel FTP cat 5e</t>
  </si>
  <si>
    <t>660</t>
  </si>
  <si>
    <t>602.3</t>
  </si>
  <si>
    <t>Napájecí kabel</t>
  </si>
  <si>
    <t>662</t>
  </si>
  <si>
    <t>343</t>
  </si>
  <si>
    <t>603.1</t>
  </si>
  <si>
    <t>Protahovací kabel AZ 2,5</t>
  </si>
  <si>
    <t>664</t>
  </si>
  <si>
    <t>666</t>
  </si>
  <si>
    <t>345</t>
  </si>
  <si>
    <t>668</t>
  </si>
  <si>
    <t>670</t>
  </si>
  <si>
    <t>347</t>
  </si>
  <si>
    <t>704.2</t>
  </si>
  <si>
    <t>672</t>
  </si>
  <si>
    <t>705.3</t>
  </si>
  <si>
    <t>Kontrolní dny na stavbě</t>
  </si>
  <si>
    <t>674</t>
  </si>
  <si>
    <t>349</t>
  </si>
  <si>
    <t>Pol53</t>
  </si>
  <si>
    <t>Ekologická likvidace odpadu</t>
  </si>
  <si>
    <t>676</t>
  </si>
  <si>
    <t>706.1</t>
  </si>
  <si>
    <t>678</t>
  </si>
  <si>
    <t>351</t>
  </si>
  <si>
    <t>680</t>
  </si>
  <si>
    <t>742998816</t>
  </si>
  <si>
    <t>-20458276</t>
  </si>
  <si>
    <t>03 - zdravotechnické instalace</t>
  </si>
  <si>
    <t xml:space="preserve">    721 - Zdravotechnika - vnitřní kanalizace</t>
  </si>
  <si>
    <t xml:space="preserve">    722 - Zdravotechnika - vnitřní vodovod</t>
  </si>
  <si>
    <t xml:space="preserve">    726 - Zdravotechnika - předstěnové instalace</t>
  </si>
  <si>
    <t>721</t>
  </si>
  <si>
    <t>Zdravotechnika - vnitřní kanalizace</t>
  </si>
  <si>
    <t>721175202</t>
  </si>
  <si>
    <t>Potrubí z plastových trub polypropylenové tlumící zvuk třívrstvé připojovací DN 40</t>
  </si>
  <si>
    <t>2098232010</t>
  </si>
  <si>
    <t xml:space="preserve">Poznámka k souboru cen:_x000D_
1. Cenami -3315 až -3317 se oceňuje svislé potrubí od střešního vtoku po čisticí kus._x000D_
2. Ochrany odpadního a připojovacího potrubí z plastových trub se oceňují cenami souboru cen 722 18- . . Ochrana potrubí, části A 02._x000D_
</t>
  </si>
  <si>
    <t>721175203</t>
  </si>
  <si>
    <t>Potrubí z plastových trub polypropylenové tlumící zvuk třívrstvé připojovací DN 50</t>
  </si>
  <si>
    <t>-92116930</t>
  </si>
  <si>
    <t>10,8+22,4+10,8</t>
  </si>
  <si>
    <t>721175204</t>
  </si>
  <si>
    <t>Potrubí z plastových trub polypropylenové tlumící zvuk třívrstvé připojovací DN 75</t>
  </si>
  <si>
    <t>-862768799</t>
  </si>
  <si>
    <t>13,3+2,9</t>
  </si>
  <si>
    <t>721175205</t>
  </si>
  <si>
    <t>Potrubí z plastových trub polypropylenové tlumící zvuk třívrstvé připojovací DN 110</t>
  </si>
  <si>
    <t>-783595189</t>
  </si>
  <si>
    <t>14,5+10,8</t>
  </si>
  <si>
    <t>721175211</t>
  </si>
  <si>
    <t>Potrubí z plastových trub polypropylenové tlumící zvuk třívrstvé odpadní (svislé) DN 75</t>
  </si>
  <si>
    <t>-1254123478</t>
  </si>
  <si>
    <t>721175212</t>
  </si>
  <si>
    <t>Potrubí z plastových trub polypropylenové tlumící zvuk třívrstvé odpadní (svislé) DN 110</t>
  </si>
  <si>
    <t>-1813782127</t>
  </si>
  <si>
    <t>721175213</t>
  </si>
  <si>
    <t>Potrubí z plastových trub polypropylenové tlumící zvuk třívrstvé odpadní (svislé) DN 125</t>
  </si>
  <si>
    <t>-200569751</t>
  </si>
  <si>
    <t>721175223</t>
  </si>
  <si>
    <t>Potrubí z plastových trub polypropylenové tlumící zvuk třívrstvé svodné (ležaté) DN 125</t>
  </si>
  <si>
    <t>282618576</t>
  </si>
  <si>
    <t>28614691</t>
  </si>
  <si>
    <t>čistící kus kanalizační PP třívrstvý zvukově izolovaný DN 50</t>
  </si>
  <si>
    <t>1539989897</t>
  </si>
  <si>
    <t>28614693</t>
  </si>
  <si>
    <t>čistící kus kanalizační PP třívrstvý zvukově izolovaný DN 110</t>
  </si>
  <si>
    <t>143679112</t>
  </si>
  <si>
    <t>28614694</t>
  </si>
  <si>
    <t>čistící kus kanalizační PP třívrstvý zvukově izolovaný DN 125</t>
  </si>
  <si>
    <t>894538233</t>
  </si>
  <si>
    <t>721194104</t>
  </si>
  <si>
    <t>Vyměření přípojek na potrubí vyvedení a upevnění odpadních výpustek DN 40</t>
  </si>
  <si>
    <t>1795168441</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</si>
  <si>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</si>
  <si>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721194105</t>
  </si>
  <si>
    <t>Vyměření přípojek na potrubí vyvedení a upevnění odpadních výpustek DN 50</t>
  </si>
  <si>
    <t>-528393552</t>
  </si>
  <si>
    <t>721194107</t>
  </si>
  <si>
    <t>Vyměření přípojek na potrubí vyvedení a upevnění odpadních výpustek DN 70</t>
  </si>
  <si>
    <t>65738736</t>
  </si>
  <si>
    <t>721194109</t>
  </si>
  <si>
    <t>Vyměření přípojek na potrubí vyvedení a upevnění odpadních výpustek DN 100</t>
  </si>
  <si>
    <t>-526805095</t>
  </si>
  <si>
    <t>721211422</t>
  </si>
  <si>
    <t>Podlahové vpusti se svislým odtokem DN 50/75/110 mřížka nerez 138x138</t>
  </si>
  <si>
    <t>-1721043833</t>
  </si>
  <si>
    <t>721212125</t>
  </si>
  <si>
    <t>Odtokové sprchové žlaby se zápachovou uzávěrkou a krycím roštem délky 900 mm</t>
  </si>
  <si>
    <t>-854915358</t>
  </si>
  <si>
    <t>721290111</t>
  </si>
  <si>
    <t>Zkouška těsnosti kanalizace v objektech vodou do DN 125</t>
  </si>
  <si>
    <t>-751047066</t>
  </si>
  <si>
    <t xml:space="preserve">Poznámka k souboru cen:_x000D_
1. V ceně -0123 není započteno dodání média; jeho dodávka se oceňuje ve specifikaci._x000D_
</t>
  </si>
  <si>
    <t>180,7+20,6</t>
  </si>
  <si>
    <t>721290113</t>
  </si>
  <si>
    <t>Zkouška těsnosti kanalizace v objektech vodou DN 250 nebo DN 300</t>
  </si>
  <si>
    <t>-146499620</t>
  </si>
  <si>
    <t>721301501</t>
  </si>
  <si>
    <t>Zaslepení svislého odpadu DN 50 mm, pozice - 5a, 8f, 11a, 12a, 12b, 12c</t>
  </si>
  <si>
    <t>-899572933</t>
  </si>
  <si>
    <t>721301502</t>
  </si>
  <si>
    <t>Zaslepení svislého odpadu DN 110 mm, pozice - 7a, 8a, 8c, 8e, 9b</t>
  </si>
  <si>
    <t>237890296</t>
  </si>
  <si>
    <t>721301503</t>
  </si>
  <si>
    <t>Zaslepení svislého odpadu DN 125/140 mm, pozice - 13b</t>
  </si>
  <si>
    <t>280437344</t>
  </si>
  <si>
    <t>721301504</t>
  </si>
  <si>
    <t>Napojení na potrubí kanalizace pod stropem 2.NP, vedené ze 3.NP - DN 75 mm - 1, 2, 3, 4, 6</t>
  </si>
  <si>
    <t>-734694456</t>
  </si>
  <si>
    <t>721301505</t>
  </si>
  <si>
    <t>Napojení na potrubí kanalizace pod stropem 2.NP, vedené ze 3.NP - DN 110 mm - 5, 7, 9, 11, 12</t>
  </si>
  <si>
    <t>353066036</t>
  </si>
  <si>
    <t>721301506</t>
  </si>
  <si>
    <t>Napojení na potrubí kanalizace pod stropem 2.NP, vedené ze 3.NP - DN 125/140 mm - 8, 13</t>
  </si>
  <si>
    <t>-622969175</t>
  </si>
  <si>
    <t>721301507</t>
  </si>
  <si>
    <t xml:space="preserve">Napojení na stávající potrubí kanalizace pod stropem 1.NP, DN 75 mm - 1, 2, 3, 4, 6 </t>
  </si>
  <si>
    <t>1311460845</t>
  </si>
  <si>
    <t>721301508</t>
  </si>
  <si>
    <t xml:space="preserve">Napojení na stávající potrubí kanalizace pod stropem 1.NP, DN 110 mm - 5, 7, 9, 11, 12 </t>
  </si>
  <si>
    <t>-1107697376</t>
  </si>
  <si>
    <t>721301509</t>
  </si>
  <si>
    <t xml:space="preserve">Napojení na stávající potrubí kanalizace pod stropem 1.NP, DN 125/140 mm - 8, 13 </t>
  </si>
  <si>
    <t>-227501766</t>
  </si>
  <si>
    <t>998721102</t>
  </si>
  <si>
    <t>Přesun hmot pro vnitřní kanalizace stanovený z hmotnosti přesunovaného materiálu vodorovná dopravní vzdálenost do 50 m v objektech výšky přes 6 do 12 m</t>
  </si>
  <si>
    <t>-696794836</t>
  </si>
  <si>
    <t>998721181</t>
  </si>
  <si>
    <t>Přesun hmot pro vnitřní kanalizace stanovený z hmotnosti přesunovaného materiálu Příplatek k ceně za přesun prováděný bez použití mechanizace pro jakoukoliv výšku objektu</t>
  </si>
  <si>
    <t>714908229</t>
  </si>
  <si>
    <t>722</t>
  </si>
  <si>
    <t>Zdravotechnika - vnitřní vodovod</t>
  </si>
  <si>
    <t>722130233</t>
  </si>
  <si>
    <t>Potrubí z ocelových trubek pozinkovaných závitových svařovaných běžných DN 25</t>
  </si>
  <si>
    <t>831752522</t>
  </si>
  <si>
    <t>6,2+2,2</t>
  </si>
  <si>
    <t>722130234</t>
  </si>
  <si>
    <t>Potrubí z ocelových trubek pozinkovaných závitových svařovaných běžných DN 32</t>
  </si>
  <si>
    <t>990358485</t>
  </si>
  <si>
    <t>722174002</t>
  </si>
  <si>
    <t>Potrubí z plastových trubek z polypropylenu (PPR) svařovaných polyfuzně PN 16 (SDR 7,4) D 20 x 2,8</t>
  </si>
  <si>
    <t>-2146750090</t>
  </si>
  <si>
    <t xml:space="preserve">Poznámka k souboru cen:_x000D_
1. V cenách -4001 až -4088 jsou započteny náklady na montáž a dodávku potrubí a tvarovek._x000D_
</t>
  </si>
  <si>
    <t>26,1+151,3+150,7</t>
  </si>
  <si>
    <t>722174003</t>
  </si>
  <si>
    <t>Potrubí z plastových trubek z polypropylenu (PPR) svařovaných polyfuzně PN 16 (SDR 7,4) D 25 x 3,5</t>
  </si>
  <si>
    <t>-308758128</t>
  </si>
  <si>
    <t>32,3+35,2+36,4</t>
  </si>
  <si>
    <t>722174004</t>
  </si>
  <si>
    <t>Potrubí z plastových trubek z polypropylenu (PPR) svařovaných polyfuzně PN 16 (SDR 7,4) D 32 x 4,4</t>
  </si>
  <si>
    <t>-1554207168</t>
  </si>
  <si>
    <t>38,5+3,6+13,6</t>
  </si>
  <si>
    <t>722174005</t>
  </si>
  <si>
    <t>Potrubí z plastových trubek z polypropylenu (PPR) svařovaných polyfuzně PN 16 (SDR 7,4) D 40 x 5,5</t>
  </si>
  <si>
    <t>-1379338287</t>
  </si>
  <si>
    <t>722181232</t>
  </si>
  <si>
    <t>Ochrana potrubí termoizolačními trubicemi z pěnového polyetylenu PE přilepenými v příčných a podélných spojích, tloušťky izolace přes 9 do 13 mm, vnitřního průměru izolace DN přes 22 do 45 mm</t>
  </si>
  <si>
    <t>-52070785</t>
  </si>
  <si>
    <t xml:space="preserve">Poznámka k souboru cen:_x000D_
1. V cenách -1211 až -1256 jsou započteny i náklady na dodání tepelně izolačních trubic._x000D_
</t>
  </si>
  <si>
    <t>722181233</t>
  </si>
  <si>
    <t>Ochrana potrubí termoizolačními trubicemi z pěnového polyetylenu PE přilepenými v příčných a podélných spojích, tloušťky izolace přes 9 do 13 mm, vnitřního průměru izolace DN přes 45 do 63 mm</t>
  </si>
  <si>
    <t>-1454046322</t>
  </si>
  <si>
    <t>13,2+22,4+10,8</t>
  </si>
  <si>
    <t>722181234</t>
  </si>
  <si>
    <t>Ochrana potrubí termoizolačními trubicemi z pěnového polyetylenu PE přilepenými v příčných a podélných spojích, tloušťky izolace přes 9 do 13 mm, vnitřního průměru izolace DN přes 63 do 89 mm</t>
  </si>
  <si>
    <t>-402376110</t>
  </si>
  <si>
    <t>20+13,3+2,9</t>
  </si>
  <si>
    <t>722181235</t>
  </si>
  <si>
    <t>Ochrana potrubí termoizolačními trubicemi z pěnového polyetylenu PE přilepenými v příčných a podélných spojích, tloušťky izolace přes 9 do 13 mm, vnitřního průměru izolace DN přes 89 mm</t>
  </si>
  <si>
    <t>1122385138</t>
  </si>
  <si>
    <t>31,1+10,2+14,5+10,4+10,8</t>
  </si>
  <si>
    <t>722181241</t>
  </si>
  <si>
    <t>Ochrana potrubí termoizolačními trubicemi z pěnového polyetylenu PE přilepenými v příčných a podélných spojích, tloušťky izolace přes 13 do 20 mm, vnitřního průměru izolace DN do 22 mm</t>
  </si>
  <si>
    <t>146795179</t>
  </si>
  <si>
    <t>722181242</t>
  </si>
  <si>
    <t>Ochrana potrubí termoizolačními trubicemi z pěnového polyetylenu PE přilepenými v příčných a podélných spojích, tloušťky izolace přes 13 do 20 mm, vnitřního průměru izolace DN přes 22 do 45 mm</t>
  </si>
  <si>
    <t>1082197109</t>
  </si>
  <si>
    <t>103,9+55,7+9,3+6,2+6,6+2,2</t>
  </si>
  <si>
    <t>722190401</t>
  </si>
  <si>
    <t>Zřízení přípojek na potrubí vyvedení a upevnění výpustek do DN 25</t>
  </si>
  <si>
    <t>1840892423</t>
  </si>
  <si>
    <t xml:space="preserve">Poznámka k souboru cen:_x000D_
1. Cenami -0401 až -0403 se oceňuje vyvedení a upevnění výpustek zařizovacích předmětů a výtokových armatur._x000D_
2. Potrubí vodovodních přípojek k zařizovacím předmětům, výtokovým armaturám, případně strojům a zařízením se oceňuje příslušnými cenami potrubí jako rozvod._x000D_
</t>
  </si>
  <si>
    <t>73+5*2+5*2</t>
  </si>
  <si>
    <t>722220211</t>
  </si>
  <si>
    <t>Armatury s jedním závitem přechodové tvarovky PPR, PN 20 (SDR 6) s kovovým závitem vnitřním kolena 90° D 20 x G 1/2</t>
  </si>
  <si>
    <t>-860767350</t>
  </si>
  <si>
    <t xml:space="preserve">Poznámka k souboru cen:_x000D_
1. Cenami -9101 až -9106 nelze oceňovat montáž nástěnek._x000D_
2. V cenách –0111 až -0122 je započteno i vyvedení a upevnění výpustek._x000D_
</t>
  </si>
  <si>
    <t>722220212</t>
  </si>
  <si>
    <t>Armatury s jedním závitem přechodové tvarovky PPR, PN 20 (SDR 6) s kovovým závitem vnitřním kolena 90° D 25 x G 3/4</t>
  </si>
  <si>
    <t>-1397919494</t>
  </si>
  <si>
    <t>722240101</t>
  </si>
  <si>
    <t>Armatury z plastických hmot ventily (PPR) přímé DN 20</t>
  </si>
  <si>
    <t>1808275855</t>
  </si>
  <si>
    <t>722240102</t>
  </si>
  <si>
    <t>Armatury z plastických hmot ventily (PPR) přímé DN 25</t>
  </si>
  <si>
    <t>-1673237251</t>
  </si>
  <si>
    <t>722240103</t>
  </si>
  <si>
    <t>Armatury z plastických hmot ventily (PPR) přímé DN 32</t>
  </si>
  <si>
    <t>1420047538</t>
  </si>
  <si>
    <t>722240122</t>
  </si>
  <si>
    <t>Armatury z plastických hmot kohouty (PPR) kulové DN 20</t>
  </si>
  <si>
    <t>656941701</t>
  </si>
  <si>
    <t>722240123</t>
  </si>
  <si>
    <t>Armatury z plastických hmot kohouty (PPR) kulové DN 25</t>
  </si>
  <si>
    <t>1112738188</t>
  </si>
  <si>
    <t>722250133</t>
  </si>
  <si>
    <t>Požární příslušenství a armatury hydrantový systém s tvarově stálou hadicí celoplechový D 25 x 30 m</t>
  </si>
  <si>
    <t>-573071167</t>
  </si>
  <si>
    <t>1+1</t>
  </si>
  <si>
    <t>722251015</t>
  </si>
  <si>
    <t>Napojení na stávající potrubí rozvodů vody</t>
  </si>
  <si>
    <t>354253150</t>
  </si>
  <si>
    <t>6+6+6+3+5+7+3+2+2</t>
  </si>
  <si>
    <t>722251016</t>
  </si>
  <si>
    <t>Zabezpečení vývodů po dobu tlakové zkoušky vodovodního potrubí, celé rekonstrukce, průběžně po částech</t>
  </si>
  <si>
    <t>-1278883983</t>
  </si>
  <si>
    <t>722290226</t>
  </si>
  <si>
    <t>Zkoušky, proplach a desinfekce vodovodního potrubí zkoušky těsnosti vodovodního potrubí závitového do DN 50</t>
  </si>
  <si>
    <t>-551150462</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</si>
  <si>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</si>
  <si>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497+15</t>
  </si>
  <si>
    <t>722290234</t>
  </si>
  <si>
    <t>Zkoušky, proplach a desinfekce vodovodního potrubí proplach a desinfekce vodovodního potrubí do DN 80</t>
  </si>
  <si>
    <t>976205482</t>
  </si>
  <si>
    <t>998722102</t>
  </si>
  <si>
    <t>Přesun hmot pro vnitřní vodovod stanovený z hmotnosti přesunovaného materiálu vodorovná dopravní vzdálenost do 50 m v objektech výšky přes 6 do 12 m</t>
  </si>
  <si>
    <t>-592277373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</si>
  <si>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</si>
  <si>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998722181</t>
  </si>
  <si>
    <t>Přesun hmot pro vnitřní vodovod stanovený z hmotnosti přesunovaného materiálu Příplatek k ceně za přesun prováděný bez použití mechanizace pro jakoukoliv výšku objektu</t>
  </si>
  <si>
    <t>95883850</t>
  </si>
  <si>
    <t>725112022</t>
  </si>
  <si>
    <t>Zařízení záchodů klozety keramické závěsné na nosné stěny s hlubokým splachováním odpad vodorovný</t>
  </si>
  <si>
    <t>-1428648920</t>
  </si>
  <si>
    <t xml:space="preserve">Poznámka k souboru cen:_x000D_
1. V cenách -1351, -1361 není započten napájecí zdroj._x000D_
2. V cenách jsou započtená klozetová sedátka._x000D_
</t>
  </si>
  <si>
    <t>2+3</t>
  </si>
  <si>
    <t>55167394</t>
  </si>
  <si>
    <t>sedátko klozetové duroplastové bílé antibakteriální</t>
  </si>
  <si>
    <t>268752135</t>
  </si>
  <si>
    <t>725119125</t>
  </si>
  <si>
    <t>Zařízení záchodů montáž klozetových mís závěsných na nosné stěny</t>
  </si>
  <si>
    <t>-1108353897</t>
  </si>
  <si>
    <t>64236051</t>
  </si>
  <si>
    <t>klozet keramický bílý závěsný hluboké splachování pro handicapované</t>
  </si>
  <si>
    <t>-1803022703</t>
  </si>
  <si>
    <t>725211603</t>
  </si>
  <si>
    <t>Umyvadla keramická bez výtokových armatur se zápachovou uzávěrkou připevněná na stěnu šrouby bílá bez sloupu nebo krytu na sifon 600 mm</t>
  </si>
  <si>
    <t>796482040</t>
  </si>
  <si>
    <t xml:space="preserve">Poznámka k souboru cen:_x000D_
1. V cenách -2101 a -2102 je započteno i dodání zápachové uzávěrky._x000D_
2. V cenách –4112-14, -4141-43, -4151-56, -4161-63, -4211, 21, 31, není započten napájecí zdroj_x000D_
3. V cenách -1651, -1656 a -1661, -1666 není započteno dodání skříňky._x000D_
</t>
  </si>
  <si>
    <t>12+2+1+1+1</t>
  </si>
  <si>
    <t>64211034</t>
  </si>
  <si>
    <t>kryt sifonu keramický bílý umyvadla 600x450x190 mm</t>
  </si>
  <si>
    <t>-1842000867</t>
  </si>
  <si>
    <t>725211681</t>
  </si>
  <si>
    <t>Umyvadla keramická bez výtokových armatur zdravotní se zápachovou uzávěrkou připevněná na stěnu šrouby bílá 640 mm</t>
  </si>
  <si>
    <t>-1072962503</t>
  </si>
  <si>
    <t>725211701</t>
  </si>
  <si>
    <t>Umyvadla umývátka keramická se zápachovou uzávěrkou stěnová 400 mm</t>
  </si>
  <si>
    <t>1328932770</t>
  </si>
  <si>
    <t>64211009</t>
  </si>
  <si>
    <t>kryt sifonu keramický bílý 210x285x345 mm</t>
  </si>
  <si>
    <t>-2080626559</t>
  </si>
  <si>
    <t>725311121</t>
  </si>
  <si>
    <t>Dřezy bez výtokových armatur jednoduché se zápachovou uzávěrkou nerezové s odkapávací plochou 560x480 mm a miskou</t>
  </si>
  <si>
    <t>-403032920</t>
  </si>
  <si>
    <t xml:space="preserve">Poznámka k souboru cen:_x000D_
1. V ceně -1131 není započtena úhelníková příchytka._x000D_
2. V cenách -1141, není započten napájecí zdroj._x000D_
</t>
  </si>
  <si>
    <t>725311131</t>
  </si>
  <si>
    <t>Dřezy bez výtokových armatur dvojité se zápachovou uzávěrkou nerezové nástavné 900x600 mm</t>
  </si>
  <si>
    <t>-599197619</t>
  </si>
  <si>
    <t>725339111</t>
  </si>
  <si>
    <t>Výlevky montáž výlevky</t>
  </si>
  <si>
    <t>-1357327621</t>
  </si>
  <si>
    <t>55231313</t>
  </si>
  <si>
    <t>výlevka nerezová závěsná se zadní stěnou a mřížkou</t>
  </si>
  <si>
    <t>-1001134928</t>
  </si>
  <si>
    <t>725813111</t>
  </si>
  <si>
    <t>Ventily rohové bez připojovací trubičky nebo flexi hadičky G 1/2</t>
  </si>
  <si>
    <t>1229299157</t>
  </si>
  <si>
    <t>3+5+12*2+2*2+2+2+2+3*2+4*2+2+2+2+2*2+2+1+2*2</t>
  </si>
  <si>
    <t>55190006</t>
  </si>
  <si>
    <t>hadice flexibilní sanitární 3/8"</t>
  </si>
  <si>
    <t>-1004656675</t>
  </si>
  <si>
    <t>73*0,5 'Přepočtené koeficientem množství</t>
  </si>
  <si>
    <t>725821312</t>
  </si>
  <si>
    <t>Baterie dřezové nástěnné pákové s otáčivým kulatým ústím a délkou ramínka 300 mm</t>
  </si>
  <si>
    <t>-1191698930</t>
  </si>
  <si>
    <t xml:space="preserve">Poznámka k souboru cen:_x000D_
1. V ceně -1422 není započten napájecí zdroj._x000D_
</t>
  </si>
  <si>
    <t>725821326</t>
  </si>
  <si>
    <t>Baterie dřezové stojánkové pákové s otáčivým ústím a délkou ramínka 265 mm</t>
  </si>
  <si>
    <t>999065198</t>
  </si>
  <si>
    <t>1+1+1</t>
  </si>
  <si>
    <t>725822612</t>
  </si>
  <si>
    <t>Baterie umyvadlové stojánkové pákové s výpustí</t>
  </si>
  <si>
    <t>-1680601005</t>
  </si>
  <si>
    <t xml:space="preserve">Poznámka k souboru cen:_x000D_
1. V cenách –2654, 56, -9101-9202 není započten napájecí zdroj._x000D_
</t>
  </si>
  <si>
    <t>11+2+1+1+1+3</t>
  </si>
  <si>
    <t>725822642</t>
  </si>
  <si>
    <t>Baterie umyvadlové stojánkové automatické senzorové přívodem teplé a studené vody</t>
  </si>
  <si>
    <t>-421238114</t>
  </si>
  <si>
    <t>725822650</t>
  </si>
  <si>
    <t>Baterie umyvadlové stojánkové automatické senzorové směšovací s termostatickým ventilem pro ZTP</t>
  </si>
  <si>
    <t>677447523</t>
  </si>
  <si>
    <t>725841354</t>
  </si>
  <si>
    <t>Baterie sprchové automatické s termostatickým ventilem a sprchovou růžicí</t>
  </si>
  <si>
    <t>1716429624</t>
  </si>
  <si>
    <t xml:space="preserve">Poznámka k souboru cen:_x000D_
1. V cenách –1353-54 není započten napájecí zdroj._x000D_
</t>
  </si>
  <si>
    <t>725861102</t>
  </si>
  <si>
    <t>Zápachové uzávěrky zařizovacích předmětů pro umyvadla DN 40</t>
  </si>
  <si>
    <t>725236862</t>
  </si>
  <si>
    <t xml:space="preserve">Poznámka k souboru cen:_x000D_
1. Pro volbu cen zápachových uzávěrek je rozhodující vnější průměr připojovací trubky._x000D_
2. V cenách je započteno i propojení zápachové uzávěrky s odpadní výpustkou._x000D_
3. Cenami zápachových uzávěrek nelze oceňovat zápachové uzávěrky, pokud jsou započteny v cenách zařizovacích předmětů._x000D_
4. Přechodové tvarovky pro připojení k armaturám se oceňují samostatně cenami souboru cen 722 22-.._x000D_
</t>
  </si>
  <si>
    <t>17,000+4+3</t>
  </si>
  <si>
    <t>725862103</t>
  </si>
  <si>
    <t>Zápachové uzávěrky zařizovacích předmětů pro dřezy DN 40/50</t>
  </si>
  <si>
    <t>-491164752</t>
  </si>
  <si>
    <t>725862123</t>
  </si>
  <si>
    <t>Zápachové uzávěrky zařizovacích předmětů pro dvojdřezy s přípojkou pro pračku nebo myčku DN 40/50</t>
  </si>
  <si>
    <t>123427580</t>
  </si>
  <si>
    <t>725901501</t>
  </si>
  <si>
    <t>Nerezový mycí stůl velikosti 700x600 mm, konstrukce z nerezu na nožičkách, s lisovaným dřezem z nerezu velikosti 400x400x250 mm, s pracovním stolem-deskou</t>
  </si>
  <si>
    <t>-924686108</t>
  </si>
  <si>
    <t>998725102</t>
  </si>
  <si>
    <t>Přesun hmot pro zařizovací předměty stanovený z hmotnosti přesunovaného materiálu vodorovná dopravní vzdálenost do 50 m v objektech výšky přes 6 do 12 m</t>
  </si>
  <si>
    <t>1665852561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</si>
  <si>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</si>
  <si>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998725181</t>
  </si>
  <si>
    <t>Přesun hmot pro zařizovací předměty stanovený z hmotnosti přesunovaného materiálu Příplatek k cenám za přesun prováděný bez použití mechanizace pro jakoukoliv výšku objektu</t>
  </si>
  <si>
    <t>-1454556978</t>
  </si>
  <si>
    <t>726</t>
  </si>
  <si>
    <t>Zdravotechnika - předstěnové instalace</t>
  </si>
  <si>
    <t>726111031</t>
  </si>
  <si>
    <t>Předstěnové instalační systémy pro zazdění do masivních zděných konstrukcí pro závěsné klozety ovládání zepředu, stavební výška 1080 mm</t>
  </si>
  <si>
    <t>2052799263</t>
  </si>
  <si>
    <t xml:space="preserve">Poznámka k souboru cen:_x000D_
1. V cenách -1031, -1032 jsou započteny náklady na dodání ovládacích tlačítek._x000D_
2. V cenách -1202 až -1204 nejsou započteny náklady na dodání ovládacích tlačítek._x000D_
3. V cenách nejsou započteny náklady na dodávku zařizovacích předmětů._x000D_
</t>
  </si>
  <si>
    <t>998726112</t>
  </si>
  <si>
    <t>Přesun hmot pro instalační prefabrikáty stanovený z hmotnosti přesunovaného materiálu vodorovná dopravní vzdálenost do 50 m v objektech výšky přes 6 m do 12 m</t>
  </si>
  <si>
    <t>-1754498497</t>
  </si>
  <si>
    <t>998726181</t>
  </si>
  <si>
    <t>Přesun hmot pro instalační prefabrikáty stanovený z hmotnosti přesunovaného materiálu Příplatek k cenám za přesun prováděný bez použití mechanizace pro jakoukoliv výšku objektu</t>
  </si>
  <si>
    <t>-190736152</t>
  </si>
  <si>
    <t>Požární prostupy pro potrubí požárně dělícím stropem mezi 1.NP a 2.NP, pro celé podlaží, výpomoc akreditované firmy</t>
  </si>
  <si>
    <t>-384831581</t>
  </si>
  <si>
    <t>Požární prostupy pro potrubí požárně dělícími stěnami, ve 2.NP, pro celé podlaží - výpomoc akreditované firmy</t>
  </si>
  <si>
    <t>2145324735</t>
  </si>
  <si>
    <t>727101503</t>
  </si>
  <si>
    <t>Požární prostupy pro potrubí požárně dělícími stěnami v instalačních šachtách, pro celé podlaží - výpomoc akreditované firmy</t>
  </si>
  <si>
    <t>1899489977</t>
  </si>
  <si>
    <t>O-01</t>
  </si>
  <si>
    <t>Zednické výpomoci, obsahující: vysekání rýh ve zdech, vysekání otvorů stropy a zdmi, vybourání rýh v podlahách, zapravení potrubí v rýhách ve zdech, zapravení potrubí v otvorech ve stropech a zdech, zapravení potrubí v rýhách v podlahách, úprava v sádrokartonových stěnách, úprava v podhledech, fixace potrubí zapěnováním, fixace potrubí objímkami, zapravení rýh a prostupů omítkou</t>
  </si>
  <si>
    <t>-880092326</t>
  </si>
  <si>
    <t>04 - rozvody medicinálních plynů</t>
  </si>
  <si>
    <t>M - Práce a dodávky M</t>
  </si>
  <si>
    <t xml:space="preserve">    23-M - Montáže potrubí</t>
  </si>
  <si>
    <t xml:space="preserve">      23-M-01 - Rozvody</t>
  </si>
  <si>
    <t xml:space="preserve">      23-M-02 - Signalizace</t>
  </si>
  <si>
    <t xml:space="preserve">      23-M-03 - Ukončovací prvky</t>
  </si>
  <si>
    <t xml:space="preserve">      23-M-04 - Příslušenství</t>
  </si>
  <si>
    <t xml:space="preserve">      23-M-05 - Ostatní</t>
  </si>
  <si>
    <t>Práce a dodávky M</t>
  </si>
  <si>
    <t>23-M</t>
  </si>
  <si>
    <t>Montáže potrubí</t>
  </si>
  <si>
    <t>23-M-01</t>
  </si>
  <si>
    <t>Rozvody</t>
  </si>
  <si>
    <t>Pol1</t>
  </si>
  <si>
    <t>měděná trubka 8x1</t>
  </si>
  <si>
    <t>Pol2</t>
  </si>
  <si>
    <t>měděná trubka 12x1</t>
  </si>
  <si>
    <t>Pol3</t>
  </si>
  <si>
    <t>měděná trubka 18x1</t>
  </si>
  <si>
    <t>Pol4</t>
  </si>
  <si>
    <t>prořez trubek 3%</t>
  </si>
  <si>
    <t>Pol5</t>
  </si>
  <si>
    <t>Ag pájka 45+pasta</t>
  </si>
  <si>
    <t>g</t>
  </si>
  <si>
    <t>Pol6</t>
  </si>
  <si>
    <t>chránička potrubí-oc.trubka 21.6x2.6 (0,5m)</t>
  </si>
  <si>
    <t>Pol7</t>
  </si>
  <si>
    <t>chránička potrubí-oc.trubka 26.9x2.6 (0,5m)</t>
  </si>
  <si>
    <t>Pol8</t>
  </si>
  <si>
    <t>chránička potrubí-oc.trubka 31.8x2.6 (0,5m)</t>
  </si>
  <si>
    <t>Pol9</t>
  </si>
  <si>
    <t>tvarovky Cu do pr.18</t>
  </si>
  <si>
    <t>Pol10</t>
  </si>
  <si>
    <t>konzole jednoduchá</t>
  </si>
  <si>
    <t>Pol11</t>
  </si>
  <si>
    <t>značení potrubí</t>
  </si>
  <si>
    <t>Pol12</t>
  </si>
  <si>
    <t>ochranný plyn pro pájení Cu trubek</t>
  </si>
  <si>
    <t>Pol13</t>
  </si>
  <si>
    <t>propláchnutí rozvodu dusíkem</t>
  </si>
  <si>
    <t>Pol14</t>
  </si>
  <si>
    <t>napojení na stávající rozvod</t>
  </si>
  <si>
    <t>Pol15</t>
  </si>
  <si>
    <t>odstavení části stávajícího rozvodu</t>
  </si>
  <si>
    <t>Pol16</t>
  </si>
  <si>
    <t>úseková tlaková zkouška</t>
  </si>
  <si>
    <t>Pol17</t>
  </si>
  <si>
    <t>závěrečná tlaková zkouška</t>
  </si>
  <si>
    <t>Pol18</t>
  </si>
  <si>
    <t>kulový kohout DN15 vč.šroubení</t>
  </si>
  <si>
    <t>23-M-02</t>
  </si>
  <si>
    <t>Signalizace</t>
  </si>
  <si>
    <t>Pol19</t>
  </si>
  <si>
    <t>ventil.krabice pro 1 plyn kompletní (1xuzav.ventil,1xpřip.zálohy,1xčidlo snímání tlaku)</t>
  </si>
  <si>
    <t>Pol20</t>
  </si>
  <si>
    <t>monitorovací zařízení s dotyk.LCD displejem pro 12 vstupů, uživatelsky nastavitelné, příprava pro měření spotřeby plynu</t>
  </si>
  <si>
    <t>23-M-03</t>
  </si>
  <si>
    <t>Ukončovací prvky</t>
  </si>
  <si>
    <t>Pol21</t>
  </si>
  <si>
    <t>lékařský nástěnný panel s terminální jednotkou pod omítku</t>
  </si>
  <si>
    <t>Pol22</t>
  </si>
  <si>
    <t>nástěnná lůžková rampa pro 1 lůžko , délka 1650mm, výbava na 1 lůžko : 1x O2, 2x zásuvka MDO, 2x zásuvka DO-LED, 3x zdířka ochr.pospojení, 2x data RJ45 6Cat, 2x medilišta 400mm,osvětlení přímé (ovládané z rampy), nepřímé (ovládané ode dveří),</t>
  </si>
  <si>
    <t>Pol23</t>
  </si>
  <si>
    <t>nástěnná lůžková rampa pro 2 lůžka , délka 3300mm, výbava na 1 lůžko : 1x O2, 2x zásuvka MDO, 2x zásuvka DO-LED, 3x zdířka ochr.pospojení, 2x data RJ45 6Cat, 2x medilišta 400mm,osvětlení přímé (ovládané z rampy), nepřímé (ovládané ode dveří),</t>
  </si>
  <si>
    <t>23-M-04</t>
  </si>
  <si>
    <t>Příslušenství</t>
  </si>
  <si>
    <t>Pol24</t>
  </si>
  <si>
    <t>teleskop.tyč vč.držáku a plenty na stěnu</t>
  </si>
  <si>
    <t>23-M-05</t>
  </si>
  <si>
    <t>Pol25</t>
  </si>
  <si>
    <t>dokumentace skut.stavu (3x paré, 1x CD)</t>
  </si>
  <si>
    <t>Pol26</t>
  </si>
  <si>
    <t>zahájení,ukončení a předání</t>
  </si>
  <si>
    <t>Pol27</t>
  </si>
  <si>
    <t>přesun hmot</t>
  </si>
  <si>
    <t>Pol28</t>
  </si>
  <si>
    <t>zkoušky a revize</t>
  </si>
  <si>
    <t>05 - ústřední vytápění</t>
  </si>
  <si>
    <t xml:space="preserve">    730 - Ústřední vytápění</t>
  </si>
  <si>
    <t>730</t>
  </si>
  <si>
    <t>Ústřední vytápění</t>
  </si>
  <si>
    <t>730101501</t>
  </si>
  <si>
    <t>Materiál na zaslepení stoupaček</t>
  </si>
  <si>
    <t>1252946435</t>
  </si>
  <si>
    <t>730101502</t>
  </si>
  <si>
    <t>Vodoinstalaterské práce</t>
  </si>
  <si>
    <t>1469480946</t>
  </si>
  <si>
    <t>730101503</t>
  </si>
  <si>
    <t>Doprava + přesun hmot + likvidace suti</t>
  </si>
  <si>
    <t>-1992789678</t>
  </si>
  <si>
    <t>730101510</t>
  </si>
  <si>
    <t>Termostatický ventil 1/2, 3/4, dodávka a montáž</t>
  </si>
  <si>
    <t>-723534983</t>
  </si>
  <si>
    <t>730101511</t>
  </si>
  <si>
    <t>Termostatická hlavice, dodávka a montáž</t>
  </si>
  <si>
    <t>-243822869</t>
  </si>
  <si>
    <t>730101512</t>
  </si>
  <si>
    <t>Šroubení uzavíratelné 1/2, 3/4, dodávka a montáž</t>
  </si>
  <si>
    <t>-1077165661</t>
  </si>
  <si>
    <t>730101513</t>
  </si>
  <si>
    <t xml:space="preserve">Držáky topení osazení na chemickou kotvu </t>
  </si>
  <si>
    <t>1841837099</t>
  </si>
  <si>
    <t>730101514</t>
  </si>
  <si>
    <t>Přechody lisovací 1/2, 3/4, dodávka a montáž</t>
  </si>
  <si>
    <t>-2146792302</t>
  </si>
  <si>
    <t>730101515</t>
  </si>
  <si>
    <t>Trubka topenářská CU 18mm (1/2) dodávka a montáž</t>
  </si>
  <si>
    <t>1902699112</t>
  </si>
  <si>
    <t>730101516</t>
  </si>
  <si>
    <t>Trubka topenářská CU 22mm (3/4) dodávka a montáž</t>
  </si>
  <si>
    <t>215756702</t>
  </si>
  <si>
    <t>730101517</t>
  </si>
  <si>
    <t>Demontáž topení</t>
  </si>
  <si>
    <t>222351632</t>
  </si>
  <si>
    <t>730101518</t>
  </si>
  <si>
    <t>Montáž radiátorů</t>
  </si>
  <si>
    <t>1712241197</t>
  </si>
  <si>
    <t>730101519</t>
  </si>
  <si>
    <t>Doprava + přesun hmot</t>
  </si>
  <si>
    <t>-1249511422</t>
  </si>
  <si>
    <t>06 - elektroinstalace - silnoproud</t>
  </si>
  <si>
    <t>D1 - Specifikace materiálu – kabely</t>
  </si>
  <si>
    <t>D2 - Specifikace materiálu – svítidla</t>
  </si>
  <si>
    <t>D3 - Specifikace materiálu – žlaby, trubky, lišty</t>
  </si>
  <si>
    <t>D4 - Specifikace materiálu – krabice, nosné konstrukce, závěsy</t>
  </si>
  <si>
    <t>D5 - Specifikace materiálu – spínače, ovladače</t>
  </si>
  <si>
    <t>D6 - Specifikace materiálu – zásuvky</t>
  </si>
  <si>
    <t>D7 - Specifikace materiálu – ukončení kabelů</t>
  </si>
  <si>
    <t>D8 - Specifikace materiálu – rozvaděče</t>
  </si>
  <si>
    <t>D9 - Specifikace materiálu – ostatní</t>
  </si>
  <si>
    <t>D10 - Práce HZS</t>
  </si>
  <si>
    <t>Specifikace materiálu – kabely</t>
  </si>
  <si>
    <t>Pol78</t>
  </si>
  <si>
    <t>Kabel CXKE-R 3Ox1,5 mm2</t>
  </si>
  <si>
    <t>Pol79</t>
  </si>
  <si>
    <t>Kabel CXKE-R 3Jx1,5 mm2</t>
  </si>
  <si>
    <t>Pol80</t>
  </si>
  <si>
    <t>Kabel CXKE-R 3Jx2,5 mm2</t>
  </si>
  <si>
    <t>Pol81</t>
  </si>
  <si>
    <t>Kabel CXKE-R 5Jx1,5 mm2</t>
  </si>
  <si>
    <t>Pol82</t>
  </si>
  <si>
    <t>Kabel CXKE-R 5Jx2,5 mm2</t>
  </si>
  <si>
    <t>Pol83</t>
  </si>
  <si>
    <t>Kabel CXKE-R 5Jx10 mm2</t>
  </si>
  <si>
    <t>Pol84</t>
  </si>
  <si>
    <t>Kabel CXKE-R 5Jx25 mm2</t>
  </si>
  <si>
    <t>Pol85</t>
  </si>
  <si>
    <t>Kabel SHKFH-R 2x2x0,8</t>
  </si>
  <si>
    <t>Pol86</t>
  </si>
  <si>
    <t>Kabel s funkční schopností při požáru FE180/E180min-NHXH-J 3x1,5 mm2 (CXKH-V B2ca,s1,DO</t>
  </si>
  <si>
    <t>Pol87</t>
  </si>
  <si>
    <t>Kabel s funkční schopností při požáru FE180/E180min-NHXH-J 3x2,5 mm2 (CXKH-V B2ca,s1,DO</t>
  </si>
  <si>
    <t>Pol88</t>
  </si>
  <si>
    <t>Kabel s funkční schopností při požáru FE180/E180min-NHXH-J 3x6 mm2 (CXKH-V B2ca,s1,DO</t>
  </si>
  <si>
    <t>Pol89</t>
  </si>
  <si>
    <t>Kabel s funkční schopností při požáru FE180/E180min-NHXH-J 5x1,5 mm2 (CXKH-V B2ca,s1,DO</t>
  </si>
  <si>
    <t>Pol90</t>
  </si>
  <si>
    <t>Kabel s funkční schopností při požáru FE180/E180min-NHXH-J 5x10 mm2 (CXKH-V B2ca,s1,DO</t>
  </si>
  <si>
    <t>Pol91</t>
  </si>
  <si>
    <t>Kabel s funkční schopností při požáru FE180/E180min-NHXH-J 5x25 mm2 (CXKH-V B2ca,s1,DO</t>
  </si>
  <si>
    <t>Pol92</t>
  </si>
  <si>
    <t>Vodič 1CH-R 4 mm2 žlzel</t>
  </si>
  <si>
    <t>Pol93</t>
  </si>
  <si>
    <t>Vodič 1CH-R 6 mm2 žlzel</t>
  </si>
  <si>
    <t>Pol94</t>
  </si>
  <si>
    <t>Vodič CY 25 mm2 žlzel</t>
  </si>
  <si>
    <t>Specifikace materiálu – svítidla</t>
  </si>
  <si>
    <t>Pol95</t>
  </si>
  <si>
    <t>A - LED podhledové čtvercové svítidlo(600x600mm), ocel.kryt opál. metakrylát; do 50W; IP 40; chodby,denní místnosti návštěvní prostory</t>
  </si>
  <si>
    <t>Pol96</t>
  </si>
  <si>
    <t>B – LED podhledové čtvercové dekorativní svítidlo (600x600mm) tělo ocel, ocelový odražeč s polycarbonátovým krytem uvažovány ležicí osoby-nepřímý svit zdoje; do 80W; Lůžkové pokoje -stropní svítidlo</t>
  </si>
  <si>
    <t>Pol97</t>
  </si>
  <si>
    <t>D - LED podhledové kruhové svítidlo se zvýšeným krytím(p.výřez 170mm),kryt z pískovaného skla; do 30W; IP44; umývárny WC sprchy -zvýšené IP</t>
  </si>
  <si>
    <t>Pol98</t>
  </si>
  <si>
    <t>LED přisazené svítidlo, kryt polykarbonát; do 10W; IP 43; nástěnné -pod linkou</t>
  </si>
  <si>
    <t>Pol99</t>
  </si>
  <si>
    <t>NOC – svítidlo LED do 3W, zapuštěné ve zdi, včetně krabice</t>
  </si>
  <si>
    <t>Pol100</t>
  </si>
  <si>
    <t>NO – LED nouzové únikové svítidlo 3W/1hod; plastové interiérové s piktogramem, možnost napojit na centrální testr</t>
  </si>
  <si>
    <t>Pol101</t>
  </si>
  <si>
    <t>NI – LED nouzové únikové svítidlo 3W/1hod; plastové interiérové s piktogramem, možnost napojit na centrální testr</t>
  </si>
  <si>
    <t>Specifikace materiálu – žlaby, trubky, lišty</t>
  </si>
  <si>
    <t>Pol102</t>
  </si>
  <si>
    <t>Kabelový žlab 250/100 – vč. víka příslušenství nosných prvků a tvarovek (komplet)</t>
  </si>
  <si>
    <t>Pol103</t>
  </si>
  <si>
    <t>Kabelový rošt SONAP š=200mm vč. úchytného materiálu a příslušenství</t>
  </si>
  <si>
    <t>Pol104</t>
  </si>
  <si>
    <t>Trubka ohebná o16 bezhalogenové samozhášivé 750N</t>
  </si>
  <si>
    <t>Pol105</t>
  </si>
  <si>
    <t>Trubka ohebná o20 bezhalogenové samozhášivé 750N</t>
  </si>
  <si>
    <t>Pol106</t>
  </si>
  <si>
    <t>Trubka ohebná o25 bezhalogenové samozhášivé 750N</t>
  </si>
  <si>
    <t>Pol107</t>
  </si>
  <si>
    <t>Trubka ohebná o32 bezhalogenové samozhášivé 750N</t>
  </si>
  <si>
    <t>Pol108</t>
  </si>
  <si>
    <t>Trubka ohebná o40 bezhalogenové samozhášivé 750N</t>
  </si>
  <si>
    <t>Pol109</t>
  </si>
  <si>
    <t>Prostupy z kabelových žlabů - vývodka P21</t>
  </si>
  <si>
    <t>Pol110</t>
  </si>
  <si>
    <t>Příchytky pro 8 kabelů do podhledu</t>
  </si>
  <si>
    <t>Pol111</t>
  </si>
  <si>
    <t>Příchytky pro 15 kabelů do podhledu</t>
  </si>
  <si>
    <t>Pol112</t>
  </si>
  <si>
    <t>Příchytky pro 1 kabel do podhledu</t>
  </si>
  <si>
    <t>Specifikace materiálu – krabice, nosné konstrukce, závěsy</t>
  </si>
  <si>
    <t>Pol113</t>
  </si>
  <si>
    <t>Krabice rozvodná pod omítku d=97 s víčkem</t>
  </si>
  <si>
    <t>Pol114</t>
  </si>
  <si>
    <t>Krabice přístrojová pod omítku</t>
  </si>
  <si>
    <t>Pol115</t>
  </si>
  <si>
    <t>Krabice rozvodná do zdiva d=68mm 1903 s víčkem pod omítku</t>
  </si>
  <si>
    <t>Pol116</t>
  </si>
  <si>
    <t>Krabice odbočná do zdiva d=68mm 1902 s víčkem pod omítku</t>
  </si>
  <si>
    <t>Pol117</t>
  </si>
  <si>
    <t>Svorka na potrubí se spojovacím páskem 2 šrouby+třem</t>
  </si>
  <si>
    <t>Pol118</t>
  </si>
  <si>
    <t>Krabice d=100 včetně svorky pro uzemnění antistatické podlahy</t>
  </si>
  <si>
    <t>Pol119</t>
  </si>
  <si>
    <t>Svorka pro připojení kovových konstrukcí</t>
  </si>
  <si>
    <t>Pol120</t>
  </si>
  <si>
    <t>Ekvipotenciální přípojnice k rozvaděčům</t>
  </si>
  <si>
    <t>Pol121</t>
  </si>
  <si>
    <t>Podružná ekvipotenciální přípojnice kr. 200x150 p.om. včetně přípojnnice PE a PA</t>
  </si>
  <si>
    <t>Pol122</t>
  </si>
  <si>
    <t>Svorka el.montážní do 2,5mm2</t>
  </si>
  <si>
    <t>Pol123</t>
  </si>
  <si>
    <t>Ocelová nosná konstrukce do 20 kg</t>
  </si>
  <si>
    <t>Specifikace materiálu – spínače, ovladače</t>
  </si>
  <si>
    <t>Pol124</t>
  </si>
  <si>
    <t>Spínač jednopólový velkoplošný – 230V/10A, p. om., bílý, komplet, IP20</t>
  </si>
  <si>
    <t>Pol125</t>
  </si>
  <si>
    <t>Přepínač řazení 6 velkoplošný – 230V/10A, pod omítku, bílý, komplet, IP20</t>
  </si>
  <si>
    <t>Pol126</t>
  </si>
  <si>
    <t>Přepínač řazení 5 velkoplošný – 230V/10A, pod omítku, bílý, komplet, IP20</t>
  </si>
  <si>
    <t>Pol127</t>
  </si>
  <si>
    <t>Spínač jednopólový velkoplošný – 230V/10A, komplet, IP44</t>
  </si>
  <si>
    <t>Pol128</t>
  </si>
  <si>
    <t>Tlačítkový ovladač s doutnavkou -230V/10A, pod omítku, IP20</t>
  </si>
  <si>
    <t>Pol129</t>
  </si>
  <si>
    <t>Zásuvka 400V/16A</t>
  </si>
  <si>
    <t>Specifikace materiálu – zásuvky</t>
  </si>
  <si>
    <t>Pol130</t>
  </si>
  <si>
    <t>Zásuvka jednonásobná 230V/16A, p.om., IP20 komplet vč.bakter.provedení s označovacím štítkem, možnost osazeni do vícenásobného rámečku(MDO,DO,VDO)</t>
  </si>
  <si>
    <t>Pol131</t>
  </si>
  <si>
    <t>Zásuvka jednonásobná 230V/16A, p.om., IP20 komplet vč.přepěťové ochrany III°s označovacím štítkem, možnost osazeni do vícenásobného rámečku (MDO,DO,VDO,vč.sign.stavu)</t>
  </si>
  <si>
    <t>Pol132</t>
  </si>
  <si>
    <t>Zásuvka dvojnásobná 230V/16A, p.om., IP20 komplet vč.bakter.provedení s označovacím štítkem, možnost osazeni do vícenásobného rámečku(MDO,DO,VDO,ZIS)</t>
  </si>
  <si>
    <t>Pol133</t>
  </si>
  <si>
    <t>Zásuvka jednonásobná 230V/16A p.om., IP44</t>
  </si>
  <si>
    <t>Specifikace materiálu – ukončení kabelů</t>
  </si>
  <si>
    <t>Pol134</t>
  </si>
  <si>
    <t>Ukončení vodičů v rozvaděči – do 3x2,5</t>
  </si>
  <si>
    <t>Pol135</t>
  </si>
  <si>
    <t>Ukončení vodičů v rozvaděči – do 3x6</t>
  </si>
  <si>
    <t>Pol136</t>
  </si>
  <si>
    <t>Ukončení vodičů v rozvaděči – do 5x4</t>
  </si>
  <si>
    <t>Pol137</t>
  </si>
  <si>
    <t>Ukončení vodičů v rozvaděči – do 5x35</t>
  </si>
  <si>
    <t>Specifikace materiálu – rozvaděče</t>
  </si>
  <si>
    <t>Pol138</t>
  </si>
  <si>
    <t>Pol139</t>
  </si>
  <si>
    <t>Rozvaděč R2.2 požární odolnost EI30 DP1 Sm dle schéma</t>
  </si>
  <si>
    <t>Pol140</t>
  </si>
  <si>
    <t>Rozvaděč R2.3 požární odolnost EI30 DP1 Sm dle schéma</t>
  </si>
  <si>
    <t>Specifikace materiálu – ostatní</t>
  </si>
  <si>
    <t>Pol141</t>
  </si>
  <si>
    <t>Plast.rozv.krabice IP65 s průchodkou , vč.montážní lišty DIN a svorek 150x200</t>
  </si>
  <si>
    <t>Pol142</t>
  </si>
  <si>
    <t>Protipožární ucpávky kabelových tras v místech přechodu do jiného PÚ</t>
  </si>
  <si>
    <t>Pol143</t>
  </si>
  <si>
    <t>Výstražné štítky</t>
  </si>
  <si>
    <t>Pol144</t>
  </si>
  <si>
    <t>Světelná tabule „OBSAZENO“</t>
  </si>
  <si>
    <t>Pol145</t>
  </si>
  <si>
    <t>Pohybové čidlo</t>
  </si>
  <si>
    <t>Pol146</t>
  </si>
  <si>
    <t>Čidlo přítomnosti stropní</t>
  </si>
  <si>
    <t>Pol147</t>
  </si>
  <si>
    <t>Signálka v plast.krabici nást. 230V IP44 bílá (sign.provozu DO)</t>
  </si>
  <si>
    <t>Pol148</t>
  </si>
  <si>
    <t>Hlavní ekvipotenciální přípojnice HOP-(přípojnicový systém)</t>
  </si>
  <si>
    <t>Pol888</t>
  </si>
  <si>
    <t>1758659914</t>
  </si>
  <si>
    <t>Práce HZS</t>
  </si>
  <si>
    <t>Pol149</t>
  </si>
  <si>
    <t>Koordinace se zdravotní technologií</t>
  </si>
  <si>
    <t>Pol150</t>
  </si>
  <si>
    <t>Koordinace s profesí VZT</t>
  </si>
  <si>
    <t>Pol151</t>
  </si>
  <si>
    <t>Napojení přívodů z hlavního rozvaděče</t>
  </si>
  <si>
    <t>Pol152</t>
  </si>
  <si>
    <t>Koordinace s profesí MR</t>
  </si>
  <si>
    <t>Pol153</t>
  </si>
  <si>
    <t>Koordinace s profesí ÚT</t>
  </si>
  <si>
    <t>Pol154</t>
  </si>
  <si>
    <t>Koordinace s profesí ZI</t>
  </si>
  <si>
    <t>Pol155</t>
  </si>
  <si>
    <t>Koordinace s profesí SLP</t>
  </si>
  <si>
    <t>Pol156</t>
  </si>
  <si>
    <t>Koordinace s profesí medi.plyny</t>
  </si>
  <si>
    <t>Pol157</t>
  </si>
  <si>
    <t>Napojení antistatických podlah</t>
  </si>
  <si>
    <t>Pol158</t>
  </si>
  <si>
    <t>Připojení ventilátorů, klapek</t>
  </si>
  <si>
    <t>Pol159</t>
  </si>
  <si>
    <t>Měření světelně-technických parametrů osvětlení včetně protokolu</t>
  </si>
  <si>
    <t>Pol160</t>
  </si>
  <si>
    <t>Demontáž stávající instalace</t>
  </si>
  <si>
    <t>Pol161</t>
  </si>
  <si>
    <t>Stavební přípomoci</t>
  </si>
  <si>
    <t>Pol162</t>
  </si>
  <si>
    <t>Pol163</t>
  </si>
  <si>
    <t>Projednání el.instalace dle vyhlášky 73/2010 s orgány státní zprávy</t>
  </si>
  <si>
    <t>Pol164</t>
  </si>
  <si>
    <t>Výrobní projektová dokumentace – realizační firma předá investorovi před zahájením prací</t>
  </si>
  <si>
    <t>Pol165</t>
  </si>
  <si>
    <t>Dokumentace skutečného provedení</t>
  </si>
  <si>
    <t>Pol166</t>
  </si>
  <si>
    <t>Výchozí revize elektorinstalace</t>
  </si>
  <si>
    <t>07 - VZT</t>
  </si>
  <si>
    <t>D1 - Zařízení č.1 – Odvětrání hygienického zázemí  - 2.NP</t>
  </si>
  <si>
    <t>D2 - Zařízení č.3 – Vzduchové clony V 1.NP</t>
  </si>
  <si>
    <t>D3 - Zařízení č.4 – Větrání pokojů v 2.NP</t>
  </si>
  <si>
    <t>D4 - Společné pro všechna zařízení</t>
  </si>
  <si>
    <t>Zařízení č.1 – Odvětrání hygienického zázemí  - 2.NP</t>
  </si>
  <si>
    <t>1.1</t>
  </si>
  <si>
    <t>Dvouotáčkový ventilátor TD 500/160 Diagonální Q=400m3/h, Pext=170 Pa včetně doběhu, manžet a zpětné klapky RSK 160 (hluk max. 33 dB)</t>
  </si>
  <si>
    <t>1.2</t>
  </si>
  <si>
    <t>Ventilátor Decor 200 CRZ, Q=80m3/h, Pext=30 Pa, včetně doběhu a zpětné klapky</t>
  </si>
  <si>
    <t>1.3</t>
  </si>
  <si>
    <t>Ventilátor Decor 300 CRZ, Q=200m3/h, Pext=35 Pa, včetně doběhu a zpětné klapky</t>
  </si>
  <si>
    <t>1.4</t>
  </si>
  <si>
    <t>tlumič hluku MAA160/600</t>
  </si>
  <si>
    <t>1.5</t>
  </si>
  <si>
    <t>žaluziová klapka PER 160</t>
  </si>
  <si>
    <t>1.6</t>
  </si>
  <si>
    <t>žaluziová klapka PER 200</t>
  </si>
  <si>
    <t>1.7</t>
  </si>
  <si>
    <t>protipožární klapka 160x160, odolnost 30 min., ruční, teplotní a s elektromagnetem AC 230 V s koncovým spínačem ("ZAVŘENO") výrobce Mandík</t>
  </si>
  <si>
    <t>1.8</t>
  </si>
  <si>
    <t>1.9</t>
  </si>
  <si>
    <t>1.12</t>
  </si>
  <si>
    <t>talířový ventil O 160</t>
  </si>
  <si>
    <t>1.13</t>
  </si>
  <si>
    <t>regulační klapka O 160</t>
  </si>
  <si>
    <t>Pol54</t>
  </si>
  <si>
    <t>destička s nátrubkem pro odvod kondenzátu</t>
  </si>
  <si>
    <t>Pol55</t>
  </si>
  <si>
    <t>zvukově izolovaná hadice O 160</t>
  </si>
  <si>
    <t>bm</t>
  </si>
  <si>
    <t>Pol56</t>
  </si>
  <si>
    <t>Kruhové potrubí pozink rovné</t>
  </si>
  <si>
    <t>Pol57</t>
  </si>
  <si>
    <t>Kruhové potrubí pozink tvarovky</t>
  </si>
  <si>
    <t>Pol58</t>
  </si>
  <si>
    <t>Čtyřhranné potrubí pozink sk. 1 rovné</t>
  </si>
  <si>
    <t>Pol59</t>
  </si>
  <si>
    <t>Čtyřhranné potrubí pozink sk. 1 tvarovky</t>
  </si>
  <si>
    <t>Pol60</t>
  </si>
  <si>
    <t>Tepelná izolace minerální vlnou 20 mm povrch Alfol připevňovaná na potrubí pomocí trnů, spoje přelepeny Al páskou</t>
  </si>
  <si>
    <t>Pol61</t>
  </si>
  <si>
    <t>zprovoznění zařízení, zkouška provozu, zaregulování, měření</t>
  </si>
  <si>
    <t>Zařízení č.3 – Vzduchové clony V 1.NP</t>
  </si>
  <si>
    <t>3.1</t>
  </si>
  <si>
    <t>vzduchová clona bez ohřevu PA 2520A (délka 2m) včetně regul.sady SireACZ a konzolí PA2 PF20</t>
  </si>
  <si>
    <t>Pol62</t>
  </si>
  <si>
    <t>prokabelování VZT se systémem EPS</t>
  </si>
  <si>
    <t>Pol63</t>
  </si>
  <si>
    <t>zprovoznění zařízení, zkouška provozu, zprovoznění, měření</t>
  </si>
  <si>
    <t>Zařízení č.4 – Větrání pokojů v 2.NP</t>
  </si>
  <si>
    <t>protipožární klapka 200x200, odolnost 30 min., ruční, teplotní a s elektromagnetem AC 230 V s koncovým spínačem ("ZAVŘENO") výrobce Mandík</t>
  </si>
  <si>
    <t>4.7</t>
  </si>
  <si>
    <t>4.8</t>
  </si>
  <si>
    <t>regulační klapka ruční 200x200</t>
  </si>
  <si>
    <t>4.9</t>
  </si>
  <si>
    <t>regulační klapka ruční 160x160</t>
  </si>
  <si>
    <t>4.10</t>
  </si>
  <si>
    <t>regulační klapka O 140</t>
  </si>
  <si>
    <t>4.11</t>
  </si>
  <si>
    <t>Vyústka dvouřadá včetně regulace NOVA- A-2-2-400x100-R1-UR</t>
  </si>
  <si>
    <t>4.12</t>
  </si>
  <si>
    <t>Vyústka jednořadá včetně regulace NOVA- A-1-2-400x100-R1-UR</t>
  </si>
  <si>
    <t>4.13</t>
  </si>
  <si>
    <t>4.14</t>
  </si>
  <si>
    <t>Pol64</t>
  </si>
  <si>
    <t>nástavec s lemem 400x100/150 na čtyřhranné potrubí</t>
  </si>
  <si>
    <t>Pol65</t>
  </si>
  <si>
    <t>nástavec s lemem 400x100/150 na Spiro potrubí</t>
  </si>
  <si>
    <t>Pol66</t>
  </si>
  <si>
    <t>Pol67</t>
  </si>
  <si>
    <t>Pol68</t>
  </si>
  <si>
    <t>Pol69</t>
  </si>
  <si>
    <t>Pol70</t>
  </si>
  <si>
    <t>Společné pro všechna zařízení</t>
  </si>
  <si>
    <t>Pol71</t>
  </si>
  <si>
    <t>Spojovací, těsnící a závěsný materiál (….% z D potrubí)</t>
  </si>
  <si>
    <t>Pol72</t>
  </si>
  <si>
    <t>Štítky pro značení zařízení a elementů</t>
  </si>
  <si>
    <t>Pol73</t>
  </si>
  <si>
    <t>projekt skutečného stavu</t>
  </si>
  <si>
    <t>Pol74</t>
  </si>
  <si>
    <t>funkční zkouška 24 h</t>
  </si>
  <si>
    <t>Pol75</t>
  </si>
  <si>
    <t>Doprava (….% z D)</t>
  </si>
  <si>
    <t>Pol76</t>
  </si>
  <si>
    <t>POŽÁRNÍ KLAPKA (200/200)</t>
  </si>
  <si>
    <t>-818152425</t>
  </si>
  <si>
    <t>Pol77</t>
  </si>
  <si>
    <t>POŽÁRNÍ IZOLACI EI 30</t>
  </si>
  <si>
    <t>1730852601</t>
  </si>
  <si>
    <t>Pol999</t>
  </si>
  <si>
    <t>Montáž</t>
  </si>
  <si>
    <t>-1071960254</t>
  </si>
  <si>
    <t>VON - vedlejší a ostatní náklady</t>
  </si>
  <si>
    <t>VRN - Vedlejší rozpočtové náklady</t>
  </si>
  <si>
    <t xml:space="preserve">    VRN1 - Průzkumné, geodetické a projektové práce</t>
  </si>
  <si>
    <t xml:space="preserve">    VRN3 - Zařízení staveniště</t>
  </si>
  <si>
    <t xml:space="preserve">    VRN6 - Územní vlivy</t>
  </si>
  <si>
    <t xml:space="preserve">    VRN7 - Provozní vlivy</t>
  </si>
  <si>
    <t xml:space="preserve">    VRN8 - Přesun stavebních kapacit</t>
  </si>
  <si>
    <t>VRN</t>
  </si>
  <si>
    <t>Vedlejší rozpočtové náklady</t>
  </si>
  <si>
    <t>VRN1</t>
  </si>
  <si>
    <t>Průzkumné, geodetické a projektové práce</t>
  </si>
  <si>
    <t>013254001</t>
  </si>
  <si>
    <t>Dokumentace skutečného provedení stavby prováděna dle vyhlášky č.499/2006 sb. příloha č.7- 3x tištěné paré, 1x elektronicky na CD</t>
  </si>
  <si>
    <t>…</t>
  </si>
  <si>
    <t>1024</t>
  </si>
  <si>
    <t>-398523401</t>
  </si>
  <si>
    <t>VRN3</t>
  </si>
  <si>
    <t>Zařízení staveniště</t>
  </si>
  <si>
    <t>030001000</t>
  </si>
  <si>
    <t>483711916</t>
  </si>
  <si>
    <t>VRN6</t>
  </si>
  <si>
    <t>Územní vlivy</t>
  </si>
  <si>
    <t>065002000</t>
  </si>
  <si>
    <t>Mimostaveništní doprava materiálů</t>
  </si>
  <si>
    <t>-2015045970</t>
  </si>
  <si>
    <t>VRN7</t>
  </si>
  <si>
    <t>Provozní vlivy</t>
  </si>
  <si>
    <t>071002000</t>
  </si>
  <si>
    <t>Provoz investora, třetích osob</t>
  </si>
  <si>
    <t>154084608</t>
  </si>
  <si>
    <t>VRN8</t>
  </si>
  <si>
    <t>Přesun stavebních kapacit</t>
  </si>
  <si>
    <t>081002000</t>
  </si>
  <si>
    <t>Doprava zaměstnanců</t>
  </si>
  <si>
    <t>893376965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</si>
  <si>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</si>
  <si>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</si>
  <si>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</si>
  <si>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</si>
  <si>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</si>
  <si>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</si>
  <si>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</si>
  <si>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</si>
  <si>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</si>
  <si>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</si>
  <si>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</si>
  <si>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</si>
  <si>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</si>
  <si>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</si>
  <si>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</si>
  <si>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</si>
  <si>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</si>
  <si>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Soupis</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</si>
  <si>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</si>
  <si>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</si>
  <si>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</si>
  <si>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</si>
  <si>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</si>
  <si>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</si>
  <si>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</si>
  <si>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</si>
  <si>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</si>
  <si>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</si>
  <si>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</si>
  <si>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</si>
  <si>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</si>
  <si>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</si>
  <si>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</si>
  <si>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</si>
  <si>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</si>
  <si>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</si>
  <si>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</si>
  <si>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</si>
  <si>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</si>
  <si>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</si>
  <si>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</si>
  <si>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</si>
  <si>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</si>
  <si>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</si>
  <si>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</si>
  <si>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</si>
  <si>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</si>
  <si>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</si>
  <si>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</si>
  <si>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</si>
  <si>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</si>
  <si>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</si>
  <si>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</si>
  <si>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</si>
  <si>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</si>
  <si>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</si>
  <si>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</si>
  <si>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</si>
  <si>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</si>
  <si>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</si>
  <si>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</si>
  <si>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</si>
  <si>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</si>
  <si>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</si>
  <si>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</si>
  <si>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</si>
  <si>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</si>
  <si>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</si>
  <si>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</si>
  <si>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</si>
  <si>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</si>
  <si>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</si>
  <si>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</si>
  <si>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</si>
  <si>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</si>
  <si>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</si>
  <si>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</si>
  <si>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</si>
  <si>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</si>
  <si>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</si>
  <si>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</si>
  <si>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</si>
  <si>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</si>
  <si>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</si>
  <si>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</si>
  <si>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</si>
  <si>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</si>
  <si>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</si>
  <si>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</si>
  <si>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</si>
  <si>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</si>
  <si>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</si>
  <si>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</si>
  <si>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</si>
  <si>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</si>
  <si>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</si>
  <si>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</si>
  <si>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</si>
  <si>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</si>
  <si>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</si>
  <si>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</si>
  <si>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</si>
  <si>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</si>
  <si>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</si>
  <si>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</si>
  <si>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</si>
  <si>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</si>
  <si>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</si>
  <si>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</si>
  <si>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</si>
  <si>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</si>
  <si>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</si>
  <si>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</si>
  <si>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</si>
  <si>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</si>
  <si>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</si>
  <si>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</si>
  <si>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</si>
  <si>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</si>
  <si>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</si>
  <si>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</si>
  <si>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</si>
  <si>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</si>
  <si>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</si>
  <si>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</si>
  <si>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</si>
  <si>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</si>
  <si>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</si>
  <si>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</si>
  <si>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</si>
  <si>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</si>
  <si>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</si>
  <si>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</si>
  <si>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</si>
  <si>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</si>
  <si>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</si>
  <si>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</si>
  <si>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</si>
  <si>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</si>
  <si>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</si>
  <si>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</si>
  <si>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</si>
  <si>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</si>
  <si>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</si>
  <si>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</si>
  <si>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</si>
  <si>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</si>
  <si>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</si>
  <si>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</si>
  <si>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</si>
  <si>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</si>
  <si>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</si>
  <si>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</si>
  <si>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</si>
  <si>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</si>
  <si>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</si>
  <si>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</si>
  <si>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</si>
  <si>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</si>
  <si>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</si>
  <si>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</si>
  <si>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</si>
  <si>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</si>
  <si>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</si>
  <si>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</si>
  <si>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</si>
  <si>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</si>
  <si>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</si>
  <si>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</si>
  <si>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</si>
  <si>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</si>
  <si>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</si>
  <si>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</si>
  <si>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</si>
  <si>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</si>
  <si>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</si>
  <si>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</si>
  <si>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</si>
  <si>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</si>
  <si>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</si>
  <si>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</si>
  <si>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</si>
  <si>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</si>
  <si>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Rozvaděč R2.1 bez požární odolnosti dle schéma</t>
  </si>
  <si>
    <t>4.0</t>
  </si>
  <si>
    <t>Povrchově montovaný kryt rohu s hliníkovým svodidlem široký 51 mm. Ochranu rohů s úhlem 90° ozn.1</t>
  </si>
  <si>
    <t>R4-Vybavení pokojů - dřevěná šatní skříň, rozměr(v/š/hl) 190/60(80 dle umístění)/45cm. S možností vzájemně prosroubovat. Uzamykatelné, 1x police, 1x háček, 1x šatní tyč)</t>
  </si>
  <si>
    <t>Dodávka a montáž bezpečnostního žebříku dl.13,5m, nerez, kotvení do šachty ozn.Z1, lešení pro montáž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</si>
</sst>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i/>
      <sz val="8"/>
      <color rgb="FF003366"/>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4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7"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5" borderId="8" xfId="0" applyFont="1" applyFill="1" applyBorder="1" applyAlignment="1">
      <alignment vertical="center"/>
    </xf>
    <xf numFmtId="0" fontId="21" fillId="5" borderId="9" xfId="0" applyFont="1" applyFill="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5" xfId="0" applyNumberFormat="1" applyFont="1" applyBorder="1" applyAlignment="1">
      <alignment vertical="center"/>
    </xf>
    <xf numFmtId="4" fontId="19" fillId="0" borderId="0" xfId="0" applyNumberFormat="1" applyFont="1" applyBorder="1" applyAlignment="1">
      <alignment vertical="center"/>
    </xf>
    <xf numFmtId="166" fontId="19" fillId="0" borderId="0" xfId="0" applyNumberFormat="1" applyFont="1" applyBorder="1" applyAlignment="1">
      <alignment vertical="center"/>
    </xf>
    <xf numFmtId="4" fontId="19" fillId="0" borderId="16"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Border="1" applyAlignment="1">
      <alignment vertical="center"/>
    </xf>
    <xf numFmtId="166" fontId="28" fillId="0" borderId="0" xfId="0" applyNumberFormat="1" applyFont="1" applyBorder="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0" fillId="0" borderId="0" xfId="0" applyProtection="1">
      <protection locked="0"/>
    </xf>
    <xf numFmtId="0" fontId="0" fillId="0" borderId="3" xfId="0" applyBorder="1" applyProtection="1">
      <protection locked="0"/>
    </xf>
    <xf numFmtId="0" fontId="29"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pplyProtection="1">
      <alignment vertical="center"/>
      <protection locked="0"/>
    </xf>
    <xf numFmtId="0" fontId="17" fillId="0" borderId="0" xfId="0" applyFont="1" applyAlignment="1">
      <alignment horizontal="lef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0" fontId="0" fillId="5" borderId="8" xfId="0" applyFont="1" applyFill="1" applyBorder="1" applyAlignment="1" applyProtection="1">
      <alignment vertical="center"/>
      <protection locked="0"/>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0" fillId="0" borderId="11" xfId="0" applyFont="1" applyBorder="1" applyAlignment="1" applyProtection="1">
      <alignment vertical="center"/>
      <protection locked="0"/>
    </xf>
    <xf numFmtId="0" fontId="0" fillId="0" borderId="3" xfId="0" applyFont="1" applyBorder="1" applyAlignment="1" applyProtection="1">
      <alignment vertical="center"/>
      <protection locked="0"/>
    </xf>
    <xf numFmtId="0" fontId="21" fillId="5" borderId="0" xfId="0" applyFont="1" applyFill="1" applyAlignment="1">
      <alignment horizontal="left" vertical="center"/>
    </xf>
    <xf numFmtId="0" fontId="0" fillId="5" borderId="0" xfId="0" applyFont="1" applyFill="1" applyAlignment="1" applyProtection="1">
      <alignment vertical="center"/>
      <protection locked="0"/>
    </xf>
    <xf numFmtId="0" fontId="21" fillId="5" borderId="0" xfId="0" applyFont="1" applyFill="1" applyAlignment="1">
      <alignment horizontal="right" vertical="center"/>
    </xf>
    <xf numFmtId="0" fontId="30"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1" fillId="5" borderId="17"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5" borderId="18" xfId="0" applyFont="1" applyFill="1" applyBorder="1" applyAlignment="1" applyProtection="1">
      <alignment horizontal="center" vertical="center" wrapText="1"/>
      <protection locked="0"/>
    </xf>
    <xf numFmtId="0" fontId="21"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3" fillId="0" borderId="0" xfId="0" applyNumberFormat="1" applyFont="1" applyAlignment="1"/>
    <xf numFmtId="166" fontId="31" fillId="0" borderId="13" xfId="0" applyNumberFormat="1" applyFont="1" applyBorder="1" applyAlignment="1"/>
    <xf numFmtId="166" fontId="31" fillId="0" borderId="14" xfId="0" applyNumberFormat="1" applyFont="1" applyBorder="1" applyAlignment="1"/>
    <xf numFmtId="4" fontId="32"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1" fillId="0" borderId="23" xfId="0" applyFont="1" applyBorder="1" applyAlignment="1" applyProtection="1">
      <alignment horizontal="center" vertical="center"/>
      <protection locked="0"/>
    </xf>
    <xf numFmtId="49" fontId="21" fillId="0" borderId="23" xfId="0" applyNumberFormat="1" applyFont="1" applyBorder="1" applyAlignment="1" applyProtection="1">
      <alignment horizontal="left" vertical="center" wrapText="1"/>
      <protection locked="0"/>
    </xf>
    <xf numFmtId="0" fontId="21" fillId="0" borderId="23" xfId="0" applyFont="1" applyBorder="1" applyAlignment="1" applyProtection="1">
      <alignment horizontal="left" vertical="center" wrapText="1"/>
      <protection locked="0"/>
    </xf>
    <xf numFmtId="0" fontId="21" fillId="0" borderId="23" xfId="0" applyFont="1" applyBorder="1" applyAlignment="1" applyProtection="1">
      <alignment horizontal="center" vertical="center" wrapText="1"/>
      <protection locked="0"/>
    </xf>
    <xf numFmtId="167" fontId="21" fillId="0" borderId="23" xfId="0" applyNumberFormat="1" applyFont="1" applyBorder="1" applyAlignment="1" applyProtection="1">
      <alignment vertical="center"/>
      <protection locked="0"/>
    </xf>
    <xf numFmtId="4" fontId="21" fillId="3"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protection locked="0"/>
    </xf>
    <xf numFmtId="0" fontId="22" fillId="3" borderId="15" xfId="0" applyFont="1" applyFill="1" applyBorder="1" applyAlignment="1" applyProtection="1">
      <alignment horizontal="left" vertical="center"/>
      <protection locked="0"/>
    </xf>
    <xf numFmtId="0" fontId="22" fillId="0" borderId="0" xfId="0" applyFont="1" applyBorder="1" applyAlignment="1">
      <alignment horizontal="center" vertical="center"/>
    </xf>
    <xf numFmtId="166" fontId="22" fillId="0" borderId="0" xfId="0" applyNumberFormat="1" applyFont="1" applyBorder="1" applyAlignment="1">
      <alignment vertical="center"/>
    </xf>
    <xf numFmtId="166" fontId="22" fillId="0" borderId="16" xfId="0" applyNumberFormat="1" applyFont="1" applyBorder="1" applyAlignment="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lignment vertical="center"/>
    </xf>
    <xf numFmtId="0" fontId="33"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34" fillId="0" borderId="0" xfId="0" applyFont="1" applyAlignment="1">
      <alignment vertical="top" wrapText="1"/>
    </xf>
    <xf numFmtId="0" fontId="0" fillId="0" borderId="15" xfId="0" applyFont="1" applyBorder="1" applyAlignment="1">
      <alignment vertical="center"/>
    </xf>
    <xf numFmtId="0" fontId="0" fillId="0" borderId="0" xfId="0" applyBorder="1" applyAlignment="1">
      <alignment vertical="center"/>
    </xf>
    <xf numFmtId="0" fontId="34" fillId="0" borderId="0" xfId="0" applyFont="1" applyAlignment="1">
      <alignment vertical="center" wrapText="1"/>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35" fillId="0" borderId="23" xfId="0" applyFont="1" applyBorder="1" applyAlignment="1" applyProtection="1">
      <alignment horizontal="center" vertical="center"/>
      <protection locked="0"/>
    </xf>
    <xf numFmtId="49" fontId="35" fillId="0" borderId="23" xfId="0" applyNumberFormat="1" applyFont="1" applyBorder="1" applyAlignment="1" applyProtection="1">
      <alignment horizontal="left" vertical="center" wrapText="1"/>
      <protection locked="0"/>
    </xf>
    <xf numFmtId="0" fontId="35" fillId="0" borderId="23" xfId="0" applyFont="1" applyBorder="1" applyAlignment="1" applyProtection="1">
      <alignment horizontal="left" vertical="center" wrapText="1"/>
      <protection locked="0"/>
    </xf>
    <xf numFmtId="0" fontId="35" fillId="0" borderId="23" xfId="0" applyFont="1" applyBorder="1" applyAlignment="1" applyProtection="1">
      <alignment horizontal="center" vertical="center" wrapText="1"/>
      <protection locked="0"/>
    </xf>
    <xf numFmtId="167" fontId="35" fillId="0" borderId="23" xfId="0" applyNumberFormat="1" applyFont="1" applyBorder="1" applyAlignment="1" applyProtection="1">
      <alignment vertical="center"/>
      <protection locked="0"/>
    </xf>
    <xf numFmtId="4" fontId="35" fillId="3"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protection locked="0"/>
    </xf>
    <xf numFmtId="0" fontId="36" fillId="0" borderId="4" xfId="0" applyFont="1" applyBorder="1" applyAlignment="1">
      <alignment vertical="center"/>
    </xf>
    <xf numFmtId="0" fontId="35" fillId="3" borderId="15" xfId="0" applyFont="1" applyFill="1" applyBorder="1" applyAlignment="1" applyProtection="1">
      <alignment horizontal="left" vertical="center"/>
      <protection locked="0"/>
    </xf>
    <xf numFmtId="0" fontId="35" fillId="0" borderId="0" xfId="0" applyFont="1" applyBorder="1" applyAlignment="1">
      <alignment horizontal="center"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11" fillId="0" borderId="4" xfId="0" applyFont="1" applyBorder="1" applyAlignment="1"/>
    <xf numFmtId="0" fontId="11" fillId="0" borderId="0" xfId="0" applyFont="1" applyAlignment="1">
      <alignment horizontal="left"/>
    </xf>
    <xf numFmtId="0" fontId="11" fillId="0" borderId="0" xfId="0" applyFont="1" applyAlignment="1" applyProtection="1">
      <protection locked="0"/>
    </xf>
    <xf numFmtId="4" fontId="11" fillId="0" borderId="0" xfId="0" applyNumberFormat="1" applyFont="1" applyAlignment="1"/>
    <xf numFmtId="0" fontId="11" fillId="0" borderId="15" xfId="0" applyFont="1" applyBorder="1" applyAlignment="1"/>
    <xf numFmtId="0" fontId="11" fillId="0" borderId="0" xfId="0" applyFont="1" applyBorder="1" applyAlignment="1"/>
    <xf numFmtId="166" fontId="11" fillId="0" borderId="0" xfId="0" applyNumberFormat="1" applyFont="1" applyBorder="1" applyAlignment="1"/>
    <xf numFmtId="166" fontId="11" fillId="0" borderId="16" xfId="0" applyNumberFormat="1" applyFont="1" applyBorder="1" applyAlignment="1"/>
    <xf numFmtId="0" fontId="11" fillId="0" borderId="0" xfId="0" applyFont="1" applyAlignment="1">
      <alignment horizontal="center"/>
    </xf>
    <xf numFmtId="4" fontId="11" fillId="0" borderId="0" xfId="0" applyNumberFormat="1" applyFont="1" applyAlignment="1">
      <alignment vertical="center"/>
    </xf>
    <xf numFmtId="0" fontId="22" fillId="3" borderId="20" xfId="0" applyFont="1" applyFill="1" applyBorder="1" applyAlignment="1" applyProtection="1">
      <alignment horizontal="left" vertical="center"/>
      <protection locked="0"/>
    </xf>
    <xf numFmtId="0" fontId="22" fillId="0" borderId="21" xfId="0" applyFont="1" applyBorder="1" applyAlignment="1">
      <alignment horizontal="center" vertical="center"/>
    </xf>
    <xf numFmtId="0" fontId="0" fillId="0" borderId="21" xfId="0" applyFont="1" applyBorder="1" applyAlignment="1">
      <alignment vertical="center"/>
    </xf>
    <xf numFmtId="166" fontId="22" fillId="0" borderId="21" xfId="0" applyNumberFormat="1" applyFont="1" applyBorder="1" applyAlignment="1">
      <alignment vertical="center"/>
    </xf>
    <xf numFmtId="166" fontId="22" fillId="0" borderId="22" xfId="0" applyNumberFormat="1" applyFont="1" applyBorder="1" applyAlignment="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1"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2"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0" fillId="0" borderId="1" xfId="0" applyFont="1" applyBorder="1" applyAlignment="1">
      <alignment horizontal="center" vertical="center"/>
    </xf>
    <xf numFmtId="0" fontId="40"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1"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7" fillId="0" borderId="1" xfId="0" applyFont="1" applyBorder="1" applyAlignment="1">
      <alignment horizontal="left" vertical="center" wrapText="1"/>
    </xf>
    <xf numFmtId="0" fontId="40"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2" fillId="0" borderId="0" xfId="0" applyFont="1" applyAlignment="1">
      <alignment vertical="center"/>
    </xf>
    <xf numFmtId="0" fontId="39" fillId="0" borderId="1" xfId="0" applyFont="1" applyBorder="1" applyAlignment="1">
      <alignment vertical="center"/>
    </xf>
    <xf numFmtId="0" fontId="42" fillId="0" borderId="29" xfId="0" applyFont="1" applyBorder="1" applyAlignment="1">
      <alignment vertical="center"/>
    </xf>
    <xf numFmtId="0" fontId="39" fillId="0" borderId="29" xfId="0" applyFont="1" applyBorder="1" applyAlignment="1">
      <alignment vertical="center"/>
    </xf>
    <xf numFmtId="0" fontId="0" fillId="0" borderId="1" xfId="0"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2"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1" xfId="0" applyFont="1" applyBorder="1" applyAlignment="1">
      <alignment horizontal="center" vertical="center"/>
    </xf>
    <xf numFmtId="0" fontId="37" fillId="0" borderId="1" xfId="0" applyFont="1" applyBorder="1" applyAlignment="1">
      <alignment horizontal="lef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xf numFmtId="164" fontId="1" fillId="0" borderId="0" xfId="0" applyNumberFormat="1" applyFont="1" applyAlignment="1">
      <alignment horizontal="left" vertical="center"/>
    </xf>
    <xf numFmtId="0" fontId="1" fillId="0" borderId="0" xfId="0" applyFont="1" applyAlignment="1">
      <alignment vertical="center"/>
    </xf>
    <xf numFmtId="4" fontId="18" fillId="0" borderId="0" xfId="0" applyNumberFormat="1" applyFont="1" applyAlignment="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4" fontId="17"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0" fontId="13" fillId="2" borderId="0" xfId="0" applyFont="1" applyFill="1" applyAlignment="1">
      <alignment horizontal="center" vertical="center"/>
    </xf>
    <xf numFmtId="0" fontId="0" fillId="0" borderId="0" xfId="0"/>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4" fontId="27" fillId="0" borderId="0" xfId="0" applyNumberFormat="1" applyFont="1" applyAlignment="1">
      <alignment vertical="center"/>
    </xf>
    <xf numFmtId="0" fontId="27" fillId="0" borderId="0" xfId="0" applyFont="1" applyAlignment="1">
      <alignment vertical="center"/>
    </xf>
    <xf numFmtId="0" fontId="21" fillId="5" borderId="8" xfId="0" applyFont="1" applyFill="1" applyBorder="1" applyAlignment="1">
      <alignment horizontal="center" vertical="center"/>
    </xf>
    <xf numFmtId="0" fontId="21" fillId="5" borderId="8" xfId="0" applyFont="1" applyFill="1" applyBorder="1" applyAlignment="1">
      <alignment horizontal="left" vertical="center"/>
    </xf>
    <xf numFmtId="0" fontId="21" fillId="5" borderId="8" xfId="0" applyFont="1" applyFill="1" applyBorder="1" applyAlignment="1">
      <alignment horizontal="right" vertical="center"/>
    </xf>
    <xf numFmtId="0" fontId="4" fillId="4" borderId="8" xfId="0" applyFont="1" applyFill="1" applyBorder="1" applyAlignment="1">
      <alignment horizontal="left" vertical="center"/>
    </xf>
    <xf numFmtId="0" fontId="0" fillId="4" borderId="8" xfId="0" applyFont="1" applyFill="1" applyBorder="1" applyAlignment="1">
      <alignment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26" fillId="0" borderId="0" xfId="0" applyFont="1" applyAlignment="1">
      <alignment horizontal="left" vertical="center" wrapText="1"/>
    </xf>
    <xf numFmtId="4" fontId="23" fillId="0" borderId="0" xfId="0" applyNumberFormat="1" applyFont="1" applyAlignment="1">
      <alignment horizontal="right" vertical="center"/>
    </xf>
    <xf numFmtId="4" fontId="23" fillId="0" borderId="0" xfId="0" applyNumberFormat="1" applyFont="1" applyAlignment="1">
      <alignment vertical="center"/>
    </xf>
    <xf numFmtId="0" fontId="21" fillId="5" borderId="7" xfId="0" applyFont="1" applyFill="1" applyBorder="1" applyAlignment="1">
      <alignment horizontal="center"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40" fillId="0" borderId="1" xfId="0" applyFont="1" applyBorder="1" applyAlignment="1">
      <alignment horizontal="left" vertical="top"/>
    </xf>
    <xf numFmtId="0" fontId="40" fillId="0" borderId="1" xfId="0" applyFont="1" applyBorder="1" applyAlignment="1">
      <alignment horizontal="left" vertical="center"/>
    </xf>
    <xf numFmtId="0" fontId="39" fillId="0" borderId="29" xfId="0" applyFont="1" applyBorder="1" applyAlignment="1">
      <alignment horizontal="left"/>
    </xf>
    <xf numFmtId="0" fontId="38" fillId="0" borderId="1" xfId="0" applyFont="1" applyBorder="1" applyAlignment="1">
      <alignment horizontal="center" vertical="center" wrapText="1"/>
    </xf>
    <xf numFmtId="0" fontId="38" fillId="0" borderId="1" xfId="0" applyFont="1" applyBorder="1" applyAlignment="1">
      <alignment horizontal="center" vertical="center"/>
    </xf>
    <xf numFmtId="0" fontId="40" fillId="0" borderId="1" xfId="0" applyFont="1" applyBorder="1" applyAlignment="1">
      <alignment horizontal="left" vertical="center" wrapText="1"/>
    </xf>
    <xf numFmtId="49" fontId="40" fillId="0" borderId="1" xfId="0" applyNumberFormat="1" applyFont="1" applyBorder="1" applyAlignment="1">
      <alignment horizontal="left" vertical="center" wrapText="1"/>
    </xf>
    <xf numFmtId="0" fontId="39" fillId="0" borderId="29" xfId="0" applyFont="1" applyBorder="1" applyAlignment="1">
      <alignment horizontal="left"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4"/>
  <sheetViews>
    <sheetView showGridLines="0" tabSelected="1" topLeftCell="A40"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3</v>
      </c>
      <c r="BT1" s="17" t="s">
        <v>4</v>
      </c>
      <c r="BU1" s="17" t="s">
        <v>4</v>
      </c>
      <c r="BV1" s="17" t="s">
        <v>5</v>
      </c>
    </row>
    <row r="2" spans="1:74" s="1" customFormat="1" ht="36.950000000000003" customHeight="1">
      <c r="AR2" s="302" t="s">
        <v>6</v>
      </c>
      <c r="AS2" s="303"/>
      <c r="AT2" s="303"/>
      <c r="AU2" s="303"/>
      <c r="AV2" s="303"/>
      <c r="AW2" s="303"/>
      <c r="AX2" s="303"/>
      <c r="AY2" s="303"/>
      <c r="AZ2" s="303"/>
      <c r="BA2" s="303"/>
      <c r="BB2" s="303"/>
      <c r="BC2" s="303"/>
      <c r="BD2" s="303"/>
      <c r="BE2" s="303"/>
      <c r="BS2" s="18" t="s">
        <v>7</v>
      </c>
      <c r="BT2" s="18" t="s">
        <v>8</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7</v>
      </c>
      <c r="BT3" s="18" t="s">
        <v>9</v>
      </c>
    </row>
    <row r="4" spans="1:74" s="1" customFormat="1" ht="24.95" customHeight="1">
      <c r="B4" s="21"/>
      <c r="D4" s="22" t="s">
        <v>10</v>
      </c>
      <c r="AR4" s="21"/>
      <c r="AS4" s="23" t="s">
        <v>11</v>
      </c>
      <c r="BE4" s="24" t="s">
        <v>12</v>
      </c>
      <c r="BS4" s="18" t="s">
        <v>13</v>
      </c>
    </row>
    <row r="5" spans="1:74" s="1" customFormat="1" ht="12" customHeight="1">
      <c r="B5" s="21"/>
      <c r="D5" s="25" t="s">
        <v>14</v>
      </c>
      <c r="K5" s="304" t="s">
        <v>15</v>
      </c>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R5" s="21"/>
      <c r="BE5" s="296" t="s">
        <v>16</v>
      </c>
      <c r="BS5" s="18" t="s">
        <v>7</v>
      </c>
    </row>
    <row r="6" spans="1:74" s="1" customFormat="1" ht="36.950000000000003" customHeight="1">
      <c r="B6" s="21"/>
      <c r="D6" s="27" t="s">
        <v>17</v>
      </c>
      <c r="K6" s="305" t="s">
        <v>18</v>
      </c>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R6" s="21"/>
      <c r="BE6" s="297"/>
      <c r="BS6" s="18" t="s">
        <v>7</v>
      </c>
    </row>
    <row r="7" spans="1:74" s="1" customFormat="1" ht="12" customHeight="1">
      <c r="B7" s="21"/>
      <c r="D7" s="28" t="s">
        <v>19</v>
      </c>
      <c r="K7" s="26" t="s">
        <v>20</v>
      </c>
      <c r="AK7" s="28" t="s">
        <v>21</v>
      </c>
      <c r="AN7" s="26" t="s">
        <v>3</v>
      </c>
      <c r="AR7" s="21"/>
      <c r="BE7" s="297"/>
      <c r="BS7" s="18" t="s">
        <v>7</v>
      </c>
    </row>
    <row r="8" spans="1:74" s="1" customFormat="1" ht="12" customHeight="1">
      <c r="B8" s="21"/>
      <c r="D8" s="28" t="s">
        <v>22</v>
      </c>
      <c r="K8" s="26" t="s">
        <v>23</v>
      </c>
      <c r="AK8" s="28" t="s">
        <v>24</v>
      </c>
      <c r="AN8" s="29" t="s">
        <v>25</v>
      </c>
      <c r="AR8" s="21"/>
      <c r="BE8" s="297"/>
      <c r="BS8" s="18" t="s">
        <v>7</v>
      </c>
    </row>
    <row r="9" spans="1:74" s="1" customFormat="1" ht="14.45" customHeight="1">
      <c r="B9" s="21"/>
      <c r="AR9" s="21"/>
      <c r="BE9" s="297"/>
      <c r="BS9" s="18" t="s">
        <v>7</v>
      </c>
    </row>
    <row r="10" spans="1:74" s="1" customFormat="1" ht="12" customHeight="1">
      <c r="B10" s="21"/>
      <c r="D10" s="28" t="s">
        <v>26</v>
      </c>
      <c r="AK10" s="28" t="s">
        <v>27</v>
      </c>
      <c r="AN10" s="26" t="s">
        <v>3</v>
      </c>
      <c r="AR10" s="21"/>
      <c r="BE10" s="297"/>
      <c r="BS10" s="18" t="s">
        <v>7</v>
      </c>
    </row>
    <row r="11" spans="1:74" s="1" customFormat="1" ht="18.399999999999999" customHeight="1">
      <c r="B11" s="21"/>
      <c r="E11" s="26" t="s">
        <v>28</v>
      </c>
      <c r="AK11" s="28" t="s">
        <v>29</v>
      </c>
      <c r="AN11" s="26" t="s">
        <v>3</v>
      </c>
      <c r="AR11" s="21"/>
      <c r="BE11" s="297"/>
      <c r="BS11" s="18" t="s">
        <v>7</v>
      </c>
    </row>
    <row r="12" spans="1:74" s="1" customFormat="1" ht="6.95" customHeight="1">
      <c r="B12" s="21"/>
      <c r="AR12" s="21"/>
      <c r="BE12" s="297"/>
      <c r="BS12" s="18" t="s">
        <v>7</v>
      </c>
    </row>
    <row r="13" spans="1:74" s="1" customFormat="1" ht="12" customHeight="1">
      <c r="B13" s="21"/>
      <c r="D13" s="28" t="s">
        <v>30</v>
      </c>
      <c r="AK13" s="28" t="s">
        <v>27</v>
      </c>
      <c r="AN13" s="30" t="s">
        <v>31</v>
      </c>
      <c r="AR13" s="21"/>
      <c r="BE13" s="297"/>
      <c r="BS13" s="18" t="s">
        <v>7</v>
      </c>
    </row>
    <row r="14" spans="1:74" ht="12.75">
      <c r="B14" s="21"/>
      <c r="E14" s="306" t="s">
        <v>31</v>
      </c>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28" t="s">
        <v>29</v>
      </c>
      <c r="AN14" s="30" t="s">
        <v>31</v>
      </c>
      <c r="AR14" s="21"/>
      <c r="BE14" s="297"/>
      <c r="BS14" s="18" t="s">
        <v>7</v>
      </c>
    </row>
    <row r="15" spans="1:74" s="1" customFormat="1" ht="6.95" customHeight="1">
      <c r="B15" s="21"/>
      <c r="AR15" s="21"/>
      <c r="BE15" s="297"/>
      <c r="BS15" s="18" t="s">
        <v>4</v>
      </c>
    </row>
    <row r="16" spans="1:74" s="1" customFormat="1" ht="12" customHeight="1">
      <c r="B16" s="21"/>
      <c r="D16" s="28" t="s">
        <v>32</v>
      </c>
      <c r="AK16" s="28" t="s">
        <v>27</v>
      </c>
      <c r="AN16" s="26" t="s">
        <v>3</v>
      </c>
      <c r="AR16" s="21"/>
      <c r="BE16" s="297"/>
      <c r="BS16" s="18" t="s">
        <v>4</v>
      </c>
    </row>
    <row r="17" spans="1:71" s="1" customFormat="1" ht="18.399999999999999" customHeight="1">
      <c r="B17" s="21"/>
      <c r="E17" s="26" t="s">
        <v>33</v>
      </c>
      <c r="AK17" s="28" t="s">
        <v>29</v>
      </c>
      <c r="AN17" s="26" t="s">
        <v>3</v>
      </c>
      <c r="AR17" s="21"/>
      <c r="BE17" s="297"/>
      <c r="BS17" s="18" t="s">
        <v>34</v>
      </c>
    </row>
    <row r="18" spans="1:71" s="1" customFormat="1" ht="6.95" customHeight="1">
      <c r="B18" s="21"/>
      <c r="AR18" s="21"/>
      <c r="BE18" s="297"/>
      <c r="BS18" s="18" t="s">
        <v>7</v>
      </c>
    </row>
    <row r="19" spans="1:71" s="1" customFormat="1" ht="12" customHeight="1">
      <c r="B19" s="21"/>
      <c r="D19" s="28" t="s">
        <v>35</v>
      </c>
      <c r="AK19" s="28" t="s">
        <v>27</v>
      </c>
      <c r="AN19" s="26" t="s">
        <v>3</v>
      </c>
      <c r="AR19" s="21"/>
      <c r="BE19" s="297"/>
      <c r="BS19" s="18" t="s">
        <v>7</v>
      </c>
    </row>
    <row r="20" spans="1:71" s="1" customFormat="1" ht="18.399999999999999" customHeight="1">
      <c r="B20" s="21"/>
      <c r="E20" s="26" t="s">
        <v>28</v>
      </c>
      <c r="AK20" s="28" t="s">
        <v>29</v>
      </c>
      <c r="AN20" s="26" t="s">
        <v>3</v>
      </c>
      <c r="AR20" s="21"/>
      <c r="BE20" s="297"/>
      <c r="BS20" s="18" t="s">
        <v>4</v>
      </c>
    </row>
    <row r="21" spans="1:71" s="1" customFormat="1" ht="6.95" customHeight="1">
      <c r="B21" s="21"/>
      <c r="AR21" s="21"/>
      <c r="BE21" s="297"/>
    </row>
    <row r="22" spans="1:71" s="1" customFormat="1" ht="12" customHeight="1">
      <c r="B22" s="21"/>
      <c r="D22" s="28" t="s">
        <v>36</v>
      </c>
      <c r="AR22" s="21"/>
      <c r="BE22" s="297"/>
    </row>
    <row r="23" spans="1:71" s="1" customFormat="1" ht="51" customHeight="1">
      <c r="B23" s="21"/>
      <c r="E23" s="308" t="s">
        <v>37</v>
      </c>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R23" s="21"/>
      <c r="BE23" s="297"/>
    </row>
    <row r="24" spans="1:71" s="1" customFormat="1" ht="6.95" customHeight="1">
      <c r="B24" s="21"/>
      <c r="AR24" s="21"/>
      <c r="BE24" s="297"/>
    </row>
    <row r="25" spans="1:71" s="1" customFormat="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97"/>
    </row>
    <row r="26" spans="1:71" s="2" customFormat="1" ht="25.9" customHeight="1">
      <c r="A26" s="33"/>
      <c r="B26" s="34"/>
      <c r="C26" s="33"/>
      <c r="D26" s="35" t="s">
        <v>38</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99">
        <f>ROUND(AG54,2)</f>
        <v>0</v>
      </c>
      <c r="AL26" s="300"/>
      <c r="AM26" s="300"/>
      <c r="AN26" s="300"/>
      <c r="AO26" s="300"/>
      <c r="AP26" s="33"/>
      <c r="AQ26" s="33"/>
      <c r="AR26" s="34"/>
      <c r="BE26" s="297"/>
    </row>
    <row r="27" spans="1:71" s="2" customFormat="1" ht="6.95" customHeight="1">
      <c r="A27" s="33"/>
      <c r="B27" s="34"/>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4"/>
      <c r="BE27" s="297"/>
    </row>
    <row r="28" spans="1:71" s="2" customFormat="1" ht="12.75">
      <c r="A28" s="33"/>
      <c r="B28" s="34"/>
      <c r="C28" s="33"/>
      <c r="D28" s="33"/>
      <c r="E28" s="33"/>
      <c r="F28" s="33"/>
      <c r="G28" s="33"/>
      <c r="H28" s="33"/>
      <c r="I28" s="33"/>
      <c r="J28" s="33"/>
      <c r="K28" s="33"/>
      <c r="L28" s="301" t="s">
        <v>39</v>
      </c>
      <c r="M28" s="301"/>
      <c r="N28" s="301"/>
      <c r="O28" s="301"/>
      <c r="P28" s="301"/>
      <c r="Q28" s="33"/>
      <c r="R28" s="33"/>
      <c r="S28" s="33"/>
      <c r="T28" s="33"/>
      <c r="U28" s="33"/>
      <c r="V28" s="33"/>
      <c r="W28" s="301" t="s">
        <v>40</v>
      </c>
      <c r="X28" s="301"/>
      <c r="Y28" s="301"/>
      <c r="Z28" s="301"/>
      <c r="AA28" s="301"/>
      <c r="AB28" s="301"/>
      <c r="AC28" s="301"/>
      <c r="AD28" s="301"/>
      <c r="AE28" s="301"/>
      <c r="AF28" s="33"/>
      <c r="AG28" s="33"/>
      <c r="AH28" s="33"/>
      <c r="AI28" s="33"/>
      <c r="AJ28" s="33"/>
      <c r="AK28" s="301" t="s">
        <v>41</v>
      </c>
      <c r="AL28" s="301"/>
      <c r="AM28" s="301"/>
      <c r="AN28" s="301"/>
      <c r="AO28" s="301"/>
      <c r="AP28" s="33"/>
      <c r="AQ28" s="33"/>
      <c r="AR28" s="34"/>
      <c r="BE28" s="297"/>
    </row>
    <row r="29" spans="1:71" s="3" customFormat="1" ht="14.45" customHeight="1">
      <c r="B29" s="38"/>
      <c r="D29" s="28" t="s">
        <v>42</v>
      </c>
      <c r="F29" s="28" t="s">
        <v>43</v>
      </c>
      <c r="L29" s="293">
        <v>0.21</v>
      </c>
      <c r="M29" s="294"/>
      <c r="N29" s="294"/>
      <c r="O29" s="294"/>
      <c r="P29" s="294"/>
      <c r="W29" s="295">
        <f>ROUND(AZ54, 2)</f>
        <v>0</v>
      </c>
      <c r="X29" s="294"/>
      <c r="Y29" s="294"/>
      <c r="Z29" s="294"/>
      <c r="AA29" s="294"/>
      <c r="AB29" s="294"/>
      <c r="AC29" s="294"/>
      <c r="AD29" s="294"/>
      <c r="AE29" s="294"/>
      <c r="AK29" s="295">
        <f>ROUND(AV54, 2)</f>
        <v>0</v>
      </c>
      <c r="AL29" s="294"/>
      <c r="AM29" s="294"/>
      <c r="AN29" s="294"/>
      <c r="AO29" s="294"/>
      <c r="AR29" s="38"/>
      <c r="BE29" s="298"/>
    </row>
    <row r="30" spans="1:71" s="3" customFormat="1" ht="14.45" customHeight="1">
      <c r="B30" s="38"/>
      <c r="F30" s="28" t="s">
        <v>44</v>
      </c>
      <c r="L30" s="293">
        <v>0.15</v>
      </c>
      <c r="M30" s="294"/>
      <c r="N30" s="294"/>
      <c r="O30" s="294"/>
      <c r="P30" s="294"/>
      <c r="W30" s="295">
        <f>ROUND(BA54, 2)</f>
        <v>0</v>
      </c>
      <c r="X30" s="294"/>
      <c r="Y30" s="294"/>
      <c r="Z30" s="294"/>
      <c r="AA30" s="294"/>
      <c r="AB30" s="294"/>
      <c r="AC30" s="294"/>
      <c r="AD30" s="294"/>
      <c r="AE30" s="294"/>
      <c r="AK30" s="295">
        <f>ROUND(AW54, 2)</f>
        <v>0</v>
      </c>
      <c r="AL30" s="294"/>
      <c r="AM30" s="294"/>
      <c r="AN30" s="294"/>
      <c r="AO30" s="294"/>
      <c r="AR30" s="38"/>
      <c r="BE30" s="298"/>
    </row>
    <row r="31" spans="1:71" s="3" customFormat="1" ht="14.45" hidden="1" customHeight="1">
      <c r="B31" s="38"/>
      <c r="F31" s="28" t="s">
        <v>45</v>
      </c>
      <c r="L31" s="293">
        <v>0.21</v>
      </c>
      <c r="M31" s="294"/>
      <c r="N31" s="294"/>
      <c r="O31" s="294"/>
      <c r="P31" s="294"/>
      <c r="W31" s="295">
        <f>ROUND(BB54, 2)</f>
        <v>0</v>
      </c>
      <c r="X31" s="294"/>
      <c r="Y31" s="294"/>
      <c r="Z31" s="294"/>
      <c r="AA31" s="294"/>
      <c r="AB31" s="294"/>
      <c r="AC31" s="294"/>
      <c r="AD31" s="294"/>
      <c r="AE31" s="294"/>
      <c r="AK31" s="295">
        <v>0</v>
      </c>
      <c r="AL31" s="294"/>
      <c r="AM31" s="294"/>
      <c r="AN31" s="294"/>
      <c r="AO31" s="294"/>
      <c r="AR31" s="38"/>
      <c r="BE31" s="298"/>
    </row>
    <row r="32" spans="1:71" s="3" customFormat="1" ht="14.45" hidden="1" customHeight="1">
      <c r="B32" s="38"/>
      <c r="F32" s="28" t="s">
        <v>46</v>
      </c>
      <c r="L32" s="293">
        <v>0.15</v>
      </c>
      <c r="M32" s="294"/>
      <c r="N32" s="294"/>
      <c r="O32" s="294"/>
      <c r="P32" s="294"/>
      <c r="W32" s="295">
        <f>ROUND(BC54, 2)</f>
        <v>0</v>
      </c>
      <c r="X32" s="294"/>
      <c r="Y32" s="294"/>
      <c r="Z32" s="294"/>
      <c r="AA32" s="294"/>
      <c r="AB32" s="294"/>
      <c r="AC32" s="294"/>
      <c r="AD32" s="294"/>
      <c r="AE32" s="294"/>
      <c r="AK32" s="295">
        <v>0</v>
      </c>
      <c r="AL32" s="294"/>
      <c r="AM32" s="294"/>
      <c r="AN32" s="294"/>
      <c r="AO32" s="294"/>
      <c r="AR32" s="38"/>
      <c r="BE32" s="298"/>
    </row>
    <row r="33" spans="1:57" s="3" customFormat="1" ht="14.45" hidden="1" customHeight="1">
      <c r="B33" s="38"/>
      <c r="F33" s="28" t="s">
        <v>47</v>
      </c>
      <c r="L33" s="293">
        <v>0</v>
      </c>
      <c r="M33" s="294"/>
      <c r="N33" s="294"/>
      <c r="O33" s="294"/>
      <c r="P33" s="294"/>
      <c r="W33" s="295">
        <f>ROUND(BD54, 2)</f>
        <v>0</v>
      </c>
      <c r="X33" s="294"/>
      <c r="Y33" s="294"/>
      <c r="Z33" s="294"/>
      <c r="AA33" s="294"/>
      <c r="AB33" s="294"/>
      <c r="AC33" s="294"/>
      <c r="AD33" s="294"/>
      <c r="AE33" s="294"/>
      <c r="AK33" s="295">
        <v>0</v>
      </c>
      <c r="AL33" s="294"/>
      <c r="AM33" s="294"/>
      <c r="AN33" s="294"/>
      <c r="AO33" s="294"/>
      <c r="AR33" s="38"/>
    </row>
    <row r="34" spans="1:57" s="2" customFormat="1" ht="6.95" customHeight="1">
      <c r="A34" s="33"/>
      <c r="B34" s="34"/>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4"/>
      <c r="BE34" s="33"/>
    </row>
    <row r="35" spans="1:57" s="2" customFormat="1" ht="25.9" customHeight="1">
      <c r="A35" s="33"/>
      <c r="B35" s="34"/>
      <c r="C35" s="39"/>
      <c r="D35" s="40" t="s">
        <v>48</v>
      </c>
      <c r="E35" s="41"/>
      <c r="F35" s="41"/>
      <c r="G35" s="41"/>
      <c r="H35" s="41"/>
      <c r="I35" s="41"/>
      <c r="J35" s="41"/>
      <c r="K35" s="41"/>
      <c r="L35" s="41"/>
      <c r="M35" s="41"/>
      <c r="N35" s="41"/>
      <c r="O35" s="41"/>
      <c r="P35" s="41"/>
      <c r="Q35" s="41"/>
      <c r="R35" s="41"/>
      <c r="S35" s="41"/>
      <c r="T35" s="42" t="s">
        <v>49</v>
      </c>
      <c r="U35" s="41"/>
      <c r="V35" s="41"/>
      <c r="W35" s="41"/>
      <c r="X35" s="323" t="s">
        <v>50</v>
      </c>
      <c r="Y35" s="324"/>
      <c r="Z35" s="324"/>
      <c r="AA35" s="324"/>
      <c r="AB35" s="324"/>
      <c r="AC35" s="41"/>
      <c r="AD35" s="41"/>
      <c r="AE35" s="41"/>
      <c r="AF35" s="41"/>
      <c r="AG35" s="41"/>
      <c r="AH35" s="41"/>
      <c r="AI35" s="41"/>
      <c r="AJ35" s="41"/>
      <c r="AK35" s="325">
        <f>SUM(AK26:AK33)</f>
        <v>0</v>
      </c>
      <c r="AL35" s="324"/>
      <c r="AM35" s="324"/>
      <c r="AN35" s="324"/>
      <c r="AO35" s="326"/>
      <c r="AP35" s="39"/>
      <c r="AQ35" s="39"/>
      <c r="AR35" s="34"/>
      <c r="BE35" s="33"/>
    </row>
    <row r="36" spans="1:57" s="2" customFormat="1" ht="6.95" customHeight="1">
      <c r="A36" s="33"/>
      <c r="B36" s="34"/>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4"/>
      <c r="BE36" s="33"/>
    </row>
    <row r="37" spans="1:57" s="2" customFormat="1" ht="6.95" customHeight="1">
      <c r="A37" s="33"/>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34"/>
      <c r="BE37" s="33"/>
    </row>
    <row r="41" spans="1:57" s="2" customFormat="1" ht="6.95" customHeight="1">
      <c r="A41" s="33"/>
      <c r="B41" s="45"/>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34"/>
      <c r="BE41" s="33"/>
    </row>
    <row r="42" spans="1:57" s="2" customFormat="1" ht="24.95" customHeight="1">
      <c r="A42" s="33"/>
      <c r="B42" s="34"/>
      <c r="C42" s="22" t="s">
        <v>51</v>
      </c>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4"/>
      <c r="BE42" s="33"/>
    </row>
    <row r="43" spans="1:57" s="2" customFormat="1" ht="6.95" customHeight="1">
      <c r="A43" s="33"/>
      <c r="B43" s="34"/>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4"/>
      <c r="BE43" s="33"/>
    </row>
    <row r="44" spans="1:57" s="4" customFormat="1" ht="12" customHeight="1">
      <c r="B44" s="47"/>
      <c r="C44" s="28" t="s">
        <v>14</v>
      </c>
      <c r="L44" s="4" t="str">
        <f>K5</f>
        <v>18-1225</v>
      </c>
      <c r="AR44" s="47"/>
    </row>
    <row r="45" spans="1:57" s="5" customFormat="1" ht="36.950000000000003" customHeight="1">
      <c r="B45" s="48"/>
      <c r="C45" s="49" t="s">
        <v>17</v>
      </c>
      <c r="L45" s="315" t="str">
        <f>K6</f>
        <v>Stavební úpravy 2.NP - 3.NP pavilonu A přestavba dětského oddělení na LDN - 2.část - 2.NP</v>
      </c>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R45" s="48"/>
    </row>
    <row r="46" spans="1:57" s="2" customFormat="1" ht="6.95" customHeight="1">
      <c r="A46" s="33"/>
      <c r="B46" s="34"/>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4"/>
      <c r="BE46" s="33"/>
    </row>
    <row r="47" spans="1:57" s="2" customFormat="1" ht="12" customHeight="1">
      <c r="A47" s="33"/>
      <c r="B47" s="34"/>
      <c r="C47" s="28" t="s">
        <v>22</v>
      </c>
      <c r="D47" s="33"/>
      <c r="E47" s="33"/>
      <c r="F47" s="33"/>
      <c r="G47" s="33"/>
      <c r="H47" s="33"/>
      <c r="I47" s="33"/>
      <c r="J47" s="33"/>
      <c r="K47" s="33"/>
      <c r="L47" s="50" t="str">
        <f>IF(K8="","",K8)</f>
        <v>Jindřichův Hradec</v>
      </c>
      <c r="M47" s="33"/>
      <c r="N47" s="33"/>
      <c r="O47" s="33"/>
      <c r="P47" s="33"/>
      <c r="Q47" s="33"/>
      <c r="R47" s="33"/>
      <c r="S47" s="33"/>
      <c r="T47" s="33"/>
      <c r="U47" s="33"/>
      <c r="V47" s="33"/>
      <c r="W47" s="33"/>
      <c r="X47" s="33"/>
      <c r="Y47" s="33"/>
      <c r="Z47" s="33"/>
      <c r="AA47" s="33"/>
      <c r="AB47" s="33"/>
      <c r="AC47" s="33"/>
      <c r="AD47" s="33"/>
      <c r="AE47" s="33"/>
      <c r="AF47" s="33"/>
      <c r="AG47" s="33"/>
      <c r="AH47" s="33"/>
      <c r="AI47" s="28" t="s">
        <v>24</v>
      </c>
      <c r="AJ47" s="33"/>
      <c r="AK47" s="33"/>
      <c r="AL47" s="33"/>
      <c r="AM47" s="317" t="str">
        <f>IF(AN8= "","",AN8)</f>
        <v>27. 12. 2018</v>
      </c>
      <c r="AN47" s="317"/>
      <c r="AO47" s="33"/>
      <c r="AP47" s="33"/>
      <c r="AQ47" s="33"/>
      <c r="AR47" s="34"/>
      <c r="BE47" s="33"/>
    </row>
    <row r="48" spans="1:57" s="2" customFormat="1" ht="6.95" customHeight="1">
      <c r="A48" s="33"/>
      <c r="B48" s="34"/>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4"/>
      <c r="BE48" s="33"/>
    </row>
    <row r="49" spans="1:91" s="2" customFormat="1" ht="15.2" customHeight="1">
      <c r="A49" s="33"/>
      <c r="B49" s="34"/>
      <c r="C49" s="28" t="s">
        <v>26</v>
      </c>
      <c r="D49" s="33"/>
      <c r="E49" s="33"/>
      <c r="F49" s="33"/>
      <c r="G49" s="33"/>
      <c r="H49" s="33"/>
      <c r="I49" s="33"/>
      <c r="J49" s="33"/>
      <c r="K49" s="33"/>
      <c r="L49" s="4" t="str">
        <f>IF(E11= "","",E11)</f>
        <v xml:space="preserve"> </v>
      </c>
      <c r="M49" s="33"/>
      <c r="N49" s="33"/>
      <c r="O49" s="33"/>
      <c r="P49" s="33"/>
      <c r="Q49" s="33"/>
      <c r="R49" s="33"/>
      <c r="S49" s="33"/>
      <c r="T49" s="33"/>
      <c r="U49" s="33"/>
      <c r="V49" s="33"/>
      <c r="W49" s="33"/>
      <c r="X49" s="33"/>
      <c r="Y49" s="33"/>
      <c r="Z49" s="33"/>
      <c r="AA49" s="33"/>
      <c r="AB49" s="33"/>
      <c r="AC49" s="33"/>
      <c r="AD49" s="33"/>
      <c r="AE49" s="33"/>
      <c r="AF49" s="33"/>
      <c r="AG49" s="33"/>
      <c r="AH49" s="33"/>
      <c r="AI49" s="28" t="s">
        <v>32</v>
      </c>
      <c r="AJ49" s="33"/>
      <c r="AK49" s="33"/>
      <c r="AL49" s="33"/>
      <c r="AM49" s="313" t="str">
        <f>IF(E17="","",E17)</f>
        <v>ATELIER G+G s.r.o.</v>
      </c>
      <c r="AN49" s="314"/>
      <c r="AO49" s="314"/>
      <c r="AP49" s="314"/>
      <c r="AQ49" s="33"/>
      <c r="AR49" s="34"/>
      <c r="AS49" s="309" t="s">
        <v>52</v>
      </c>
      <c r="AT49" s="310"/>
      <c r="AU49" s="52"/>
      <c r="AV49" s="52"/>
      <c r="AW49" s="52"/>
      <c r="AX49" s="52"/>
      <c r="AY49" s="52"/>
      <c r="AZ49" s="52"/>
      <c r="BA49" s="52"/>
      <c r="BB49" s="52"/>
      <c r="BC49" s="52"/>
      <c r="BD49" s="53"/>
      <c r="BE49" s="33"/>
    </row>
    <row r="50" spans="1:91" s="2" customFormat="1" ht="15.2" customHeight="1">
      <c r="A50" s="33"/>
      <c r="B50" s="34"/>
      <c r="C50" s="28" t="s">
        <v>30</v>
      </c>
      <c r="D50" s="33"/>
      <c r="E50" s="33"/>
      <c r="F50" s="33"/>
      <c r="G50" s="33"/>
      <c r="H50" s="33"/>
      <c r="I50" s="33"/>
      <c r="J50" s="33"/>
      <c r="K50" s="33"/>
      <c r="L50" s="4" t="str">
        <f>IF(E14= "Vyplň údaj","",E14)</f>
        <v/>
      </c>
      <c r="M50" s="33"/>
      <c r="N50" s="33"/>
      <c r="O50" s="33"/>
      <c r="P50" s="33"/>
      <c r="Q50" s="33"/>
      <c r="R50" s="33"/>
      <c r="S50" s="33"/>
      <c r="T50" s="33"/>
      <c r="U50" s="33"/>
      <c r="V50" s="33"/>
      <c r="W50" s="33"/>
      <c r="X50" s="33"/>
      <c r="Y50" s="33"/>
      <c r="Z50" s="33"/>
      <c r="AA50" s="33"/>
      <c r="AB50" s="33"/>
      <c r="AC50" s="33"/>
      <c r="AD50" s="33"/>
      <c r="AE50" s="33"/>
      <c r="AF50" s="33"/>
      <c r="AG50" s="33"/>
      <c r="AH50" s="33"/>
      <c r="AI50" s="28" t="s">
        <v>35</v>
      </c>
      <c r="AJ50" s="33"/>
      <c r="AK50" s="33"/>
      <c r="AL50" s="33"/>
      <c r="AM50" s="313" t="str">
        <f>IF(E20="","",E20)</f>
        <v xml:space="preserve"> </v>
      </c>
      <c r="AN50" s="314"/>
      <c r="AO50" s="314"/>
      <c r="AP50" s="314"/>
      <c r="AQ50" s="33"/>
      <c r="AR50" s="34"/>
      <c r="AS50" s="311"/>
      <c r="AT50" s="312"/>
      <c r="AU50" s="54"/>
      <c r="AV50" s="54"/>
      <c r="AW50" s="54"/>
      <c r="AX50" s="54"/>
      <c r="AY50" s="54"/>
      <c r="AZ50" s="54"/>
      <c r="BA50" s="54"/>
      <c r="BB50" s="54"/>
      <c r="BC50" s="54"/>
      <c r="BD50" s="55"/>
      <c r="BE50" s="33"/>
    </row>
    <row r="51" spans="1:91" s="2" customFormat="1" ht="10.9" customHeight="1">
      <c r="A51" s="33"/>
      <c r="B51" s="34"/>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4"/>
      <c r="AS51" s="311"/>
      <c r="AT51" s="312"/>
      <c r="AU51" s="54"/>
      <c r="AV51" s="54"/>
      <c r="AW51" s="54"/>
      <c r="AX51" s="54"/>
      <c r="AY51" s="54"/>
      <c r="AZ51" s="54"/>
      <c r="BA51" s="54"/>
      <c r="BB51" s="54"/>
      <c r="BC51" s="54"/>
      <c r="BD51" s="55"/>
      <c r="BE51" s="33"/>
    </row>
    <row r="52" spans="1:91" s="2" customFormat="1" ht="29.25" customHeight="1">
      <c r="A52" s="33"/>
      <c r="B52" s="34"/>
      <c r="C52" s="330" t="s">
        <v>53</v>
      </c>
      <c r="D52" s="321"/>
      <c r="E52" s="321"/>
      <c r="F52" s="321"/>
      <c r="G52" s="321"/>
      <c r="H52" s="56"/>
      <c r="I52" s="320" t="s">
        <v>54</v>
      </c>
      <c r="J52" s="321"/>
      <c r="K52" s="321"/>
      <c r="L52" s="321"/>
      <c r="M52" s="321"/>
      <c r="N52" s="321"/>
      <c r="O52" s="321"/>
      <c r="P52" s="321"/>
      <c r="Q52" s="321"/>
      <c r="R52" s="321"/>
      <c r="S52" s="321"/>
      <c r="T52" s="321"/>
      <c r="U52" s="321"/>
      <c r="V52" s="321"/>
      <c r="W52" s="321"/>
      <c r="X52" s="321"/>
      <c r="Y52" s="321"/>
      <c r="Z52" s="321"/>
      <c r="AA52" s="321"/>
      <c r="AB52" s="321"/>
      <c r="AC52" s="321"/>
      <c r="AD52" s="321"/>
      <c r="AE52" s="321"/>
      <c r="AF52" s="321"/>
      <c r="AG52" s="322" t="s">
        <v>55</v>
      </c>
      <c r="AH52" s="321"/>
      <c r="AI52" s="321"/>
      <c r="AJ52" s="321"/>
      <c r="AK52" s="321"/>
      <c r="AL52" s="321"/>
      <c r="AM52" s="321"/>
      <c r="AN52" s="320" t="s">
        <v>56</v>
      </c>
      <c r="AO52" s="321"/>
      <c r="AP52" s="321"/>
      <c r="AQ52" s="57" t="s">
        <v>57</v>
      </c>
      <c r="AR52" s="34"/>
      <c r="AS52" s="58" t="s">
        <v>58</v>
      </c>
      <c r="AT52" s="59" t="s">
        <v>59</v>
      </c>
      <c r="AU52" s="59" t="s">
        <v>60</v>
      </c>
      <c r="AV52" s="59" t="s">
        <v>61</v>
      </c>
      <c r="AW52" s="59" t="s">
        <v>62</v>
      </c>
      <c r="AX52" s="59" t="s">
        <v>63</v>
      </c>
      <c r="AY52" s="59" t="s">
        <v>64</v>
      </c>
      <c r="AZ52" s="59" t="s">
        <v>65</v>
      </c>
      <c r="BA52" s="59" t="s">
        <v>66</v>
      </c>
      <c r="BB52" s="59" t="s">
        <v>67</v>
      </c>
      <c r="BC52" s="59" t="s">
        <v>68</v>
      </c>
      <c r="BD52" s="60" t="s">
        <v>69</v>
      </c>
      <c r="BE52" s="33"/>
    </row>
    <row r="53" spans="1:91" s="2" customFormat="1" ht="10.9" customHeight="1">
      <c r="A53" s="33"/>
      <c r="B53" s="34"/>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4"/>
      <c r="AS53" s="61"/>
      <c r="AT53" s="62"/>
      <c r="AU53" s="62"/>
      <c r="AV53" s="62"/>
      <c r="AW53" s="62"/>
      <c r="AX53" s="62"/>
      <c r="AY53" s="62"/>
      <c r="AZ53" s="62"/>
      <c r="BA53" s="62"/>
      <c r="BB53" s="62"/>
      <c r="BC53" s="62"/>
      <c r="BD53" s="63"/>
      <c r="BE53" s="33"/>
    </row>
    <row r="54" spans="1:91" s="6" customFormat="1" ht="32.450000000000003" customHeight="1">
      <c r="B54" s="64"/>
      <c r="C54" s="65" t="s">
        <v>70</v>
      </c>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328">
        <f>ROUND(SUM(AG55:AG62),2)</f>
        <v>0</v>
      </c>
      <c r="AH54" s="328"/>
      <c r="AI54" s="328"/>
      <c r="AJ54" s="328"/>
      <c r="AK54" s="328"/>
      <c r="AL54" s="328"/>
      <c r="AM54" s="328"/>
      <c r="AN54" s="329">
        <f t="shared" ref="AN54:AN62" si="0">SUM(AG54,AT54)</f>
        <v>0</v>
      </c>
      <c r="AO54" s="329"/>
      <c r="AP54" s="329"/>
      <c r="AQ54" s="68" t="s">
        <v>3</v>
      </c>
      <c r="AR54" s="64"/>
      <c r="AS54" s="69">
        <f>ROUND(SUM(AS55:AS62),2)</f>
        <v>0</v>
      </c>
      <c r="AT54" s="70">
        <f t="shared" ref="AT54:AT62" si="1">ROUND(SUM(AV54:AW54),2)</f>
        <v>0</v>
      </c>
      <c r="AU54" s="71">
        <f>ROUND(SUM(AU55:AU62),5)</f>
        <v>0</v>
      </c>
      <c r="AV54" s="70">
        <f>ROUND(AZ54*L29,2)</f>
        <v>0</v>
      </c>
      <c r="AW54" s="70">
        <f>ROUND(BA54*L30,2)</f>
        <v>0</v>
      </c>
      <c r="AX54" s="70">
        <f>ROUND(BB54*L29,2)</f>
        <v>0</v>
      </c>
      <c r="AY54" s="70">
        <f>ROUND(BC54*L30,2)</f>
        <v>0</v>
      </c>
      <c r="AZ54" s="70">
        <f>ROUND(SUM(AZ55:AZ62),2)</f>
        <v>0</v>
      </c>
      <c r="BA54" s="70">
        <f>ROUND(SUM(BA55:BA62),2)</f>
        <v>0</v>
      </c>
      <c r="BB54" s="70">
        <f>ROUND(SUM(BB55:BB62),2)</f>
        <v>0</v>
      </c>
      <c r="BC54" s="70">
        <f>ROUND(SUM(BC55:BC62),2)</f>
        <v>0</v>
      </c>
      <c r="BD54" s="72">
        <f>ROUND(SUM(BD55:BD62),2)</f>
        <v>0</v>
      </c>
      <c r="BS54" s="73" t="s">
        <v>71</v>
      </c>
      <c r="BT54" s="73" t="s">
        <v>72</v>
      </c>
      <c r="BU54" s="74" t="s">
        <v>73</v>
      </c>
      <c r="BV54" s="73" t="s">
        <v>74</v>
      </c>
      <c r="BW54" s="73" t="s">
        <v>5</v>
      </c>
      <c r="BX54" s="73" t="s">
        <v>75</v>
      </c>
      <c r="CL54" s="73" t="s">
        <v>20</v>
      </c>
    </row>
    <row r="55" spans="1:91" s="7" customFormat="1" ht="16.5" customHeight="1">
      <c r="A55" s="75" t="s">
        <v>76</v>
      </c>
      <c r="B55" s="76"/>
      <c r="C55" s="77"/>
      <c r="D55" s="327" t="s">
        <v>77</v>
      </c>
      <c r="E55" s="327"/>
      <c r="F55" s="327"/>
      <c r="G55" s="327"/>
      <c r="H55" s="327"/>
      <c r="I55" s="78"/>
      <c r="J55" s="327" t="s">
        <v>78</v>
      </c>
      <c r="K55" s="327"/>
      <c r="L55" s="327"/>
      <c r="M55" s="327"/>
      <c r="N55" s="327"/>
      <c r="O55" s="327"/>
      <c r="P55" s="327"/>
      <c r="Q55" s="327"/>
      <c r="R55" s="327"/>
      <c r="S55" s="327"/>
      <c r="T55" s="327"/>
      <c r="U55" s="327"/>
      <c r="V55" s="327"/>
      <c r="W55" s="327"/>
      <c r="X55" s="327"/>
      <c r="Y55" s="327"/>
      <c r="Z55" s="327"/>
      <c r="AA55" s="327"/>
      <c r="AB55" s="327"/>
      <c r="AC55" s="327"/>
      <c r="AD55" s="327"/>
      <c r="AE55" s="327"/>
      <c r="AF55" s="327"/>
      <c r="AG55" s="318">
        <f>'01 - stavební část'!J30</f>
        <v>0</v>
      </c>
      <c r="AH55" s="319"/>
      <c r="AI55" s="319"/>
      <c r="AJ55" s="319"/>
      <c r="AK55" s="319"/>
      <c r="AL55" s="319"/>
      <c r="AM55" s="319"/>
      <c r="AN55" s="318">
        <f t="shared" si="0"/>
        <v>0</v>
      </c>
      <c r="AO55" s="319"/>
      <c r="AP55" s="319"/>
      <c r="AQ55" s="79" t="s">
        <v>79</v>
      </c>
      <c r="AR55" s="76"/>
      <c r="AS55" s="80">
        <v>0</v>
      </c>
      <c r="AT55" s="81">
        <f t="shared" si="1"/>
        <v>0</v>
      </c>
      <c r="AU55" s="82">
        <f>'01 - stavební část'!P103</f>
        <v>0</v>
      </c>
      <c r="AV55" s="81">
        <f>'01 - stavební část'!J33</f>
        <v>0</v>
      </c>
      <c r="AW55" s="81">
        <f>'01 - stavební část'!J34</f>
        <v>0</v>
      </c>
      <c r="AX55" s="81">
        <f>'01 - stavební část'!J35</f>
        <v>0</v>
      </c>
      <c r="AY55" s="81">
        <f>'01 - stavební část'!J36</f>
        <v>0</v>
      </c>
      <c r="AZ55" s="81">
        <f>'01 - stavební část'!F33</f>
        <v>0</v>
      </c>
      <c r="BA55" s="81">
        <f>'01 - stavební část'!F34</f>
        <v>0</v>
      </c>
      <c r="BB55" s="81">
        <f>'01 - stavební část'!F35</f>
        <v>0</v>
      </c>
      <c r="BC55" s="81">
        <f>'01 - stavební část'!F36</f>
        <v>0</v>
      </c>
      <c r="BD55" s="83">
        <f>'01 - stavební část'!F37</f>
        <v>0</v>
      </c>
      <c r="BT55" s="84" t="s">
        <v>80</v>
      </c>
      <c r="BV55" s="84" t="s">
        <v>74</v>
      </c>
      <c r="BW55" s="84" t="s">
        <v>81</v>
      </c>
      <c r="BX55" s="84" t="s">
        <v>5</v>
      </c>
      <c r="CL55" s="84" t="s">
        <v>20</v>
      </c>
      <c r="CM55" s="84" t="s">
        <v>82</v>
      </c>
    </row>
    <row r="56" spans="1:91" s="7" customFormat="1" ht="16.5" customHeight="1">
      <c r="A56" s="75" t="s">
        <v>76</v>
      </c>
      <c r="B56" s="76"/>
      <c r="C56" s="77"/>
      <c r="D56" s="327" t="s">
        <v>83</v>
      </c>
      <c r="E56" s="327"/>
      <c r="F56" s="327"/>
      <c r="G56" s="327"/>
      <c r="H56" s="327"/>
      <c r="I56" s="78"/>
      <c r="J56" s="327" t="s">
        <v>84</v>
      </c>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18">
        <f>'02 - elektroinstalace - s...'!J30</f>
        <v>0</v>
      </c>
      <c r="AH56" s="319"/>
      <c r="AI56" s="319"/>
      <c r="AJ56" s="319"/>
      <c r="AK56" s="319"/>
      <c r="AL56" s="319"/>
      <c r="AM56" s="319"/>
      <c r="AN56" s="318">
        <f t="shared" si="0"/>
        <v>0</v>
      </c>
      <c r="AO56" s="319"/>
      <c r="AP56" s="319"/>
      <c r="AQ56" s="79" t="s">
        <v>79</v>
      </c>
      <c r="AR56" s="76"/>
      <c r="AS56" s="80">
        <v>0</v>
      </c>
      <c r="AT56" s="81">
        <f t="shared" si="1"/>
        <v>0</v>
      </c>
      <c r="AU56" s="82">
        <f>'02 - elektroinstalace - s...'!P135</f>
        <v>0</v>
      </c>
      <c r="AV56" s="81">
        <f>'02 - elektroinstalace - s...'!J33</f>
        <v>0</v>
      </c>
      <c r="AW56" s="81">
        <f>'02 - elektroinstalace - s...'!J34</f>
        <v>0</v>
      </c>
      <c r="AX56" s="81">
        <f>'02 - elektroinstalace - s...'!J35</f>
        <v>0</v>
      </c>
      <c r="AY56" s="81">
        <f>'02 - elektroinstalace - s...'!J36</f>
        <v>0</v>
      </c>
      <c r="AZ56" s="81">
        <f>'02 - elektroinstalace - s...'!F33</f>
        <v>0</v>
      </c>
      <c r="BA56" s="81">
        <f>'02 - elektroinstalace - s...'!F34</f>
        <v>0</v>
      </c>
      <c r="BB56" s="81">
        <f>'02 - elektroinstalace - s...'!F35</f>
        <v>0</v>
      </c>
      <c r="BC56" s="81">
        <f>'02 - elektroinstalace - s...'!F36</f>
        <v>0</v>
      </c>
      <c r="BD56" s="83">
        <f>'02 - elektroinstalace - s...'!F37</f>
        <v>0</v>
      </c>
      <c r="BT56" s="84" t="s">
        <v>80</v>
      </c>
      <c r="BV56" s="84" t="s">
        <v>74</v>
      </c>
      <c r="BW56" s="84" t="s">
        <v>85</v>
      </c>
      <c r="BX56" s="84" t="s">
        <v>5</v>
      </c>
      <c r="CL56" s="84" t="s">
        <v>3</v>
      </c>
      <c r="CM56" s="84" t="s">
        <v>82</v>
      </c>
    </row>
    <row r="57" spans="1:91" s="7" customFormat="1" ht="16.5" customHeight="1">
      <c r="A57" s="75" t="s">
        <v>76</v>
      </c>
      <c r="B57" s="76"/>
      <c r="C57" s="77"/>
      <c r="D57" s="327" t="s">
        <v>86</v>
      </c>
      <c r="E57" s="327"/>
      <c r="F57" s="327"/>
      <c r="G57" s="327"/>
      <c r="H57" s="327"/>
      <c r="I57" s="78"/>
      <c r="J57" s="327" t="s">
        <v>87</v>
      </c>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18">
        <f>'03 - zdravotechnické inst...'!J30</f>
        <v>0</v>
      </c>
      <c r="AH57" s="319"/>
      <c r="AI57" s="319"/>
      <c r="AJ57" s="319"/>
      <c r="AK57" s="319"/>
      <c r="AL57" s="319"/>
      <c r="AM57" s="319"/>
      <c r="AN57" s="318">
        <f t="shared" si="0"/>
        <v>0</v>
      </c>
      <c r="AO57" s="319"/>
      <c r="AP57" s="319"/>
      <c r="AQ57" s="79" t="s">
        <v>79</v>
      </c>
      <c r="AR57" s="76"/>
      <c r="AS57" s="80">
        <v>0</v>
      </c>
      <c r="AT57" s="81">
        <f t="shared" si="1"/>
        <v>0</v>
      </c>
      <c r="AU57" s="82">
        <f>'03 - zdravotechnické inst...'!P86</f>
        <v>0</v>
      </c>
      <c r="AV57" s="81">
        <f>'03 - zdravotechnické inst...'!J33</f>
        <v>0</v>
      </c>
      <c r="AW57" s="81">
        <f>'03 - zdravotechnické inst...'!J34</f>
        <v>0</v>
      </c>
      <c r="AX57" s="81">
        <f>'03 - zdravotechnické inst...'!J35</f>
        <v>0</v>
      </c>
      <c r="AY57" s="81">
        <f>'03 - zdravotechnické inst...'!J36</f>
        <v>0</v>
      </c>
      <c r="AZ57" s="81">
        <f>'03 - zdravotechnické inst...'!F33</f>
        <v>0</v>
      </c>
      <c r="BA57" s="81">
        <f>'03 - zdravotechnické inst...'!F34</f>
        <v>0</v>
      </c>
      <c r="BB57" s="81">
        <f>'03 - zdravotechnické inst...'!F35</f>
        <v>0</v>
      </c>
      <c r="BC57" s="81">
        <f>'03 - zdravotechnické inst...'!F36</f>
        <v>0</v>
      </c>
      <c r="BD57" s="83">
        <f>'03 - zdravotechnické inst...'!F37</f>
        <v>0</v>
      </c>
      <c r="BT57" s="84" t="s">
        <v>80</v>
      </c>
      <c r="BV57" s="84" t="s">
        <v>74</v>
      </c>
      <c r="BW57" s="84" t="s">
        <v>88</v>
      </c>
      <c r="BX57" s="84" t="s">
        <v>5</v>
      </c>
      <c r="CL57" s="84" t="s">
        <v>3</v>
      </c>
      <c r="CM57" s="84" t="s">
        <v>82</v>
      </c>
    </row>
    <row r="58" spans="1:91" s="7" customFormat="1" ht="16.5" customHeight="1">
      <c r="A58" s="75" t="s">
        <v>76</v>
      </c>
      <c r="B58" s="76"/>
      <c r="C58" s="77"/>
      <c r="D58" s="327" t="s">
        <v>89</v>
      </c>
      <c r="E58" s="327"/>
      <c r="F58" s="327"/>
      <c r="G58" s="327"/>
      <c r="H58" s="327"/>
      <c r="I58" s="78"/>
      <c r="J58" s="327" t="s">
        <v>90</v>
      </c>
      <c r="K58" s="327"/>
      <c r="L58" s="327"/>
      <c r="M58" s="327"/>
      <c r="N58" s="327"/>
      <c r="O58" s="327"/>
      <c r="P58" s="327"/>
      <c r="Q58" s="327"/>
      <c r="R58" s="327"/>
      <c r="S58" s="327"/>
      <c r="T58" s="327"/>
      <c r="U58" s="327"/>
      <c r="V58" s="327"/>
      <c r="W58" s="327"/>
      <c r="X58" s="327"/>
      <c r="Y58" s="327"/>
      <c r="Z58" s="327"/>
      <c r="AA58" s="327"/>
      <c r="AB58" s="327"/>
      <c r="AC58" s="327"/>
      <c r="AD58" s="327"/>
      <c r="AE58" s="327"/>
      <c r="AF58" s="327"/>
      <c r="AG58" s="318">
        <f>'04 - rozvody medicinálníc...'!J30</f>
        <v>0</v>
      </c>
      <c r="AH58" s="319"/>
      <c r="AI58" s="319"/>
      <c r="AJ58" s="319"/>
      <c r="AK58" s="319"/>
      <c r="AL58" s="319"/>
      <c r="AM58" s="319"/>
      <c r="AN58" s="318">
        <f t="shared" si="0"/>
        <v>0</v>
      </c>
      <c r="AO58" s="319"/>
      <c r="AP58" s="319"/>
      <c r="AQ58" s="79" t="s">
        <v>79</v>
      </c>
      <c r="AR58" s="76"/>
      <c r="AS58" s="80">
        <v>0</v>
      </c>
      <c r="AT58" s="81">
        <f t="shared" si="1"/>
        <v>0</v>
      </c>
      <c r="AU58" s="82">
        <f>'04 - rozvody medicinálníc...'!P86</f>
        <v>0</v>
      </c>
      <c r="AV58" s="81">
        <f>'04 - rozvody medicinálníc...'!J33</f>
        <v>0</v>
      </c>
      <c r="AW58" s="81">
        <f>'04 - rozvody medicinálníc...'!J34</f>
        <v>0</v>
      </c>
      <c r="AX58" s="81">
        <f>'04 - rozvody medicinálníc...'!J35</f>
        <v>0</v>
      </c>
      <c r="AY58" s="81">
        <f>'04 - rozvody medicinálníc...'!J36</f>
        <v>0</v>
      </c>
      <c r="AZ58" s="81">
        <f>'04 - rozvody medicinálníc...'!F33</f>
        <v>0</v>
      </c>
      <c r="BA58" s="81">
        <f>'04 - rozvody medicinálníc...'!F34</f>
        <v>0</v>
      </c>
      <c r="BB58" s="81">
        <f>'04 - rozvody medicinálníc...'!F35</f>
        <v>0</v>
      </c>
      <c r="BC58" s="81">
        <f>'04 - rozvody medicinálníc...'!F36</f>
        <v>0</v>
      </c>
      <c r="BD58" s="83">
        <f>'04 - rozvody medicinálníc...'!F37</f>
        <v>0</v>
      </c>
      <c r="BT58" s="84" t="s">
        <v>80</v>
      </c>
      <c r="BV58" s="84" t="s">
        <v>74</v>
      </c>
      <c r="BW58" s="84" t="s">
        <v>91</v>
      </c>
      <c r="BX58" s="84" t="s">
        <v>5</v>
      </c>
      <c r="CL58" s="84" t="s">
        <v>3</v>
      </c>
      <c r="CM58" s="84" t="s">
        <v>82</v>
      </c>
    </row>
    <row r="59" spans="1:91" s="7" customFormat="1" ht="16.5" customHeight="1">
      <c r="A59" s="75" t="s">
        <v>76</v>
      </c>
      <c r="B59" s="76"/>
      <c r="C59" s="77"/>
      <c r="D59" s="327" t="s">
        <v>92</v>
      </c>
      <c r="E59" s="327"/>
      <c r="F59" s="327"/>
      <c r="G59" s="327"/>
      <c r="H59" s="327"/>
      <c r="I59" s="78"/>
      <c r="J59" s="327" t="s">
        <v>93</v>
      </c>
      <c r="K59" s="327"/>
      <c r="L59" s="327"/>
      <c r="M59" s="327"/>
      <c r="N59" s="327"/>
      <c r="O59" s="327"/>
      <c r="P59" s="327"/>
      <c r="Q59" s="327"/>
      <c r="R59" s="327"/>
      <c r="S59" s="327"/>
      <c r="T59" s="327"/>
      <c r="U59" s="327"/>
      <c r="V59" s="327"/>
      <c r="W59" s="327"/>
      <c r="X59" s="327"/>
      <c r="Y59" s="327"/>
      <c r="Z59" s="327"/>
      <c r="AA59" s="327"/>
      <c r="AB59" s="327"/>
      <c r="AC59" s="327"/>
      <c r="AD59" s="327"/>
      <c r="AE59" s="327"/>
      <c r="AF59" s="327"/>
      <c r="AG59" s="318">
        <f>'05 - ústřední vytápění'!J30</f>
        <v>0</v>
      </c>
      <c r="AH59" s="319"/>
      <c r="AI59" s="319"/>
      <c r="AJ59" s="319"/>
      <c r="AK59" s="319"/>
      <c r="AL59" s="319"/>
      <c r="AM59" s="319"/>
      <c r="AN59" s="318">
        <f t="shared" si="0"/>
        <v>0</v>
      </c>
      <c r="AO59" s="319"/>
      <c r="AP59" s="319"/>
      <c r="AQ59" s="79" t="s">
        <v>79</v>
      </c>
      <c r="AR59" s="76"/>
      <c r="AS59" s="80">
        <v>0</v>
      </c>
      <c r="AT59" s="81">
        <f t="shared" si="1"/>
        <v>0</v>
      </c>
      <c r="AU59" s="82">
        <f>'05 - ústřední vytápění'!P81</f>
        <v>0</v>
      </c>
      <c r="AV59" s="81">
        <f>'05 - ústřední vytápění'!J33</f>
        <v>0</v>
      </c>
      <c r="AW59" s="81">
        <f>'05 - ústřední vytápění'!J34</f>
        <v>0</v>
      </c>
      <c r="AX59" s="81">
        <f>'05 - ústřední vytápění'!J35</f>
        <v>0</v>
      </c>
      <c r="AY59" s="81">
        <f>'05 - ústřední vytápění'!J36</f>
        <v>0</v>
      </c>
      <c r="AZ59" s="81">
        <f>'05 - ústřední vytápění'!F33</f>
        <v>0</v>
      </c>
      <c r="BA59" s="81">
        <f>'05 - ústřední vytápění'!F34</f>
        <v>0</v>
      </c>
      <c r="BB59" s="81">
        <f>'05 - ústřední vytápění'!F35</f>
        <v>0</v>
      </c>
      <c r="BC59" s="81">
        <f>'05 - ústřední vytápění'!F36</f>
        <v>0</v>
      </c>
      <c r="BD59" s="83">
        <f>'05 - ústřední vytápění'!F37</f>
        <v>0</v>
      </c>
      <c r="BT59" s="84" t="s">
        <v>80</v>
      </c>
      <c r="BV59" s="84" t="s">
        <v>74</v>
      </c>
      <c r="BW59" s="84" t="s">
        <v>94</v>
      </c>
      <c r="BX59" s="84" t="s">
        <v>5</v>
      </c>
      <c r="CL59" s="84" t="s">
        <v>3</v>
      </c>
      <c r="CM59" s="84" t="s">
        <v>82</v>
      </c>
    </row>
    <row r="60" spans="1:91" s="7" customFormat="1" ht="16.5" customHeight="1">
      <c r="A60" s="75" t="s">
        <v>76</v>
      </c>
      <c r="B60" s="76"/>
      <c r="C60" s="77"/>
      <c r="D60" s="327" t="s">
        <v>95</v>
      </c>
      <c r="E60" s="327"/>
      <c r="F60" s="327"/>
      <c r="G60" s="327"/>
      <c r="H60" s="327"/>
      <c r="I60" s="78"/>
      <c r="J60" s="327" t="s">
        <v>96</v>
      </c>
      <c r="K60" s="327"/>
      <c r="L60" s="327"/>
      <c r="M60" s="327"/>
      <c r="N60" s="327"/>
      <c r="O60" s="327"/>
      <c r="P60" s="327"/>
      <c r="Q60" s="327"/>
      <c r="R60" s="327"/>
      <c r="S60" s="327"/>
      <c r="T60" s="327"/>
      <c r="U60" s="327"/>
      <c r="V60" s="327"/>
      <c r="W60" s="327"/>
      <c r="X60" s="327"/>
      <c r="Y60" s="327"/>
      <c r="Z60" s="327"/>
      <c r="AA60" s="327"/>
      <c r="AB60" s="327"/>
      <c r="AC60" s="327"/>
      <c r="AD60" s="327"/>
      <c r="AE60" s="327"/>
      <c r="AF60" s="327"/>
      <c r="AG60" s="318">
        <f>'06 - elektroinstalace - s...'!J30</f>
        <v>0</v>
      </c>
      <c r="AH60" s="319"/>
      <c r="AI60" s="319"/>
      <c r="AJ60" s="319"/>
      <c r="AK60" s="319"/>
      <c r="AL60" s="319"/>
      <c r="AM60" s="319"/>
      <c r="AN60" s="318">
        <f t="shared" si="0"/>
        <v>0</v>
      </c>
      <c r="AO60" s="319"/>
      <c r="AP60" s="319"/>
      <c r="AQ60" s="79" t="s">
        <v>79</v>
      </c>
      <c r="AR60" s="76"/>
      <c r="AS60" s="80">
        <v>0</v>
      </c>
      <c r="AT60" s="81">
        <f t="shared" si="1"/>
        <v>0</v>
      </c>
      <c r="AU60" s="82">
        <f>'06 - elektroinstalace - s...'!P89</f>
        <v>0</v>
      </c>
      <c r="AV60" s="81">
        <f>'06 - elektroinstalace - s...'!J33</f>
        <v>0</v>
      </c>
      <c r="AW60" s="81">
        <f>'06 - elektroinstalace - s...'!J34</f>
        <v>0</v>
      </c>
      <c r="AX60" s="81">
        <f>'06 - elektroinstalace - s...'!J35</f>
        <v>0</v>
      </c>
      <c r="AY60" s="81">
        <f>'06 - elektroinstalace - s...'!J36</f>
        <v>0</v>
      </c>
      <c r="AZ60" s="81">
        <f>'06 - elektroinstalace - s...'!F33</f>
        <v>0</v>
      </c>
      <c r="BA60" s="81">
        <f>'06 - elektroinstalace - s...'!F34</f>
        <v>0</v>
      </c>
      <c r="BB60" s="81">
        <f>'06 - elektroinstalace - s...'!F35</f>
        <v>0</v>
      </c>
      <c r="BC60" s="81">
        <f>'06 - elektroinstalace - s...'!F36</f>
        <v>0</v>
      </c>
      <c r="BD60" s="83">
        <f>'06 - elektroinstalace - s...'!F37</f>
        <v>0</v>
      </c>
      <c r="BT60" s="84" t="s">
        <v>80</v>
      </c>
      <c r="BV60" s="84" t="s">
        <v>74</v>
      </c>
      <c r="BW60" s="84" t="s">
        <v>97</v>
      </c>
      <c r="BX60" s="84" t="s">
        <v>5</v>
      </c>
      <c r="CL60" s="84" t="s">
        <v>3</v>
      </c>
      <c r="CM60" s="84" t="s">
        <v>82</v>
      </c>
    </row>
    <row r="61" spans="1:91" s="7" customFormat="1" ht="16.5" customHeight="1">
      <c r="A61" s="75" t="s">
        <v>76</v>
      </c>
      <c r="B61" s="76"/>
      <c r="C61" s="77"/>
      <c r="D61" s="327" t="s">
        <v>98</v>
      </c>
      <c r="E61" s="327"/>
      <c r="F61" s="327"/>
      <c r="G61" s="327"/>
      <c r="H61" s="327"/>
      <c r="I61" s="78"/>
      <c r="J61" s="327" t="s">
        <v>99</v>
      </c>
      <c r="K61" s="327"/>
      <c r="L61" s="327"/>
      <c r="M61" s="327"/>
      <c r="N61" s="327"/>
      <c r="O61" s="327"/>
      <c r="P61" s="327"/>
      <c r="Q61" s="327"/>
      <c r="R61" s="327"/>
      <c r="S61" s="327"/>
      <c r="T61" s="327"/>
      <c r="U61" s="327"/>
      <c r="V61" s="327"/>
      <c r="W61" s="327"/>
      <c r="X61" s="327"/>
      <c r="Y61" s="327"/>
      <c r="Z61" s="327"/>
      <c r="AA61" s="327"/>
      <c r="AB61" s="327"/>
      <c r="AC61" s="327"/>
      <c r="AD61" s="327"/>
      <c r="AE61" s="327"/>
      <c r="AF61" s="327"/>
      <c r="AG61" s="318">
        <f>'07 - VZT'!J30</f>
        <v>0</v>
      </c>
      <c r="AH61" s="319"/>
      <c r="AI61" s="319"/>
      <c r="AJ61" s="319"/>
      <c r="AK61" s="319"/>
      <c r="AL61" s="319"/>
      <c r="AM61" s="319"/>
      <c r="AN61" s="318">
        <f t="shared" si="0"/>
        <v>0</v>
      </c>
      <c r="AO61" s="319"/>
      <c r="AP61" s="319"/>
      <c r="AQ61" s="79" t="s">
        <v>79</v>
      </c>
      <c r="AR61" s="76"/>
      <c r="AS61" s="80">
        <v>0</v>
      </c>
      <c r="AT61" s="81">
        <f t="shared" si="1"/>
        <v>0</v>
      </c>
      <c r="AU61" s="82">
        <f>'07 - VZT'!P83</f>
        <v>0</v>
      </c>
      <c r="AV61" s="81">
        <f>'07 - VZT'!J33</f>
        <v>0</v>
      </c>
      <c r="AW61" s="81">
        <f>'07 - VZT'!J34</f>
        <v>0</v>
      </c>
      <c r="AX61" s="81">
        <f>'07 - VZT'!J35</f>
        <v>0</v>
      </c>
      <c r="AY61" s="81">
        <f>'07 - VZT'!J36</f>
        <v>0</v>
      </c>
      <c r="AZ61" s="81">
        <f>'07 - VZT'!F33</f>
        <v>0</v>
      </c>
      <c r="BA61" s="81">
        <f>'07 - VZT'!F34</f>
        <v>0</v>
      </c>
      <c r="BB61" s="81">
        <f>'07 - VZT'!F35</f>
        <v>0</v>
      </c>
      <c r="BC61" s="81">
        <f>'07 - VZT'!F36</f>
        <v>0</v>
      </c>
      <c r="BD61" s="83">
        <f>'07 - VZT'!F37</f>
        <v>0</v>
      </c>
      <c r="BT61" s="84" t="s">
        <v>80</v>
      </c>
      <c r="BV61" s="84" t="s">
        <v>74</v>
      </c>
      <c r="BW61" s="84" t="s">
        <v>100</v>
      </c>
      <c r="BX61" s="84" t="s">
        <v>5</v>
      </c>
      <c r="CL61" s="84" t="s">
        <v>3</v>
      </c>
      <c r="CM61" s="84" t="s">
        <v>82</v>
      </c>
    </row>
    <row r="62" spans="1:91" s="7" customFormat="1" ht="16.5" customHeight="1">
      <c r="A62" s="75" t="s">
        <v>76</v>
      </c>
      <c r="B62" s="76"/>
      <c r="C62" s="77"/>
      <c r="D62" s="327" t="s">
        <v>101</v>
      </c>
      <c r="E62" s="327"/>
      <c r="F62" s="327"/>
      <c r="G62" s="327"/>
      <c r="H62" s="327"/>
      <c r="I62" s="78"/>
      <c r="J62" s="327" t="s">
        <v>102</v>
      </c>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18">
        <f>'VON - vedlejší a ostatní ...'!J30</f>
        <v>0</v>
      </c>
      <c r="AH62" s="319"/>
      <c r="AI62" s="319"/>
      <c r="AJ62" s="319"/>
      <c r="AK62" s="319"/>
      <c r="AL62" s="319"/>
      <c r="AM62" s="319"/>
      <c r="AN62" s="318">
        <f t="shared" si="0"/>
        <v>0</v>
      </c>
      <c r="AO62" s="319"/>
      <c r="AP62" s="319"/>
      <c r="AQ62" s="79" t="s">
        <v>101</v>
      </c>
      <c r="AR62" s="76"/>
      <c r="AS62" s="85">
        <v>0</v>
      </c>
      <c r="AT62" s="86">
        <f t="shared" si="1"/>
        <v>0</v>
      </c>
      <c r="AU62" s="87">
        <f>'VON - vedlejší a ostatní ...'!P85</f>
        <v>0</v>
      </c>
      <c r="AV62" s="86">
        <f>'VON - vedlejší a ostatní ...'!J33</f>
        <v>0</v>
      </c>
      <c r="AW62" s="86">
        <f>'VON - vedlejší a ostatní ...'!J34</f>
        <v>0</v>
      </c>
      <c r="AX62" s="86">
        <f>'VON - vedlejší a ostatní ...'!J35</f>
        <v>0</v>
      </c>
      <c r="AY62" s="86">
        <f>'VON - vedlejší a ostatní ...'!J36</f>
        <v>0</v>
      </c>
      <c r="AZ62" s="86">
        <f>'VON - vedlejší a ostatní ...'!F33</f>
        <v>0</v>
      </c>
      <c r="BA62" s="86">
        <f>'VON - vedlejší a ostatní ...'!F34</f>
        <v>0</v>
      </c>
      <c r="BB62" s="86">
        <f>'VON - vedlejší a ostatní ...'!F35</f>
        <v>0</v>
      </c>
      <c r="BC62" s="86">
        <f>'VON - vedlejší a ostatní ...'!F36</f>
        <v>0</v>
      </c>
      <c r="BD62" s="88">
        <f>'VON - vedlejší a ostatní ...'!F37</f>
        <v>0</v>
      </c>
      <c r="BT62" s="84" t="s">
        <v>80</v>
      </c>
      <c r="BV62" s="84" t="s">
        <v>74</v>
      </c>
      <c r="BW62" s="84" t="s">
        <v>103</v>
      </c>
      <c r="BX62" s="84" t="s">
        <v>5</v>
      </c>
      <c r="CL62" s="84" t="s">
        <v>3</v>
      </c>
      <c r="CM62" s="84" t="s">
        <v>82</v>
      </c>
    </row>
    <row r="63" spans="1:91" s="2" customFormat="1" ht="30" customHeight="1">
      <c r="A63" s="33"/>
      <c r="B63" s="34"/>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4"/>
      <c r="AS63" s="33"/>
      <c r="AT63" s="33"/>
      <c r="AU63" s="33"/>
      <c r="AV63" s="33"/>
      <c r="AW63" s="33"/>
      <c r="AX63" s="33"/>
      <c r="AY63" s="33"/>
      <c r="AZ63" s="33"/>
      <c r="BA63" s="33"/>
      <c r="BB63" s="33"/>
      <c r="BC63" s="33"/>
      <c r="BD63" s="33"/>
      <c r="BE63" s="33"/>
    </row>
    <row r="64" spans="1:91" s="2" customFormat="1" ht="6.95" customHeight="1">
      <c r="A64" s="33"/>
      <c r="B64" s="43"/>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34"/>
      <c r="AS64" s="33"/>
      <c r="AT64" s="33"/>
      <c r="AU64" s="33"/>
      <c r="AV64" s="33"/>
      <c r="AW64" s="33"/>
      <c r="AX64" s="33"/>
      <c r="AY64" s="33"/>
      <c r="AZ64" s="33"/>
      <c r="BA64" s="33"/>
      <c r="BB64" s="33"/>
      <c r="BC64" s="33"/>
      <c r="BD64" s="33"/>
      <c r="BE64" s="33"/>
    </row>
  </sheetData>
  <mergeCells count="70">
    <mergeCell ref="AG62:AM62"/>
    <mergeCell ref="AG54:AM54"/>
    <mergeCell ref="AN54:AP54"/>
    <mergeCell ref="C52:G52"/>
    <mergeCell ref="I52:AF52"/>
    <mergeCell ref="J55:AF55"/>
    <mergeCell ref="J56:AF56"/>
    <mergeCell ref="J57:AF57"/>
    <mergeCell ref="J58:AF58"/>
    <mergeCell ref="J59:AF59"/>
    <mergeCell ref="J60:AF60"/>
    <mergeCell ref="J61:AF61"/>
    <mergeCell ref="J62:AF62"/>
    <mergeCell ref="AN62:AP62"/>
    <mergeCell ref="D62:H62"/>
    <mergeCell ref="D55:H55"/>
    <mergeCell ref="D61:H61"/>
    <mergeCell ref="AN55:AP55"/>
    <mergeCell ref="AG55:AM55"/>
    <mergeCell ref="AN56:AP56"/>
    <mergeCell ref="AG56:AM56"/>
    <mergeCell ref="AN57:AP57"/>
    <mergeCell ref="AG57:AM57"/>
    <mergeCell ref="AG58:AM58"/>
    <mergeCell ref="D56:H56"/>
    <mergeCell ref="D57:H57"/>
    <mergeCell ref="D58:H58"/>
    <mergeCell ref="D59:H59"/>
    <mergeCell ref="D60:H60"/>
    <mergeCell ref="L33:P33"/>
    <mergeCell ref="AN61:AP61"/>
    <mergeCell ref="AN58:AP58"/>
    <mergeCell ref="AN59:AP59"/>
    <mergeCell ref="AN60:AP60"/>
    <mergeCell ref="AN52:AP52"/>
    <mergeCell ref="AG52:AM52"/>
    <mergeCell ref="AG59:AM59"/>
    <mergeCell ref="AG60:AM60"/>
    <mergeCell ref="AG61:AM61"/>
    <mergeCell ref="W33:AE33"/>
    <mergeCell ref="AK33:AO33"/>
    <mergeCell ref="X35:AB35"/>
    <mergeCell ref="AK35:AO35"/>
    <mergeCell ref="AS49:AT51"/>
    <mergeCell ref="AM50:AP50"/>
    <mergeCell ref="L45:AO45"/>
    <mergeCell ref="AM47:AN47"/>
    <mergeCell ref="AM49:AP49"/>
    <mergeCell ref="L30:P30"/>
    <mergeCell ref="AR2:BE2"/>
    <mergeCell ref="K5:AO5"/>
    <mergeCell ref="K6:AO6"/>
    <mergeCell ref="E14:AJ14"/>
    <mergeCell ref="E23:AN23"/>
    <mergeCell ref="L31:P31"/>
    <mergeCell ref="L32:P32"/>
    <mergeCell ref="W31:AE31"/>
    <mergeCell ref="BE5:BE32"/>
    <mergeCell ref="AK26:AO26"/>
    <mergeCell ref="W29:AE29"/>
    <mergeCell ref="AK29:AO29"/>
    <mergeCell ref="W30:AE30"/>
    <mergeCell ref="AK30:AO30"/>
    <mergeCell ref="AK31:AO31"/>
    <mergeCell ref="W32:AE32"/>
    <mergeCell ref="AK32:AO32"/>
    <mergeCell ref="L28:P28"/>
    <mergeCell ref="W28:AE28"/>
    <mergeCell ref="AK28:AO28"/>
    <mergeCell ref="L29:P29"/>
  </mergeCells>
  <hyperlinks>
    <hyperlink ref="A55" location="'01 - stavební část'!C2" display="/" xr:uid="{00000000-0004-0000-0000-000000000000}"/>
    <hyperlink ref="A56" location="'02 - elektroinstalace - s...'!C2" display="/" xr:uid="{00000000-0004-0000-0000-000001000000}"/>
    <hyperlink ref="A57" location="'03 - zdravotechnické inst...'!C2" display="/" xr:uid="{00000000-0004-0000-0000-000002000000}"/>
    <hyperlink ref="A58" location="'04 - rozvody medicinálníc...'!C2" display="/" xr:uid="{00000000-0004-0000-0000-000003000000}"/>
    <hyperlink ref="A59" location="'05 - ústřední vytápění'!C2" display="/" xr:uid="{00000000-0004-0000-0000-000004000000}"/>
    <hyperlink ref="A60" location="'06 - elektroinstalace - s...'!C2" display="/" xr:uid="{00000000-0004-0000-0000-000005000000}"/>
    <hyperlink ref="A61" location="'07 - VZT'!C2" display="/" xr:uid="{00000000-0004-0000-0000-000006000000}"/>
    <hyperlink ref="A62" location="'VON - vedlejší a ostatní ...'!C2" display="/" xr:uid="{00000000-0004-0000-0000-00000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137"/>
  <sheetViews>
    <sheetView showGridLines="0" workbookViewId="0">
      <selection activeCell="C2" sqref="C2"/>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8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89"/>
      <c r="L2" s="302" t="s">
        <v>6</v>
      </c>
      <c r="M2" s="303"/>
      <c r="N2" s="303"/>
      <c r="O2" s="303"/>
      <c r="P2" s="303"/>
      <c r="Q2" s="303"/>
      <c r="R2" s="303"/>
      <c r="S2" s="303"/>
      <c r="T2" s="303"/>
      <c r="U2" s="303"/>
      <c r="V2" s="303"/>
      <c r="AT2" s="18" t="s">
        <v>81</v>
      </c>
    </row>
    <row r="3" spans="1:46" s="1" customFormat="1" ht="6.95" customHeight="1">
      <c r="B3" s="19"/>
      <c r="C3" s="20"/>
      <c r="D3" s="20"/>
      <c r="E3" s="20"/>
      <c r="F3" s="20"/>
      <c r="G3" s="20"/>
      <c r="H3" s="20"/>
      <c r="I3" s="90"/>
      <c r="J3" s="20"/>
      <c r="K3" s="20"/>
      <c r="L3" s="21"/>
      <c r="AT3" s="18" t="s">
        <v>82</v>
      </c>
    </row>
    <row r="4" spans="1:46" s="1" customFormat="1" ht="24.95" customHeight="1">
      <c r="B4" s="21"/>
      <c r="D4" s="22" t="s">
        <v>104</v>
      </c>
      <c r="I4" s="89"/>
      <c r="L4" s="21"/>
      <c r="M4" s="91" t="s">
        <v>11</v>
      </c>
      <c r="AT4" s="18" t="s">
        <v>4</v>
      </c>
    </row>
    <row r="5" spans="1:46" s="1" customFormat="1" ht="6.95" customHeight="1">
      <c r="B5" s="21"/>
      <c r="I5" s="89"/>
      <c r="L5" s="21"/>
    </row>
    <row r="6" spans="1:46" s="1" customFormat="1" ht="12" customHeight="1">
      <c r="B6" s="21"/>
      <c r="D6" s="28" t="s">
        <v>17</v>
      </c>
      <c r="I6" s="89"/>
      <c r="L6" s="21"/>
    </row>
    <row r="7" spans="1:46" s="1" customFormat="1" ht="25.5" customHeight="1">
      <c r="B7" s="21"/>
      <c r="E7" s="332" t="str">
        <f>'Rekapitulace stavby'!K6</f>
        <v>Stavební úpravy 2.NP - 3.NP pavilonu A přestavba dětského oddělení na LDN - 2.část - 2.NP</v>
      </c>
      <c r="F7" s="333"/>
      <c r="G7" s="333"/>
      <c r="H7" s="333"/>
      <c r="I7" s="89"/>
      <c r="L7" s="21"/>
    </row>
    <row r="8" spans="1:46" s="2" customFormat="1" ht="12" customHeight="1">
      <c r="A8" s="33"/>
      <c r="B8" s="34"/>
      <c r="C8" s="33"/>
      <c r="D8" s="28" t="s">
        <v>105</v>
      </c>
      <c r="E8" s="33"/>
      <c r="F8" s="33"/>
      <c r="G8" s="33"/>
      <c r="H8" s="33"/>
      <c r="I8" s="92"/>
      <c r="J8" s="33"/>
      <c r="K8" s="33"/>
      <c r="L8" s="93"/>
      <c r="S8" s="33"/>
      <c r="T8" s="33"/>
      <c r="U8" s="33"/>
      <c r="V8" s="33"/>
      <c r="W8" s="33"/>
      <c r="X8" s="33"/>
      <c r="Y8" s="33"/>
      <c r="Z8" s="33"/>
      <c r="AA8" s="33"/>
      <c r="AB8" s="33"/>
      <c r="AC8" s="33"/>
      <c r="AD8" s="33"/>
      <c r="AE8" s="33"/>
    </row>
    <row r="9" spans="1:46" s="2" customFormat="1" ht="16.5" customHeight="1">
      <c r="A9" s="33"/>
      <c r="B9" s="34"/>
      <c r="C9" s="33"/>
      <c r="D9" s="33"/>
      <c r="E9" s="315" t="s">
        <v>106</v>
      </c>
      <c r="F9" s="331"/>
      <c r="G9" s="331"/>
      <c r="H9" s="331"/>
      <c r="I9" s="92"/>
      <c r="J9" s="33"/>
      <c r="K9" s="33"/>
      <c r="L9" s="93"/>
      <c r="S9" s="33"/>
      <c r="T9" s="33"/>
      <c r="U9" s="33"/>
      <c r="V9" s="33"/>
      <c r="W9" s="33"/>
      <c r="X9" s="33"/>
      <c r="Y9" s="33"/>
      <c r="Z9" s="33"/>
      <c r="AA9" s="33"/>
      <c r="AB9" s="33"/>
      <c r="AC9" s="33"/>
      <c r="AD9" s="33"/>
      <c r="AE9" s="33"/>
    </row>
    <row r="10" spans="1:46" s="2" customFormat="1">
      <c r="A10" s="33"/>
      <c r="B10" s="34"/>
      <c r="C10" s="33"/>
      <c r="D10" s="33"/>
      <c r="E10" s="33"/>
      <c r="F10" s="33"/>
      <c r="G10" s="33"/>
      <c r="H10" s="33"/>
      <c r="I10" s="92"/>
      <c r="J10" s="33"/>
      <c r="K10" s="33"/>
      <c r="L10" s="93"/>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20</v>
      </c>
      <c r="G11" s="33"/>
      <c r="H11" s="33"/>
      <c r="I11" s="94" t="s">
        <v>21</v>
      </c>
      <c r="J11" s="26" t="s">
        <v>3</v>
      </c>
      <c r="K11" s="33"/>
      <c r="L11" s="93"/>
      <c r="S11" s="33"/>
      <c r="T11" s="33"/>
      <c r="U11" s="33"/>
      <c r="V11" s="33"/>
      <c r="W11" s="33"/>
      <c r="X11" s="33"/>
      <c r="Y11" s="33"/>
      <c r="Z11" s="33"/>
      <c r="AA11" s="33"/>
      <c r="AB11" s="33"/>
      <c r="AC11" s="33"/>
      <c r="AD11" s="33"/>
      <c r="AE11" s="33"/>
    </row>
    <row r="12" spans="1:46" s="2" customFormat="1" ht="12" customHeight="1">
      <c r="A12" s="33"/>
      <c r="B12" s="34"/>
      <c r="C12" s="33"/>
      <c r="D12" s="28" t="s">
        <v>22</v>
      </c>
      <c r="E12" s="33"/>
      <c r="F12" s="26" t="s">
        <v>23</v>
      </c>
      <c r="G12" s="33"/>
      <c r="H12" s="33"/>
      <c r="I12" s="94" t="s">
        <v>24</v>
      </c>
      <c r="J12" s="51" t="str">
        <f>'Rekapitulace stavby'!AN8</f>
        <v>27. 12. 2018</v>
      </c>
      <c r="K12" s="33"/>
      <c r="L12" s="9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92"/>
      <c r="J13" s="33"/>
      <c r="K13" s="33"/>
      <c r="L13" s="93"/>
      <c r="S13" s="33"/>
      <c r="T13" s="33"/>
      <c r="U13" s="33"/>
      <c r="V13" s="33"/>
      <c r="W13" s="33"/>
      <c r="X13" s="33"/>
      <c r="Y13" s="33"/>
      <c r="Z13" s="33"/>
      <c r="AA13" s="33"/>
      <c r="AB13" s="33"/>
      <c r="AC13" s="33"/>
      <c r="AD13" s="33"/>
      <c r="AE13" s="33"/>
    </row>
    <row r="14" spans="1:46" s="2" customFormat="1" ht="12" customHeight="1">
      <c r="A14" s="33"/>
      <c r="B14" s="34"/>
      <c r="C14" s="33"/>
      <c r="D14" s="28" t="s">
        <v>26</v>
      </c>
      <c r="E14" s="33"/>
      <c r="F14" s="33"/>
      <c r="G14" s="33"/>
      <c r="H14" s="33"/>
      <c r="I14" s="94" t="s">
        <v>27</v>
      </c>
      <c r="J14" s="26" t="str">
        <f>IF('Rekapitulace stavby'!AN10="","",'Rekapitulace stavby'!AN10)</f>
        <v/>
      </c>
      <c r="K14" s="33"/>
      <c r="L14" s="9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94" t="s">
        <v>29</v>
      </c>
      <c r="J15" s="26" t="str">
        <f>IF('Rekapitulace stavby'!AN11="","",'Rekapitulace stavby'!AN11)</f>
        <v/>
      </c>
      <c r="K15" s="33"/>
      <c r="L15" s="9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92"/>
      <c r="J16" s="33"/>
      <c r="K16" s="33"/>
      <c r="L16" s="93"/>
      <c r="S16" s="33"/>
      <c r="T16" s="33"/>
      <c r="U16" s="33"/>
      <c r="V16" s="33"/>
      <c r="W16" s="33"/>
      <c r="X16" s="33"/>
      <c r="Y16" s="33"/>
      <c r="Z16" s="33"/>
      <c r="AA16" s="33"/>
      <c r="AB16" s="33"/>
      <c r="AC16" s="33"/>
      <c r="AD16" s="33"/>
      <c r="AE16" s="33"/>
    </row>
    <row r="17" spans="1:31" s="2" customFormat="1" ht="12" customHeight="1">
      <c r="A17" s="33"/>
      <c r="B17" s="34"/>
      <c r="C17" s="33"/>
      <c r="D17" s="28" t="s">
        <v>30</v>
      </c>
      <c r="E17" s="33"/>
      <c r="F17" s="33"/>
      <c r="G17" s="33"/>
      <c r="H17" s="33"/>
      <c r="I17" s="94" t="s">
        <v>27</v>
      </c>
      <c r="J17" s="29" t="str">
        <f>'Rekapitulace stavby'!AN13</f>
        <v>Vyplň údaj</v>
      </c>
      <c r="K17" s="33"/>
      <c r="L17" s="93"/>
      <c r="S17" s="33"/>
      <c r="T17" s="33"/>
      <c r="U17" s="33"/>
      <c r="V17" s="33"/>
      <c r="W17" s="33"/>
      <c r="X17" s="33"/>
      <c r="Y17" s="33"/>
      <c r="Z17" s="33"/>
      <c r="AA17" s="33"/>
      <c r="AB17" s="33"/>
      <c r="AC17" s="33"/>
      <c r="AD17" s="33"/>
      <c r="AE17" s="33"/>
    </row>
    <row r="18" spans="1:31" s="2" customFormat="1" ht="18" customHeight="1">
      <c r="A18" s="33"/>
      <c r="B18" s="34"/>
      <c r="C18" s="33"/>
      <c r="D18" s="33"/>
      <c r="E18" s="334" t="str">
        <f>'Rekapitulace stavby'!E14</f>
        <v>Vyplň údaj</v>
      </c>
      <c r="F18" s="304"/>
      <c r="G18" s="304"/>
      <c r="H18" s="304"/>
      <c r="I18" s="94" t="s">
        <v>29</v>
      </c>
      <c r="J18" s="29" t="str">
        <f>'Rekapitulace stavby'!AN14</f>
        <v>Vyplň údaj</v>
      </c>
      <c r="K18" s="33"/>
      <c r="L18" s="9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92"/>
      <c r="J19" s="33"/>
      <c r="K19" s="33"/>
      <c r="L19" s="93"/>
      <c r="S19" s="33"/>
      <c r="T19" s="33"/>
      <c r="U19" s="33"/>
      <c r="V19" s="33"/>
      <c r="W19" s="33"/>
      <c r="X19" s="33"/>
      <c r="Y19" s="33"/>
      <c r="Z19" s="33"/>
      <c r="AA19" s="33"/>
      <c r="AB19" s="33"/>
      <c r="AC19" s="33"/>
      <c r="AD19" s="33"/>
      <c r="AE19" s="33"/>
    </row>
    <row r="20" spans="1:31" s="2" customFormat="1" ht="12" customHeight="1">
      <c r="A20" s="33"/>
      <c r="B20" s="34"/>
      <c r="C20" s="33"/>
      <c r="D20" s="28" t="s">
        <v>32</v>
      </c>
      <c r="E20" s="33"/>
      <c r="F20" s="33"/>
      <c r="G20" s="33"/>
      <c r="H20" s="33"/>
      <c r="I20" s="94" t="s">
        <v>27</v>
      </c>
      <c r="J20" s="26" t="s">
        <v>3</v>
      </c>
      <c r="K20" s="33"/>
      <c r="L20" s="93"/>
      <c r="S20" s="33"/>
      <c r="T20" s="33"/>
      <c r="U20" s="33"/>
      <c r="V20" s="33"/>
      <c r="W20" s="33"/>
      <c r="X20" s="33"/>
      <c r="Y20" s="33"/>
      <c r="Z20" s="33"/>
      <c r="AA20" s="33"/>
      <c r="AB20" s="33"/>
      <c r="AC20" s="33"/>
      <c r="AD20" s="33"/>
      <c r="AE20" s="33"/>
    </row>
    <row r="21" spans="1:31" s="2" customFormat="1" ht="18" customHeight="1">
      <c r="A21" s="33"/>
      <c r="B21" s="34"/>
      <c r="C21" s="33"/>
      <c r="D21" s="33"/>
      <c r="E21" s="26" t="s">
        <v>33</v>
      </c>
      <c r="F21" s="33"/>
      <c r="G21" s="33"/>
      <c r="H21" s="33"/>
      <c r="I21" s="94" t="s">
        <v>29</v>
      </c>
      <c r="J21" s="26" t="s">
        <v>3</v>
      </c>
      <c r="K21" s="33"/>
      <c r="L21" s="9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92"/>
      <c r="J22" s="33"/>
      <c r="K22" s="33"/>
      <c r="L22" s="93"/>
      <c r="S22" s="33"/>
      <c r="T22" s="33"/>
      <c r="U22" s="33"/>
      <c r="V22" s="33"/>
      <c r="W22" s="33"/>
      <c r="X22" s="33"/>
      <c r="Y22" s="33"/>
      <c r="Z22" s="33"/>
      <c r="AA22" s="33"/>
      <c r="AB22" s="33"/>
      <c r="AC22" s="33"/>
      <c r="AD22" s="33"/>
      <c r="AE22" s="33"/>
    </row>
    <row r="23" spans="1:31" s="2" customFormat="1" ht="12" customHeight="1">
      <c r="A23" s="33"/>
      <c r="B23" s="34"/>
      <c r="C23" s="33"/>
      <c r="D23" s="28" t="s">
        <v>35</v>
      </c>
      <c r="E23" s="33"/>
      <c r="F23" s="33"/>
      <c r="G23" s="33"/>
      <c r="H23" s="33"/>
      <c r="I23" s="94" t="s">
        <v>27</v>
      </c>
      <c r="J23" s="26" t="str">
        <f>IF('Rekapitulace stavby'!AN19="","",'Rekapitulace stavby'!AN19)</f>
        <v/>
      </c>
      <c r="K23" s="33"/>
      <c r="L23" s="9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94" t="s">
        <v>29</v>
      </c>
      <c r="J24" s="26" t="str">
        <f>IF('Rekapitulace stavby'!AN20="","",'Rekapitulace stavby'!AN20)</f>
        <v/>
      </c>
      <c r="K24" s="33"/>
      <c r="L24" s="9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92"/>
      <c r="J25" s="33"/>
      <c r="K25" s="33"/>
      <c r="L25" s="93"/>
      <c r="S25" s="33"/>
      <c r="T25" s="33"/>
      <c r="U25" s="33"/>
      <c r="V25" s="33"/>
      <c r="W25" s="33"/>
      <c r="X25" s="33"/>
      <c r="Y25" s="33"/>
      <c r="Z25" s="33"/>
      <c r="AA25" s="33"/>
      <c r="AB25" s="33"/>
      <c r="AC25" s="33"/>
      <c r="AD25" s="33"/>
      <c r="AE25" s="33"/>
    </row>
    <row r="26" spans="1:31" s="2" customFormat="1" ht="12" customHeight="1">
      <c r="A26" s="33"/>
      <c r="B26" s="34"/>
      <c r="C26" s="33"/>
      <c r="D26" s="28" t="s">
        <v>36</v>
      </c>
      <c r="E26" s="33"/>
      <c r="F26" s="33"/>
      <c r="G26" s="33"/>
      <c r="H26" s="33"/>
      <c r="I26" s="92"/>
      <c r="J26" s="33"/>
      <c r="K26" s="33"/>
      <c r="L26" s="93"/>
      <c r="S26" s="33"/>
      <c r="T26" s="33"/>
      <c r="U26" s="33"/>
      <c r="V26" s="33"/>
      <c r="W26" s="33"/>
      <c r="X26" s="33"/>
      <c r="Y26" s="33"/>
      <c r="Z26" s="33"/>
      <c r="AA26" s="33"/>
      <c r="AB26" s="33"/>
      <c r="AC26" s="33"/>
      <c r="AD26" s="33"/>
      <c r="AE26" s="33"/>
    </row>
    <row r="27" spans="1:31" s="8" customFormat="1" ht="89.25" customHeight="1">
      <c r="A27" s="95"/>
      <c r="B27" s="96"/>
      <c r="C27" s="95"/>
      <c r="D27" s="95"/>
      <c r="E27" s="308" t="s">
        <v>37</v>
      </c>
      <c r="F27" s="308"/>
      <c r="G27" s="308"/>
      <c r="H27" s="308"/>
      <c r="I27" s="97"/>
      <c r="J27" s="95"/>
      <c r="K27" s="95"/>
      <c r="L27" s="98"/>
      <c r="S27" s="95"/>
      <c r="T27" s="95"/>
      <c r="U27" s="95"/>
      <c r="V27" s="95"/>
      <c r="W27" s="95"/>
      <c r="X27" s="95"/>
      <c r="Y27" s="95"/>
      <c r="Z27" s="95"/>
      <c r="AA27" s="95"/>
      <c r="AB27" s="95"/>
      <c r="AC27" s="95"/>
      <c r="AD27" s="95"/>
      <c r="AE27" s="95"/>
    </row>
    <row r="28" spans="1:31" s="2" customFormat="1" ht="6.95" customHeight="1">
      <c r="A28" s="33"/>
      <c r="B28" s="34"/>
      <c r="C28" s="33"/>
      <c r="D28" s="33"/>
      <c r="E28" s="33"/>
      <c r="F28" s="33"/>
      <c r="G28" s="33"/>
      <c r="H28" s="33"/>
      <c r="I28" s="92"/>
      <c r="J28" s="33"/>
      <c r="K28" s="33"/>
      <c r="L28" s="93"/>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99"/>
      <c r="J29" s="62"/>
      <c r="K29" s="62"/>
      <c r="L29" s="93"/>
      <c r="S29" s="33"/>
      <c r="T29" s="33"/>
      <c r="U29" s="33"/>
      <c r="V29" s="33"/>
      <c r="W29" s="33"/>
      <c r="X29" s="33"/>
      <c r="Y29" s="33"/>
      <c r="Z29" s="33"/>
      <c r="AA29" s="33"/>
      <c r="AB29" s="33"/>
      <c r="AC29" s="33"/>
      <c r="AD29" s="33"/>
      <c r="AE29" s="33"/>
    </row>
    <row r="30" spans="1:31" s="2" customFormat="1" ht="25.35" customHeight="1">
      <c r="A30" s="33"/>
      <c r="B30" s="34"/>
      <c r="C30" s="33"/>
      <c r="D30" s="100" t="s">
        <v>38</v>
      </c>
      <c r="E30" s="33"/>
      <c r="F30" s="33"/>
      <c r="G30" s="33"/>
      <c r="H30" s="33"/>
      <c r="I30" s="92"/>
      <c r="J30" s="67">
        <f>ROUND(J103, 2)</f>
        <v>0</v>
      </c>
      <c r="K30" s="33"/>
      <c r="L30" s="93"/>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99"/>
      <c r="J31" s="62"/>
      <c r="K31" s="62"/>
      <c r="L31" s="93"/>
      <c r="S31" s="33"/>
      <c r="T31" s="33"/>
      <c r="U31" s="33"/>
      <c r="V31" s="33"/>
      <c r="W31" s="33"/>
      <c r="X31" s="33"/>
      <c r="Y31" s="33"/>
      <c r="Z31" s="33"/>
      <c r="AA31" s="33"/>
      <c r="AB31" s="33"/>
      <c r="AC31" s="33"/>
      <c r="AD31" s="33"/>
      <c r="AE31" s="33"/>
    </row>
    <row r="32" spans="1:31" s="2" customFormat="1" ht="14.45" customHeight="1">
      <c r="A32" s="33"/>
      <c r="B32" s="34"/>
      <c r="C32" s="33"/>
      <c r="D32" s="33"/>
      <c r="E32" s="33"/>
      <c r="F32" s="37" t="s">
        <v>40</v>
      </c>
      <c r="G32" s="33"/>
      <c r="H32" s="33"/>
      <c r="I32" s="101" t="s">
        <v>39</v>
      </c>
      <c r="J32" s="37" t="s">
        <v>41</v>
      </c>
      <c r="K32" s="33"/>
      <c r="L32" s="93"/>
      <c r="S32" s="33"/>
      <c r="T32" s="33"/>
      <c r="U32" s="33"/>
      <c r="V32" s="33"/>
      <c r="W32" s="33"/>
      <c r="X32" s="33"/>
      <c r="Y32" s="33"/>
      <c r="Z32" s="33"/>
      <c r="AA32" s="33"/>
      <c r="AB32" s="33"/>
      <c r="AC32" s="33"/>
      <c r="AD32" s="33"/>
      <c r="AE32" s="33"/>
    </row>
    <row r="33" spans="1:31" s="2" customFormat="1" ht="14.45" customHeight="1">
      <c r="A33" s="33"/>
      <c r="B33" s="34"/>
      <c r="C33" s="33"/>
      <c r="D33" s="102" t="s">
        <v>42</v>
      </c>
      <c r="E33" s="28" t="s">
        <v>43</v>
      </c>
      <c r="F33" s="103">
        <f>ROUND((SUM(BE103:BE1136)),  2)</f>
        <v>0</v>
      </c>
      <c r="G33" s="33"/>
      <c r="H33" s="33"/>
      <c r="I33" s="104">
        <v>0.21</v>
      </c>
      <c r="J33" s="103">
        <f>ROUND(((SUM(BE103:BE1136))*I33),  2)</f>
        <v>0</v>
      </c>
      <c r="K33" s="33"/>
      <c r="L33" s="93"/>
      <c r="S33" s="33"/>
      <c r="T33" s="33"/>
      <c r="U33" s="33"/>
      <c r="V33" s="33"/>
      <c r="W33" s="33"/>
      <c r="X33" s="33"/>
      <c r="Y33" s="33"/>
      <c r="Z33" s="33"/>
      <c r="AA33" s="33"/>
      <c r="AB33" s="33"/>
      <c r="AC33" s="33"/>
      <c r="AD33" s="33"/>
      <c r="AE33" s="33"/>
    </row>
    <row r="34" spans="1:31" s="2" customFormat="1" ht="14.45" customHeight="1">
      <c r="A34" s="33"/>
      <c r="B34" s="34"/>
      <c r="C34" s="33"/>
      <c r="D34" s="33"/>
      <c r="E34" s="28" t="s">
        <v>44</v>
      </c>
      <c r="F34" s="103">
        <f>ROUND((SUM(BF103:BF1136)),  2)</f>
        <v>0</v>
      </c>
      <c r="G34" s="33"/>
      <c r="H34" s="33"/>
      <c r="I34" s="104">
        <v>0.15</v>
      </c>
      <c r="J34" s="103">
        <f>ROUND(((SUM(BF103:BF1136))*I34),  2)</f>
        <v>0</v>
      </c>
      <c r="K34" s="33"/>
      <c r="L34" s="93"/>
      <c r="S34" s="33"/>
      <c r="T34" s="33"/>
      <c r="U34" s="33"/>
      <c r="V34" s="33"/>
      <c r="W34" s="33"/>
      <c r="X34" s="33"/>
      <c r="Y34" s="33"/>
      <c r="Z34" s="33"/>
      <c r="AA34" s="33"/>
      <c r="AB34" s="33"/>
      <c r="AC34" s="33"/>
      <c r="AD34" s="33"/>
      <c r="AE34" s="33"/>
    </row>
    <row r="35" spans="1:31" s="2" customFormat="1" ht="14.45" hidden="1" customHeight="1">
      <c r="A35" s="33"/>
      <c r="B35" s="34"/>
      <c r="C35" s="33"/>
      <c r="D35" s="33"/>
      <c r="E35" s="28" t="s">
        <v>45</v>
      </c>
      <c r="F35" s="103">
        <f>ROUND((SUM(BG103:BG1136)),  2)</f>
        <v>0</v>
      </c>
      <c r="G35" s="33"/>
      <c r="H35" s="33"/>
      <c r="I35" s="104">
        <v>0.21</v>
      </c>
      <c r="J35" s="103">
        <f>0</f>
        <v>0</v>
      </c>
      <c r="K35" s="33"/>
      <c r="L35" s="93"/>
      <c r="S35" s="33"/>
      <c r="T35" s="33"/>
      <c r="U35" s="33"/>
      <c r="V35" s="33"/>
      <c r="W35" s="33"/>
      <c r="X35" s="33"/>
      <c r="Y35" s="33"/>
      <c r="Z35" s="33"/>
      <c r="AA35" s="33"/>
      <c r="AB35" s="33"/>
      <c r="AC35" s="33"/>
      <c r="AD35" s="33"/>
      <c r="AE35" s="33"/>
    </row>
    <row r="36" spans="1:31" s="2" customFormat="1" ht="14.45" hidden="1" customHeight="1">
      <c r="A36" s="33"/>
      <c r="B36" s="34"/>
      <c r="C36" s="33"/>
      <c r="D36" s="33"/>
      <c r="E36" s="28" t="s">
        <v>46</v>
      </c>
      <c r="F36" s="103">
        <f>ROUND((SUM(BH103:BH1136)),  2)</f>
        <v>0</v>
      </c>
      <c r="G36" s="33"/>
      <c r="H36" s="33"/>
      <c r="I36" s="104">
        <v>0.15</v>
      </c>
      <c r="J36" s="103">
        <f>0</f>
        <v>0</v>
      </c>
      <c r="K36" s="33"/>
      <c r="L36" s="93"/>
      <c r="S36" s="33"/>
      <c r="T36" s="33"/>
      <c r="U36" s="33"/>
      <c r="V36" s="33"/>
      <c r="W36" s="33"/>
      <c r="X36" s="33"/>
      <c r="Y36" s="33"/>
      <c r="Z36" s="33"/>
      <c r="AA36" s="33"/>
      <c r="AB36" s="33"/>
      <c r="AC36" s="33"/>
      <c r="AD36" s="33"/>
      <c r="AE36" s="33"/>
    </row>
    <row r="37" spans="1:31" s="2" customFormat="1" ht="14.45" hidden="1" customHeight="1">
      <c r="A37" s="33"/>
      <c r="B37" s="34"/>
      <c r="C37" s="33"/>
      <c r="D37" s="33"/>
      <c r="E37" s="28" t="s">
        <v>47</v>
      </c>
      <c r="F37" s="103">
        <f>ROUND((SUM(BI103:BI1136)),  2)</f>
        <v>0</v>
      </c>
      <c r="G37" s="33"/>
      <c r="H37" s="33"/>
      <c r="I37" s="104">
        <v>0</v>
      </c>
      <c r="J37" s="103">
        <f>0</f>
        <v>0</v>
      </c>
      <c r="K37" s="33"/>
      <c r="L37" s="9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92"/>
      <c r="J38" s="33"/>
      <c r="K38" s="33"/>
      <c r="L38" s="93"/>
      <c r="S38" s="33"/>
      <c r="T38" s="33"/>
      <c r="U38" s="33"/>
      <c r="V38" s="33"/>
      <c r="W38" s="33"/>
      <c r="X38" s="33"/>
      <c r="Y38" s="33"/>
      <c r="Z38" s="33"/>
      <c r="AA38" s="33"/>
      <c r="AB38" s="33"/>
      <c r="AC38" s="33"/>
      <c r="AD38" s="33"/>
      <c r="AE38" s="33"/>
    </row>
    <row r="39" spans="1:31" s="2" customFormat="1" ht="25.35" customHeight="1">
      <c r="A39" s="33"/>
      <c r="B39" s="34"/>
      <c r="C39" s="105"/>
      <c r="D39" s="106" t="s">
        <v>48</v>
      </c>
      <c r="E39" s="56"/>
      <c r="F39" s="56"/>
      <c r="G39" s="107" t="s">
        <v>49</v>
      </c>
      <c r="H39" s="108" t="s">
        <v>50</v>
      </c>
      <c r="I39" s="109"/>
      <c r="J39" s="110">
        <f>SUM(J30:J37)</f>
        <v>0</v>
      </c>
      <c r="K39" s="111"/>
      <c r="L39" s="93"/>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112"/>
      <c r="J40" s="44"/>
      <c r="K40" s="44"/>
      <c r="L40" s="93"/>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113"/>
      <c r="J44" s="46"/>
      <c r="K44" s="46"/>
      <c r="L44" s="93"/>
      <c r="S44" s="33"/>
      <c r="T44" s="33"/>
      <c r="U44" s="33"/>
      <c r="V44" s="33"/>
      <c r="W44" s="33"/>
      <c r="X44" s="33"/>
      <c r="Y44" s="33"/>
      <c r="Z44" s="33"/>
      <c r="AA44" s="33"/>
      <c r="AB44" s="33"/>
      <c r="AC44" s="33"/>
      <c r="AD44" s="33"/>
      <c r="AE44" s="33"/>
    </row>
    <row r="45" spans="1:31" s="2" customFormat="1" ht="24.95" customHeight="1">
      <c r="A45" s="33"/>
      <c r="B45" s="34"/>
      <c r="C45" s="22" t="s">
        <v>107</v>
      </c>
      <c r="D45" s="33"/>
      <c r="E45" s="33"/>
      <c r="F45" s="33"/>
      <c r="G45" s="33"/>
      <c r="H45" s="33"/>
      <c r="I45" s="92"/>
      <c r="J45" s="33"/>
      <c r="K45" s="33"/>
      <c r="L45" s="93"/>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92"/>
      <c r="J46" s="33"/>
      <c r="K46" s="33"/>
      <c r="L46" s="93"/>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92"/>
      <c r="J47" s="33"/>
      <c r="K47" s="33"/>
      <c r="L47" s="93"/>
      <c r="S47" s="33"/>
      <c r="T47" s="33"/>
      <c r="U47" s="33"/>
      <c r="V47" s="33"/>
      <c r="W47" s="33"/>
      <c r="X47" s="33"/>
      <c r="Y47" s="33"/>
      <c r="Z47" s="33"/>
      <c r="AA47" s="33"/>
      <c r="AB47" s="33"/>
      <c r="AC47" s="33"/>
      <c r="AD47" s="33"/>
      <c r="AE47" s="33"/>
    </row>
    <row r="48" spans="1:31" s="2" customFormat="1" ht="25.5" customHeight="1">
      <c r="A48" s="33"/>
      <c r="B48" s="34"/>
      <c r="C48" s="33"/>
      <c r="D48" s="33"/>
      <c r="E48" s="332" t="str">
        <f>E7</f>
        <v>Stavební úpravy 2.NP - 3.NP pavilonu A přestavba dětského oddělení na LDN - 2.část - 2.NP</v>
      </c>
      <c r="F48" s="333"/>
      <c r="G48" s="333"/>
      <c r="H48" s="333"/>
      <c r="I48" s="92"/>
      <c r="J48" s="33"/>
      <c r="K48" s="33"/>
      <c r="L48" s="93"/>
      <c r="S48" s="33"/>
      <c r="T48" s="33"/>
      <c r="U48" s="33"/>
      <c r="V48" s="33"/>
      <c r="W48" s="33"/>
      <c r="X48" s="33"/>
      <c r="Y48" s="33"/>
      <c r="Z48" s="33"/>
      <c r="AA48" s="33"/>
      <c r="AB48" s="33"/>
      <c r="AC48" s="33"/>
      <c r="AD48" s="33"/>
      <c r="AE48" s="33"/>
    </row>
    <row r="49" spans="1:47" s="2" customFormat="1" ht="12" customHeight="1">
      <c r="A49" s="33"/>
      <c r="B49" s="34"/>
      <c r="C49" s="28" t="s">
        <v>105</v>
      </c>
      <c r="D49" s="33"/>
      <c r="E49" s="33"/>
      <c r="F49" s="33"/>
      <c r="G49" s="33"/>
      <c r="H49" s="33"/>
      <c r="I49" s="92"/>
      <c r="J49" s="33"/>
      <c r="K49" s="33"/>
      <c r="L49" s="93"/>
      <c r="S49" s="33"/>
      <c r="T49" s="33"/>
      <c r="U49" s="33"/>
      <c r="V49" s="33"/>
      <c r="W49" s="33"/>
      <c r="X49" s="33"/>
      <c r="Y49" s="33"/>
      <c r="Z49" s="33"/>
      <c r="AA49" s="33"/>
      <c r="AB49" s="33"/>
      <c r="AC49" s="33"/>
      <c r="AD49" s="33"/>
      <c r="AE49" s="33"/>
    </row>
    <row r="50" spans="1:47" s="2" customFormat="1" ht="16.5" customHeight="1">
      <c r="A50" s="33"/>
      <c r="B50" s="34"/>
      <c r="C50" s="33"/>
      <c r="D50" s="33"/>
      <c r="E50" s="315" t="str">
        <f>E9</f>
        <v>01 - stavební část</v>
      </c>
      <c r="F50" s="331"/>
      <c r="G50" s="331"/>
      <c r="H50" s="331"/>
      <c r="I50" s="92"/>
      <c r="J50" s="33"/>
      <c r="K50" s="33"/>
      <c r="L50" s="93"/>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92"/>
      <c r="J51" s="33"/>
      <c r="K51" s="33"/>
      <c r="L51" s="93"/>
      <c r="S51" s="33"/>
      <c r="T51" s="33"/>
      <c r="U51" s="33"/>
      <c r="V51" s="33"/>
      <c r="W51" s="33"/>
      <c r="X51" s="33"/>
      <c r="Y51" s="33"/>
      <c r="Z51" s="33"/>
      <c r="AA51" s="33"/>
      <c r="AB51" s="33"/>
      <c r="AC51" s="33"/>
      <c r="AD51" s="33"/>
      <c r="AE51" s="33"/>
    </row>
    <row r="52" spans="1:47" s="2" customFormat="1" ht="12" customHeight="1">
      <c r="A52" s="33"/>
      <c r="B52" s="34"/>
      <c r="C52" s="28" t="s">
        <v>22</v>
      </c>
      <c r="D52" s="33"/>
      <c r="E52" s="33"/>
      <c r="F52" s="26" t="str">
        <f>F12</f>
        <v>Jindřichův Hradec</v>
      </c>
      <c r="G52" s="33"/>
      <c r="H52" s="33"/>
      <c r="I52" s="94" t="s">
        <v>24</v>
      </c>
      <c r="J52" s="51" t="str">
        <f>IF(J12="","",J12)</f>
        <v>27. 12. 2018</v>
      </c>
      <c r="K52" s="33"/>
      <c r="L52" s="93"/>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92"/>
      <c r="J53" s="33"/>
      <c r="K53" s="33"/>
      <c r="L53" s="93"/>
      <c r="S53" s="33"/>
      <c r="T53" s="33"/>
      <c r="U53" s="33"/>
      <c r="V53" s="33"/>
      <c r="W53" s="33"/>
      <c r="X53" s="33"/>
      <c r="Y53" s="33"/>
      <c r="Z53" s="33"/>
      <c r="AA53" s="33"/>
      <c r="AB53" s="33"/>
      <c r="AC53" s="33"/>
      <c r="AD53" s="33"/>
      <c r="AE53" s="33"/>
    </row>
    <row r="54" spans="1:47" s="2" customFormat="1" ht="27.95" customHeight="1">
      <c r="A54" s="33"/>
      <c r="B54" s="34"/>
      <c r="C54" s="28" t="s">
        <v>26</v>
      </c>
      <c r="D54" s="33"/>
      <c r="E54" s="33"/>
      <c r="F54" s="26" t="str">
        <f>E15</f>
        <v xml:space="preserve"> </v>
      </c>
      <c r="G54" s="33"/>
      <c r="H54" s="33"/>
      <c r="I54" s="94" t="s">
        <v>32</v>
      </c>
      <c r="J54" s="31" t="str">
        <f>E21</f>
        <v>ATELIER G+G s.r.o.</v>
      </c>
      <c r="K54" s="33"/>
      <c r="L54" s="93"/>
      <c r="S54" s="33"/>
      <c r="T54" s="33"/>
      <c r="U54" s="33"/>
      <c r="V54" s="33"/>
      <c r="W54" s="33"/>
      <c r="X54" s="33"/>
      <c r="Y54" s="33"/>
      <c r="Z54" s="33"/>
      <c r="AA54" s="33"/>
      <c r="AB54" s="33"/>
      <c r="AC54" s="33"/>
      <c r="AD54" s="33"/>
      <c r="AE54" s="33"/>
    </row>
    <row r="55" spans="1:47" s="2" customFormat="1" ht="15.2" customHeight="1">
      <c r="A55" s="33"/>
      <c r="B55" s="34"/>
      <c r="C55" s="28" t="s">
        <v>30</v>
      </c>
      <c r="D55" s="33"/>
      <c r="E55" s="33"/>
      <c r="F55" s="26" t="str">
        <f>IF(E18="","",E18)</f>
        <v>Vyplň údaj</v>
      </c>
      <c r="G55" s="33"/>
      <c r="H55" s="33"/>
      <c r="I55" s="94" t="s">
        <v>35</v>
      </c>
      <c r="J55" s="31" t="str">
        <f>E24</f>
        <v xml:space="preserve"> </v>
      </c>
      <c r="K55" s="33"/>
      <c r="L55" s="93"/>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92"/>
      <c r="J56" s="33"/>
      <c r="K56" s="33"/>
      <c r="L56" s="93"/>
      <c r="S56" s="33"/>
      <c r="T56" s="33"/>
      <c r="U56" s="33"/>
      <c r="V56" s="33"/>
      <c r="W56" s="33"/>
      <c r="X56" s="33"/>
      <c r="Y56" s="33"/>
      <c r="Z56" s="33"/>
      <c r="AA56" s="33"/>
      <c r="AB56" s="33"/>
      <c r="AC56" s="33"/>
      <c r="AD56" s="33"/>
      <c r="AE56" s="33"/>
    </row>
    <row r="57" spans="1:47" s="2" customFormat="1" ht="29.25" customHeight="1">
      <c r="A57" s="33"/>
      <c r="B57" s="34"/>
      <c r="C57" s="114" t="s">
        <v>108</v>
      </c>
      <c r="D57" s="105"/>
      <c r="E57" s="105"/>
      <c r="F57" s="105"/>
      <c r="G57" s="105"/>
      <c r="H57" s="105"/>
      <c r="I57" s="115"/>
      <c r="J57" s="116" t="s">
        <v>109</v>
      </c>
      <c r="K57" s="105"/>
      <c r="L57" s="93"/>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92"/>
      <c r="J58" s="33"/>
      <c r="K58" s="33"/>
      <c r="L58" s="93"/>
      <c r="S58" s="33"/>
      <c r="T58" s="33"/>
      <c r="U58" s="33"/>
      <c r="V58" s="33"/>
      <c r="W58" s="33"/>
      <c r="X58" s="33"/>
      <c r="Y58" s="33"/>
      <c r="Z58" s="33"/>
      <c r="AA58" s="33"/>
      <c r="AB58" s="33"/>
      <c r="AC58" s="33"/>
      <c r="AD58" s="33"/>
      <c r="AE58" s="33"/>
    </row>
    <row r="59" spans="1:47" s="2" customFormat="1" ht="22.9" customHeight="1">
      <c r="A59" s="33"/>
      <c r="B59" s="34"/>
      <c r="C59" s="117" t="s">
        <v>70</v>
      </c>
      <c r="D59" s="33"/>
      <c r="E59" s="33"/>
      <c r="F59" s="33"/>
      <c r="G59" s="33"/>
      <c r="H59" s="33"/>
      <c r="I59" s="92"/>
      <c r="J59" s="67">
        <f>J103</f>
        <v>0</v>
      </c>
      <c r="K59" s="33"/>
      <c r="L59" s="93"/>
      <c r="S59" s="33"/>
      <c r="T59" s="33"/>
      <c r="U59" s="33"/>
      <c r="V59" s="33"/>
      <c r="W59" s="33"/>
      <c r="X59" s="33"/>
      <c r="Y59" s="33"/>
      <c r="Z59" s="33"/>
      <c r="AA59" s="33"/>
      <c r="AB59" s="33"/>
      <c r="AC59" s="33"/>
      <c r="AD59" s="33"/>
      <c r="AE59" s="33"/>
      <c r="AU59" s="18" t="s">
        <v>110</v>
      </c>
    </row>
    <row r="60" spans="1:47" s="9" customFormat="1" ht="24.95" customHeight="1">
      <c r="B60" s="118"/>
      <c r="D60" s="119" t="s">
        <v>111</v>
      </c>
      <c r="E60" s="120"/>
      <c r="F60" s="120"/>
      <c r="G60" s="120"/>
      <c r="H60" s="120"/>
      <c r="I60" s="121"/>
      <c r="J60" s="122">
        <f>J104</f>
        <v>0</v>
      </c>
      <c r="L60" s="118"/>
    </row>
    <row r="61" spans="1:47" s="10" customFormat="1" ht="19.899999999999999" customHeight="1">
      <c r="B61" s="123"/>
      <c r="D61" s="124" t="s">
        <v>112</v>
      </c>
      <c r="E61" s="125"/>
      <c r="F61" s="125"/>
      <c r="G61" s="125"/>
      <c r="H61" s="125"/>
      <c r="I61" s="126"/>
      <c r="J61" s="127">
        <f>J105</f>
        <v>0</v>
      </c>
      <c r="L61" s="123"/>
    </row>
    <row r="62" spans="1:47" s="10" customFormat="1" ht="19.899999999999999" customHeight="1">
      <c r="B62" s="123"/>
      <c r="D62" s="124" t="s">
        <v>113</v>
      </c>
      <c r="E62" s="125"/>
      <c r="F62" s="125"/>
      <c r="G62" s="125"/>
      <c r="H62" s="125"/>
      <c r="I62" s="126"/>
      <c r="J62" s="127">
        <f>J167</f>
        <v>0</v>
      </c>
      <c r="L62" s="123"/>
    </row>
    <row r="63" spans="1:47" s="10" customFormat="1" ht="19.899999999999999" customHeight="1">
      <c r="B63" s="123"/>
      <c r="D63" s="124" t="s">
        <v>114</v>
      </c>
      <c r="E63" s="125"/>
      <c r="F63" s="125"/>
      <c r="G63" s="125"/>
      <c r="H63" s="125"/>
      <c r="I63" s="126"/>
      <c r="J63" s="127">
        <f>J181</f>
        <v>0</v>
      </c>
      <c r="L63" s="123"/>
    </row>
    <row r="64" spans="1:47" s="10" customFormat="1" ht="19.899999999999999" customHeight="1">
      <c r="B64" s="123"/>
      <c r="D64" s="124" t="s">
        <v>115</v>
      </c>
      <c r="E64" s="125"/>
      <c r="F64" s="125"/>
      <c r="G64" s="125"/>
      <c r="H64" s="125"/>
      <c r="I64" s="126"/>
      <c r="J64" s="127">
        <f>J497</f>
        <v>0</v>
      </c>
      <c r="L64" s="123"/>
    </row>
    <row r="65" spans="2:12" s="10" customFormat="1" ht="19.899999999999999" customHeight="1">
      <c r="B65" s="123"/>
      <c r="D65" s="124" t="s">
        <v>116</v>
      </c>
      <c r="E65" s="125"/>
      <c r="F65" s="125"/>
      <c r="G65" s="125"/>
      <c r="H65" s="125"/>
      <c r="I65" s="126"/>
      <c r="J65" s="127">
        <f>J596</f>
        <v>0</v>
      </c>
      <c r="L65" s="123"/>
    </row>
    <row r="66" spans="2:12" s="10" customFormat="1" ht="19.899999999999999" customHeight="1">
      <c r="B66" s="123"/>
      <c r="D66" s="124" t="s">
        <v>117</v>
      </c>
      <c r="E66" s="125"/>
      <c r="F66" s="125"/>
      <c r="G66" s="125"/>
      <c r="H66" s="125"/>
      <c r="I66" s="126"/>
      <c r="J66" s="127">
        <f>J623</f>
        <v>0</v>
      </c>
      <c r="L66" s="123"/>
    </row>
    <row r="67" spans="2:12" s="9" customFormat="1" ht="24.95" customHeight="1">
      <c r="B67" s="118"/>
      <c r="D67" s="119" t="s">
        <v>118</v>
      </c>
      <c r="E67" s="120"/>
      <c r="F67" s="120"/>
      <c r="G67" s="120"/>
      <c r="H67" s="120"/>
      <c r="I67" s="121"/>
      <c r="J67" s="122">
        <f>J626</f>
        <v>0</v>
      </c>
      <c r="L67" s="118"/>
    </row>
    <row r="68" spans="2:12" s="10" customFormat="1" ht="19.899999999999999" customHeight="1">
      <c r="B68" s="123"/>
      <c r="D68" s="124" t="s">
        <v>119</v>
      </c>
      <c r="E68" s="125"/>
      <c r="F68" s="125"/>
      <c r="G68" s="125"/>
      <c r="H68" s="125"/>
      <c r="I68" s="126"/>
      <c r="J68" s="127">
        <f>J627</f>
        <v>0</v>
      </c>
      <c r="L68" s="123"/>
    </row>
    <row r="69" spans="2:12" s="10" customFormat="1" ht="19.899999999999999" customHeight="1">
      <c r="B69" s="123"/>
      <c r="D69" s="124" t="s">
        <v>120</v>
      </c>
      <c r="E69" s="125"/>
      <c r="F69" s="125"/>
      <c r="G69" s="125"/>
      <c r="H69" s="125"/>
      <c r="I69" s="126"/>
      <c r="J69" s="127">
        <f>J651</f>
        <v>0</v>
      </c>
      <c r="L69" s="123"/>
    </row>
    <row r="70" spans="2:12" s="10" customFormat="1" ht="19.899999999999999" customHeight="1">
      <c r="B70" s="123"/>
      <c r="D70" s="124" t="s">
        <v>121</v>
      </c>
      <c r="E70" s="125"/>
      <c r="F70" s="125"/>
      <c r="G70" s="125"/>
      <c r="H70" s="125"/>
      <c r="I70" s="126"/>
      <c r="J70" s="127">
        <f>J668</f>
        <v>0</v>
      </c>
      <c r="L70" s="123"/>
    </row>
    <row r="71" spans="2:12" s="10" customFormat="1" ht="19.899999999999999" customHeight="1">
      <c r="B71" s="123"/>
      <c r="D71" s="124" t="s">
        <v>122</v>
      </c>
      <c r="E71" s="125"/>
      <c r="F71" s="125"/>
      <c r="G71" s="125"/>
      <c r="H71" s="125"/>
      <c r="I71" s="126"/>
      <c r="J71" s="127">
        <f>J673</f>
        <v>0</v>
      </c>
      <c r="L71" s="123"/>
    </row>
    <row r="72" spans="2:12" s="10" customFormat="1" ht="19.899999999999999" customHeight="1">
      <c r="B72" s="123"/>
      <c r="D72" s="124" t="s">
        <v>123</v>
      </c>
      <c r="E72" s="125"/>
      <c r="F72" s="125"/>
      <c r="G72" s="125"/>
      <c r="H72" s="125"/>
      <c r="I72" s="126"/>
      <c r="J72" s="127">
        <f>J676</f>
        <v>0</v>
      </c>
      <c r="L72" s="123"/>
    </row>
    <row r="73" spans="2:12" s="10" customFormat="1" ht="19.899999999999999" customHeight="1">
      <c r="B73" s="123"/>
      <c r="D73" s="124" t="s">
        <v>124</v>
      </c>
      <c r="E73" s="125"/>
      <c r="F73" s="125"/>
      <c r="G73" s="125"/>
      <c r="H73" s="125"/>
      <c r="I73" s="126"/>
      <c r="J73" s="127">
        <f>J709</f>
        <v>0</v>
      </c>
      <c r="L73" s="123"/>
    </row>
    <row r="74" spans="2:12" s="10" customFormat="1" ht="19.899999999999999" customHeight="1">
      <c r="B74" s="123"/>
      <c r="D74" s="124" t="s">
        <v>125</v>
      </c>
      <c r="E74" s="125"/>
      <c r="F74" s="125"/>
      <c r="G74" s="125"/>
      <c r="H74" s="125"/>
      <c r="I74" s="126"/>
      <c r="J74" s="127">
        <f>J769</f>
        <v>0</v>
      </c>
      <c r="L74" s="123"/>
    </row>
    <row r="75" spans="2:12" s="10" customFormat="1" ht="19.899999999999999" customHeight="1">
      <c r="B75" s="123"/>
      <c r="D75" s="124" t="s">
        <v>126</v>
      </c>
      <c r="E75" s="125"/>
      <c r="F75" s="125"/>
      <c r="G75" s="125"/>
      <c r="H75" s="125"/>
      <c r="I75" s="126"/>
      <c r="J75" s="127">
        <f>J778</f>
        <v>0</v>
      </c>
      <c r="L75" s="123"/>
    </row>
    <row r="76" spans="2:12" s="10" customFormat="1" ht="19.899999999999999" customHeight="1">
      <c r="B76" s="123"/>
      <c r="D76" s="124" t="s">
        <v>127</v>
      </c>
      <c r="E76" s="125"/>
      <c r="F76" s="125"/>
      <c r="G76" s="125"/>
      <c r="H76" s="125"/>
      <c r="I76" s="126"/>
      <c r="J76" s="127">
        <f>J800</f>
        <v>0</v>
      </c>
      <c r="L76" s="123"/>
    </row>
    <row r="77" spans="2:12" s="10" customFormat="1" ht="19.899999999999999" customHeight="1">
      <c r="B77" s="123"/>
      <c r="D77" s="124" t="s">
        <v>128</v>
      </c>
      <c r="E77" s="125"/>
      <c r="F77" s="125"/>
      <c r="G77" s="125"/>
      <c r="H77" s="125"/>
      <c r="I77" s="126"/>
      <c r="J77" s="127">
        <f>J822</f>
        <v>0</v>
      </c>
      <c r="L77" s="123"/>
    </row>
    <row r="78" spans="2:12" s="10" customFormat="1" ht="19.899999999999999" customHeight="1">
      <c r="B78" s="123"/>
      <c r="D78" s="124" t="s">
        <v>129</v>
      </c>
      <c r="E78" s="125"/>
      <c r="F78" s="125"/>
      <c r="G78" s="125"/>
      <c r="H78" s="125"/>
      <c r="I78" s="126"/>
      <c r="J78" s="127">
        <f>J1018</f>
        <v>0</v>
      </c>
      <c r="L78" s="123"/>
    </row>
    <row r="79" spans="2:12" s="10" customFormat="1" ht="19.899999999999999" customHeight="1">
      <c r="B79" s="123"/>
      <c r="D79" s="124" t="s">
        <v>130</v>
      </c>
      <c r="E79" s="125"/>
      <c r="F79" s="125"/>
      <c r="G79" s="125"/>
      <c r="H79" s="125"/>
      <c r="I79" s="126"/>
      <c r="J79" s="127">
        <f>J1024</f>
        <v>0</v>
      </c>
      <c r="L79" s="123"/>
    </row>
    <row r="80" spans="2:12" s="10" customFormat="1" ht="19.899999999999999" customHeight="1">
      <c r="B80" s="123"/>
      <c r="D80" s="124" t="s">
        <v>131</v>
      </c>
      <c r="E80" s="125"/>
      <c r="F80" s="125"/>
      <c r="G80" s="125"/>
      <c r="H80" s="125"/>
      <c r="I80" s="126"/>
      <c r="J80" s="127">
        <f>J1061</f>
        <v>0</v>
      </c>
      <c r="L80" s="123"/>
    </row>
    <row r="81" spans="1:31" s="10" customFormat="1" ht="19.899999999999999" customHeight="1">
      <c r="B81" s="123"/>
      <c r="D81" s="124" t="s">
        <v>132</v>
      </c>
      <c r="E81" s="125"/>
      <c r="F81" s="125"/>
      <c r="G81" s="125"/>
      <c r="H81" s="125"/>
      <c r="I81" s="126"/>
      <c r="J81" s="127">
        <f>J1070</f>
        <v>0</v>
      </c>
      <c r="L81" s="123"/>
    </row>
    <row r="82" spans="1:31" s="9" customFormat="1" ht="24.95" customHeight="1">
      <c r="B82" s="118"/>
      <c r="D82" s="119" t="s">
        <v>133</v>
      </c>
      <c r="E82" s="120"/>
      <c r="F82" s="120"/>
      <c r="G82" s="120"/>
      <c r="H82" s="120"/>
      <c r="I82" s="121"/>
      <c r="J82" s="122">
        <f>J1115</f>
        <v>0</v>
      </c>
      <c r="L82" s="118"/>
    </row>
    <row r="83" spans="1:31" s="9" customFormat="1" ht="24.95" customHeight="1">
      <c r="B83" s="118"/>
      <c r="D83" s="119" t="s">
        <v>134</v>
      </c>
      <c r="E83" s="120"/>
      <c r="F83" s="120"/>
      <c r="G83" s="120"/>
      <c r="H83" s="120"/>
      <c r="I83" s="121"/>
      <c r="J83" s="122">
        <f>J1124</f>
        <v>0</v>
      </c>
      <c r="L83" s="118"/>
    </row>
    <row r="84" spans="1:31" s="2" customFormat="1" ht="21.75" customHeight="1">
      <c r="A84" s="33"/>
      <c r="B84" s="34"/>
      <c r="C84" s="33"/>
      <c r="D84" s="33"/>
      <c r="E84" s="33"/>
      <c r="F84" s="33"/>
      <c r="G84" s="33"/>
      <c r="H84" s="33"/>
      <c r="I84" s="92"/>
      <c r="J84" s="33"/>
      <c r="K84" s="33"/>
      <c r="L84" s="93"/>
      <c r="S84" s="33"/>
      <c r="T84" s="33"/>
      <c r="U84" s="33"/>
      <c r="V84" s="33"/>
      <c r="W84" s="33"/>
      <c r="X84" s="33"/>
      <c r="Y84" s="33"/>
      <c r="Z84" s="33"/>
      <c r="AA84" s="33"/>
      <c r="AB84" s="33"/>
      <c r="AC84" s="33"/>
      <c r="AD84" s="33"/>
      <c r="AE84" s="33"/>
    </row>
    <row r="85" spans="1:31" s="2" customFormat="1" ht="6.95" customHeight="1">
      <c r="A85" s="33"/>
      <c r="B85" s="43"/>
      <c r="C85" s="44"/>
      <c r="D85" s="44"/>
      <c r="E85" s="44"/>
      <c r="F85" s="44"/>
      <c r="G85" s="44"/>
      <c r="H85" s="44"/>
      <c r="I85" s="112"/>
      <c r="J85" s="44"/>
      <c r="K85" s="44"/>
      <c r="L85" s="93"/>
      <c r="S85" s="33"/>
      <c r="T85" s="33"/>
      <c r="U85" s="33"/>
      <c r="V85" s="33"/>
      <c r="W85" s="33"/>
      <c r="X85" s="33"/>
      <c r="Y85" s="33"/>
      <c r="Z85" s="33"/>
      <c r="AA85" s="33"/>
      <c r="AB85" s="33"/>
      <c r="AC85" s="33"/>
      <c r="AD85" s="33"/>
      <c r="AE85" s="33"/>
    </row>
    <row r="89" spans="1:31" s="2" customFormat="1" ht="6.95" customHeight="1">
      <c r="A89" s="33"/>
      <c r="B89" s="45"/>
      <c r="C89" s="46"/>
      <c r="D89" s="46"/>
      <c r="E89" s="46"/>
      <c r="F89" s="46"/>
      <c r="G89" s="46"/>
      <c r="H89" s="46"/>
      <c r="I89" s="113"/>
      <c r="J89" s="46"/>
      <c r="K89" s="46"/>
      <c r="L89" s="93"/>
      <c r="S89" s="33"/>
      <c r="T89" s="33"/>
      <c r="U89" s="33"/>
      <c r="V89" s="33"/>
      <c r="W89" s="33"/>
      <c r="X89" s="33"/>
      <c r="Y89" s="33"/>
      <c r="Z89" s="33"/>
      <c r="AA89" s="33"/>
      <c r="AB89" s="33"/>
      <c r="AC89" s="33"/>
      <c r="AD89" s="33"/>
      <c r="AE89" s="33"/>
    </row>
    <row r="90" spans="1:31" s="2" customFormat="1" ht="24.95" customHeight="1">
      <c r="A90" s="33"/>
      <c r="B90" s="34"/>
      <c r="C90" s="22" t="s">
        <v>135</v>
      </c>
      <c r="D90" s="33"/>
      <c r="E90" s="33"/>
      <c r="F90" s="33"/>
      <c r="G90" s="33"/>
      <c r="H90" s="33"/>
      <c r="I90" s="92"/>
      <c r="J90" s="33"/>
      <c r="K90" s="33"/>
      <c r="L90" s="93"/>
      <c r="S90" s="33"/>
      <c r="T90" s="33"/>
      <c r="U90" s="33"/>
      <c r="V90" s="33"/>
      <c r="W90" s="33"/>
      <c r="X90" s="33"/>
      <c r="Y90" s="33"/>
      <c r="Z90" s="33"/>
      <c r="AA90" s="33"/>
      <c r="AB90" s="33"/>
      <c r="AC90" s="33"/>
      <c r="AD90" s="33"/>
      <c r="AE90" s="33"/>
    </row>
    <row r="91" spans="1:31" s="2" customFormat="1" ht="6.95" customHeight="1">
      <c r="A91" s="33"/>
      <c r="B91" s="34"/>
      <c r="C91" s="33"/>
      <c r="D91" s="33"/>
      <c r="E91" s="33"/>
      <c r="F91" s="33"/>
      <c r="G91" s="33"/>
      <c r="H91" s="33"/>
      <c r="I91" s="92"/>
      <c r="J91" s="33"/>
      <c r="K91" s="33"/>
      <c r="L91" s="93"/>
      <c r="S91" s="33"/>
      <c r="T91" s="33"/>
      <c r="U91" s="33"/>
      <c r="V91" s="33"/>
      <c r="W91" s="33"/>
      <c r="X91" s="33"/>
      <c r="Y91" s="33"/>
      <c r="Z91" s="33"/>
      <c r="AA91" s="33"/>
      <c r="AB91" s="33"/>
      <c r="AC91" s="33"/>
      <c r="AD91" s="33"/>
      <c r="AE91" s="33"/>
    </row>
    <row r="92" spans="1:31" s="2" customFormat="1" ht="12" customHeight="1">
      <c r="A92" s="33"/>
      <c r="B92" s="34"/>
      <c r="C92" s="28" t="s">
        <v>17</v>
      </c>
      <c r="D92" s="33"/>
      <c r="E92" s="33"/>
      <c r="F92" s="33"/>
      <c r="G92" s="33"/>
      <c r="H92" s="33"/>
      <c r="I92" s="92"/>
      <c r="J92" s="33"/>
      <c r="K92" s="33"/>
      <c r="L92" s="93"/>
      <c r="S92" s="33"/>
      <c r="T92" s="33"/>
      <c r="U92" s="33"/>
      <c r="V92" s="33"/>
      <c r="W92" s="33"/>
      <c r="X92" s="33"/>
      <c r="Y92" s="33"/>
      <c r="Z92" s="33"/>
      <c r="AA92" s="33"/>
      <c r="AB92" s="33"/>
      <c r="AC92" s="33"/>
      <c r="AD92" s="33"/>
      <c r="AE92" s="33"/>
    </row>
    <row r="93" spans="1:31" s="2" customFormat="1" ht="25.5" customHeight="1">
      <c r="A93" s="33"/>
      <c r="B93" s="34"/>
      <c r="C93" s="33"/>
      <c r="D93" s="33"/>
      <c r="E93" s="332" t="str">
        <f>E7</f>
        <v>Stavební úpravy 2.NP - 3.NP pavilonu A přestavba dětského oddělení na LDN - 2.část - 2.NP</v>
      </c>
      <c r="F93" s="333"/>
      <c r="G93" s="333"/>
      <c r="H93" s="333"/>
      <c r="I93" s="92"/>
      <c r="J93" s="33"/>
      <c r="K93" s="33"/>
      <c r="L93" s="93"/>
      <c r="S93" s="33"/>
      <c r="T93" s="33"/>
      <c r="U93" s="33"/>
      <c r="V93" s="33"/>
      <c r="W93" s="33"/>
      <c r="X93" s="33"/>
      <c r="Y93" s="33"/>
      <c r="Z93" s="33"/>
      <c r="AA93" s="33"/>
      <c r="AB93" s="33"/>
      <c r="AC93" s="33"/>
      <c r="AD93" s="33"/>
      <c r="AE93" s="33"/>
    </row>
    <row r="94" spans="1:31" s="2" customFormat="1" ht="12" customHeight="1">
      <c r="A94" s="33"/>
      <c r="B94" s="34"/>
      <c r="C94" s="28" t="s">
        <v>105</v>
      </c>
      <c r="D94" s="33"/>
      <c r="E94" s="33"/>
      <c r="F94" s="33"/>
      <c r="G94" s="33"/>
      <c r="H94" s="33"/>
      <c r="I94" s="92"/>
      <c r="J94" s="33"/>
      <c r="K94" s="33"/>
      <c r="L94" s="93"/>
      <c r="S94" s="33"/>
      <c r="T94" s="33"/>
      <c r="U94" s="33"/>
      <c r="V94" s="33"/>
      <c r="W94" s="33"/>
      <c r="X94" s="33"/>
      <c r="Y94" s="33"/>
      <c r="Z94" s="33"/>
      <c r="AA94" s="33"/>
      <c r="AB94" s="33"/>
      <c r="AC94" s="33"/>
      <c r="AD94" s="33"/>
      <c r="AE94" s="33"/>
    </row>
    <row r="95" spans="1:31" s="2" customFormat="1" ht="16.5" customHeight="1">
      <c r="A95" s="33"/>
      <c r="B95" s="34"/>
      <c r="C95" s="33"/>
      <c r="D95" s="33"/>
      <c r="E95" s="315" t="str">
        <f>E9</f>
        <v>01 - stavební část</v>
      </c>
      <c r="F95" s="331"/>
      <c r="G95" s="331"/>
      <c r="H95" s="331"/>
      <c r="I95" s="92"/>
      <c r="J95" s="33"/>
      <c r="K95" s="33"/>
      <c r="L95" s="93"/>
      <c r="S95" s="33"/>
      <c r="T95" s="33"/>
      <c r="U95" s="33"/>
      <c r="V95" s="33"/>
      <c r="W95" s="33"/>
      <c r="X95" s="33"/>
      <c r="Y95" s="33"/>
      <c r="Z95" s="33"/>
      <c r="AA95" s="33"/>
      <c r="AB95" s="33"/>
      <c r="AC95" s="33"/>
      <c r="AD95" s="33"/>
      <c r="AE95" s="33"/>
    </row>
    <row r="96" spans="1:31" s="2" customFormat="1" ht="6.95" customHeight="1">
      <c r="A96" s="33"/>
      <c r="B96" s="34"/>
      <c r="C96" s="33"/>
      <c r="D96" s="33"/>
      <c r="E96" s="33"/>
      <c r="F96" s="33"/>
      <c r="G96" s="33"/>
      <c r="H96" s="33"/>
      <c r="I96" s="92"/>
      <c r="J96" s="33"/>
      <c r="K96" s="33"/>
      <c r="L96" s="93"/>
      <c r="S96" s="33"/>
      <c r="T96" s="33"/>
      <c r="U96" s="33"/>
      <c r="V96" s="33"/>
      <c r="W96" s="33"/>
      <c r="X96" s="33"/>
      <c r="Y96" s="33"/>
      <c r="Z96" s="33"/>
      <c r="AA96" s="33"/>
      <c r="AB96" s="33"/>
      <c r="AC96" s="33"/>
      <c r="AD96" s="33"/>
      <c r="AE96" s="33"/>
    </row>
    <row r="97" spans="1:65" s="2" customFormat="1" ht="12" customHeight="1">
      <c r="A97" s="33"/>
      <c r="B97" s="34"/>
      <c r="C97" s="28" t="s">
        <v>22</v>
      </c>
      <c r="D97" s="33"/>
      <c r="E97" s="33"/>
      <c r="F97" s="26" t="str">
        <f>F12</f>
        <v>Jindřichův Hradec</v>
      </c>
      <c r="G97" s="33"/>
      <c r="H97" s="33"/>
      <c r="I97" s="94" t="s">
        <v>24</v>
      </c>
      <c r="J97" s="51" t="str">
        <f>IF(J12="","",J12)</f>
        <v>27. 12. 2018</v>
      </c>
      <c r="K97" s="33"/>
      <c r="L97" s="93"/>
      <c r="S97" s="33"/>
      <c r="T97" s="33"/>
      <c r="U97" s="33"/>
      <c r="V97" s="33"/>
      <c r="W97" s="33"/>
      <c r="X97" s="33"/>
      <c r="Y97" s="33"/>
      <c r="Z97" s="33"/>
      <c r="AA97" s="33"/>
      <c r="AB97" s="33"/>
      <c r="AC97" s="33"/>
      <c r="AD97" s="33"/>
      <c r="AE97" s="33"/>
    </row>
    <row r="98" spans="1:65" s="2" customFormat="1" ht="6.95" customHeight="1">
      <c r="A98" s="33"/>
      <c r="B98" s="34"/>
      <c r="C98" s="33"/>
      <c r="D98" s="33"/>
      <c r="E98" s="33"/>
      <c r="F98" s="33"/>
      <c r="G98" s="33"/>
      <c r="H98" s="33"/>
      <c r="I98" s="92"/>
      <c r="J98" s="33"/>
      <c r="K98" s="33"/>
      <c r="L98" s="93"/>
      <c r="S98" s="33"/>
      <c r="T98" s="33"/>
      <c r="U98" s="33"/>
      <c r="V98" s="33"/>
      <c r="W98" s="33"/>
      <c r="X98" s="33"/>
      <c r="Y98" s="33"/>
      <c r="Z98" s="33"/>
      <c r="AA98" s="33"/>
      <c r="AB98" s="33"/>
      <c r="AC98" s="33"/>
      <c r="AD98" s="33"/>
      <c r="AE98" s="33"/>
    </row>
    <row r="99" spans="1:65" s="2" customFormat="1" ht="27.95" customHeight="1">
      <c r="A99" s="33"/>
      <c r="B99" s="34"/>
      <c r="C99" s="28" t="s">
        <v>26</v>
      </c>
      <c r="D99" s="33"/>
      <c r="E99" s="33"/>
      <c r="F99" s="26" t="str">
        <f>E15</f>
        <v xml:space="preserve"> </v>
      </c>
      <c r="G99" s="33"/>
      <c r="H99" s="33"/>
      <c r="I99" s="94" t="s">
        <v>32</v>
      </c>
      <c r="J99" s="31" t="str">
        <f>E21</f>
        <v>ATELIER G+G s.r.o.</v>
      </c>
      <c r="K99" s="33"/>
      <c r="L99" s="93"/>
      <c r="S99" s="33"/>
      <c r="T99" s="33"/>
      <c r="U99" s="33"/>
      <c r="V99" s="33"/>
      <c r="W99" s="33"/>
      <c r="X99" s="33"/>
      <c r="Y99" s="33"/>
      <c r="Z99" s="33"/>
      <c r="AA99" s="33"/>
      <c r="AB99" s="33"/>
      <c r="AC99" s="33"/>
      <c r="AD99" s="33"/>
      <c r="AE99" s="33"/>
    </row>
    <row r="100" spans="1:65" s="2" customFormat="1" ht="15.2" customHeight="1">
      <c r="A100" s="33"/>
      <c r="B100" s="34"/>
      <c r="C100" s="28" t="s">
        <v>30</v>
      </c>
      <c r="D100" s="33"/>
      <c r="E100" s="33"/>
      <c r="F100" s="26" t="str">
        <f>IF(E18="","",E18)</f>
        <v>Vyplň údaj</v>
      </c>
      <c r="G100" s="33"/>
      <c r="H100" s="33"/>
      <c r="I100" s="94" t="s">
        <v>35</v>
      </c>
      <c r="J100" s="31" t="str">
        <f>E24</f>
        <v xml:space="preserve"> </v>
      </c>
      <c r="K100" s="33"/>
      <c r="L100" s="93"/>
      <c r="S100" s="33"/>
      <c r="T100" s="33"/>
      <c r="U100" s="33"/>
      <c r="V100" s="33"/>
      <c r="W100" s="33"/>
      <c r="X100" s="33"/>
      <c r="Y100" s="33"/>
      <c r="Z100" s="33"/>
      <c r="AA100" s="33"/>
      <c r="AB100" s="33"/>
      <c r="AC100" s="33"/>
      <c r="AD100" s="33"/>
      <c r="AE100" s="33"/>
    </row>
    <row r="101" spans="1:65" s="2" customFormat="1" ht="10.35" customHeight="1">
      <c r="A101" s="33"/>
      <c r="B101" s="34"/>
      <c r="C101" s="33"/>
      <c r="D101" s="33"/>
      <c r="E101" s="33"/>
      <c r="F101" s="33"/>
      <c r="G101" s="33"/>
      <c r="H101" s="33"/>
      <c r="I101" s="92"/>
      <c r="J101" s="33"/>
      <c r="K101" s="33"/>
      <c r="L101" s="93"/>
      <c r="S101" s="33"/>
      <c r="T101" s="33"/>
      <c r="U101" s="33"/>
      <c r="V101" s="33"/>
      <c r="W101" s="33"/>
      <c r="X101" s="33"/>
      <c r="Y101" s="33"/>
      <c r="Z101" s="33"/>
      <c r="AA101" s="33"/>
      <c r="AB101" s="33"/>
      <c r="AC101" s="33"/>
      <c r="AD101" s="33"/>
      <c r="AE101" s="33"/>
    </row>
    <row r="102" spans="1:65" s="11" customFormat="1" ht="29.25" customHeight="1">
      <c r="A102" s="128"/>
      <c r="B102" s="129"/>
      <c r="C102" s="130" t="s">
        <v>136</v>
      </c>
      <c r="D102" s="131" t="s">
        <v>57</v>
      </c>
      <c r="E102" s="131" t="s">
        <v>53</v>
      </c>
      <c r="F102" s="131" t="s">
        <v>54</v>
      </c>
      <c r="G102" s="131" t="s">
        <v>137</v>
      </c>
      <c r="H102" s="131" t="s">
        <v>138</v>
      </c>
      <c r="I102" s="132" t="s">
        <v>139</v>
      </c>
      <c r="J102" s="131" t="s">
        <v>109</v>
      </c>
      <c r="K102" s="133" t="s">
        <v>140</v>
      </c>
      <c r="L102" s="134"/>
      <c r="M102" s="58" t="s">
        <v>3</v>
      </c>
      <c r="N102" s="59" t="s">
        <v>42</v>
      </c>
      <c r="O102" s="59" t="s">
        <v>141</v>
      </c>
      <c r="P102" s="59" t="s">
        <v>142</v>
      </c>
      <c r="Q102" s="59" t="s">
        <v>143</v>
      </c>
      <c r="R102" s="59" t="s">
        <v>144</v>
      </c>
      <c r="S102" s="59" t="s">
        <v>145</v>
      </c>
      <c r="T102" s="60" t="s">
        <v>146</v>
      </c>
      <c r="U102" s="128"/>
      <c r="V102" s="128"/>
      <c r="W102" s="128"/>
      <c r="X102" s="128"/>
      <c r="Y102" s="128"/>
      <c r="Z102" s="128"/>
      <c r="AA102" s="128"/>
      <c r="AB102" s="128"/>
      <c r="AC102" s="128"/>
      <c r="AD102" s="128"/>
      <c r="AE102" s="128"/>
    </row>
    <row r="103" spans="1:65" s="2" customFormat="1" ht="22.9" customHeight="1">
      <c r="A103" s="33"/>
      <c r="B103" s="34"/>
      <c r="C103" s="65" t="s">
        <v>147</v>
      </c>
      <c r="D103" s="33"/>
      <c r="E103" s="33"/>
      <c r="F103" s="33"/>
      <c r="G103" s="33"/>
      <c r="H103" s="33"/>
      <c r="I103" s="92"/>
      <c r="J103" s="135">
        <f>BK103</f>
        <v>0</v>
      </c>
      <c r="K103" s="33"/>
      <c r="L103" s="34"/>
      <c r="M103" s="61"/>
      <c r="N103" s="52"/>
      <c r="O103" s="62"/>
      <c r="P103" s="136">
        <f>P104+P626+P1115+P1124</f>
        <v>0</v>
      </c>
      <c r="Q103" s="62"/>
      <c r="R103" s="136">
        <f>R104+R626+R1115+R1124</f>
        <v>162.66399987999998</v>
      </c>
      <c r="S103" s="62"/>
      <c r="T103" s="137">
        <f>T104+T626+T1115+T1124</f>
        <v>306.19495259999997</v>
      </c>
      <c r="U103" s="33"/>
      <c r="V103" s="33"/>
      <c r="W103" s="33"/>
      <c r="X103" s="33"/>
      <c r="Y103" s="33"/>
      <c r="Z103" s="33"/>
      <c r="AA103" s="33"/>
      <c r="AB103" s="33"/>
      <c r="AC103" s="33"/>
      <c r="AD103" s="33"/>
      <c r="AE103" s="33"/>
      <c r="AT103" s="18" t="s">
        <v>71</v>
      </c>
      <c r="AU103" s="18" t="s">
        <v>110</v>
      </c>
      <c r="BK103" s="138">
        <f>BK104+BK626+BK1115+BK1124</f>
        <v>0</v>
      </c>
    </row>
    <row r="104" spans="1:65" s="12" customFormat="1" ht="25.9" customHeight="1">
      <c r="B104" s="139"/>
      <c r="D104" s="140" t="s">
        <v>71</v>
      </c>
      <c r="E104" s="141" t="s">
        <v>148</v>
      </c>
      <c r="F104" s="141" t="s">
        <v>149</v>
      </c>
      <c r="I104" s="142"/>
      <c r="J104" s="143">
        <f>BK104</f>
        <v>0</v>
      </c>
      <c r="L104" s="139"/>
      <c r="M104" s="144"/>
      <c r="N104" s="145"/>
      <c r="O104" s="145"/>
      <c r="P104" s="146">
        <f>P105+P167+P181+P497+P596+P623</f>
        <v>0</v>
      </c>
      <c r="Q104" s="145"/>
      <c r="R104" s="146">
        <f>R105+R167+R181+R497+R596+R623</f>
        <v>142.08954407999997</v>
      </c>
      <c r="S104" s="145"/>
      <c r="T104" s="147">
        <f>T105+T167+T181+T497+T596+T623</f>
        <v>199.659707</v>
      </c>
      <c r="AR104" s="140" t="s">
        <v>80</v>
      </c>
      <c r="AT104" s="148" t="s">
        <v>71</v>
      </c>
      <c r="AU104" s="148" t="s">
        <v>72</v>
      </c>
      <c r="AY104" s="140" t="s">
        <v>150</v>
      </c>
      <c r="BK104" s="149">
        <f>BK105+BK167+BK181+BK497+BK596+BK623</f>
        <v>0</v>
      </c>
    </row>
    <row r="105" spans="1:65" s="12" customFormat="1" ht="22.9" customHeight="1">
      <c r="B105" s="139"/>
      <c r="D105" s="140" t="s">
        <v>71</v>
      </c>
      <c r="E105" s="150" t="s">
        <v>151</v>
      </c>
      <c r="F105" s="150" t="s">
        <v>152</v>
      </c>
      <c r="I105" s="142"/>
      <c r="J105" s="151">
        <f>BK105</f>
        <v>0</v>
      </c>
      <c r="L105" s="139"/>
      <c r="M105" s="144"/>
      <c r="N105" s="145"/>
      <c r="O105" s="145"/>
      <c r="P105" s="146">
        <f>SUM(P106:P166)</f>
        <v>0</v>
      </c>
      <c r="Q105" s="145"/>
      <c r="R105" s="146">
        <f>SUM(R106:R166)</f>
        <v>40.136947019999987</v>
      </c>
      <c r="S105" s="145"/>
      <c r="T105" s="147">
        <f>SUM(T106:T166)</f>
        <v>0</v>
      </c>
      <c r="AR105" s="140" t="s">
        <v>80</v>
      </c>
      <c r="AT105" s="148" t="s">
        <v>71</v>
      </c>
      <c r="AU105" s="148" t="s">
        <v>80</v>
      </c>
      <c r="AY105" s="140" t="s">
        <v>150</v>
      </c>
      <c r="BK105" s="149">
        <f>SUM(BK106:BK166)</f>
        <v>0</v>
      </c>
    </row>
    <row r="106" spans="1:65" s="2" customFormat="1" ht="36" customHeight="1">
      <c r="A106" s="33"/>
      <c r="B106" s="152"/>
      <c r="C106" s="153" t="s">
        <v>80</v>
      </c>
      <c r="D106" s="153" t="s">
        <v>153</v>
      </c>
      <c r="E106" s="154" t="s">
        <v>154</v>
      </c>
      <c r="F106" s="155" t="s">
        <v>155</v>
      </c>
      <c r="G106" s="156" t="s">
        <v>156</v>
      </c>
      <c r="H106" s="157">
        <v>1</v>
      </c>
      <c r="I106" s="158"/>
      <c r="J106" s="159">
        <f>ROUND(I106*H106,2)</f>
        <v>0</v>
      </c>
      <c r="K106" s="155" t="s">
        <v>157</v>
      </c>
      <c r="L106" s="34"/>
      <c r="M106" s="160" t="s">
        <v>3</v>
      </c>
      <c r="N106" s="161" t="s">
        <v>43</v>
      </c>
      <c r="O106" s="54"/>
      <c r="P106" s="162">
        <f>O106*H106</f>
        <v>0</v>
      </c>
      <c r="Q106" s="162">
        <v>0.12021</v>
      </c>
      <c r="R106" s="162">
        <f>Q106*H106</f>
        <v>0.12021</v>
      </c>
      <c r="S106" s="162">
        <v>0</v>
      </c>
      <c r="T106" s="163">
        <f>S106*H106</f>
        <v>0</v>
      </c>
      <c r="U106" s="33"/>
      <c r="V106" s="33"/>
      <c r="W106" s="33"/>
      <c r="X106" s="33"/>
      <c r="Y106" s="33"/>
      <c r="Z106" s="33"/>
      <c r="AA106" s="33"/>
      <c r="AB106" s="33"/>
      <c r="AC106" s="33"/>
      <c r="AD106" s="33"/>
      <c r="AE106" s="33"/>
      <c r="AR106" s="164" t="s">
        <v>158</v>
      </c>
      <c r="AT106" s="164" t="s">
        <v>153</v>
      </c>
      <c r="AU106" s="164" t="s">
        <v>82</v>
      </c>
      <c r="AY106" s="18" t="s">
        <v>150</v>
      </c>
      <c r="BE106" s="165">
        <f>IF(N106="základní",J106,0)</f>
        <v>0</v>
      </c>
      <c r="BF106" s="165">
        <f>IF(N106="snížená",J106,0)</f>
        <v>0</v>
      </c>
      <c r="BG106" s="165">
        <f>IF(N106="zákl. přenesená",J106,0)</f>
        <v>0</v>
      </c>
      <c r="BH106" s="165">
        <f>IF(N106="sníž. přenesená",J106,0)</f>
        <v>0</v>
      </c>
      <c r="BI106" s="165">
        <f>IF(N106="nulová",J106,0)</f>
        <v>0</v>
      </c>
      <c r="BJ106" s="18" t="s">
        <v>80</v>
      </c>
      <c r="BK106" s="165">
        <f>ROUND(I106*H106,2)</f>
        <v>0</v>
      </c>
      <c r="BL106" s="18" t="s">
        <v>158</v>
      </c>
      <c r="BM106" s="164" t="s">
        <v>159</v>
      </c>
    </row>
    <row r="107" spans="1:65" s="13" customFormat="1">
      <c r="B107" s="166"/>
      <c r="D107" s="167" t="s">
        <v>160</v>
      </c>
      <c r="E107" s="168" t="s">
        <v>3</v>
      </c>
      <c r="F107" s="169" t="s">
        <v>161</v>
      </c>
      <c r="H107" s="170">
        <v>1</v>
      </c>
      <c r="I107" s="171"/>
      <c r="L107" s="166"/>
      <c r="M107" s="172"/>
      <c r="N107" s="173"/>
      <c r="O107" s="173"/>
      <c r="P107" s="173"/>
      <c r="Q107" s="173"/>
      <c r="R107" s="173"/>
      <c r="S107" s="173"/>
      <c r="T107" s="174"/>
      <c r="AT107" s="168" t="s">
        <v>160</v>
      </c>
      <c r="AU107" s="168" t="s">
        <v>82</v>
      </c>
      <c r="AV107" s="13" t="s">
        <v>82</v>
      </c>
      <c r="AW107" s="13" t="s">
        <v>34</v>
      </c>
      <c r="AX107" s="13" t="s">
        <v>80</v>
      </c>
      <c r="AY107" s="168" t="s">
        <v>150</v>
      </c>
    </row>
    <row r="108" spans="1:65" s="2" customFormat="1" ht="36" customHeight="1">
      <c r="A108" s="33"/>
      <c r="B108" s="152"/>
      <c r="C108" s="153" t="s">
        <v>82</v>
      </c>
      <c r="D108" s="153" t="s">
        <v>153</v>
      </c>
      <c r="E108" s="154" t="s">
        <v>162</v>
      </c>
      <c r="F108" s="155" t="s">
        <v>163</v>
      </c>
      <c r="G108" s="156" t="s">
        <v>164</v>
      </c>
      <c r="H108" s="157">
        <v>2.508</v>
      </c>
      <c r="I108" s="158"/>
      <c r="J108" s="159">
        <f>ROUND(I108*H108,2)</f>
        <v>0</v>
      </c>
      <c r="K108" s="155" t="s">
        <v>157</v>
      </c>
      <c r="L108" s="34"/>
      <c r="M108" s="160" t="s">
        <v>3</v>
      </c>
      <c r="N108" s="161" t="s">
        <v>43</v>
      </c>
      <c r="O108" s="54"/>
      <c r="P108" s="162">
        <f>O108*H108</f>
        <v>0</v>
      </c>
      <c r="Q108" s="162">
        <v>1.8774999999999999</v>
      </c>
      <c r="R108" s="162">
        <f>Q108*H108</f>
        <v>4.7087699999999995</v>
      </c>
      <c r="S108" s="162">
        <v>0</v>
      </c>
      <c r="T108" s="163">
        <f>S108*H108</f>
        <v>0</v>
      </c>
      <c r="U108" s="33"/>
      <c r="V108" s="33"/>
      <c r="W108" s="33"/>
      <c r="X108" s="33"/>
      <c r="Y108" s="33"/>
      <c r="Z108" s="33"/>
      <c r="AA108" s="33"/>
      <c r="AB108" s="33"/>
      <c r="AC108" s="33"/>
      <c r="AD108" s="33"/>
      <c r="AE108" s="33"/>
      <c r="AR108" s="164" t="s">
        <v>158</v>
      </c>
      <c r="AT108" s="164" t="s">
        <v>153</v>
      </c>
      <c r="AU108" s="164" t="s">
        <v>82</v>
      </c>
      <c r="AY108" s="18" t="s">
        <v>150</v>
      </c>
      <c r="BE108" s="165">
        <f>IF(N108="základní",J108,0)</f>
        <v>0</v>
      </c>
      <c r="BF108" s="165">
        <f>IF(N108="snížená",J108,0)</f>
        <v>0</v>
      </c>
      <c r="BG108" s="165">
        <f>IF(N108="zákl. přenesená",J108,0)</f>
        <v>0</v>
      </c>
      <c r="BH108" s="165">
        <f>IF(N108="sníž. přenesená",J108,0)</f>
        <v>0</v>
      </c>
      <c r="BI108" s="165">
        <f>IF(N108="nulová",J108,0)</f>
        <v>0</v>
      </c>
      <c r="BJ108" s="18" t="s">
        <v>80</v>
      </c>
      <c r="BK108" s="165">
        <f>ROUND(I108*H108,2)</f>
        <v>0</v>
      </c>
      <c r="BL108" s="18" t="s">
        <v>158</v>
      </c>
      <c r="BM108" s="164" t="s">
        <v>165</v>
      </c>
    </row>
    <row r="109" spans="1:65" s="13" customFormat="1" ht="22.5">
      <c r="B109" s="166"/>
      <c r="D109" s="167" t="s">
        <v>160</v>
      </c>
      <c r="E109" s="168" t="s">
        <v>3</v>
      </c>
      <c r="F109" s="169" t="s">
        <v>166</v>
      </c>
      <c r="H109" s="170">
        <v>2.508</v>
      </c>
      <c r="I109" s="171"/>
      <c r="L109" s="166"/>
      <c r="M109" s="172"/>
      <c r="N109" s="173"/>
      <c r="O109" s="173"/>
      <c r="P109" s="173"/>
      <c r="Q109" s="173"/>
      <c r="R109" s="173"/>
      <c r="S109" s="173"/>
      <c r="T109" s="174"/>
      <c r="AT109" s="168" t="s">
        <v>160</v>
      </c>
      <c r="AU109" s="168" t="s">
        <v>82</v>
      </c>
      <c r="AV109" s="13" t="s">
        <v>82</v>
      </c>
      <c r="AW109" s="13" t="s">
        <v>34</v>
      </c>
      <c r="AX109" s="13" t="s">
        <v>80</v>
      </c>
      <c r="AY109" s="168" t="s">
        <v>150</v>
      </c>
    </row>
    <row r="110" spans="1:65" s="2" customFormat="1" ht="36" customHeight="1">
      <c r="A110" s="33"/>
      <c r="B110" s="152"/>
      <c r="C110" s="153" t="s">
        <v>151</v>
      </c>
      <c r="D110" s="153" t="s">
        <v>153</v>
      </c>
      <c r="E110" s="154" t="s">
        <v>167</v>
      </c>
      <c r="F110" s="155" t="s">
        <v>168</v>
      </c>
      <c r="G110" s="156" t="s">
        <v>156</v>
      </c>
      <c r="H110" s="157">
        <v>16</v>
      </c>
      <c r="I110" s="158"/>
      <c r="J110" s="159">
        <f>ROUND(I110*H110,2)</f>
        <v>0</v>
      </c>
      <c r="K110" s="155" t="s">
        <v>157</v>
      </c>
      <c r="L110" s="34"/>
      <c r="M110" s="160" t="s">
        <v>3</v>
      </c>
      <c r="N110" s="161" t="s">
        <v>43</v>
      </c>
      <c r="O110" s="54"/>
      <c r="P110" s="162">
        <f>O110*H110</f>
        <v>0</v>
      </c>
      <c r="Q110" s="162">
        <v>4.555E-2</v>
      </c>
      <c r="R110" s="162">
        <f>Q110*H110</f>
        <v>0.7288</v>
      </c>
      <c r="S110" s="162">
        <v>0</v>
      </c>
      <c r="T110" s="163">
        <f>S110*H110</f>
        <v>0</v>
      </c>
      <c r="U110" s="33"/>
      <c r="V110" s="33"/>
      <c r="W110" s="33"/>
      <c r="X110" s="33"/>
      <c r="Y110" s="33"/>
      <c r="Z110" s="33"/>
      <c r="AA110" s="33"/>
      <c r="AB110" s="33"/>
      <c r="AC110" s="33"/>
      <c r="AD110" s="33"/>
      <c r="AE110" s="33"/>
      <c r="AR110" s="164" t="s">
        <v>158</v>
      </c>
      <c r="AT110" s="164" t="s">
        <v>153</v>
      </c>
      <c r="AU110" s="164" t="s">
        <v>82</v>
      </c>
      <c r="AY110" s="18" t="s">
        <v>150</v>
      </c>
      <c r="BE110" s="165">
        <f>IF(N110="základní",J110,0)</f>
        <v>0</v>
      </c>
      <c r="BF110" s="165">
        <f>IF(N110="snížená",J110,0)</f>
        <v>0</v>
      </c>
      <c r="BG110" s="165">
        <f>IF(N110="zákl. přenesená",J110,0)</f>
        <v>0</v>
      </c>
      <c r="BH110" s="165">
        <f>IF(N110="sníž. přenesená",J110,0)</f>
        <v>0</v>
      </c>
      <c r="BI110" s="165">
        <f>IF(N110="nulová",J110,0)</f>
        <v>0</v>
      </c>
      <c r="BJ110" s="18" t="s">
        <v>80</v>
      </c>
      <c r="BK110" s="165">
        <f>ROUND(I110*H110,2)</f>
        <v>0</v>
      </c>
      <c r="BL110" s="18" t="s">
        <v>158</v>
      </c>
      <c r="BM110" s="164" t="s">
        <v>169</v>
      </c>
    </row>
    <row r="111" spans="1:65" s="2" customFormat="1" ht="409.5">
      <c r="A111" s="33"/>
      <c r="B111" s="34"/>
      <c r="C111" s="33"/>
      <c r="D111" s="167" t="s">
        <v>170</v>
      </c>
      <c r="E111" s="33"/>
      <c r="F111" s="175" t="s">
        <v>171</v>
      </c>
      <c r="G111" s="33"/>
      <c r="H111" s="33"/>
      <c r="I111" s="92"/>
      <c r="J111" s="33"/>
      <c r="K111" s="33"/>
      <c r="L111" s="34"/>
      <c r="M111" s="176"/>
      <c r="N111" s="177"/>
      <c r="O111" s="54"/>
      <c r="P111" s="54"/>
      <c r="Q111" s="54"/>
      <c r="R111" s="54"/>
      <c r="S111" s="54"/>
      <c r="T111" s="55"/>
      <c r="U111" s="33"/>
      <c r="V111" s="33"/>
      <c r="W111" s="33"/>
      <c r="X111" s="33"/>
      <c r="Y111" s="33"/>
      <c r="Z111" s="33"/>
      <c r="AA111" s="33"/>
      <c r="AB111" s="33"/>
      <c r="AC111" s="33"/>
      <c r="AD111" s="33"/>
      <c r="AE111" s="33"/>
      <c r="AT111" s="18" t="s">
        <v>170</v>
      </c>
      <c r="AU111" s="18" t="s">
        <v>82</v>
      </c>
    </row>
    <row r="112" spans="1:65" s="13" customFormat="1">
      <c r="B112" s="166"/>
      <c r="D112" s="167" t="s">
        <v>160</v>
      </c>
      <c r="E112" s="168" t="s">
        <v>3</v>
      </c>
      <c r="F112" s="169" t="s">
        <v>172</v>
      </c>
      <c r="H112" s="170">
        <v>16</v>
      </c>
      <c r="I112" s="171"/>
      <c r="L112" s="166"/>
      <c r="M112" s="172"/>
      <c r="N112" s="173"/>
      <c r="O112" s="173"/>
      <c r="P112" s="173"/>
      <c r="Q112" s="173"/>
      <c r="R112" s="173"/>
      <c r="S112" s="173"/>
      <c r="T112" s="174"/>
      <c r="AT112" s="168" t="s">
        <v>160</v>
      </c>
      <c r="AU112" s="168" t="s">
        <v>82</v>
      </c>
      <c r="AV112" s="13" t="s">
        <v>82</v>
      </c>
      <c r="AW112" s="13" t="s">
        <v>34</v>
      </c>
      <c r="AX112" s="13" t="s">
        <v>80</v>
      </c>
      <c r="AY112" s="168" t="s">
        <v>150</v>
      </c>
    </row>
    <row r="113" spans="1:65" s="2" customFormat="1" ht="36" customHeight="1">
      <c r="A113" s="33"/>
      <c r="B113" s="152"/>
      <c r="C113" s="153" t="s">
        <v>158</v>
      </c>
      <c r="D113" s="153" t="s">
        <v>153</v>
      </c>
      <c r="E113" s="154" t="s">
        <v>173</v>
      </c>
      <c r="F113" s="155" t="s">
        <v>174</v>
      </c>
      <c r="G113" s="156" t="s">
        <v>156</v>
      </c>
      <c r="H113" s="157">
        <v>4</v>
      </c>
      <c r="I113" s="158"/>
      <c r="J113" s="159">
        <f>ROUND(I113*H113,2)</f>
        <v>0</v>
      </c>
      <c r="K113" s="155" t="s">
        <v>157</v>
      </c>
      <c r="L113" s="34"/>
      <c r="M113" s="160" t="s">
        <v>3</v>
      </c>
      <c r="N113" s="161" t="s">
        <v>43</v>
      </c>
      <c r="O113" s="54"/>
      <c r="P113" s="162">
        <f>O113*H113</f>
        <v>0</v>
      </c>
      <c r="Q113" s="162">
        <v>5.4550000000000001E-2</v>
      </c>
      <c r="R113" s="162">
        <f>Q113*H113</f>
        <v>0.21820000000000001</v>
      </c>
      <c r="S113" s="162">
        <v>0</v>
      </c>
      <c r="T113" s="163">
        <f>S113*H113</f>
        <v>0</v>
      </c>
      <c r="U113" s="33"/>
      <c r="V113" s="33"/>
      <c r="W113" s="33"/>
      <c r="X113" s="33"/>
      <c r="Y113" s="33"/>
      <c r="Z113" s="33"/>
      <c r="AA113" s="33"/>
      <c r="AB113" s="33"/>
      <c r="AC113" s="33"/>
      <c r="AD113" s="33"/>
      <c r="AE113" s="33"/>
      <c r="AR113" s="164" t="s">
        <v>158</v>
      </c>
      <c r="AT113" s="164" t="s">
        <v>153</v>
      </c>
      <c r="AU113" s="164" t="s">
        <v>82</v>
      </c>
      <c r="AY113" s="18" t="s">
        <v>150</v>
      </c>
      <c r="BE113" s="165">
        <f>IF(N113="základní",J113,0)</f>
        <v>0</v>
      </c>
      <c r="BF113" s="165">
        <f>IF(N113="snížená",J113,0)</f>
        <v>0</v>
      </c>
      <c r="BG113" s="165">
        <f>IF(N113="zákl. přenesená",J113,0)</f>
        <v>0</v>
      </c>
      <c r="BH113" s="165">
        <f>IF(N113="sníž. přenesená",J113,0)</f>
        <v>0</v>
      </c>
      <c r="BI113" s="165">
        <f>IF(N113="nulová",J113,0)</f>
        <v>0</v>
      </c>
      <c r="BJ113" s="18" t="s">
        <v>80</v>
      </c>
      <c r="BK113" s="165">
        <f>ROUND(I113*H113,2)</f>
        <v>0</v>
      </c>
      <c r="BL113" s="18" t="s">
        <v>158</v>
      </c>
      <c r="BM113" s="164" t="s">
        <v>175</v>
      </c>
    </row>
    <row r="114" spans="1:65" s="2" customFormat="1" ht="409.5">
      <c r="A114" s="33"/>
      <c r="B114" s="34"/>
      <c r="C114" s="33"/>
      <c r="D114" s="167" t="s">
        <v>170</v>
      </c>
      <c r="E114" s="33"/>
      <c r="F114" s="175" t="s">
        <v>171</v>
      </c>
      <c r="G114" s="33"/>
      <c r="H114" s="33"/>
      <c r="I114" s="92"/>
      <c r="J114" s="33"/>
      <c r="K114" s="33"/>
      <c r="L114" s="34"/>
      <c r="M114" s="176"/>
      <c r="N114" s="177"/>
      <c r="O114" s="54"/>
      <c r="P114" s="54"/>
      <c r="Q114" s="54"/>
      <c r="R114" s="54"/>
      <c r="S114" s="54"/>
      <c r="T114" s="55"/>
      <c r="U114" s="33"/>
      <c r="V114" s="33"/>
      <c r="W114" s="33"/>
      <c r="X114" s="33"/>
      <c r="Y114" s="33"/>
      <c r="Z114" s="33"/>
      <c r="AA114" s="33"/>
      <c r="AB114" s="33"/>
      <c r="AC114" s="33"/>
      <c r="AD114" s="33"/>
      <c r="AE114" s="33"/>
      <c r="AT114" s="18" t="s">
        <v>170</v>
      </c>
      <c r="AU114" s="18" t="s">
        <v>82</v>
      </c>
    </row>
    <row r="115" spans="1:65" s="13" customFormat="1">
      <c r="B115" s="166"/>
      <c r="D115" s="167" t="s">
        <v>160</v>
      </c>
      <c r="E115" s="168" t="s">
        <v>3</v>
      </c>
      <c r="F115" s="169" t="s">
        <v>176</v>
      </c>
      <c r="H115" s="170">
        <v>4</v>
      </c>
      <c r="I115" s="171"/>
      <c r="L115" s="166"/>
      <c r="M115" s="172"/>
      <c r="N115" s="173"/>
      <c r="O115" s="173"/>
      <c r="P115" s="173"/>
      <c r="Q115" s="173"/>
      <c r="R115" s="173"/>
      <c r="S115" s="173"/>
      <c r="T115" s="174"/>
      <c r="AT115" s="168" t="s">
        <v>160</v>
      </c>
      <c r="AU115" s="168" t="s">
        <v>82</v>
      </c>
      <c r="AV115" s="13" t="s">
        <v>82</v>
      </c>
      <c r="AW115" s="13" t="s">
        <v>34</v>
      </c>
      <c r="AX115" s="13" t="s">
        <v>80</v>
      </c>
      <c r="AY115" s="168" t="s">
        <v>150</v>
      </c>
    </row>
    <row r="116" spans="1:65" s="2" customFormat="1" ht="36" customHeight="1">
      <c r="A116" s="33"/>
      <c r="B116" s="152"/>
      <c r="C116" s="153" t="s">
        <v>177</v>
      </c>
      <c r="D116" s="153" t="s">
        <v>153</v>
      </c>
      <c r="E116" s="154" t="s">
        <v>178</v>
      </c>
      <c r="F116" s="155" t="s">
        <v>179</v>
      </c>
      <c r="G116" s="156" t="s">
        <v>156</v>
      </c>
      <c r="H116" s="157">
        <v>2</v>
      </c>
      <c r="I116" s="158"/>
      <c r="J116" s="159">
        <f>ROUND(I116*H116,2)</f>
        <v>0</v>
      </c>
      <c r="K116" s="155" t="s">
        <v>157</v>
      </c>
      <c r="L116" s="34"/>
      <c r="M116" s="160" t="s">
        <v>3</v>
      </c>
      <c r="N116" s="161" t="s">
        <v>43</v>
      </c>
      <c r="O116" s="54"/>
      <c r="P116" s="162">
        <f>O116*H116</f>
        <v>0</v>
      </c>
      <c r="Q116" s="162">
        <v>7.2849999999999998E-2</v>
      </c>
      <c r="R116" s="162">
        <f>Q116*H116</f>
        <v>0.1457</v>
      </c>
      <c r="S116" s="162">
        <v>0</v>
      </c>
      <c r="T116" s="163">
        <f>S116*H116</f>
        <v>0</v>
      </c>
      <c r="U116" s="33"/>
      <c r="V116" s="33"/>
      <c r="W116" s="33"/>
      <c r="X116" s="33"/>
      <c r="Y116" s="33"/>
      <c r="Z116" s="33"/>
      <c r="AA116" s="33"/>
      <c r="AB116" s="33"/>
      <c r="AC116" s="33"/>
      <c r="AD116" s="33"/>
      <c r="AE116" s="33"/>
      <c r="AR116" s="164" t="s">
        <v>158</v>
      </c>
      <c r="AT116" s="164" t="s">
        <v>153</v>
      </c>
      <c r="AU116" s="164" t="s">
        <v>82</v>
      </c>
      <c r="AY116" s="18" t="s">
        <v>150</v>
      </c>
      <c r="BE116" s="165">
        <f>IF(N116="základní",J116,0)</f>
        <v>0</v>
      </c>
      <c r="BF116" s="165">
        <f>IF(N116="snížená",J116,0)</f>
        <v>0</v>
      </c>
      <c r="BG116" s="165">
        <f>IF(N116="zákl. přenesená",J116,0)</f>
        <v>0</v>
      </c>
      <c r="BH116" s="165">
        <f>IF(N116="sníž. přenesená",J116,0)</f>
        <v>0</v>
      </c>
      <c r="BI116" s="165">
        <f>IF(N116="nulová",J116,0)</f>
        <v>0</v>
      </c>
      <c r="BJ116" s="18" t="s">
        <v>80</v>
      </c>
      <c r="BK116" s="165">
        <f>ROUND(I116*H116,2)</f>
        <v>0</v>
      </c>
      <c r="BL116" s="18" t="s">
        <v>158</v>
      </c>
      <c r="BM116" s="164" t="s">
        <v>180</v>
      </c>
    </row>
    <row r="117" spans="1:65" s="2" customFormat="1" ht="409.5">
      <c r="A117" s="33"/>
      <c r="B117" s="34"/>
      <c r="C117" s="33"/>
      <c r="D117" s="167" t="s">
        <v>170</v>
      </c>
      <c r="E117" s="33"/>
      <c r="F117" s="175" t="s">
        <v>171</v>
      </c>
      <c r="G117" s="33"/>
      <c r="H117" s="33"/>
      <c r="I117" s="92"/>
      <c r="J117" s="33"/>
      <c r="K117" s="33"/>
      <c r="L117" s="34"/>
      <c r="M117" s="176"/>
      <c r="N117" s="177"/>
      <c r="O117" s="54"/>
      <c r="P117" s="54"/>
      <c r="Q117" s="54"/>
      <c r="R117" s="54"/>
      <c r="S117" s="54"/>
      <c r="T117" s="55"/>
      <c r="U117" s="33"/>
      <c r="V117" s="33"/>
      <c r="W117" s="33"/>
      <c r="X117" s="33"/>
      <c r="Y117" s="33"/>
      <c r="Z117" s="33"/>
      <c r="AA117" s="33"/>
      <c r="AB117" s="33"/>
      <c r="AC117" s="33"/>
      <c r="AD117" s="33"/>
      <c r="AE117" s="33"/>
      <c r="AT117" s="18" t="s">
        <v>170</v>
      </c>
      <c r="AU117" s="18" t="s">
        <v>82</v>
      </c>
    </row>
    <row r="118" spans="1:65" s="13" customFormat="1">
      <c r="B118" s="166"/>
      <c r="D118" s="167" t="s">
        <v>160</v>
      </c>
      <c r="E118" s="168" t="s">
        <v>3</v>
      </c>
      <c r="F118" s="169" t="s">
        <v>181</v>
      </c>
      <c r="H118" s="170">
        <v>2</v>
      </c>
      <c r="I118" s="171"/>
      <c r="L118" s="166"/>
      <c r="M118" s="172"/>
      <c r="N118" s="173"/>
      <c r="O118" s="173"/>
      <c r="P118" s="173"/>
      <c r="Q118" s="173"/>
      <c r="R118" s="173"/>
      <c r="S118" s="173"/>
      <c r="T118" s="174"/>
      <c r="AT118" s="168" t="s">
        <v>160</v>
      </c>
      <c r="AU118" s="168" t="s">
        <v>82</v>
      </c>
      <c r="AV118" s="13" t="s">
        <v>82</v>
      </c>
      <c r="AW118" s="13" t="s">
        <v>34</v>
      </c>
      <c r="AX118" s="13" t="s">
        <v>80</v>
      </c>
      <c r="AY118" s="168" t="s">
        <v>150</v>
      </c>
    </row>
    <row r="119" spans="1:65" s="2" customFormat="1" ht="24" customHeight="1">
      <c r="A119" s="33"/>
      <c r="B119" s="152"/>
      <c r="C119" s="153" t="s">
        <v>182</v>
      </c>
      <c r="D119" s="153" t="s">
        <v>153</v>
      </c>
      <c r="E119" s="154" t="s">
        <v>183</v>
      </c>
      <c r="F119" s="155" t="s">
        <v>184</v>
      </c>
      <c r="G119" s="156" t="s">
        <v>164</v>
      </c>
      <c r="H119" s="157">
        <v>1.04</v>
      </c>
      <c r="I119" s="158"/>
      <c r="J119" s="159">
        <f>ROUND(I119*H119,2)</f>
        <v>0</v>
      </c>
      <c r="K119" s="155" t="s">
        <v>157</v>
      </c>
      <c r="L119" s="34"/>
      <c r="M119" s="160" t="s">
        <v>3</v>
      </c>
      <c r="N119" s="161" t="s">
        <v>43</v>
      </c>
      <c r="O119" s="54"/>
      <c r="P119" s="162">
        <f>O119*H119</f>
        <v>0</v>
      </c>
      <c r="Q119" s="162">
        <v>1.94302</v>
      </c>
      <c r="R119" s="162">
        <f>Q119*H119</f>
        <v>2.0207408</v>
      </c>
      <c r="S119" s="162">
        <v>0</v>
      </c>
      <c r="T119" s="163">
        <f>S119*H119</f>
        <v>0</v>
      </c>
      <c r="U119" s="33"/>
      <c r="V119" s="33"/>
      <c r="W119" s="33"/>
      <c r="X119" s="33"/>
      <c r="Y119" s="33"/>
      <c r="Z119" s="33"/>
      <c r="AA119" s="33"/>
      <c r="AB119" s="33"/>
      <c r="AC119" s="33"/>
      <c r="AD119" s="33"/>
      <c r="AE119" s="33"/>
      <c r="AR119" s="164" t="s">
        <v>158</v>
      </c>
      <c r="AT119" s="164" t="s">
        <v>153</v>
      </c>
      <c r="AU119" s="164" t="s">
        <v>82</v>
      </c>
      <c r="AY119" s="18" t="s">
        <v>150</v>
      </c>
      <c r="BE119" s="165">
        <f>IF(N119="základní",J119,0)</f>
        <v>0</v>
      </c>
      <c r="BF119" s="165">
        <f>IF(N119="snížená",J119,0)</f>
        <v>0</v>
      </c>
      <c r="BG119" s="165">
        <f>IF(N119="zákl. přenesená",J119,0)</f>
        <v>0</v>
      </c>
      <c r="BH119" s="165">
        <f>IF(N119="sníž. přenesená",J119,0)</f>
        <v>0</v>
      </c>
      <c r="BI119" s="165">
        <f>IF(N119="nulová",J119,0)</f>
        <v>0</v>
      </c>
      <c r="BJ119" s="18" t="s">
        <v>80</v>
      </c>
      <c r="BK119" s="165">
        <f>ROUND(I119*H119,2)</f>
        <v>0</v>
      </c>
      <c r="BL119" s="18" t="s">
        <v>158</v>
      </c>
      <c r="BM119" s="164" t="s">
        <v>185</v>
      </c>
    </row>
    <row r="120" spans="1:65" s="2" customFormat="1" ht="97.5">
      <c r="A120" s="33"/>
      <c r="B120" s="34"/>
      <c r="C120" s="33"/>
      <c r="D120" s="167" t="s">
        <v>170</v>
      </c>
      <c r="E120" s="33"/>
      <c r="F120" s="178" t="s">
        <v>186</v>
      </c>
      <c r="G120" s="33"/>
      <c r="H120" s="33"/>
      <c r="I120" s="92"/>
      <c r="J120" s="33"/>
      <c r="K120" s="33"/>
      <c r="L120" s="34"/>
      <c r="M120" s="176"/>
      <c r="N120" s="177"/>
      <c r="O120" s="54"/>
      <c r="P120" s="54"/>
      <c r="Q120" s="54"/>
      <c r="R120" s="54"/>
      <c r="S120" s="54"/>
      <c r="T120" s="55"/>
      <c r="U120" s="33"/>
      <c r="V120" s="33"/>
      <c r="W120" s="33"/>
      <c r="X120" s="33"/>
      <c r="Y120" s="33"/>
      <c r="Z120" s="33"/>
      <c r="AA120" s="33"/>
      <c r="AB120" s="33"/>
      <c r="AC120" s="33"/>
      <c r="AD120" s="33"/>
      <c r="AE120" s="33"/>
      <c r="AT120" s="18" t="s">
        <v>170</v>
      </c>
      <c r="AU120" s="18" t="s">
        <v>82</v>
      </c>
    </row>
    <row r="121" spans="1:65" s="13" customFormat="1">
      <c r="B121" s="166"/>
      <c r="D121" s="167" t="s">
        <v>160</v>
      </c>
      <c r="E121" s="168" t="s">
        <v>3</v>
      </c>
      <c r="F121" s="169" t="s">
        <v>187</v>
      </c>
      <c r="H121" s="170">
        <v>0.75600000000000001</v>
      </c>
      <c r="I121" s="171"/>
      <c r="L121" s="166"/>
      <c r="M121" s="172"/>
      <c r="N121" s="173"/>
      <c r="O121" s="173"/>
      <c r="P121" s="173"/>
      <c r="Q121" s="173"/>
      <c r="R121" s="173"/>
      <c r="S121" s="173"/>
      <c r="T121" s="174"/>
      <c r="AT121" s="168" t="s">
        <v>160</v>
      </c>
      <c r="AU121" s="168" t="s">
        <v>82</v>
      </c>
      <c r="AV121" s="13" t="s">
        <v>82</v>
      </c>
      <c r="AW121" s="13" t="s">
        <v>34</v>
      </c>
      <c r="AX121" s="13" t="s">
        <v>72</v>
      </c>
      <c r="AY121" s="168" t="s">
        <v>150</v>
      </c>
    </row>
    <row r="122" spans="1:65" s="13" customFormat="1">
      <c r="B122" s="166"/>
      <c r="D122" s="167" t="s">
        <v>160</v>
      </c>
      <c r="E122" s="168" t="s">
        <v>3</v>
      </c>
      <c r="F122" s="169" t="s">
        <v>188</v>
      </c>
      <c r="H122" s="170">
        <v>0.28399999999999997</v>
      </c>
      <c r="I122" s="171"/>
      <c r="L122" s="166"/>
      <c r="M122" s="172"/>
      <c r="N122" s="173"/>
      <c r="O122" s="173"/>
      <c r="P122" s="173"/>
      <c r="Q122" s="173"/>
      <c r="R122" s="173"/>
      <c r="S122" s="173"/>
      <c r="T122" s="174"/>
      <c r="AT122" s="168" t="s">
        <v>160</v>
      </c>
      <c r="AU122" s="168" t="s">
        <v>82</v>
      </c>
      <c r="AV122" s="13" t="s">
        <v>82</v>
      </c>
      <c r="AW122" s="13" t="s">
        <v>34</v>
      </c>
      <c r="AX122" s="13" t="s">
        <v>72</v>
      </c>
      <c r="AY122" s="168" t="s">
        <v>150</v>
      </c>
    </row>
    <row r="123" spans="1:65" s="14" customFormat="1">
      <c r="B123" s="179"/>
      <c r="D123" s="167" t="s">
        <v>160</v>
      </c>
      <c r="E123" s="180" t="s">
        <v>3</v>
      </c>
      <c r="F123" s="181" t="s">
        <v>189</v>
      </c>
      <c r="H123" s="182">
        <v>1.04</v>
      </c>
      <c r="I123" s="183"/>
      <c r="L123" s="179"/>
      <c r="M123" s="184"/>
      <c r="N123" s="185"/>
      <c r="O123" s="185"/>
      <c r="P123" s="185"/>
      <c r="Q123" s="185"/>
      <c r="R123" s="185"/>
      <c r="S123" s="185"/>
      <c r="T123" s="186"/>
      <c r="AT123" s="180" t="s">
        <v>160</v>
      </c>
      <c r="AU123" s="180" t="s">
        <v>82</v>
      </c>
      <c r="AV123" s="14" t="s">
        <v>158</v>
      </c>
      <c r="AW123" s="14" t="s">
        <v>34</v>
      </c>
      <c r="AX123" s="14" t="s">
        <v>80</v>
      </c>
      <c r="AY123" s="180" t="s">
        <v>150</v>
      </c>
    </row>
    <row r="124" spans="1:65" s="2" customFormat="1" ht="24" customHeight="1">
      <c r="A124" s="33"/>
      <c r="B124" s="152"/>
      <c r="C124" s="153" t="s">
        <v>190</v>
      </c>
      <c r="D124" s="153" t="s">
        <v>153</v>
      </c>
      <c r="E124" s="154" t="s">
        <v>191</v>
      </c>
      <c r="F124" s="155" t="s">
        <v>192</v>
      </c>
      <c r="G124" s="156" t="s">
        <v>193</v>
      </c>
      <c r="H124" s="157">
        <v>0.51300000000000001</v>
      </c>
      <c r="I124" s="158"/>
      <c r="J124" s="159">
        <f>ROUND(I124*H124,2)</f>
        <v>0</v>
      </c>
      <c r="K124" s="155" t="s">
        <v>157</v>
      </c>
      <c r="L124" s="34"/>
      <c r="M124" s="160" t="s">
        <v>3</v>
      </c>
      <c r="N124" s="161" t="s">
        <v>43</v>
      </c>
      <c r="O124" s="54"/>
      <c r="P124" s="162">
        <f>O124*H124</f>
        <v>0</v>
      </c>
      <c r="Q124" s="162">
        <v>1.0900000000000001</v>
      </c>
      <c r="R124" s="162">
        <f>Q124*H124</f>
        <v>0.55917000000000006</v>
      </c>
      <c r="S124" s="162">
        <v>0</v>
      </c>
      <c r="T124" s="163">
        <f>S124*H124</f>
        <v>0</v>
      </c>
      <c r="U124" s="33"/>
      <c r="V124" s="33"/>
      <c r="W124" s="33"/>
      <c r="X124" s="33"/>
      <c r="Y124" s="33"/>
      <c r="Z124" s="33"/>
      <c r="AA124" s="33"/>
      <c r="AB124" s="33"/>
      <c r="AC124" s="33"/>
      <c r="AD124" s="33"/>
      <c r="AE124" s="33"/>
      <c r="AR124" s="164" t="s">
        <v>158</v>
      </c>
      <c r="AT124" s="164" t="s">
        <v>153</v>
      </c>
      <c r="AU124" s="164" t="s">
        <v>82</v>
      </c>
      <c r="AY124" s="18" t="s">
        <v>150</v>
      </c>
      <c r="BE124" s="165">
        <f>IF(N124="základní",J124,0)</f>
        <v>0</v>
      </c>
      <c r="BF124" s="165">
        <f>IF(N124="snížená",J124,0)</f>
        <v>0</v>
      </c>
      <c r="BG124" s="165">
        <f>IF(N124="zákl. přenesená",J124,0)</f>
        <v>0</v>
      </c>
      <c r="BH124" s="165">
        <f>IF(N124="sníž. přenesená",J124,0)</f>
        <v>0</v>
      </c>
      <c r="BI124" s="165">
        <f>IF(N124="nulová",J124,0)</f>
        <v>0</v>
      </c>
      <c r="BJ124" s="18" t="s">
        <v>80</v>
      </c>
      <c r="BK124" s="165">
        <f>ROUND(I124*H124,2)</f>
        <v>0</v>
      </c>
      <c r="BL124" s="18" t="s">
        <v>158</v>
      </c>
      <c r="BM124" s="164" t="s">
        <v>194</v>
      </c>
    </row>
    <row r="125" spans="1:65" s="2" customFormat="1" ht="58.5">
      <c r="A125" s="33"/>
      <c r="B125" s="34"/>
      <c r="C125" s="33"/>
      <c r="D125" s="167" t="s">
        <v>170</v>
      </c>
      <c r="E125" s="33"/>
      <c r="F125" s="178" t="s">
        <v>195</v>
      </c>
      <c r="G125" s="33"/>
      <c r="H125" s="33"/>
      <c r="I125" s="92"/>
      <c r="J125" s="33"/>
      <c r="K125" s="33"/>
      <c r="L125" s="34"/>
      <c r="M125" s="176"/>
      <c r="N125" s="177"/>
      <c r="O125" s="54"/>
      <c r="P125" s="54"/>
      <c r="Q125" s="54"/>
      <c r="R125" s="54"/>
      <c r="S125" s="54"/>
      <c r="T125" s="55"/>
      <c r="U125" s="33"/>
      <c r="V125" s="33"/>
      <c r="W125" s="33"/>
      <c r="X125" s="33"/>
      <c r="Y125" s="33"/>
      <c r="Z125" s="33"/>
      <c r="AA125" s="33"/>
      <c r="AB125" s="33"/>
      <c r="AC125" s="33"/>
      <c r="AD125" s="33"/>
      <c r="AE125" s="33"/>
      <c r="AT125" s="18" t="s">
        <v>170</v>
      </c>
      <c r="AU125" s="18" t="s">
        <v>82</v>
      </c>
    </row>
    <row r="126" spans="1:65" s="13" customFormat="1" ht="22.5">
      <c r="B126" s="166"/>
      <c r="D126" s="167" t="s">
        <v>160</v>
      </c>
      <c r="E126" s="168" t="s">
        <v>3</v>
      </c>
      <c r="F126" s="169" t="s">
        <v>196</v>
      </c>
      <c r="H126" s="170">
        <v>0.51300000000000001</v>
      </c>
      <c r="I126" s="171"/>
      <c r="L126" s="166"/>
      <c r="M126" s="172"/>
      <c r="N126" s="173"/>
      <c r="O126" s="173"/>
      <c r="P126" s="173"/>
      <c r="Q126" s="173"/>
      <c r="R126" s="173"/>
      <c r="S126" s="173"/>
      <c r="T126" s="174"/>
      <c r="AT126" s="168" t="s">
        <v>160</v>
      </c>
      <c r="AU126" s="168" t="s">
        <v>82</v>
      </c>
      <c r="AV126" s="13" t="s">
        <v>82</v>
      </c>
      <c r="AW126" s="13" t="s">
        <v>34</v>
      </c>
      <c r="AX126" s="13" t="s">
        <v>80</v>
      </c>
      <c r="AY126" s="168" t="s">
        <v>150</v>
      </c>
    </row>
    <row r="127" spans="1:65" s="2" customFormat="1" ht="36" customHeight="1">
      <c r="A127" s="33"/>
      <c r="B127" s="152"/>
      <c r="C127" s="153" t="s">
        <v>197</v>
      </c>
      <c r="D127" s="153" t="s">
        <v>153</v>
      </c>
      <c r="E127" s="154" t="s">
        <v>198</v>
      </c>
      <c r="F127" s="155" t="s">
        <v>199</v>
      </c>
      <c r="G127" s="156" t="s">
        <v>200</v>
      </c>
      <c r="H127" s="157">
        <v>1.04</v>
      </c>
      <c r="I127" s="158"/>
      <c r="J127" s="159">
        <f>ROUND(I127*H127,2)</f>
        <v>0</v>
      </c>
      <c r="K127" s="155" t="s">
        <v>157</v>
      </c>
      <c r="L127" s="34"/>
      <c r="M127" s="160" t="s">
        <v>3</v>
      </c>
      <c r="N127" s="161" t="s">
        <v>43</v>
      </c>
      <c r="O127" s="54"/>
      <c r="P127" s="162">
        <f>O127*H127</f>
        <v>0</v>
      </c>
      <c r="Q127" s="162">
        <v>0.12706000000000001</v>
      </c>
      <c r="R127" s="162">
        <f>Q127*H127</f>
        <v>0.13214240000000002</v>
      </c>
      <c r="S127" s="162">
        <v>0</v>
      </c>
      <c r="T127" s="163">
        <f>S127*H127</f>
        <v>0</v>
      </c>
      <c r="U127" s="33"/>
      <c r="V127" s="33"/>
      <c r="W127" s="33"/>
      <c r="X127" s="33"/>
      <c r="Y127" s="33"/>
      <c r="Z127" s="33"/>
      <c r="AA127" s="33"/>
      <c r="AB127" s="33"/>
      <c r="AC127" s="33"/>
      <c r="AD127" s="33"/>
      <c r="AE127" s="33"/>
      <c r="AR127" s="164" t="s">
        <v>158</v>
      </c>
      <c r="AT127" s="164" t="s">
        <v>153</v>
      </c>
      <c r="AU127" s="164" t="s">
        <v>82</v>
      </c>
      <c r="AY127" s="18" t="s">
        <v>150</v>
      </c>
      <c r="BE127" s="165">
        <f>IF(N127="základní",J127,0)</f>
        <v>0</v>
      </c>
      <c r="BF127" s="165">
        <f>IF(N127="snížená",J127,0)</f>
        <v>0</v>
      </c>
      <c r="BG127" s="165">
        <f>IF(N127="zákl. přenesená",J127,0)</f>
        <v>0</v>
      </c>
      <c r="BH127" s="165">
        <f>IF(N127="sníž. přenesená",J127,0)</f>
        <v>0</v>
      </c>
      <c r="BI127" s="165">
        <f>IF(N127="nulová",J127,0)</f>
        <v>0</v>
      </c>
      <c r="BJ127" s="18" t="s">
        <v>80</v>
      </c>
      <c r="BK127" s="165">
        <f>ROUND(I127*H127,2)</f>
        <v>0</v>
      </c>
      <c r="BL127" s="18" t="s">
        <v>158</v>
      </c>
      <c r="BM127" s="164" t="s">
        <v>201</v>
      </c>
    </row>
    <row r="128" spans="1:65" s="13" customFormat="1">
      <c r="B128" s="166"/>
      <c r="D128" s="167" t="s">
        <v>160</v>
      </c>
      <c r="E128" s="168" t="s">
        <v>3</v>
      </c>
      <c r="F128" s="169" t="s">
        <v>202</v>
      </c>
      <c r="H128" s="170">
        <v>1.04</v>
      </c>
      <c r="I128" s="171"/>
      <c r="L128" s="166"/>
      <c r="M128" s="172"/>
      <c r="N128" s="173"/>
      <c r="O128" s="173"/>
      <c r="P128" s="173"/>
      <c r="Q128" s="173"/>
      <c r="R128" s="173"/>
      <c r="S128" s="173"/>
      <c r="T128" s="174"/>
      <c r="AT128" s="168" t="s">
        <v>160</v>
      </c>
      <c r="AU128" s="168" t="s">
        <v>82</v>
      </c>
      <c r="AV128" s="13" t="s">
        <v>82</v>
      </c>
      <c r="AW128" s="13" t="s">
        <v>34</v>
      </c>
      <c r="AX128" s="13" t="s">
        <v>80</v>
      </c>
      <c r="AY128" s="168" t="s">
        <v>150</v>
      </c>
    </row>
    <row r="129" spans="1:65" s="2" customFormat="1" ht="36" customHeight="1">
      <c r="A129" s="33"/>
      <c r="B129" s="152"/>
      <c r="C129" s="153" t="s">
        <v>203</v>
      </c>
      <c r="D129" s="153" t="s">
        <v>153</v>
      </c>
      <c r="E129" s="154" t="s">
        <v>204</v>
      </c>
      <c r="F129" s="155" t="s">
        <v>205</v>
      </c>
      <c r="G129" s="156" t="s">
        <v>200</v>
      </c>
      <c r="H129" s="157">
        <v>8.5860000000000003</v>
      </c>
      <c r="I129" s="158"/>
      <c r="J129" s="159">
        <f>ROUND(I129*H129,2)</f>
        <v>0</v>
      </c>
      <c r="K129" s="155" t="s">
        <v>157</v>
      </c>
      <c r="L129" s="34"/>
      <c r="M129" s="160" t="s">
        <v>3</v>
      </c>
      <c r="N129" s="161" t="s">
        <v>43</v>
      </c>
      <c r="O129" s="54"/>
      <c r="P129" s="162">
        <f>O129*H129</f>
        <v>0</v>
      </c>
      <c r="Q129" s="162">
        <v>0.12706000000000001</v>
      </c>
      <c r="R129" s="162">
        <f>Q129*H129</f>
        <v>1.0909371600000002</v>
      </c>
      <c r="S129" s="162">
        <v>0</v>
      </c>
      <c r="T129" s="163">
        <f>S129*H129</f>
        <v>0</v>
      </c>
      <c r="U129" s="33"/>
      <c r="V129" s="33"/>
      <c r="W129" s="33"/>
      <c r="X129" s="33"/>
      <c r="Y129" s="33"/>
      <c r="Z129" s="33"/>
      <c r="AA129" s="33"/>
      <c r="AB129" s="33"/>
      <c r="AC129" s="33"/>
      <c r="AD129" s="33"/>
      <c r="AE129" s="33"/>
      <c r="AR129" s="164" t="s">
        <v>158</v>
      </c>
      <c r="AT129" s="164" t="s">
        <v>153</v>
      </c>
      <c r="AU129" s="164" t="s">
        <v>82</v>
      </c>
      <c r="AY129" s="18" t="s">
        <v>150</v>
      </c>
      <c r="BE129" s="165">
        <f>IF(N129="základní",J129,0)</f>
        <v>0</v>
      </c>
      <c r="BF129" s="165">
        <f>IF(N129="snížená",J129,0)</f>
        <v>0</v>
      </c>
      <c r="BG129" s="165">
        <f>IF(N129="zákl. přenesená",J129,0)</f>
        <v>0</v>
      </c>
      <c r="BH129" s="165">
        <f>IF(N129="sníž. přenesená",J129,0)</f>
        <v>0</v>
      </c>
      <c r="BI129" s="165">
        <f>IF(N129="nulová",J129,0)</f>
        <v>0</v>
      </c>
      <c r="BJ129" s="18" t="s">
        <v>80</v>
      </c>
      <c r="BK129" s="165">
        <f>ROUND(I129*H129,2)</f>
        <v>0</v>
      </c>
      <c r="BL129" s="18" t="s">
        <v>158</v>
      </c>
      <c r="BM129" s="164" t="s">
        <v>206</v>
      </c>
    </row>
    <row r="130" spans="1:65" s="13" customFormat="1" ht="22.5">
      <c r="B130" s="166"/>
      <c r="D130" s="167" t="s">
        <v>160</v>
      </c>
      <c r="E130" s="168" t="s">
        <v>3</v>
      </c>
      <c r="F130" s="169" t="s">
        <v>207</v>
      </c>
      <c r="H130" s="170">
        <v>8.5860000000000003</v>
      </c>
      <c r="I130" s="171"/>
      <c r="L130" s="166"/>
      <c r="M130" s="172"/>
      <c r="N130" s="173"/>
      <c r="O130" s="173"/>
      <c r="P130" s="173"/>
      <c r="Q130" s="173"/>
      <c r="R130" s="173"/>
      <c r="S130" s="173"/>
      <c r="T130" s="174"/>
      <c r="AT130" s="168" t="s">
        <v>160</v>
      </c>
      <c r="AU130" s="168" t="s">
        <v>82</v>
      </c>
      <c r="AV130" s="13" t="s">
        <v>82</v>
      </c>
      <c r="AW130" s="13" t="s">
        <v>34</v>
      </c>
      <c r="AX130" s="13" t="s">
        <v>80</v>
      </c>
      <c r="AY130" s="168" t="s">
        <v>150</v>
      </c>
    </row>
    <row r="131" spans="1:65" s="2" customFormat="1" ht="36" customHeight="1">
      <c r="A131" s="33"/>
      <c r="B131" s="152"/>
      <c r="C131" s="153" t="s">
        <v>208</v>
      </c>
      <c r="D131" s="153" t="s">
        <v>153</v>
      </c>
      <c r="E131" s="154" t="s">
        <v>209</v>
      </c>
      <c r="F131" s="155" t="s">
        <v>210</v>
      </c>
      <c r="G131" s="156" t="s">
        <v>156</v>
      </c>
      <c r="H131" s="157">
        <v>3</v>
      </c>
      <c r="I131" s="158"/>
      <c r="J131" s="159">
        <f>ROUND(I131*H131,2)</f>
        <v>0</v>
      </c>
      <c r="K131" s="155" t="s">
        <v>157</v>
      </c>
      <c r="L131" s="34"/>
      <c r="M131" s="160" t="s">
        <v>3</v>
      </c>
      <c r="N131" s="161" t="s">
        <v>43</v>
      </c>
      <c r="O131" s="54"/>
      <c r="P131" s="162">
        <f>O131*H131</f>
        <v>0</v>
      </c>
      <c r="Q131" s="162">
        <v>4.6940000000000003E-2</v>
      </c>
      <c r="R131" s="162">
        <f>Q131*H131</f>
        <v>0.14082</v>
      </c>
      <c r="S131" s="162">
        <v>0</v>
      </c>
      <c r="T131" s="163">
        <f>S131*H131</f>
        <v>0</v>
      </c>
      <c r="U131" s="33"/>
      <c r="V131" s="33"/>
      <c r="W131" s="33"/>
      <c r="X131" s="33"/>
      <c r="Y131" s="33"/>
      <c r="Z131" s="33"/>
      <c r="AA131" s="33"/>
      <c r="AB131" s="33"/>
      <c r="AC131" s="33"/>
      <c r="AD131" s="33"/>
      <c r="AE131" s="33"/>
      <c r="AR131" s="164" t="s">
        <v>158</v>
      </c>
      <c r="AT131" s="164" t="s">
        <v>153</v>
      </c>
      <c r="AU131" s="164" t="s">
        <v>82</v>
      </c>
      <c r="AY131" s="18" t="s">
        <v>150</v>
      </c>
      <c r="BE131" s="165">
        <f>IF(N131="základní",J131,0)</f>
        <v>0</v>
      </c>
      <c r="BF131" s="165">
        <f>IF(N131="snížená",J131,0)</f>
        <v>0</v>
      </c>
      <c r="BG131" s="165">
        <f>IF(N131="zákl. přenesená",J131,0)</f>
        <v>0</v>
      </c>
      <c r="BH131" s="165">
        <f>IF(N131="sníž. přenesená",J131,0)</f>
        <v>0</v>
      </c>
      <c r="BI131" s="165">
        <f>IF(N131="nulová",J131,0)</f>
        <v>0</v>
      </c>
      <c r="BJ131" s="18" t="s">
        <v>80</v>
      </c>
      <c r="BK131" s="165">
        <f>ROUND(I131*H131,2)</f>
        <v>0</v>
      </c>
      <c r="BL131" s="18" t="s">
        <v>158</v>
      </c>
      <c r="BM131" s="164" t="s">
        <v>211</v>
      </c>
    </row>
    <row r="132" spans="1:65" s="13" customFormat="1">
      <c r="B132" s="166"/>
      <c r="D132" s="167" t="s">
        <v>160</v>
      </c>
      <c r="E132" s="168" t="s">
        <v>3</v>
      </c>
      <c r="F132" s="169" t="s">
        <v>212</v>
      </c>
      <c r="H132" s="170">
        <v>3</v>
      </c>
      <c r="I132" s="171"/>
      <c r="L132" s="166"/>
      <c r="M132" s="172"/>
      <c r="N132" s="173"/>
      <c r="O132" s="173"/>
      <c r="P132" s="173"/>
      <c r="Q132" s="173"/>
      <c r="R132" s="173"/>
      <c r="S132" s="173"/>
      <c r="T132" s="174"/>
      <c r="AT132" s="168" t="s">
        <v>160</v>
      </c>
      <c r="AU132" s="168" t="s">
        <v>82</v>
      </c>
      <c r="AV132" s="13" t="s">
        <v>82</v>
      </c>
      <c r="AW132" s="13" t="s">
        <v>34</v>
      </c>
      <c r="AX132" s="13" t="s">
        <v>80</v>
      </c>
      <c r="AY132" s="168" t="s">
        <v>150</v>
      </c>
    </row>
    <row r="133" spans="1:65" s="2" customFormat="1" ht="36" customHeight="1">
      <c r="A133" s="33"/>
      <c r="B133" s="152"/>
      <c r="C133" s="153" t="s">
        <v>213</v>
      </c>
      <c r="D133" s="153" t="s">
        <v>153</v>
      </c>
      <c r="E133" s="154" t="s">
        <v>214</v>
      </c>
      <c r="F133" s="155" t="s">
        <v>215</v>
      </c>
      <c r="G133" s="156" t="s">
        <v>200</v>
      </c>
      <c r="H133" s="157">
        <v>65.239999999999995</v>
      </c>
      <c r="I133" s="158"/>
      <c r="J133" s="159">
        <f>ROUND(I133*H133,2)</f>
        <v>0</v>
      </c>
      <c r="K133" s="155" t="s">
        <v>157</v>
      </c>
      <c r="L133" s="34"/>
      <c r="M133" s="160" t="s">
        <v>3</v>
      </c>
      <c r="N133" s="161" t="s">
        <v>43</v>
      </c>
      <c r="O133" s="54"/>
      <c r="P133" s="162">
        <f>O133*H133</f>
        <v>0</v>
      </c>
      <c r="Q133" s="162">
        <v>7.9369999999999996E-2</v>
      </c>
      <c r="R133" s="162">
        <f>Q133*H133</f>
        <v>5.178098799999999</v>
      </c>
      <c r="S133" s="162">
        <v>0</v>
      </c>
      <c r="T133" s="163">
        <f>S133*H133</f>
        <v>0</v>
      </c>
      <c r="U133" s="33"/>
      <c r="V133" s="33"/>
      <c r="W133" s="33"/>
      <c r="X133" s="33"/>
      <c r="Y133" s="33"/>
      <c r="Z133" s="33"/>
      <c r="AA133" s="33"/>
      <c r="AB133" s="33"/>
      <c r="AC133" s="33"/>
      <c r="AD133" s="33"/>
      <c r="AE133" s="33"/>
      <c r="AR133" s="164" t="s">
        <v>158</v>
      </c>
      <c r="AT133" s="164" t="s">
        <v>153</v>
      </c>
      <c r="AU133" s="164" t="s">
        <v>82</v>
      </c>
      <c r="AY133" s="18" t="s">
        <v>150</v>
      </c>
      <c r="BE133" s="165">
        <f>IF(N133="základní",J133,0)</f>
        <v>0</v>
      </c>
      <c r="BF133" s="165">
        <f>IF(N133="snížená",J133,0)</f>
        <v>0</v>
      </c>
      <c r="BG133" s="165">
        <f>IF(N133="zákl. přenesená",J133,0)</f>
        <v>0</v>
      </c>
      <c r="BH133" s="165">
        <f>IF(N133="sníž. přenesená",J133,0)</f>
        <v>0</v>
      </c>
      <c r="BI133" s="165">
        <f>IF(N133="nulová",J133,0)</f>
        <v>0</v>
      </c>
      <c r="BJ133" s="18" t="s">
        <v>80</v>
      </c>
      <c r="BK133" s="165">
        <f>ROUND(I133*H133,2)</f>
        <v>0</v>
      </c>
      <c r="BL133" s="18" t="s">
        <v>158</v>
      </c>
      <c r="BM133" s="164" t="s">
        <v>216</v>
      </c>
    </row>
    <row r="134" spans="1:65" s="2" customFormat="1" ht="29.25">
      <c r="A134" s="33"/>
      <c r="B134" s="34"/>
      <c r="C134" s="33"/>
      <c r="D134" s="167" t="s">
        <v>170</v>
      </c>
      <c r="E134" s="33"/>
      <c r="F134" s="178" t="s">
        <v>217</v>
      </c>
      <c r="G134" s="33"/>
      <c r="H134" s="33"/>
      <c r="I134" s="92"/>
      <c r="J134" s="33"/>
      <c r="K134" s="33"/>
      <c r="L134" s="34"/>
      <c r="M134" s="176"/>
      <c r="N134" s="177"/>
      <c r="O134" s="54"/>
      <c r="P134" s="54"/>
      <c r="Q134" s="54"/>
      <c r="R134" s="54"/>
      <c r="S134" s="54"/>
      <c r="T134" s="55"/>
      <c r="U134" s="33"/>
      <c r="V134" s="33"/>
      <c r="W134" s="33"/>
      <c r="X134" s="33"/>
      <c r="Y134" s="33"/>
      <c r="Z134" s="33"/>
      <c r="AA134" s="33"/>
      <c r="AB134" s="33"/>
      <c r="AC134" s="33"/>
      <c r="AD134" s="33"/>
      <c r="AE134" s="33"/>
      <c r="AT134" s="18" t="s">
        <v>170</v>
      </c>
      <c r="AU134" s="18" t="s">
        <v>82</v>
      </c>
    </row>
    <row r="135" spans="1:65" s="13" customFormat="1" ht="22.5">
      <c r="B135" s="166"/>
      <c r="D135" s="167" t="s">
        <v>160</v>
      </c>
      <c r="E135" s="168" t="s">
        <v>3</v>
      </c>
      <c r="F135" s="169" t="s">
        <v>218</v>
      </c>
      <c r="H135" s="170">
        <v>68.040000000000006</v>
      </c>
      <c r="I135" s="171"/>
      <c r="L135" s="166"/>
      <c r="M135" s="172"/>
      <c r="N135" s="173"/>
      <c r="O135" s="173"/>
      <c r="P135" s="173"/>
      <c r="Q135" s="173"/>
      <c r="R135" s="173"/>
      <c r="S135" s="173"/>
      <c r="T135" s="174"/>
      <c r="AT135" s="168" t="s">
        <v>160</v>
      </c>
      <c r="AU135" s="168" t="s">
        <v>82</v>
      </c>
      <c r="AV135" s="13" t="s">
        <v>82</v>
      </c>
      <c r="AW135" s="13" t="s">
        <v>34</v>
      </c>
      <c r="AX135" s="13" t="s">
        <v>72</v>
      </c>
      <c r="AY135" s="168" t="s">
        <v>150</v>
      </c>
    </row>
    <row r="136" spans="1:65" s="13" customFormat="1">
      <c r="B136" s="166"/>
      <c r="D136" s="167" t="s">
        <v>160</v>
      </c>
      <c r="E136" s="168" t="s">
        <v>3</v>
      </c>
      <c r="F136" s="169" t="s">
        <v>219</v>
      </c>
      <c r="H136" s="170">
        <v>-2.8</v>
      </c>
      <c r="I136" s="171"/>
      <c r="L136" s="166"/>
      <c r="M136" s="172"/>
      <c r="N136" s="173"/>
      <c r="O136" s="173"/>
      <c r="P136" s="173"/>
      <c r="Q136" s="173"/>
      <c r="R136" s="173"/>
      <c r="S136" s="173"/>
      <c r="T136" s="174"/>
      <c r="AT136" s="168" t="s">
        <v>160</v>
      </c>
      <c r="AU136" s="168" t="s">
        <v>82</v>
      </c>
      <c r="AV136" s="13" t="s">
        <v>82</v>
      </c>
      <c r="AW136" s="13" t="s">
        <v>34</v>
      </c>
      <c r="AX136" s="13" t="s">
        <v>72</v>
      </c>
      <c r="AY136" s="168" t="s">
        <v>150</v>
      </c>
    </row>
    <row r="137" spans="1:65" s="14" customFormat="1">
      <c r="B137" s="179"/>
      <c r="D137" s="167" t="s">
        <v>160</v>
      </c>
      <c r="E137" s="180" t="s">
        <v>3</v>
      </c>
      <c r="F137" s="181" t="s">
        <v>220</v>
      </c>
      <c r="H137" s="182">
        <v>65.240000000000009</v>
      </c>
      <c r="I137" s="183"/>
      <c r="L137" s="179"/>
      <c r="M137" s="184"/>
      <c r="N137" s="185"/>
      <c r="O137" s="185"/>
      <c r="P137" s="185"/>
      <c r="Q137" s="185"/>
      <c r="R137" s="185"/>
      <c r="S137" s="185"/>
      <c r="T137" s="186"/>
      <c r="AT137" s="180" t="s">
        <v>160</v>
      </c>
      <c r="AU137" s="180" t="s">
        <v>82</v>
      </c>
      <c r="AV137" s="14" t="s">
        <v>158</v>
      </c>
      <c r="AW137" s="14" t="s">
        <v>34</v>
      </c>
      <c r="AX137" s="14" t="s">
        <v>80</v>
      </c>
      <c r="AY137" s="180" t="s">
        <v>150</v>
      </c>
    </row>
    <row r="138" spans="1:65" s="2" customFormat="1" ht="36" customHeight="1">
      <c r="A138" s="33"/>
      <c r="B138" s="152"/>
      <c r="C138" s="153" t="s">
        <v>221</v>
      </c>
      <c r="D138" s="153" t="s">
        <v>153</v>
      </c>
      <c r="E138" s="154" t="s">
        <v>222</v>
      </c>
      <c r="F138" s="155" t="s">
        <v>223</v>
      </c>
      <c r="G138" s="156" t="s">
        <v>200</v>
      </c>
      <c r="H138" s="157">
        <v>170.54400000000001</v>
      </c>
      <c r="I138" s="158"/>
      <c r="J138" s="159">
        <f>ROUND(I138*H138,2)</f>
        <v>0</v>
      </c>
      <c r="K138" s="155" t="s">
        <v>157</v>
      </c>
      <c r="L138" s="34"/>
      <c r="M138" s="160" t="s">
        <v>3</v>
      </c>
      <c r="N138" s="161" t="s">
        <v>43</v>
      </c>
      <c r="O138" s="54"/>
      <c r="P138" s="162">
        <f>O138*H138</f>
        <v>0</v>
      </c>
      <c r="Q138" s="162">
        <v>0.11439000000000001</v>
      </c>
      <c r="R138" s="162">
        <f>Q138*H138</f>
        <v>19.508528160000001</v>
      </c>
      <c r="S138" s="162">
        <v>0</v>
      </c>
      <c r="T138" s="163">
        <f>S138*H138</f>
        <v>0</v>
      </c>
      <c r="U138" s="33"/>
      <c r="V138" s="33"/>
      <c r="W138" s="33"/>
      <c r="X138" s="33"/>
      <c r="Y138" s="33"/>
      <c r="Z138" s="33"/>
      <c r="AA138" s="33"/>
      <c r="AB138" s="33"/>
      <c r="AC138" s="33"/>
      <c r="AD138" s="33"/>
      <c r="AE138" s="33"/>
      <c r="AR138" s="164" t="s">
        <v>158</v>
      </c>
      <c r="AT138" s="164" t="s">
        <v>153</v>
      </c>
      <c r="AU138" s="164" t="s">
        <v>82</v>
      </c>
      <c r="AY138" s="18" t="s">
        <v>150</v>
      </c>
      <c r="BE138" s="165">
        <f>IF(N138="základní",J138,0)</f>
        <v>0</v>
      </c>
      <c r="BF138" s="165">
        <f>IF(N138="snížená",J138,0)</f>
        <v>0</v>
      </c>
      <c r="BG138" s="165">
        <f>IF(N138="zákl. přenesená",J138,0)</f>
        <v>0</v>
      </c>
      <c r="BH138" s="165">
        <f>IF(N138="sníž. přenesená",J138,0)</f>
        <v>0</v>
      </c>
      <c r="BI138" s="165">
        <f>IF(N138="nulová",J138,0)</f>
        <v>0</v>
      </c>
      <c r="BJ138" s="18" t="s">
        <v>80</v>
      </c>
      <c r="BK138" s="165">
        <f>ROUND(I138*H138,2)</f>
        <v>0</v>
      </c>
      <c r="BL138" s="18" t="s">
        <v>158</v>
      </c>
      <c r="BM138" s="164" t="s">
        <v>224</v>
      </c>
    </row>
    <row r="139" spans="1:65" s="2" customFormat="1" ht="29.25">
      <c r="A139" s="33"/>
      <c r="B139" s="34"/>
      <c r="C139" s="33"/>
      <c r="D139" s="167" t="s">
        <v>170</v>
      </c>
      <c r="E139" s="33"/>
      <c r="F139" s="178" t="s">
        <v>217</v>
      </c>
      <c r="G139" s="33"/>
      <c r="H139" s="33"/>
      <c r="I139" s="92"/>
      <c r="J139" s="33"/>
      <c r="K139" s="33"/>
      <c r="L139" s="34"/>
      <c r="M139" s="176"/>
      <c r="N139" s="177"/>
      <c r="O139" s="54"/>
      <c r="P139" s="54"/>
      <c r="Q139" s="54"/>
      <c r="R139" s="54"/>
      <c r="S139" s="54"/>
      <c r="T139" s="55"/>
      <c r="U139" s="33"/>
      <c r="V139" s="33"/>
      <c r="W139" s="33"/>
      <c r="X139" s="33"/>
      <c r="Y139" s="33"/>
      <c r="Z139" s="33"/>
      <c r="AA139" s="33"/>
      <c r="AB139" s="33"/>
      <c r="AC139" s="33"/>
      <c r="AD139" s="33"/>
      <c r="AE139" s="33"/>
      <c r="AT139" s="18" t="s">
        <v>170</v>
      </c>
      <c r="AU139" s="18" t="s">
        <v>82</v>
      </c>
    </row>
    <row r="140" spans="1:65" s="13" customFormat="1" ht="33.75">
      <c r="B140" s="166"/>
      <c r="D140" s="167" t="s">
        <v>160</v>
      </c>
      <c r="E140" s="168" t="s">
        <v>3</v>
      </c>
      <c r="F140" s="169" t="s">
        <v>225</v>
      </c>
      <c r="H140" s="170">
        <v>136.24199999999999</v>
      </c>
      <c r="I140" s="171"/>
      <c r="L140" s="166"/>
      <c r="M140" s="172"/>
      <c r="N140" s="173"/>
      <c r="O140" s="173"/>
      <c r="P140" s="173"/>
      <c r="Q140" s="173"/>
      <c r="R140" s="173"/>
      <c r="S140" s="173"/>
      <c r="T140" s="174"/>
      <c r="AT140" s="168" t="s">
        <v>160</v>
      </c>
      <c r="AU140" s="168" t="s">
        <v>82</v>
      </c>
      <c r="AV140" s="13" t="s">
        <v>82</v>
      </c>
      <c r="AW140" s="13" t="s">
        <v>34</v>
      </c>
      <c r="AX140" s="13" t="s">
        <v>72</v>
      </c>
      <c r="AY140" s="168" t="s">
        <v>150</v>
      </c>
    </row>
    <row r="141" spans="1:65" s="13" customFormat="1" ht="22.5">
      <c r="B141" s="166"/>
      <c r="D141" s="167" t="s">
        <v>160</v>
      </c>
      <c r="E141" s="168" t="s">
        <v>3</v>
      </c>
      <c r="F141" s="169" t="s">
        <v>226</v>
      </c>
      <c r="H141" s="170">
        <v>60.101999999999997</v>
      </c>
      <c r="I141" s="171"/>
      <c r="L141" s="166"/>
      <c r="M141" s="172"/>
      <c r="N141" s="173"/>
      <c r="O141" s="173"/>
      <c r="P141" s="173"/>
      <c r="Q141" s="173"/>
      <c r="R141" s="173"/>
      <c r="S141" s="173"/>
      <c r="T141" s="174"/>
      <c r="AT141" s="168" t="s">
        <v>160</v>
      </c>
      <c r="AU141" s="168" t="s">
        <v>82</v>
      </c>
      <c r="AV141" s="13" t="s">
        <v>82</v>
      </c>
      <c r="AW141" s="13" t="s">
        <v>34</v>
      </c>
      <c r="AX141" s="13" t="s">
        <v>72</v>
      </c>
      <c r="AY141" s="168" t="s">
        <v>150</v>
      </c>
    </row>
    <row r="142" spans="1:65" s="13" customFormat="1">
      <c r="B142" s="166"/>
      <c r="D142" s="167" t="s">
        <v>160</v>
      </c>
      <c r="E142" s="168" t="s">
        <v>3</v>
      </c>
      <c r="F142" s="169" t="s">
        <v>227</v>
      </c>
      <c r="H142" s="170">
        <v>-2</v>
      </c>
      <c r="I142" s="171"/>
      <c r="L142" s="166"/>
      <c r="M142" s="172"/>
      <c r="N142" s="173"/>
      <c r="O142" s="173"/>
      <c r="P142" s="173"/>
      <c r="Q142" s="173"/>
      <c r="R142" s="173"/>
      <c r="S142" s="173"/>
      <c r="T142" s="174"/>
      <c r="AT142" s="168" t="s">
        <v>160</v>
      </c>
      <c r="AU142" s="168" t="s">
        <v>82</v>
      </c>
      <c r="AV142" s="13" t="s">
        <v>82</v>
      </c>
      <c r="AW142" s="13" t="s">
        <v>34</v>
      </c>
      <c r="AX142" s="13" t="s">
        <v>72</v>
      </c>
      <c r="AY142" s="168" t="s">
        <v>150</v>
      </c>
    </row>
    <row r="143" spans="1:65" s="13" customFormat="1">
      <c r="B143" s="166"/>
      <c r="D143" s="167" t="s">
        <v>160</v>
      </c>
      <c r="E143" s="168" t="s">
        <v>3</v>
      </c>
      <c r="F143" s="169" t="s">
        <v>228</v>
      </c>
      <c r="H143" s="170">
        <v>-6.4</v>
      </c>
      <c r="I143" s="171"/>
      <c r="L143" s="166"/>
      <c r="M143" s="172"/>
      <c r="N143" s="173"/>
      <c r="O143" s="173"/>
      <c r="P143" s="173"/>
      <c r="Q143" s="173"/>
      <c r="R143" s="173"/>
      <c r="S143" s="173"/>
      <c r="T143" s="174"/>
      <c r="AT143" s="168" t="s">
        <v>160</v>
      </c>
      <c r="AU143" s="168" t="s">
        <v>82</v>
      </c>
      <c r="AV143" s="13" t="s">
        <v>82</v>
      </c>
      <c r="AW143" s="13" t="s">
        <v>34</v>
      </c>
      <c r="AX143" s="13" t="s">
        <v>72</v>
      </c>
      <c r="AY143" s="168" t="s">
        <v>150</v>
      </c>
    </row>
    <row r="144" spans="1:65" s="13" customFormat="1">
      <c r="B144" s="166"/>
      <c r="D144" s="167" t="s">
        <v>160</v>
      </c>
      <c r="E144" s="168" t="s">
        <v>3</v>
      </c>
      <c r="F144" s="169" t="s">
        <v>229</v>
      </c>
      <c r="H144" s="170">
        <v>-7.2</v>
      </c>
      <c r="I144" s="171"/>
      <c r="L144" s="166"/>
      <c r="M144" s="172"/>
      <c r="N144" s="173"/>
      <c r="O144" s="173"/>
      <c r="P144" s="173"/>
      <c r="Q144" s="173"/>
      <c r="R144" s="173"/>
      <c r="S144" s="173"/>
      <c r="T144" s="174"/>
      <c r="AT144" s="168" t="s">
        <v>160</v>
      </c>
      <c r="AU144" s="168" t="s">
        <v>82</v>
      </c>
      <c r="AV144" s="13" t="s">
        <v>82</v>
      </c>
      <c r="AW144" s="13" t="s">
        <v>34</v>
      </c>
      <c r="AX144" s="13" t="s">
        <v>72</v>
      </c>
      <c r="AY144" s="168" t="s">
        <v>150</v>
      </c>
    </row>
    <row r="145" spans="1:65" s="13" customFormat="1">
      <c r="B145" s="166"/>
      <c r="D145" s="167" t="s">
        <v>160</v>
      </c>
      <c r="E145" s="168" t="s">
        <v>3</v>
      </c>
      <c r="F145" s="169" t="s">
        <v>230</v>
      </c>
      <c r="H145" s="170">
        <v>-8.8000000000000007</v>
      </c>
      <c r="I145" s="171"/>
      <c r="L145" s="166"/>
      <c r="M145" s="172"/>
      <c r="N145" s="173"/>
      <c r="O145" s="173"/>
      <c r="P145" s="173"/>
      <c r="Q145" s="173"/>
      <c r="R145" s="173"/>
      <c r="S145" s="173"/>
      <c r="T145" s="174"/>
      <c r="AT145" s="168" t="s">
        <v>160</v>
      </c>
      <c r="AU145" s="168" t="s">
        <v>82</v>
      </c>
      <c r="AV145" s="13" t="s">
        <v>82</v>
      </c>
      <c r="AW145" s="13" t="s">
        <v>34</v>
      </c>
      <c r="AX145" s="13" t="s">
        <v>72</v>
      </c>
      <c r="AY145" s="168" t="s">
        <v>150</v>
      </c>
    </row>
    <row r="146" spans="1:65" s="13" customFormat="1">
      <c r="B146" s="166"/>
      <c r="D146" s="167" t="s">
        <v>160</v>
      </c>
      <c r="E146" s="168" t="s">
        <v>3</v>
      </c>
      <c r="F146" s="169" t="s">
        <v>231</v>
      </c>
      <c r="H146" s="170">
        <v>-1.4</v>
      </c>
      <c r="I146" s="171"/>
      <c r="L146" s="166"/>
      <c r="M146" s="172"/>
      <c r="N146" s="173"/>
      <c r="O146" s="173"/>
      <c r="P146" s="173"/>
      <c r="Q146" s="173"/>
      <c r="R146" s="173"/>
      <c r="S146" s="173"/>
      <c r="T146" s="174"/>
      <c r="AT146" s="168" t="s">
        <v>160</v>
      </c>
      <c r="AU146" s="168" t="s">
        <v>82</v>
      </c>
      <c r="AV146" s="13" t="s">
        <v>82</v>
      </c>
      <c r="AW146" s="13" t="s">
        <v>34</v>
      </c>
      <c r="AX146" s="13" t="s">
        <v>72</v>
      </c>
      <c r="AY146" s="168" t="s">
        <v>150</v>
      </c>
    </row>
    <row r="147" spans="1:65" s="14" customFormat="1">
      <c r="B147" s="179"/>
      <c r="D147" s="167" t="s">
        <v>160</v>
      </c>
      <c r="E147" s="180" t="s">
        <v>3</v>
      </c>
      <c r="F147" s="181" t="s">
        <v>220</v>
      </c>
      <c r="H147" s="182">
        <v>170.54399999999998</v>
      </c>
      <c r="I147" s="183"/>
      <c r="L147" s="179"/>
      <c r="M147" s="184"/>
      <c r="N147" s="185"/>
      <c r="O147" s="185"/>
      <c r="P147" s="185"/>
      <c r="Q147" s="185"/>
      <c r="R147" s="185"/>
      <c r="S147" s="185"/>
      <c r="T147" s="186"/>
      <c r="AT147" s="180" t="s">
        <v>160</v>
      </c>
      <c r="AU147" s="180" t="s">
        <v>82</v>
      </c>
      <c r="AV147" s="14" t="s">
        <v>158</v>
      </c>
      <c r="AW147" s="14" t="s">
        <v>34</v>
      </c>
      <c r="AX147" s="14" t="s">
        <v>80</v>
      </c>
      <c r="AY147" s="180" t="s">
        <v>150</v>
      </c>
    </row>
    <row r="148" spans="1:65" s="2" customFormat="1" ht="36" customHeight="1">
      <c r="A148" s="33"/>
      <c r="B148" s="152"/>
      <c r="C148" s="153" t="s">
        <v>232</v>
      </c>
      <c r="D148" s="153" t="s">
        <v>153</v>
      </c>
      <c r="E148" s="154" t="s">
        <v>233</v>
      </c>
      <c r="F148" s="155" t="s">
        <v>234</v>
      </c>
      <c r="G148" s="156" t="s">
        <v>200</v>
      </c>
      <c r="H148" s="157">
        <v>18.727</v>
      </c>
      <c r="I148" s="158"/>
      <c r="J148" s="159">
        <f>ROUND(I148*H148,2)</f>
        <v>0</v>
      </c>
      <c r="K148" s="155" t="s">
        <v>157</v>
      </c>
      <c r="L148" s="34"/>
      <c r="M148" s="160" t="s">
        <v>3</v>
      </c>
      <c r="N148" s="161" t="s">
        <v>43</v>
      </c>
      <c r="O148" s="54"/>
      <c r="P148" s="162">
        <f>O148*H148</f>
        <v>0</v>
      </c>
      <c r="Q148" s="162">
        <v>0.12315</v>
      </c>
      <c r="R148" s="162">
        <f>Q148*H148</f>
        <v>2.3062300499999999</v>
      </c>
      <c r="S148" s="162">
        <v>0</v>
      </c>
      <c r="T148" s="163">
        <f>S148*H148</f>
        <v>0</v>
      </c>
      <c r="U148" s="33"/>
      <c r="V148" s="33"/>
      <c r="W148" s="33"/>
      <c r="X148" s="33"/>
      <c r="Y148" s="33"/>
      <c r="Z148" s="33"/>
      <c r="AA148" s="33"/>
      <c r="AB148" s="33"/>
      <c r="AC148" s="33"/>
      <c r="AD148" s="33"/>
      <c r="AE148" s="33"/>
      <c r="AR148" s="164" t="s">
        <v>158</v>
      </c>
      <c r="AT148" s="164" t="s">
        <v>153</v>
      </c>
      <c r="AU148" s="164" t="s">
        <v>82</v>
      </c>
      <c r="AY148" s="18" t="s">
        <v>150</v>
      </c>
      <c r="BE148" s="165">
        <f>IF(N148="základní",J148,0)</f>
        <v>0</v>
      </c>
      <c r="BF148" s="165">
        <f>IF(N148="snížená",J148,0)</f>
        <v>0</v>
      </c>
      <c r="BG148" s="165">
        <f>IF(N148="zákl. přenesená",J148,0)</f>
        <v>0</v>
      </c>
      <c r="BH148" s="165">
        <f>IF(N148="sníž. přenesená",J148,0)</f>
        <v>0</v>
      </c>
      <c r="BI148" s="165">
        <f>IF(N148="nulová",J148,0)</f>
        <v>0</v>
      </c>
      <c r="BJ148" s="18" t="s">
        <v>80</v>
      </c>
      <c r="BK148" s="165">
        <f>ROUND(I148*H148,2)</f>
        <v>0</v>
      </c>
      <c r="BL148" s="18" t="s">
        <v>158</v>
      </c>
      <c r="BM148" s="164" t="s">
        <v>235</v>
      </c>
    </row>
    <row r="149" spans="1:65" s="2" customFormat="1" ht="29.25">
      <c r="A149" s="33"/>
      <c r="B149" s="34"/>
      <c r="C149" s="33"/>
      <c r="D149" s="167" t="s">
        <v>170</v>
      </c>
      <c r="E149" s="33"/>
      <c r="F149" s="178" t="s">
        <v>217</v>
      </c>
      <c r="G149" s="33"/>
      <c r="H149" s="33"/>
      <c r="I149" s="92"/>
      <c r="J149" s="33"/>
      <c r="K149" s="33"/>
      <c r="L149" s="34"/>
      <c r="M149" s="176"/>
      <c r="N149" s="177"/>
      <c r="O149" s="54"/>
      <c r="P149" s="54"/>
      <c r="Q149" s="54"/>
      <c r="R149" s="54"/>
      <c r="S149" s="54"/>
      <c r="T149" s="55"/>
      <c r="U149" s="33"/>
      <c r="V149" s="33"/>
      <c r="W149" s="33"/>
      <c r="X149" s="33"/>
      <c r="Y149" s="33"/>
      <c r="Z149" s="33"/>
      <c r="AA149" s="33"/>
      <c r="AB149" s="33"/>
      <c r="AC149" s="33"/>
      <c r="AD149" s="33"/>
      <c r="AE149" s="33"/>
      <c r="AT149" s="18" t="s">
        <v>170</v>
      </c>
      <c r="AU149" s="18" t="s">
        <v>82</v>
      </c>
    </row>
    <row r="150" spans="1:65" s="13" customFormat="1">
      <c r="B150" s="166"/>
      <c r="D150" s="167" t="s">
        <v>160</v>
      </c>
      <c r="E150" s="168" t="s">
        <v>3</v>
      </c>
      <c r="F150" s="169" t="s">
        <v>236</v>
      </c>
      <c r="H150" s="170">
        <v>18.727</v>
      </c>
      <c r="I150" s="171"/>
      <c r="L150" s="166"/>
      <c r="M150" s="172"/>
      <c r="N150" s="173"/>
      <c r="O150" s="173"/>
      <c r="P150" s="173"/>
      <c r="Q150" s="173"/>
      <c r="R150" s="173"/>
      <c r="S150" s="173"/>
      <c r="T150" s="174"/>
      <c r="AT150" s="168" t="s">
        <v>160</v>
      </c>
      <c r="AU150" s="168" t="s">
        <v>82</v>
      </c>
      <c r="AV150" s="13" t="s">
        <v>82</v>
      </c>
      <c r="AW150" s="13" t="s">
        <v>34</v>
      </c>
      <c r="AX150" s="13" t="s">
        <v>80</v>
      </c>
      <c r="AY150" s="168" t="s">
        <v>150</v>
      </c>
    </row>
    <row r="151" spans="1:65" s="2" customFormat="1" ht="36" customHeight="1">
      <c r="A151" s="33"/>
      <c r="B151" s="152"/>
      <c r="C151" s="153" t="s">
        <v>237</v>
      </c>
      <c r="D151" s="153" t="s">
        <v>153</v>
      </c>
      <c r="E151" s="154" t="s">
        <v>238</v>
      </c>
      <c r="F151" s="155" t="s">
        <v>239</v>
      </c>
      <c r="G151" s="156" t="s">
        <v>200</v>
      </c>
      <c r="H151" s="157">
        <v>12.975</v>
      </c>
      <c r="I151" s="158"/>
      <c r="J151" s="159">
        <f>ROUND(I151*H151,2)</f>
        <v>0</v>
      </c>
      <c r="K151" s="155" t="s">
        <v>157</v>
      </c>
      <c r="L151" s="34"/>
      <c r="M151" s="160" t="s">
        <v>3</v>
      </c>
      <c r="N151" s="161" t="s">
        <v>43</v>
      </c>
      <c r="O151" s="54"/>
      <c r="P151" s="162">
        <f>O151*H151</f>
        <v>0</v>
      </c>
      <c r="Q151" s="162">
        <v>0.10324999999999999</v>
      </c>
      <c r="R151" s="162">
        <f>Q151*H151</f>
        <v>1.33966875</v>
      </c>
      <c r="S151" s="162">
        <v>0</v>
      </c>
      <c r="T151" s="163">
        <f>S151*H151</f>
        <v>0</v>
      </c>
      <c r="U151" s="33"/>
      <c r="V151" s="33"/>
      <c r="W151" s="33"/>
      <c r="X151" s="33"/>
      <c r="Y151" s="33"/>
      <c r="Z151" s="33"/>
      <c r="AA151" s="33"/>
      <c r="AB151" s="33"/>
      <c r="AC151" s="33"/>
      <c r="AD151" s="33"/>
      <c r="AE151" s="33"/>
      <c r="AR151" s="164" t="s">
        <v>158</v>
      </c>
      <c r="AT151" s="164" t="s">
        <v>153</v>
      </c>
      <c r="AU151" s="164" t="s">
        <v>82</v>
      </c>
      <c r="AY151" s="18" t="s">
        <v>150</v>
      </c>
      <c r="BE151" s="165">
        <f>IF(N151="základní",J151,0)</f>
        <v>0</v>
      </c>
      <c r="BF151" s="165">
        <f>IF(N151="snížená",J151,0)</f>
        <v>0</v>
      </c>
      <c r="BG151" s="165">
        <f>IF(N151="zákl. přenesená",J151,0)</f>
        <v>0</v>
      </c>
      <c r="BH151" s="165">
        <f>IF(N151="sníž. přenesená",J151,0)</f>
        <v>0</v>
      </c>
      <c r="BI151" s="165">
        <f>IF(N151="nulová",J151,0)</f>
        <v>0</v>
      </c>
      <c r="BJ151" s="18" t="s">
        <v>80</v>
      </c>
      <c r="BK151" s="165">
        <f>ROUND(I151*H151,2)</f>
        <v>0</v>
      </c>
      <c r="BL151" s="18" t="s">
        <v>158</v>
      </c>
      <c r="BM151" s="164" t="s">
        <v>240</v>
      </c>
    </row>
    <row r="152" spans="1:65" s="13" customFormat="1">
      <c r="B152" s="166"/>
      <c r="D152" s="167" t="s">
        <v>160</v>
      </c>
      <c r="E152" s="168" t="s">
        <v>3</v>
      </c>
      <c r="F152" s="169" t="s">
        <v>241</v>
      </c>
      <c r="H152" s="170">
        <v>12.975</v>
      </c>
      <c r="I152" s="171"/>
      <c r="L152" s="166"/>
      <c r="M152" s="172"/>
      <c r="N152" s="173"/>
      <c r="O152" s="173"/>
      <c r="P152" s="173"/>
      <c r="Q152" s="173"/>
      <c r="R152" s="173"/>
      <c r="S152" s="173"/>
      <c r="T152" s="174"/>
      <c r="AT152" s="168" t="s">
        <v>160</v>
      </c>
      <c r="AU152" s="168" t="s">
        <v>82</v>
      </c>
      <c r="AV152" s="13" t="s">
        <v>82</v>
      </c>
      <c r="AW152" s="13" t="s">
        <v>34</v>
      </c>
      <c r="AX152" s="13" t="s">
        <v>80</v>
      </c>
      <c r="AY152" s="168" t="s">
        <v>150</v>
      </c>
    </row>
    <row r="153" spans="1:65" s="2" customFormat="1" ht="36" customHeight="1">
      <c r="A153" s="33"/>
      <c r="B153" s="152"/>
      <c r="C153" s="153" t="s">
        <v>9</v>
      </c>
      <c r="D153" s="153" t="s">
        <v>153</v>
      </c>
      <c r="E153" s="154" t="s">
        <v>242</v>
      </c>
      <c r="F153" s="155" t="s">
        <v>243</v>
      </c>
      <c r="G153" s="156" t="s">
        <v>200</v>
      </c>
      <c r="H153" s="157">
        <v>4.2</v>
      </c>
      <c r="I153" s="158"/>
      <c r="J153" s="159">
        <f>ROUND(I153*H153,2)</f>
        <v>0</v>
      </c>
      <c r="K153" s="155" t="s">
        <v>157</v>
      </c>
      <c r="L153" s="34"/>
      <c r="M153" s="160" t="s">
        <v>3</v>
      </c>
      <c r="N153" s="161" t="s">
        <v>43</v>
      </c>
      <c r="O153" s="54"/>
      <c r="P153" s="162">
        <f>O153*H153</f>
        <v>0</v>
      </c>
      <c r="Q153" s="162">
        <v>0.17818000000000001</v>
      </c>
      <c r="R153" s="162">
        <f>Q153*H153</f>
        <v>0.74835600000000002</v>
      </c>
      <c r="S153" s="162">
        <v>0</v>
      </c>
      <c r="T153" s="163">
        <f>S153*H153</f>
        <v>0</v>
      </c>
      <c r="U153" s="33"/>
      <c r="V153" s="33"/>
      <c r="W153" s="33"/>
      <c r="X153" s="33"/>
      <c r="Y153" s="33"/>
      <c r="Z153" s="33"/>
      <c r="AA153" s="33"/>
      <c r="AB153" s="33"/>
      <c r="AC153" s="33"/>
      <c r="AD153" s="33"/>
      <c r="AE153" s="33"/>
      <c r="AR153" s="164" t="s">
        <v>158</v>
      </c>
      <c r="AT153" s="164" t="s">
        <v>153</v>
      </c>
      <c r="AU153" s="164" t="s">
        <v>82</v>
      </c>
      <c r="AY153" s="18" t="s">
        <v>150</v>
      </c>
      <c r="BE153" s="165">
        <f>IF(N153="základní",J153,0)</f>
        <v>0</v>
      </c>
      <c r="BF153" s="165">
        <f>IF(N153="snížená",J153,0)</f>
        <v>0</v>
      </c>
      <c r="BG153" s="165">
        <f>IF(N153="zákl. přenesená",J153,0)</f>
        <v>0</v>
      </c>
      <c r="BH153" s="165">
        <f>IF(N153="sníž. přenesená",J153,0)</f>
        <v>0</v>
      </c>
      <c r="BI153" s="165">
        <f>IF(N153="nulová",J153,0)</f>
        <v>0</v>
      </c>
      <c r="BJ153" s="18" t="s">
        <v>80</v>
      </c>
      <c r="BK153" s="165">
        <f>ROUND(I153*H153,2)</f>
        <v>0</v>
      </c>
      <c r="BL153" s="18" t="s">
        <v>158</v>
      </c>
      <c r="BM153" s="164" t="s">
        <v>244</v>
      </c>
    </row>
    <row r="154" spans="1:65" s="13" customFormat="1">
      <c r="B154" s="166"/>
      <c r="D154" s="167" t="s">
        <v>160</v>
      </c>
      <c r="E154" s="168" t="s">
        <v>3</v>
      </c>
      <c r="F154" s="169" t="s">
        <v>245</v>
      </c>
      <c r="H154" s="170">
        <v>4.2</v>
      </c>
      <c r="I154" s="171"/>
      <c r="L154" s="166"/>
      <c r="M154" s="172"/>
      <c r="N154" s="173"/>
      <c r="O154" s="173"/>
      <c r="P154" s="173"/>
      <c r="Q154" s="173"/>
      <c r="R154" s="173"/>
      <c r="S154" s="173"/>
      <c r="T154" s="174"/>
      <c r="AT154" s="168" t="s">
        <v>160</v>
      </c>
      <c r="AU154" s="168" t="s">
        <v>82</v>
      </c>
      <c r="AV154" s="13" t="s">
        <v>82</v>
      </c>
      <c r="AW154" s="13" t="s">
        <v>34</v>
      </c>
      <c r="AX154" s="13" t="s">
        <v>80</v>
      </c>
      <c r="AY154" s="168" t="s">
        <v>150</v>
      </c>
    </row>
    <row r="155" spans="1:65" s="2" customFormat="1" ht="36" customHeight="1">
      <c r="A155" s="33"/>
      <c r="B155" s="152"/>
      <c r="C155" s="153" t="s">
        <v>246</v>
      </c>
      <c r="D155" s="153" t="s">
        <v>153</v>
      </c>
      <c r="E155" s="154" t="s">
        <v>247</v>
      </c>
      <c r="F155" s="155" t="s">
        <v>248</v>
      </c>
      <c r="G155" s="156" t="s">
        <v>200</v>
      </c>
      <c r="H155" s="157">
        <v>0.63</v>
      </c>
      <c r="I155" s="158"/>
      <c r="J155" s="159">
        <f>ROUND(I155*H155,2)</f>
        <v>0</v>
      </c>
      <c r="K155" s="155" t="s">
        <v>157</v>
      </c>
      <c r="L155" s="34"/>
      <c r="M155" s="160" t="s">
        <v>3</v>
      </c>
      <c r="N155" s="161" t="s">
        <v>43</v>
      </c>
      <c r="O155" s="54"/>
      <c r="P155" s="162">
        <f>O155*H155</f>
        <v>0</v>
      </c>
      <c r="Q155" s="162">
        <v>0.26723000000000002</v>
      </c>
      <c r="R155" s="162">
        <f>Q155*H155</f>
        <v>0.16835490000000003</v>
      </c>
      <c r="S155" s="162">
        <v>0</v>
      </c>
      <c r="T155" s="163">
        <f>S155*H155</f>
        <v>0</v>
      </c>
      <c r="U155" s="33"/>
      <c r="V155" s="33"/>
      <c r="W155" s="33"/>
      <c r="X155" s="33"/>
      <c r="Y155" s="33"/>
      <c r="Z155" s="33"/>
      <c r="AA155" s="33"/>
      <c r="AB155" s="33"/>
      <c r="AC155" s="33"/>
      <c r="AD155" s="33"/>
      <c r="AE155" s="33"/>
      <c r="AR155" s="164" t="s">
        <v>158</v>
      </c>
      <c r="AT155" s="164" t="s">
        <v>153</v>
      </c>
      <c r="AU155" s="164" t="s">
        <v>82</v>
      </c>
      <c r="AY155" s="18" t="s">
        <v>150</v>
      </c>
      <c r="BE155" s="165">
        <f>IF(N155="základní",J155,0)</f>
        <v>0</v>
      </c>
      <c r="BF155" s="165">
        <f>IF(N155="snížená",J155,0)</f>
        <v>0</v>
      </c>
      <c r="BG155" s="165">
        <f>IF(N155="zákl. přenesená",J155,0)</f>
        <v>0</v>
      </c>
      <c r="BH155" s="165">
        <f>IF(N155="sníž. přenesená",J155,0)</f>
        <v>0</v>
      </c>
      <c r="BI155" s="165">
        <f>IF(N155="nulová",J155,0)</f>
        <v>0</v>
      </c>
      <c r="BJ155" s="18" t="s">
        <v>80</v>
      </c>
      <c r="BK155" s="165">
        <f>ROUND(I155*H155,2)</f>
        <v>0</v>
      </c>
      <c r="BL155" s="18" t="s">
        <v>158</v>
      </c>
      <c r="BM155" s="164" t="s">
        <v>249</v>
      </c>
    </row>
    <row r="156" spans="1:65" s="2" customFormat="1" ht="87.75">
      <c r="A156" s="33"/>
      <c r="B156" s="34"/>
      <c r="C156" s="33"/>
      <c r="D156" s="167" t="s">
        <v>170</v>
      </c>
      <c r="E156" s="33"/>
      <c r="F156" s="178" t="s">
        <v>250</v>
      </c>
      <c r="G156" s="33"/>
      <c r="H156" s="33"/>
      <c r="I156" s="92"/>
      <c r="J156" s="33"/>
      <c r="K156" s="33"/>
      <c r="L156" s="34"/>
      <c r="M156" s="176"/>
      <c r="N156" s="177"/>
      <c r="O156" s="54"/>
      <c r="P156" s="54"/>
      <c r="Q156" s="54"/>
      <c r="R156" s="54"/>
      <c r="S156" s="54"/>
      <c r="T156" s="55"/>
      <c r="U156" s="33"/>
      <c r="V156" s="33"/>
      <c r="W156" s="33"/>
      <c r="X156" s="33"/>
      <c r="Y156" s="33"/>
      <c r="Z156" s="33"/>
      <c r="AA156" s="33"/>
      <c r="AB156" s="33"/>
      <c r="AC156" s="33"/>
      <c r="AD156" s="33"/>
      <c r="AE156" s="33"/>
      <c r="AT156" s="18" t="s">
        <v>170</v>
      </c>
      <c r="AU156" s="18" t="s">
        <v>82</v>
      </c>
    </row>
    <row r="157" spans="1:65" s="13" customFormat="1">
      <c r="B157" s="166"/>
      <c r="D157" s="167" t="s">
        <v>160</v>
      </c>
      <c r="E157" s="168" t="s">
        <v>3</v>
      </c>
      <c r="F157" s="169" t="s">
        <v>251</v>
      </c>
      <c r="H157" s="170">
        <v>0.63</v>
      </c>
      <c r="I157" s="171"/>
      <c r="L157" s="166"/>
      <c r="M157" s="172"/>
      <c r="N157" s="173"/>
      <c r="O157" s="173"/>
      <c r="P157" s="173"/>
      <c r="Q157" s="173"/>
      <c r="R157" s="173"/>
      <c r="S157" s="173"/>
      <c r="T157" s="174"/>
      <c r="AT157" s="168" t="s">
        <v>160</v>
      </c>
      <c r="AU157" s="168" t="s">
        <v>82</v>
      </c>
      <c r="AV157" s="13" t="s">
        <v>82</v>
      </c>
      <c r="AW157" s="13" t="s">
        <v>34</v>
      </c>
      <c r="AX157" s="13" t="s">
        <v>80</v>
      </c>
      <c r="AY157" s="168" t="s">
        <v>150</v>
      </c>
    </row>
    <row r="158" spans="1:65" s="2" customFormat="1" ht="36" customHeight="1">
      <c r="A158" s="33"/>
      <c r="B158" s="152"/>
      <c r="C158" s="153" t="s">
        <v>252</v>
      </c>
      <c r="D158" s="153" t="s">
        <v>153</v>
      </c>
      <c r="E158" s="154" t="s">
        <v>253</v>
      </c>
      <c r="F158" s="155" t="s">
        <v>254</v>
      </c>
      <c r="G158" s="156" t="s">
        <v>200</v>
      </c>
      <c r="H158" s="157">
        <v>2.25</v>
      </c>
      <c r="I158" s="158"/>
      <c r="J158" s="159">
        <f>ROUND(I158*H158,2)</f>
        <v>0</v>
      </c>
      <c r="K158" s="155" t="s">
        <v>157</v>
      </c>
      <c r="L158" s="34"/>
      <c r="M158" s="160" t="s">
        <v>3</v>
      </c>
      <c r="N158" s="161" t="s">
        <v>43</v>
      </c>
      <c r="O158" s="54"/>
      <c r="P158" s="162">
        <f>O158*H158</f>
        <v>0</v>
      </c>
      <c r="Q158" s="162">
        <v>0.45432</v>
      </c>
      <c r="R158" s="162">
        <f>Q158*H158</f>
        <v>1.0222199999999999</v>
      </c>
      <c r="S158" s="162">
        <v>0</v>
      </c>
      <c r="T158" s="163">
        <f>S158*H158</f>
        <v>0</v>
      </c>
      <c r="U158" s="33"/>
      <c r="V158" s="33"/>
      <c r="W158" s="33"/>
      <c r="X158" s="33"/>
      <c r="Y158" s="33"/>
      <c r="Z158" s="33"/>
      <c r="AA158" s="33"/>
      <c r="AB158" s="33"/>
      <c r="AC158" s="33"/>
      <c r="AD158" s="33"/>
      <c r="AE158" s="33"/>
      <c r="AR158" s="164" t="s">
        <v>158</v>
      </c>
      <c r="AT158" s="164" t="s">
        <v>153</v>
      </c>
      <c r="AU158" s="164" t="s">
        <v>82</v>
      </c>
      <c r="AY158" s="18" t="s">
        <v>150</v>
      </c>
      <c r="BE158" s="165">
        <f>IF(N158="základní",J158,0)</f>
        <v>0</v>
      </c>
      <c r="BF158" s="165">
        <f>IF(N158="snížená",J158,0)</f>
        <v>0</v>
      </c>
      <c r="BG158" s="165">
        <f>IF(N158="zákl. přenesená",J158,0)</f>
        <v>0</v>
      </c>
      <c r="BH158" s="165">
        <f>IF(N158="sníž. přenesená",J158,0)</f>
        <v>0</v>
      </c>
      <c r="BI158" s="165">
        <f>IF(N158="nulová",J158,0)</f>
        <v>0</v>
      </c>
      <c r="BJ158" s="18" t="s">
        <v>80</v>
      </c>
      <c r="BK158" s="165">
        <f>ROUND(I158*H158,2)</f>
        <v>0</v>
      </c>
      <c r="BL158" s="18" t="s">
        <v>158</v>
      </c>
      <c r="BM158" s="164" t="s">
        <v>255</v>
      </c>
    </row>
    <row r="159" spans="1:65" s="2" customFormat="1" ht="87.75">
      <c r="A159" s="33"/>
      <c r="B159" s="34"/>
      <c r="C159" s="33"/>
      <c r="D159" s="167" t="s">
        <v>170</v>
      </c>
      <c r="E159" s="33"/>
      <c r="F159" s="178" t="s">
        <v>250</v>
      </c>
      <c r="G159" s="33"/>
      <c r="H159" s="33"/>
      <c r="I159" s="92"/>
      <c r="J159" s="33"/>
      <c r="K159" s="33"/>
      <c r="L159" s="34"/>
      <c r="M159" s="176"/>
      <c r="N159" s="177"/>
      <c r="O159" s="54"/>
      <c r="P159" s="54"/>
      <c r="Q159" s="54"/>
      <c r="R159" s="54"/>
      <c r="S159" s="54"/>
      <c r="T159" s="55"/>
      <c r="U159" s="33"/>
      <c r="V159" s="33"/>
      <c r="W159" s="33"/>
      <c r="X159" s="33"/>
      <c r="Y159" s="33"/>
      <c r="Z159" s="33"/>
      <c r="AA159" s="33"/>
      <c r="AB159" s="33"/>
      <c r="AC159" s="33"/>
      <c r="AD159" s="33"/>
      <c r="AE159" s="33"/>
      <c r="AT159" s="18" t="s">
        <v>170</v>
      </c>
      <c r="AU159" s="18" t="s">
        <v>82</v>
      </c>
    </row>
    <row r="160" spans="1:65" s="13" customFormat="1">
      <c r="B160" s="166"/>
      <c r="D160" s="167" t="s">
        <v>160</v>
      </c>
      <c r="E160" s="168" t="s">
        <v>3</v>
      </c>
      <c r="F160" s="169" t="s">
        <v>256</v>
      </c>
      <c r="H160" s="170">
        <v>2.25</v>
      </c>
      <c r="I160" s="171"/>
      <c r="L160" s="166"/>
      <c r="M160" s="172"/>
      <c r="N160" s="173"/>
      <c r="O160" s="173"/>
      <c r="P160" s="173"/>
      <c r="Q160" s="173"/>
      <c r="R160" s="173"/>
      <c r="S160" s="173"/>
      <c r="T160" s="174"/>
      <c r="AT160" s="168" t="s">
        <v>160</v>
      </c>
      <c r="AU160" s="168" t="s">
        <v>82</v>
      </c>
      <c r="AV160" s="13" t="s">
        <v>82</v>
      </c>
      <c r="AW160" s="13" t="s">
        <v>34</v>
      </c>
      <c r="AX160" s="13" t="s">
        <v>80</v>
      </c>
      <c r="AY160" s="168" t="s">
        <v>150</v>
      </c>
    </row>
    <row r="161" spans="1:65" s="2" customFormat="1" ht="16.5" customHeight="1">
      <c r="A161" s="33"/>
      <c r="B161" s="152"/>
      <c r="C161" s="153" t="s">
        <v>257</v>
      </c>
      <c r="D161" s="153" t="s">
        <v>153</v>
      </c>
      <c r="E161" s="154" t="s">
        <v>258</v>
      </c>
      <c r="F161" s="155" t="s">
        <v>259</v>
      </c>
      <c r="G161" s="156" t="s">
        <v>156</v>
      </c>
      <c r="H161" s="157">
        <v>8</v>
      </c>
      <c r="I161" s="158"/>
      <c r="J161" s="159">
        <f>ROUND(I161*H161,2)</f>
        <v>0</v>
      </c>
      <c r="K161" s="155" t="s">
        <v>3</v>
      </c>
      <c r="L161" s="34"/>
      <c r="M161" s="160" t="s">
        <v>3</v>
      </c>
      <c r="N161" s="161" t="s">
        <v>43</v>
      </c>
      <c r="O161" s="54"/>
      <c r="P161" s="162">
        <f>O161*H161</f>
        <v>0</v>
      </c>
      <c r="Q161" s="162">
        <v>0</v>
      </c>
      <c r="R161" s="162">
        <f>Q161*H161</f>
        <v>0</v>
      </c>
      <c r="S161" s="162">
        <v>0</v>
      </c>
      <c r="T161" s="163">
        <f>S161*H161</f>
        <v>0</v>
      </c>
      <c r="U161" s="33"/>
      <c r="V161" s="33"/>
      <c r="W161" s="33"/>
      <c r="X161" s="33"/>
      <c r="Y161" s="33"/>
      <c r="Z161" s="33"/>
      <c r="AA161" s="33"/>
      <c r="AB161" s="33"/>
      <c r="AC161" s="33"/>
      <c r="AD161" s="33"/>
      <c r="AE161" s="33"/>
      <c r="AR161" s="164" t="s">
        <v>158</v>
      </c>
      <c r="AT161" s="164" t="s">
        <v>153</v>
      </c>
      <c r="AU161" s="164" t="s">
        <v>82</v>
      </c>
      <c r="AY161" s="18" t="s">
        <v>150</v>
      </c>
      <c r="BE161" s="165">
        <f>IF(N161="základní",J161,0)</f>
        <v>0</v>
      </c>
      <c r="BF161" s="165">
        <f>IF(N161="snížená",J161,0)</f>
        <v>0</v>
      </c>
      <c r="BG161" s="165">
        <f>IF(N161="zákl. přenesená",J161,0)</f>
        <v>0</v>
      </c>
      <c r="BH161" s="165">
        <f>IF(N161="sníž. přenesená",J161,0)</f>
        <v>0</v>
      </c>
      <c r="BI161" s="165">
        <f>IF(N161="nulová",J161,0)</f>
        <v>0</v>
      </c>
      <c r="BJ161" s="18" t="s">
        <v>80</v>
      </c>
      <c r="BK161" s="165">
        <f>ROUND(I161*H161,2)</f>
        <v>0</v>
      </c>
      <c r="BL161" s="18" t="s">
        <v>158</v>
      </c>
      <c r="BM161" s="164" t="s">
        <v>260</v>
      </c>
    </row>
    <row r="162" spans="1:65" s="13" customFormat="1">
      <c r="B162" s="166"/>
      <c r="D162" s="167" t="s">
        <v>160</v>
      </c>
      <c r="E162" s="168" t="s">
        <v>3</v>
      </c>
      <c r="F162" s="169" t="s">
        <v>261</v>
      </c>
      <c r="H162" s="170">
        <v>8</v>
      </c>
      <c r="I162" s="171"/>
      <c r="L162" s="166"/>
      <c r="M162" s="172"/>
      <c r="N162" s="173"/>
      <c r="O162" s="173"/>
      <c r="P162" s="173"/>
      <c r="Q162" s="173"/>
      <c r="R162" s="173"/>
      <c r="S162" s="173"/>
      <c r="T162" s="174"/>
      <c r="AT162" s="168" t="s">
        <v>160</v>
      </c>
      <c r="AU162" s="168" t="s">
        <v>82</v>
      </c>
      <c r="AV162" s="13" t="s">
        <v>82</v>
      </c>
      <c r="AW162" s="13" t="s">
        <v>34</v>
      </c>
      <c r="AX162" s="13" t="s">
        <v>80</v>
      </c>
      <c r="AY162" s="168" t="s">
        <v>150</v>
      </c>
    </row>
    <row r="163" spans="1:65" s="2" customFormat="1" ht="16.5" customHeight="1">
      <c r="A163" s="33"/>
      <c r="B163" s="152"/>
      <c r="C163" s="153" t="s">
        <v>262</v>
      </c>
      <c r="D163" s="153" t="s">
        <v>153</v>
      </c>
      <c r="E163" s="154" t="s">
        <v>263</v>
      </c>
      <c r="F163" s="155" t="s">
        <v>264</v>
      </c>
      <c r="G163" s="156" t="s">
        <v>156</v>
      </c>
      <c r="H163" s="157">
        <v>3</v>
      </c>
      <c r="I163" s="158"/>
      <c r="J163" s="159">
        <f>ROUND(I163*H163,2)</f>
        <v>0</v>
      </c>
      <c r="K163" s="155" t="s">
        <v>3</v>
      </c>
      <c r="L163" s="34"/>
      <c r="M163" s="160" t="s">
        <v>3</v>
      </c>
      <c r="N163" s="161" t="s">
        <v>43</v>
      </c>
      <c r="O163" s="54"/>
      <c r="P163" s="162">
        <f>O163*H163</f>
        <v>0</v>
      </c>
      <c r="Q163" s="162">
        <v>0</v>
      </c>
      <c r="R163" s="162">
        <f>Q163*H163</f>
        <v>0</v>
      </c>
      <c r="S163" s="162">
        <v>0</v>
      </c>
      <c r="T163" s="163">
        <f>S163*H163</f>
        <v>0</v>
      </c>
      <c r="U163" s="33"/>
      <c r="V163" s="33"/>
      <c r="W163" s="33"/>
      <c r="X163" s="33"/>
      <c r="Y163" s="33"/>
      <c r="Z163" s="33"/>
      <c r="AA163" s="33"/>
      <c r="AB163" s="33"/>
      <c r="AC163" s="33"/>
      <c r="AD163" s="33"/>
      <c r="AE163" s="33"/>
      <c r="AR163" s="164" t="s">
        <v>158</v>
      </c>
      <c r="AT163" s="164" t="s">
        <v>153</v>
      </c>
      <c r="AU163" s="164" t="s">
        <v>82</v>
      </c>
      <c r="AY163" s="18" t="s">
        <v>150</v>
      </c>
      <c r="BE163" s="165">
        <f>IF(N163="základní",J163,0)</f>
        <v>0</v>
      </c>
      <c r="BF163" s="165">
        <f>IF(N163="snížená",J163,0)</f>
        <v>0</v>
      </c>
      <c r="BG163" s="165">
        <f>IF(N163="zákl. přenesená",J163,0)</f>
        <v>0</v>
      </c>
      <c r="BH163" s="165">
        <f>IF(N163="sníž. přenesená",J163,0)</f>
        <v>0</v>
      </c>
      <c r="BI163" s="165">
        <f>IF(N163="nulová",J163,0)</f>
        <v>0</v>
      </c>
      <c r="BJ163" s="18" t="s">
        <v>80</v>
      </c>
      <c r="BK163" s="165">
        <f>ROUND(I163*H163,2)</f>
        <v>0</v>
      </c>
      <c r="BL163" s="18" t="s">
        <v>158</v>
      </c>
      <c r="BM163" s="164" t="s">
        <v>265</v>
      </c>
    </row>
    <row r="164" spans="1:65" s="13" customFormat="1">
      <c r="B164" s="166"/>
      <c r="D164" s="167" t="s">
        <v>160</v>
      </c>
      <c r="E164" s="168" t="s">
        <v>3</v>
      </c>
      <c r="F164" s="169" t="s">
        <v>266</v>
      </c>
      <c r="H164" s="170">
        <v>3</v>
      </c>
      <c r="I164" s="171"/>
      <c r="L164" s="166"/>
      <c r="M164" s="172"/>
      <c r="N164" s="173"/>
      <c r="O164" s="173"/>
      <c r="P164" s="173"/>
      <c r="Q164" s="173"/>
      <c r="R164" s="173"/>
      <c r="S164" s="173"/>
      <c r="T164" s="174"/>
      <c r="AT164" s="168" t="s">
        <v>160</v>
      </c>
      <c r="AU164" s="168" t="s">
        <v>82</v>
      </c>
      <c r="AV164" s="13" t="s">
        <v>82</v>
      </c>
      <c r="AW164" s="13" t="s">
        <v>34</v>
      </c>
      <c r="AX164" s="13" t="s">
        <v>80</v>
      </c>
      <c r="AY164" s="168" t="s">
        <v>150</v>
      </c>
    </row>
    <row r="165" spans="1:65" s="2" customFormat="1" ht="16.5" customHeight="1">
      <c r="A165" s="33"/>
      <c r="B165" s="152"/>
      <c r="C165" s="153" t="s">
        <v>267</v>
      </c>
      <c r="D165" s="153" t="s">
        <v>153</v>
      </c>
      <c r="E165" s="154" t="s">
        <v>268</v>
      </c>
      <c r="F165" s="155" t="s">
        <v>269</v>
      </c>
      <c r="G165" s="156" t="s">
        <v>156</v>
      </c>
      <c r="H165" s="157">
        <v>16</v>
      </c>
      <c r="I165" s="158"/>
      <c r="J165" s="159">
        <f>ROUND(I165*H165,2)</f>
        <v>0</v>
      </c>
      <c r="K165" s="155" t="s">
        <v>3</v>
      </c>
      <c r="L165" s="34"/>
      <c r="M165" s="160" t="s">
        <v>3</v>
      </c>
      <c r="N165" s="161" t="s">
        <v>43</v>
      </c>
      <c r="O165" s="54"/>
      <c r="P165" s="162">
        <f>O165*H165</f>
        <v>0</v>
      </c>
      <c r="Q165" s="162">
        <v>0</v>
      </c>
      <c r="R165" s="162">
        <f>Q165*H165</f>
        <v>0</v>
      </c>
      <c r="S165" s="162">
        <v>0</v>
      </c>
      <c r="T165" s="163">
        <f>S165*H165</f>
        <v>0</v>
      </c>
      <c r="U165" s="33"/>
      <c r="V165" s="33"/>
      <c r="W165" s="33"/>
      <c r="X165" s="33"/>
      <c r="Y165" s="33"/>
      <c r="Z165" s="33"/>
      <c r="AA165" s="33"/>
      <c r="AB165" s="33"/>
      <c r="AC165" s="33"/>
      <c r="AD165" s="33"/>
      <c r="AE165" s="33"/>
      <c r="AR165" s="164" t="s">
        <v>158</v>
      </c>
      <c r="AT165" s="164" t="s">
        <v>153</v>
      </c>
      <c r="AU165" s="164" t="s">
        <v>82</v>
      </c>
      <c r="AY165" s="18" t="s">
        <v>150</v>
      </c>
      <c r="BE165" s="165">
        <f>IF(N165="základní",J165,0)</f>
        <v>0</v>
      </c>
      <c r="BF165" s="165">
        <f>IF(N165="snížená",J165,0)</f>
        <v>0</v>
      </c>
      <c r="BG165" s="165">
        <f>IF(N165="zákl. přenesená",J165,0)</f>
        <v>0</v>
      </c>
      <c r="BH165" s="165">
        <f>IF(N165="sníž. přenesená",J165,0)</f>
        <v>0</v>
      </c>
      <c r="BI165" s="165">
        <f>IF(N165="nulová",J165,0)</f>
        <v>0</v>
      </c>
      <c r="BJ165" s="18" t="s">
        <v>80</v>
      </c>
      <c r="BK165" s="165">
        <f>ROUND(I165*H165,2)</f>
        <v>0</v>
      </c>
      <c r="BL165" s="18" t="s">
        <v>158</v>
      </c>
      <c r="BM165" s="164" t="s">
        <v>270</v>
      </c>
    </row>
    <row r="166" spans="1:65" s="13" customFormat="1">
      <c r="B166" s="166"/>
      <c r="D166" s="167" t="s">
        <v>160</v>
      </c>
      <c r="E166" s="168" t="s">
        <v>3</v>
      </c>
      <c r="F166" s="169" t="s">
        <v>172</v>
      </c>
      <c r="H166" s="170">
        <v>16</v>
      </c>
      <c r="I166" s="171"/>
      <c r="L166" s="166"/>
      <c r="M166" s="172"/>
      <c r="N166" s="173"/>
      <c r="O166" s="173"/>
      <c r="P166" s="173"/>
      <c r="Q166" s="173"/>
      <c r="R166" s="173"/>
      <c r="S166" s="173"/>
      <c r="T166" s="174"/>
      <c r="AT166" s="168" t="s">
        <v>160</v>
      </c>
      <c r="AU166" s="168" t="s">
        <v>82</v>
      </c>
      <c r="AV166" s="13" t="s">
        <v>82</v>
      </c>
      <c r="AW166" s="13" t="s">
        <v>34</v>
      </c>
      <c r="AX166" s="13" t="s">
        <v>80</v>
      </c>
      <c r="AY166" s="168" t="s">
        <v>150</v>
      </c>
    </row>
    <row r="167" spans="1:65" s="12" customFormat="1" ht="22.9" customHeight="1">
      <c r="B167" s="139"/>
      <c r="D167" s="140" t="s">
        <v>71</v>
      </c>
      <c r="E167" s="150" t="s">
        <v>158</v>
      </c>
      <c r="F167" s="150" t="s">
        <v>271</v>
      </c>
      <c r="I167" s="142"/>
      <c r="J167" s="151">
        <f>BK167</f>
        <v>0</v>
      </c>
      <c r="L167" s="139"/>
      <c r="M167" s="144"/>
      <c r="N167" s="145"/>
      <c r="O167" s="145"/>
      <c r="P167" s="146">
        <f>SUM(P168:P180)</f>
        <v>0</v>
      </c>
      <c r="Q167" s="145"/>
      <c r="R167" s="146">
        <f>SUM(R168:R180)</f>
        <v>2.8308747300000001</v>
      </c>
      <c r="S167" s="145"/>
      <c r="T167" s="147">
        <f>SUM(T168:T180)</f>
        <v>0</v>
      </c>
      <c r="AR167" s="140" t="s">
        <v>80</v>
      </c>
      <c r="AT167" s="148" t="s">
        <v>71</v>
      </c>
      <c r="AU167" s="148" t="s">
        <v>80</v>
      </c>
      <c r="AY167" s="140" t="s">
        <v>150</v>
      </c>
      <c r="BK167" s="149">
        <f>SUM(BK168:BK180)</f>
        <v>0</v>
      </c>
    </row>
    <row r="168" spans="1:65" s="2" customFormat="1" ht="36" customHeight="1">
      <c r="A168" s="33"/>
      <c r="B168" s="152"/>
      <c r="C168" s="153" t="s">
        <v>8</v>
      </c>
      <c r="D168" s="153" t="s">
        <v>153</v>
      </c>
      <c r="E168" s="154" t="s">
        <v>272</v>
      </c>
      <c r="F168" s="155" t="s">
        <v>273</v>
      </c>
      <c r="G168" s="156" t="s">
        <v>156</v>
      </c>
      <c r="H168" s="157">
        <v>22</v>
      </c>
      <c r="I168" s="158"/>
      <c r="J168" s="159">
        <f>ROUND(I168*H168,2)</f>
        <v>0</v>
      </c>
      <c r="K168" s="155" t="s">
        <v>157</v>
      </c>
      <c r="L168" s="34"/>
      <c r="M168" s="160" t="s">
        <v>3</v>
      </c>
      <c r="N168" s="161" t="s">
        <v>43</v>
      </c>
      <c r="O168" s="54"/>
      <c r="P168" s="162">
        <f>O168*H168</f>
        <v>0</v>
      </c>
      <c r="Q168" s="162">
        <v>5.8999999999999997E-2</v>
      </c>
      <c r="R168" s="162">
        <f>Q168*H168</f>
        <v>1.298</v>
      </c>
      <c r="S168" s="162">
        <v>0</v>
      </c>
      <c r="T168" s="163">
        <f>S168*H168</f>
        <v>0</v>
      </c>
      <c r="U168" s="33"/>
      <c r="V168" s="33"/>
      <c r="W168" s="33"/>
      <c r="X168" s="33"/>
      <c r="Y168" s="33"/>
      <c r="Z168" s="33"/>
      <c r="AA168" s="33"/>
      <c r="AB168" s="33"/>
      <c r="AC168" s="33"/>
      <c r="AD168" s="33"/>
      <c r="AE168" s="33"/>
      <c r="AR168" s="164" t="s">
        <v>158</v>
      </c>
      <c r="AT168" s="164" t="s">
        <v>153</v>
      </c>
      <c r="AU168" s="164" t="s">
        <v>82</v>
      </c>
      <c r="AY168" s="18" t="s">
        <v>150</v>
      </c>
      <c r="BE168" s="165">
        <f>IF(N168="základní",J168,0)</f>
        <v>0</v>
      </c>
      <c r="BF168" s="165">
        <f>IF(N168="snížená",J168,0)</f>
        <v>0</v>
      </c>
      <c r="BG168" s="165">
        <f>IF(N168="zákl. přenesená",J168,0)</f>
        <v>0</v>
      </c>
      <c r="BH168" s="165">
        <f>IF(N168="sníž. přenesená",J168,0)</f>
        <v>0</v>
      </c>
      <c r="BI168" s="165">
        <f>IF(N168="nulová",J168,0)</f>
        <v>0</v>
      </c>
      <c r="BJ168" s="18" t="s">
        <v>80</v>
      </c>
      <c r="BK168" s="165">
        <f>ROUND(I168*H168,2)</f>
        <v>0</v>
      </c>
      <c r="BL168" s="18" t="s">
        <v>158</v>
      </c>
      <c r="BM168" s="164" t="s">
        <v>274</v>
      </c>
    </row>
    <row r="169" spans="1:65" s="13" customFormat="1">
      <c r="B169" s="166"/>
      <c r="D169" s="167" t="s">
        <v>160</v>
      </c>
      <c r="E169" s="168" t="s">
        <v>3</v>
      </c>
      <c r="F169" s="169" t="s">
        <v>275</v>
      </c>
      <c r="H169" s="170">
        <v>22</v>
      </c>
      <c r="I169" s="171"/>
      <c r="L169" s="166"/>
      <c r="M169" s="172"/>
      <c r="N169" s="173"/>
      <c r="O169" s="173"/>
      <c r="P169" s="173"/>
      <c r="Q169" s="173"/>
      <c r="R169" s="173"/>
      <c r="S169" s="173"/>
      <c r="T169" s="174"/>
      <c r="AT169" s="168" t="s">
        <v>160</v>
      </c>
      <c r="AU169" s="168" t="s">
        <v>82</v>
      </c>
      <c r="AV169" s="13" t="s">
        <v>82</v>
      </c>
      <c r="AW169" s="13" t="s">
        <v>34</v>
      </c>
      <c r="AX169" s="13" t="s">
        <v>80</v>
      </c>
      <c r="AY169" s="168" t="s">
        <v>150</v>
      </c>
    </row>
    <row r="170" spans="1:65" s="2" customFormat="1" ht="36" customHeight="1">
      <c r="A170" s="33"/>
      <c r="B170" s="152"/>
      <c r="C170" s="153" t="s">
        <v>276</v>
      </c>
      <c r="D170" s="153" t="s">
        <v>153</v>
      </c>
      <c r="E170" s="154" t="s">
        <v>277</v>
      </c>
      <c r="F170" s="155" t="s">
        <v>278</v>
      </c>
      <c r="G170" s="156" t="s">
        <v>193</v>
      </c>
      <c r="H170" s="157">
        <v>1.397</v>
      </c>
      <c r="I170" s="158"/>
      <c r="J170" s="159">
        <f>ROUND(I170*H170,2)</f>
        <v>0</v>
      </c>
      <c r="K170" s="155" t="s">
        <v>157</v>
      </c>
      <c r="L170" s="34"/>
      <c r="M170" s="160" t="s">
        <v>3</v>
      </c>
      <c r="N170" s="161" t="s">
        <v>43</v>
      </c>
      <c r="O170" s="54"/>
      <c r="P170" s="162">
        <f>O170*H170</f>
        <v>0</v>
      </c>
      <c r="Q170" s="162">
        <v>1.7090000000000001E-2</v>
      </c>
      <c r="R170" s="162">
        <f>Q170*H170</f>
        <v>2.387473E-2</v>
      </c>
      <c r="S170" s="162">
        <v>0</v>
      </c>
      <c r="T170" s="163">
        <f>S170*H170</f>
        <v>0</v>
      </c>
      <c r="U170" s="33"/>
      <c r="V170" s="33"/>
      <c r="W170" s="33"/>
      <c r="X170" s="33"/>
      <c r="Y170" s="33"/>
      <c r="Z170" s="33"/>
      <c r="AA170" s="33"/>
      <c r="AB170" s="33"/>
      <c r="AC170" s="33"/>
      <c r="AD170" s="33"/>
      <c r="AE170" s="33"/>
      <c r="AR170" s="164" t="s">
        <v>158</v>
      </c>
      <c r="AT170" s="164" t="s">
        <v>153</v>
      </c>
      <c r="AU170" s="164" t="s">
        <v>82</v>
      </c>
      <c r="AY170" s="18" t="s">
        <v>150</v>
      </c>
      <c r="BE170" s="165">
        <f>IF(N170="základní",J170,0)</f>
        <v>0</v>
      </c>
      <c r="BF170" s="165">
        <f>IF(N170="snížená",J170,0)</f>
        <v>0</v>
      </c>
      <c r="BG170" s="165">
        <f>IF(N170="zákl. přenesená",J170,0)</f>
        <v>0</v>
      </c>
      <c r="BH170" s="165">
        <f>IF(N170="sníž. přenesená",J170,0)</f>
        <v>0</v>
      </c>
      <c r="BI170" s="165">
        <f>IF(N170="nulová",J170,0)</f>
        <v>0</v>
      </c>
      <c r="BJ170" s="18" t="s">
        <v>80</v>
      </c>
      <c r="BK170" s="165">
        <f>ROUND(I170*H170,2)</f>
        <v>0</v>
      </c>
      <c r="BL170" s="18" t="s">
        <v>158</v>
      </c>
      <c r="BM170" s="164" t="s">
        <v>279</v>
      </c>
    </row>
    <row r="171" spans="1:65" s="2" customFormat="1" ht="78">
      <c r="A171" s="33"/>
      <c r="B171" s="34"/>
      <c r="C171" s="33"/>
      <c r="D171" s="167" t="s">
        <v>170</v>
      </c>
      <c r="E171" s="33"/>
      <c r="F171" s="178" t="s">
        <v>280</v>
      </c>
      <c r="G171" s="33"/>
      <c r="H171" s="33"/>
      <c r="I171" s="92"/>
      <c r="J171" s="33"/>
      <c r="K171" s="33"/>
      <c r="L171" s="34"/>
      <c r="M171" s="176"/>
      <c r="N171" s="177"/>
      <c r="O171" s="54"/>
      <c r="P171" s="54"/>
      <c r="Q171" s="54"/>
      <c r="R171" s="54"/>
      <c r="S171" s="54"/>
      <c r="T171" s="55"/>
      <c r="U171" s="33"/>
      <c r="V171" s="33"/>
      <c r="W171" s="33"/>
      <c r="X171" s="33"/>
      <c r="Y171" s="33"/>
      <c r="Z171" s="33"/>
      <c r="AA171" s="33"/>
      <c r="AB171" s="33"/>
      <c r="AC171" s="33"/>
      <c r="AD171" s="33"/>
      <c r="AE171" s="33"/>
      <c r="AT171" s="18" t="s">
        <v>170</v>
      </c>
      <c r="AU171" s="18" t="s">
        <v>82</v>
      </c>
    </row>
    <row r="172" spans="1:65" s="13" customFormat="1">
      <c r="B172" s="166"/>
      <c r="D172" s="167" t="s">
        <v>160</v>
      </c>
      <c r="E172" s="168" t="s">
        <v>3</v>
      </c>
      <c r="F172" s="169" t="s">
        <v>281</v>
      </c>
      <c r="H172" s="170">
        <v>1.202</v>
      </c>
      <c r="I172" s="171"/>
      <c r="L172" s="166"/>
      <c r="M172" s="172"/>
      <c r="N172" s="173"/>
      <c r="O172" s="173"/>
      <c r="P172" s="173"/>
      <c r="Q172" s="173"/>
      <c r="R172" s="173"/>
      <c r="S172" s="173"/>
      <c r="T172" s="174"/>
      <c r="AT172" s="168" t="s">
        <v>160</v>
      </c>
      <c r="AU172" s="168" t="s">
        <v>82</v>
      </c>
      <c r="AV172" s="13" t="s">
        <v>82</v>
      </c>
      <c r="AW172" s="13" t="s">
        <v>34</v>
      </c>
      <c r="AX172" s="13" t="s">
        <v>72</v>
      </c>
      <c r="AY172" s="168" t="s">
        <v>150</v>
      </c>
    </row>
    <row r="173" spans="1:65" s="13" customFormat="1">
      <c r="B173" s="166"/>
      <c r="D173" s="167" t="s">
        <v>160</v>
      </c>
      <c r="E173" s="168" t="s">
        <v>3</v>
      </c>
      <c r="F173" s="169" t="s">
        <v>282</v>
      </c>
      <c r="H173" s="170">
        <v>0.19500000000000001</v>
      </c>
      <c r="I173" s="171"/>
      <c r="L173" s="166"/>
      <c r="M173" s="172"/>
      <c r="N173" s="173"/>
      <c r="O173" s="173"/>
      <c r="P173" s="173"/>
      <c r="Q173" s="173"/>
      <c r="R173" s="173"/>
      <c r="S173" s="173"/>
      <c r="T173" s="174"/>
      <c r="AT173" s="168" t="s">
        <v>160</v>
      </c>
      <c r="AU173" s="168" t="s">
        <v>82</v>
      </c>
      <c r="AV173" s="13" t="s">
        <v>82</v>
      </c>
      <c r="AW173" s="13" t="s">
        <v>34</v>
      </c>
      <c r="AX173" s="13" t="s">
        <v>72</v>
      </c>
      <c r="AY173" s="168" t="s">
        <v>150</v>
      </c>
    </row>
    <row r="174" spans="1:65" s="14" customFormat="1">
      <c r="B174" s="179"/>
      <c r="D174" s="167" t="s">
        <v>160</v>
      </c>
      <c r="E174" s="180" t="s">
        <v>3</v>
      </c>
      <c r="F174" s="181" t="s">
        <v>283</v>
      </c>
      <c r="H174" s="182">
        <v>1.397</v>
      </c>
      <c r="I174" s="183"/>
      <c r="L174" s="179"/>
      <c r="M174" s="184"/>
      <c r="N174" s="185"/>
      <c r="O174" s="185"/>
      <c r="P174" s="185"/>
      <c r="Q174" s="185"/>
      <c r="R174" s="185"/>
      <c r="S174" s="185"/>
      <c r="T174" s="186"/>
      <c r="AT174" s="180" t="s">
        <v>160</v>
      </c>
      <c r="AU174" s="180" t="s">
        <v>82</v>
      </c>
      <c r="AV174" s="14" t="s">
        <v>158</v>
      </c>
      <c r="AW174" s="14" t="s">
        <v>34</v>
      </c>
      <c r="AX174" s="14" t="s">
        <v>80</v>
      </c>
      <c r="AY174" s="180" t="s">
        <v>150</v>
      </c>
    </row>
    <row r="175" spans="1:65" s="2" customFormat="1" ht="16.5" customHeight="1">
      <c r="A175" s="33"/>
      <c r="B175" s="152"/>
      <c r="C175" s="187" t="s">
        <v>284</v>
      </c>
      <c r="D175" s="187" t="s">
        <v>285</v>
      </c>
      <c r="E175" s="188" t="s">
        <v>286</v>
      </c>
      <c r="F175" s="189" t="s">
        <v>287</v>
      </c>
      <c r="G175" s="190" t="s">
        <v>193</v>
      </c>
      <c r="H175" s="191">
        <v>0.21099999999999999</v>
      </c>
      <c r="I175" s="192"/>
      <c r="J175" s="193">
        <f>ROUND(I175*H175,2)</f>
        <v>0</v>
      </c>
      <c r="K175" s="189" t="s">
        <v>157</v>
      </c>
      <c r="L175" s="194"/>
      <c r="M175" s="195" t="s">
        <v>3</v>
      </c>
      <c r="N175" s="196" t="s">
        <v>43</v>
      </c>
      <c r="O175" s="54"/>
      <c r="P175" s="162">
        <f>O175*H175</f>
        <v>0</v>
      </c>
      <c r="Q175" s="162">
        <v>1</v>
      </c>
      <c r="R175" s="162">
        <f>Q175*H175</f>
        <v>0.21099999999999999</v>
      </c>
      <c r="S175" s="162">
        <v>0</v>
      </c>
      <c r="T175" s="163">
        <f>S175*H175</f>
        <v>0</v>
      </c>
      <c r="U175" s="33"/>
      <c r="V175" s="33"/>
      <c r="W175" s="33"/>
      <c r="X175" s="33"/>
      <c r="Y175" s="33"/>
      <c r="Z175" s="33"/>
      <c r="AA175" s="33"/>
      <c r="AB175" s="33"/>
      <c r="AC175" s="33"/>
      <c r="AD175" s="33"/>
      <c r="AE175" s="33"/>
      <c r="AR175" s="164" t="s">
        <v>197</v>
      </c>
      <c r="AT175" s="164" t="s">
        <v>285</v>
      </c>
      <c r="AU175" s="164" t="s">
        <v>82</v>
      </c>
      <c r="AY175" s="18" t="s">
        <v>150</v>
      </c>
      <c r="BE175" s="165">
        <f>IF(N175="základní",J175,0)</f>
        <v>0</v>
      </c>
      <c r="BF175" s="165">
        <f>IF(N175="snížená",J175,0)</f>
        <v>0</v>
      </c>
      <c r="BG175" s="165">
        <f>IF(N175="zákl. přenesená",J175,0)</f>
        <v>0</v>
      </c>
      <c r="BH175" s="165">
        <f>IF(N175="sníž. přenesená",J175,0)</f>
        <v>0</v>
      </c>
      <c r="BI175" s="165">
        <f>IF(N175="nulová",J175,0)</f>
        <v>0</v>
      </c>
      <c r="BJ175" s="18" t="s">
        <v>80</v>
      </c>
      <c r="BK175" s="165">
        <f>ROUND(I175*H175,2)</f>
        <v>0</v>
      </c>
      <c r="BL175" s="18" t="s">
        <v>158</v>
      </c>
      <c r="BM175" s="164" t="s">
        <v>288</v>
      </c>
    </row>
    <row r="176" spans="1:65" s="13" customFormat="1">
      <c r="B176" s="166"/>
      <c r="D176" s="167" t="s">
        <v>160</v>
      </c>
      <c r="E176" s="168" t="s">
        <v>3</v>
      </c>
      <c r="F176" s="169" t="s">
        <v>289</v>
      </c>
      <c r="H176" s="170">
        <v>0.21099999999999999</v>
      </c>
      <c r="I176" s="171"/>
      <c r="L176" s="166"/>
      <c r="M176" s="172"/>
      <c r="N176" s="173"/>
      <c r="O176" s="173"/>
      <c r="P176" s="173"/>
      <c r="Q176" s="173"/>
      <c r="R176" s="173"/>
      <c r="S176" s="173"/>
      <c r="T176" s="174"/>
      <c r="AT176" s="168" t="s">
        <v>160</v>
      </c>
      <c r="AU176" s="168" t="s">
        <v>82</v>
      </c>
      <c r="AV176" s="13" t="s">
        <v>82</v>
      </c>
      <c r="AW176" s="13" t="s">
        <v>34</v>
      </c>
      <c r="AX176" s="13" t="s">
        <v>72</v>
      </c>
      <c r="AY176" s="168" t="s">
        <v>150</v>
      </c>
    </row>
    <row r="177" spans="1:65" s="14" customFormat="1">
      <c r="B177" s="179"/>
      <c r="D177" s="167" t="s">
        <v>160</v>
      </c>
      <c r="E177" s="180" t="s">
        <v>3</v>
      </c>
      <c r="F177" s="181" t="s">
        <v>283</v>
      </c>
      <c r="H177" s="182">
        <v>0.21099999999999999</v>
      </c>
      <c r="I177" s="183"/>
      <c r="L177" s="179"/>
      <c r="M177" s="184"/>
      <c r="N177" s="185"/>
      <c r="O177" s="185"/>
      <c r="P177" s="185"/>
      <c r="Q177" s="185"/>
      <c r="R177" s="185"/>
      <c r="S177" s="185"/>
      <c r="T177" s="186"/>
      <c r="AT177" s="180" t="s">
        <v>160</v>
      </c>
      <c r="AU177" s="180" t="s">
        <v>82</v>
      </c>
      <c r="AV177" s="14" t="s">
        <v>158</v>
      </c>
      <c r="AW177" s="14" t="s">
        <v>34</v>
      </c>
      <c r="AX177" s="14" t="s">
        <v>80</v>
      </c>
      <c r="AY177" s="180" t="s">
        <v>150</v>
      </c>
    </row>
    <row r="178" spans="1:65" s="2" customFormat="1" ht="16.5" customHeight="1">
      <c r="A178" s="33"/>
      <c r="B178" s="152"/>
      <c r="C178" s="187" t="s">
        <v>290</v>
      </c>
      <c r="D178" s="187" t="s">
        <v>285</v>
      </c>
      <c r="E178" s="188" t="s">
        <v>291</v>
      </c>
      <c r="F178" s="189" t="s">
        <v>292</v>
      </c>
      <c r="G178" s="190" t="s">
        <v>193</v>
      </c>
      <c r="H178" s="191">
        <v>1.298</v>
      </c>
      <c r="I178" s="192"/>
      <c r="J178" s="193">
        <f>ROUND(I178*H178,2)</f>
        <v>0</v>
      </c>
      <c r="K178" s="189" t="s">
        <v>157</v>
      </c>
      <c r="L178" s="194"/>
      <c r="M178" s="195" t="s">
        <v>3</v>
      </c>
      <c r="N178" s="196" t="s">
        <v>43</v>
      </c>
      <c r="O178" s="54"/>
      <c r="P178" s="162">
        <f>O178*H178</f>
        <v>0</v>
      </c>
      <c r="Q178" s="162">
        <v>1</v>
      </c>
      <c r="R178" s="162">
        <f>Q178*H178</f>
        <v>1.298</v>
      </c>
      <c r="S178" s="162">
        <v>0</v>
      </c>
      <c r="T178" s="163">
        <f>S178*H178</f>
        <v>0</v>
      </c>
      <c r="U178" s="33"/>
      <c r="V178" s="33"/>
      <c r="W178" s="33"/>
      <c r="X178" s="33"/>
      <c r="Y178" s="33"/>
      <c r="Z178" s="33"/>
      <c r="AA178" s="33"/>
      <c r="AB178" s="33"/>
      <c r="AC178" s="33"/>
      <c r="AD178" s="33"/>
      <c r="AE178" s="33"/>
      <c r="AR178" s="164" t="s">
        <v>197</v>
      </c>
      <c r="AT178" s="164" t="s">
        <v>285</v>
      </c>
      <c r="AU178" s="164" t="s">
        <v>82</v>
      </c>
      <c r="AY178" s="18" t="s">
        <v>150</v>
      </c>
      <c r="BE178" s="165">
        <f>IF(N178="základní",J178,0)</f>
        <v>0</v>
      </c>
      <c r="BF178" s="165">
        <f>IF(N178="snížená",J178,0)</f>
        <v>0</v>
      </c>
      <c r="BG178" s="165">
        <f>IF(N178="zákl. přenesená",J178,0)</f>
        <v>0</v>
      </c>
      <c r="BH178" s="165">
        <f>IF(N178="sníž. přenesená",J178,0)</f>
        <v>0</v>
      </c>
      <c r="BI178" s="165">
        <f>IF(N178="nulová",J178,0)</f>
        <v>0</v>
      </c>
      <c r="BJ178" s="18" t="s">
        <v>80</v>
      </c>
      <c r="BK178" s="165">
        <f>ROUND(I178*H178,2)</f>
        <v>0</v>
      </c>
      <c r="BL178" s="18" t="s">
        <v>158</v>
      </c>
      <c r="BM178" s="164" t="s">
        <v>293</v>
      </c>
    </row>
    <row r="179" spans="1:65" s="13" customFormat="1">
      <c r="B179" s="166"/>
      <c r="D179" s="167" t="s">
        <v>160</v>
      </c>
      <c r="E179" s="168" t="s">
        <v>3</v>
      </c>
      <c r="F179" s="169" t="s">
        <v>294</v>
      </c>
      <c r="H179" s="170">
        <v>1.298</v>
      </c>
      <c r="I179" s="171"/>
      <c r="L179" s="166"/>
      <c r="M179" s="172"/>
      <c r="N179" s="173"/>
      <c r="O179" s="173"/>
      <c r="P179" s="173"/>
      <c r="Q179" s="173"/>
      <c r="R179" s="173"/>
      <c r="S179" s="173"/>
      <c r="T179" s="174"/>
      <c r="AT179" s="168" t="s">
        <v>160</v>
      </c>
      <c r="AU179" s="168" t="s">
        <v>82</v>
      </c>
      <c r="AV179" s="13" t="s">
        <v>82</v>
      </c>
      <c r="AW179" s="13" t="s">
        <v>34</v>
      </c>
      <c r="AX179" s="13" t="s">
        <v>72</v>
      </c>
      <c r="AY179" s="168" t="s">
        <v>150</v>
      </c>
    </row>
    <row r="180" spans="1:65" s="14" customFormat="1">
      <c r="B180" s="179"/>
      <c r="D180" s="167" t="s">
        <v>160</v>
      </c>
      <c r="E180" s="180" t="s">
        <v>3</v>
      </c>
      <c r="F180" s="181" t="s">
        <v>283</v>
      </c>
      <c r="H180" s="182">
        <v>1.298</v>
      </c>
      <c r="I180" s="183"/>
      <c r="L180" s="179"/>
      <c r="M180" s="184"/>
      <c r="N180" s="185"/>
      <c r="O180" s="185"/>
      <c r="P180" s="185"/>
      <c r="Q180" s="185"/>
      <c r="R180" s="185"/>
      <c r="S180" s="185"/>
      <c r="T180" s="186"/>
      <c r="AT180" s="180" t="s">
        <v>160</v>
      </c>
      <c r="AU180" s="180" t="s">
        <v>82</v>
      </c>
      <c r="AV180" s="14" t="s">
        <v>158</v>
      </c>
      <c r="AW180" s="14" t="s">
        <v>34</v>
      </c>
      <c r="AX180" s="14" t="s">
        <v>80</v>
      </c>
      <c r="AY180" s="180" t="s">
        <v>150</v>
      </c>
    </row>
    <row r="181" spans="1:65" s="12" customFormat="1" ht="22.9" customHeight="1">
      <c r="B181" s="139"/>
      <c r="D181" s="140" t="s">
        <v>71</v>
      </c>
      <c r="E181" s="150" t="s">
        <v>182</v>
      </c>
      <c r="F181" s="150" t="s">
        <v>295</v>
      </c>
      <c r="I181" s="142"/>
      <c r="J181" s="151">
        <f>BK181</f>
        <v>0</v>
      </c>
      <c r="L181" s="139"/>
      <c r="M181" s="144"/>
      <c r="N181" s="145"/>
      <c r="O181" s="145"/>
      <c r="P181" s="146">
        <f>SUM(P182:P496)</f>
        <v>0</v>
      </c>
      <c r="Q181" s="145"/>
      <c r="R181" s="146">
        <f>SUM(R182:R496)</f>
        <v>98.719773029999971</v>
      </c>
      <c r="S181" s="145"/>
      <c r="T181" s="147">
        <f>SUM(T182:T496)</f>
        <v>0</v>
      </c>
      <c r="AR181" s="140" t="s">
        <v>80</v>
      </c>
      <c r="AT181" s="148" t="s">
        <v>71</v>
      </c>
      <c r="AU181" s="148" t="s">
        <v>80</v>
      </c>
      <c r="AY181" s="140" t="s">
        <v>150</v>
      </c>
      <c r="BK181" s="149">
        <f>SUM(BK182:BK496)</f>
        <v>0</v>
      </c>
    </row>
    <row r="182" spans="1:65" s="2" customFormat="1" ht="48" customHeight="1">
      <c r="A182" s="33"/>
      <c r="B182" s="152"/>
      <c r="C182" s="153" t="s">
        <v>296</v>
      </c>
      <c r="D182" s="153" t="s">
        <v>153</v>
      </c>
      <c r="E182" s="154" t="s">
        <v>297</v>
      </c>
      <c r="F182" s="155" t="s">
        <v>298</v>
      </c>
      <c r="G182" s="156" t="s">
        <v>200</v>
      </c>
      <c r="H182" s="157">
        <v>590.45000000000005</v>
      </c>
      <c r="I182" s="158"/>
      <c r="J182" s="159">
        <f>ROUND(I182*H182,2)</f>
        <v>0</v>
      </c>
      <c r="K182" s="155" t="s">
        <v>157</v>
      </c>
      <c r="L182" s="34"/>
      <c r="M182" s="160" t="s">
        <v>3</v>
      </c>
      <c r="N182" s="161" t="s">
        <v>43</v>
      </c>
      <c r="O182" s="54"/>
      <c r="P182" s="162">
        <f>O182*H182</f>
        <v>0</v>
      </c>
      <c r="Q182" s="162">
        <v>1.7000000000000001E-2</v>
      </c>
      <c r="R182" s="162">
        <f>Q182*H182</f>
        <v>10.037650000000001</v>
      </c>
      <c r="S182" s="162">
        <v>0</v>
      </c>
      <c r="T182" s="163">
        <f>S182*H182</f>
        <v>0</v>
      </c>
      <c r="U182" s="33"/>
      <c r="V182" s="33"/>
      <c r="W182" s="33"/>
      <c r="X182" s="33"/>
      <c r="Y182" s="33"/>
      <c r="Z182" s="33"/>
      <c r="AA182" s="33"/>
      <c r="AB182" s="33"/>
      <c r="AC182" s="33"/>
      <c r="AD182" s="33"/>
      <c r="AE182" s="33"/>
      <c r="AR182" s="164" t="s">
        <v>158</v>
      </c>
      <c r="AT182" s="164" t="s">
        <v>153</v>
      </c>
      <c r="AU182" s="164" t="s">
        <v>82</v>
      </c>
      <c r="AY182" s="18" t="s">
        <v>150</v>
      </c>
      <c r="BE182" s="165">
        <f>IF(N182="základní",J182,0)</f>
        <v>0</v>
      </c>
      <c r="BF182" s="165">
        <f>IF(N182="snížená",J182,0)</f>
        <v>0</v>
      </c>
      <c r="BG182" s="165">
        <f>IF(N182="zákl. přenesená",J182,0)</f>
        <v>0</v>
      </c>
      <c r="BH182" s="165">
        <f>IF(N182="sníž. přenesená",J182,0)</f>
        <v>0</v>
      </c>
      <c r="BI182" s="165">
        <f>IF(N182="nulová",J182,0)</f>
        <v>0</v>
      </c>
      <c r="BJ182" s="18" t="s">
        <v>80</v>
      </c>
      <c r="BK182" s="165">
        <f>ROUND(I182*H182,2)</f>
        <v>0</v>
      </c>
      <c r="BL182" s="18" t="s">
        <v>158</v>
      </c>
      <c r="BM182" s="164" t="s">
        <v>299</v>
      </c>
    </row>
    <row r="183" spans="1:65" s="2" customFormat="1" ht="48.75">
      <c r="A183" s="33"/>
      <c r="B183" s="34"/>
      <c r="C183" s="33"/>
      <c r="D183" s="167" t="s">
        <v>170</v>
      </c>
      <c r="E183" s="33"/>
      <c r="F183" s="178" t="s">
        <v>300</v>
      </c>
      <c r="G183" s="33"/>
      <c r="H183" s="33"/>
      <c r="I183" s="92"/>
      <c r="J183" s="33"/>
      <c r="K183" s="33"/>
      <c r="L183" s="34"/>
      <c r="M183" s="176"/>
      <c r="N183" s="177"/>
      <c r="O183" s="54"/>
      <c r="P183" s="54"/>
      <c r="Q183" s="54"/>
      <c r="R183" s="54"/>
      <c r="S183" s="54"/>
      <c r="T183" s="55"/>
      <c r="U183" s="33"/>
      <c r="V183" s="33"/>
      <c r="W183" s="33"/>
      <c r="X183" s="33"/>
      <c r="Y183" s="33"/>
      <c r="Z183" s="33"/>
      <c r="AA183" s="33"/>
      <c r="AB183" s="33"/>
      <c r="AC183" s="33"/>
      <c r="AD183" s="33"/>
      <c r="AE183" s="33"/>
      <c r="AT183" s="18" t="s">
        <v>170</v>
      </c>
      <c r="AU183" s="18" t="s">
        <v>82</v>
      </c>
    </row>
    <row r="184" spans="1:65" s="13" customFormat="1" ht="33.75">
      <c r="B184" s="166"/>
      <c r="D184" s="167" t="s">
        <v>160</v>
      </c>
      <c r="E184" s="168" t="s">
        <v>3</v>
      </c>
      <c r="F184" s="169" t="s">
        <v>301</v>
      </c>
      <c r="H184" s="170">
        <v>519.20000000000005</v>
      </c>
      <c r="I184" s="171"/>
      <c r="L184" s="166"/>
      <c r="M184" s="172"/>
      <c r="N184" s="173"/>
      <c r="O184" s="173"/>
      <c r="P184" s="173"/>
      <c r="Q184" s="173"/>
      <c r="R184" s="173"/>
      <c r="S184" s="173"/>
      <c r="T184" s="174"/>
      <c r="AT184" s="168" t="s">
        <v>160</v>
      </c>
      <c r="AU184" s="168" t="s">
        <v>82</v>
      </c>
      <c r="AV184" s="13" t="s">
        <v>82</v>
      </c>
      <c r="AW184" s="13" t="s">
        <v>34</v>
      </c>
      <c r="AX184" s="13" t="s">
        <v>72</v>
      </c>
      <c r="AY184" s="168" t="s">
        <v>150</v>
      </c>
    </row>
    <row r="185" spans="1:65" s="13" customFormat="1">
      <c r="B185" s="166"/>
      <c r="D185" s="167" t="s">
        <v>160</v>
      </c>
      <c r="E185" s="168" t="s">
        <v>3</v>
      </c>
      <c r="F185" s="169" t="s">
        <v>302</v>
      </c>
      <c r="H185" s="170">
        <v>71.25</v>
      </c>
      <c r="I185" s="171"/>
      <c r="L185" s="166"/>
      <c r="M185" s="172"/>
      <c r="N185" s="173"/>
      <c r="O185" s="173"/>
      <c r="P185" s="173"/>
      <c r="Q185" s="173"/>
      <c r="R185" s="173"/>
      <c r="S185" s="173"/>
      <c r="T185" s="174"/>
      <c r="AT185" s="168" t="s">
        <v>160</v>
      </c>
      <c r="AU185" s="168" t="s">
        <v>82</v>
      </c>
      <c r="AV185" s="13" t="s">
        <v>82</v>
      </c>
      <c r="AW185" s="13" t="s">
        <v>34</v>
      </c>
      <c r="AX185" s="13" t="s">
        <v>72</v>
      </c>
      <c r="AY185" s="168" t="s">
        <v>150</v>
      </c>
    </row>
    <row r="186" spans="1:65" s="14" customFormat="1">
      <c r="B186" s="179"/>
      <c r="D186" s="167" t="s">
        <v>160</v>
      </c>
      <c r="E186" s="180" t="s">
        <v>3</v>
      </c>
      <c r="F186" s="181" t="s">
        <v>220</v>
      </c>
      <c r="H186" s="182">
        <v>590.45000000000005</v>
      </c>
      <c r="I186" s="183"/>
      <c r="L186" s="179"/>
      <c r="M186" s="184"/>
      <c r="N186" s="185"/>
      <c r="O186" s="185"/>
      <c r="P186" s="185"/>
      <c r="Q186" s="185"/>
      <c r="R186" s="185"/>
      <c r="S186" s="185"/>
      <c r="T186" s="186"/>
      <c r="AT186" s="180" t="s">
        <v>160</v>
      </c>
      <c r="AU186" s="180" t="s">
        <v>82</v>
      </c>
      <c r="AV186" s="14" t="s">
        <v>158</v>
      </c>
      <c r="AW186" s="14" t="s">
        <v>34</v>
      </c>
      <c r="AX186" s="14" t="s">
        <v>80</v>
      </c>
      <c r="AY186" s="180" t="s">
        <v>150</v>
      </c>
    </row>
    <row r="187" spans="1:65" s="2" customFormat="1" ht="24" customHeight="1">
      <c r="A187" s="33"/>
      <c r="B187" s="152"/>
      <c r="C187" s="153" t="s">
        <v>303</v>
      </c>
      <c r="D187" s="153" t="s">
        <v>153</v>
      </c>
      <c r="E187" s="154" t="s">
        <v>304</v>
      </c>
      <c r="F187" s="155" t="s">
        <v>305</v>
      </c>
      <c r="G187" s="156" t="s">
        <v>200</v>
      </c>
      <c r="H187" s="157">
        <v>1798.6669999999999</v>
      </c>
      <c r="I187" s="158"/>
      <c r="J187" s="159">
        <f>ROUND(I187*H187,2)</f>
        <v>0</v>
      </c>
      <c r="K187" s="155" t="s">
        <v>157</v>
      </c>
      <c r="L187" s="34"/>
      <c r="M187" s="160" t="s">
        <v>3</v>
      </c>
      <c r="N187" s="161" t="s">
        <v>43</v>
      </c>
      <c r="O187" s="54"/>
      <c r="P187" s="162">
        <f>O187*H187</f>
        <v>0</v>
      </c>
      <c r="Q187" s="162">
        <v>7.3499999999999998E-3</v>
      </c>
      <c r="R187" s="162">
        <f>Q187*H187</f>
        <v>13.220202449999999</v>
      </c>
      <c r="S187" s="162">
        <v>0</v>
      </c>
      <c r="T187" s="163">
        <f>S187*H187</f>
        <v>0</v>
      </c>
      <c r="U187" s="33"/>
      <c r="V187" s="33"/>
      <c r="W187" s="33"/>
      <c r="X187" s="33"/>
      <c r="Y187" s="33"/>
      <c r="Z187" s="33"/>
      <c r="AA187" s="33"/>
      <c r="AB187" s="33"/>
      <c r="AC187" s="33"/>
      <c r="AD187" s="33"/>
      <c r="AE187" s="33"/>
      <c r="AR187" s="164" t="s">
        <v>158</v>
      </c>
      <c r="AT187" s="164" t="s">
        <v>153</v>
      </c>
      <c r="AU187" s="164" t="s">
        <v>82</v>
      </c>
      <c r="AY187" s="18" t="s">
        <v>150</v>
      </c>
      <c r="BE187" s="165">
        <f>IF(N187="základní",J187,0)</f>
        <v>0</v>
      </c>
      <c r="BF187" s="165">
        <f>IF(N187="snížená",J187,0)</f>
        <v>0</v>
      </c>
      <c r="BG187" s="165">
        <f>IF(N187="zákl. přenesená",J187,0)</f>
        <v>0</v>
      </c>
      <c r="BH187" s="165">
        <f>IF(N187="sníž. přenesená",J187,0)</f>
        <v>0</v>
      </c>
      <c r="BI187" s="165">
        <f>IF(N187="nulová",J187,0)</f>
        <v>0</v>
      </c>
      <c r="BJ187" s="18" t="s">
        <v>80</v>
      </c>
      <c r="BK187" s="165">
        <f>ROUND(I187*H187,2)</f>
        <v>0</v>
      </c>
      <c r="BL187" s="18" t="s">
        <v>158</v>
      </c>
      <c r="BM187" s="164" t="s">
        <v>306</v>
      </c>
    </row>
    <row r="188" spans="1:65" s="13" customFormat="1">
      <c r="B188" s="166"/>
      <c r="D188" s="167" t="s">
        <v>160</v>
      </c>
      <c r="E188" s="168" t="s">
        <v>3</v>
      </c>
      <c r="F188" s="169" t="s">
        <v>307</v>
      </c>
      <c r="H188" s="170">
        <v>1798.6669999999999</v>
      </c>
      <c r="I188" s="171"/>
      <c r="L188" s="166"/>
      <c r="M188" s="172"/>
      <c r="N188" s="173"/>
      <c r="O188" s="173"/>
      <c r="P188" s="173"/>
      <c r="Q188" s="173"/>
      <c r="R188" s="173"/>
      <c r="S188" s="173"/>
      <c r="T188" s="174"/>
      <c r="AT188" s="168" t="s">
        <v>160</v>
      </c>
      <c r="AU188" s="168" t="s">
        <v>82</v>
      </c>
      <c r="AV188" s="13" t="s">
        <v>82</v>
      </c>
      <c r="AW188" s="13" t="s">
        <v>34</v>
      </c>
      <c r="AX188" s="13" t="s">
        <v>80</v>
      </c>
      <c r="AY188" s="168" t="s">
        <v>150</v>
      </c>
    </row>
    <row r="189" spans="1:65" s="2" customFormat="1" ht="36" customHeight="1">
      <c r="A189" s="33"/>
      <c r="B189" s="152"/>
      <c r="C189" s="153" t="s">
        <v>308</v>
      </c>
      <c r="D189" s="153" t="s">
        <v>153</v>
      </c>
      <c r="E189" s="154" t="s">
        <v>309</v>
      </c>
      <c r="F189" s="155" t="s">
        <v>310</v>
      </c>
      <c r="G189" s="156" t="s">
        <v>200</v>
      </c>
      <c r="H189" s="157">
        <v>349.34899999999999</v>
      </c>
      <c r="I189" s="158"/>
      <c r="J189" s="159">
        <f>ROUND(I189*H189,2)</f>
        <v>0</v>
      </c>
      <c r="K189" s="155" t="s">
        <v>157</v>
      </c>
      <c r="L189" s="34"/>
      <c r="M189" s="160" t="s">
        <v>3</v>
      </c>
      <c r="N189" s="161" t="s">
        <v>43</v>
      </c>
      <c r="O189" s="54"/>
      <c r="P189" s="162">
        <f>O189*H189</f>
        <v>0</v>
      </c>
      <c r="Q189" s="162">
        <v>1.54E-2</v>
      </c>
      <c r="R189" s="162">
        <f>Q189*H189</f>
        <v>5.3799745999999997</v>
      </c>
      <c r="S189" s="162">
        <v>0</v>
      </c>
      <c r="T189" s="163">
        <f>S189*H189</f>
        <v>0</v>
      </c>
      <c r="U189" s="33"/>
      <c r="V189" s="33"/>
      <c r="W189" s="33"/>
      <c r="X189" s="33"/>
      <c r="Y189" s="33"/>
      <c r="Z189" s="33"/>
      <c r="AA189" s="33"/>
      <c r="AB189" s="33"/>
      <c r="AC189" s="33"/>
      <c r="AD189" s="33"/>
      <c r="AE189" s="33"/>
      <c r="AR189" s="164" t="s">
        <v>158</v>
      </c>
      <c r="AT189" s="164" t="s">
        <v>153</v>
      </c>
      <c r="AU189" s="164" t="s">
        <v>82</v>
      </c>
      <c r="AY189" s="18" t="s">
        <v>150</v>
      </c>
      <c r="BE189" s="165">
        <f>IF(N189="základní",J189,0)</f>
        <v>0</v>
      </c>
      <c r="BF189" s="165">
        <f>IF(N189="snížená",J189,0)</f>
        <v>0</v>
      </c>
      <c r="BG189" s="165">
        <f>IF(N189="zákl. přenesená",J189,0)</f>
        <v>0</v>
      </c>
      <c r="BH189" s="165">
        <f>IF(N189="sníž. přenesená",J189,0)</f>
        <v>0</v>
      </c>
      <c r="BI189" s="165">
        <f>IF(N189="nulová",J189,0)</f>
        <v>0</v>
      </c>
      <c r="BJ189" s="18" t="s">
        <v>80</v>
      </c>
      <c r="BK189" s="165">
        <f>ROUND(I189*H189,2)</f>
        <v>0</v>
      </c>
      <c r="BL189" s="18" t="s">
        <v>158</v>
      </c>
      <c r="BM189" s="164" t="s">
        <v>311</v>
      </c>
    </row>
    <row r="190" spans="1:65" s="2" customFormat="1" ht="78">
      <c r="A190" s="33"/>
      <c r="B190" s="34"/>
      <c r="C190" s="33"/>
      <c r="D190" s="167" t="s">
        <v>170</v>
      </c>
      <c r="E190" s="33"/>
      <c r="F190" s="178" t="s">
        <v>312</v>
      </c>
      <c r="G190" s="33"/>
      <c r="H190" s="33"/>
      <c r="I190" s="92"/>
      <c r="J190" s="33"/>
      <c r="K190" s="33"/>
      <c r="L190" s="34"/>
      <c r="M190" s="176"/>
      <c r="N190" s="177"/>
      <c r="O190" s="54"/>
      <c r="P190" s="54"/>
      <c r="Q190" s="54"/>
      <c r="R190" s="54"/>
      <c r="S190" s="54"/>
      <c r="T190" s="55"/>
      <c r="U190" s="33"/>
      <c r="V190" s="33"/>
      <c r="W190" s="33"/>
      <c r="X190" s="33"/>
      <c r="Y190" s="33"/>
      <c r="Z190" s="33"/>
      <c r="AA190" s="33"/>
      <c r="AB190" s="33"/>
      <c r="AC190" s="33"/>
      <c r="AD190" s="33"/>
      <c r="AE190" s="33"/>
      <c r="AT190" s="18" t="s">
        <v>170</v>
      </c>
      <c r="AU190" s="18" t="s">
        <v>82</v>
      </c>
    </row>
    <row r="191" spans="1:65" s="13" customFormat="1">
      <c r="B191" s="166"/>
      <c r="D191" s="167" t="s">
        <v>160</v>
      </c>
      <c r="E191" s="168" t="s">
        <v>3</v>
      </c>
      <c r="F191" s="169" t="s">
        <v>313</v>
      </c>
      <c r="H191" s="170">
        <v>16.5</v>
      </c>
      <c r="I191" s="171"/>
      <c r="L191" s="166"/>
      <c r="M191" s="172"/>
      <c r="N191" s="173"/>
      <c r="O191" s="173"/>
      <c r="P191" s="173"/>
      <c r="Q191" s="173"/>
      <c r="R191" s="173"/>
      <c r="S191" s="173"/>
      <c r="T191" s="174"/>
      <c r="AT191" s="168" t="s">
        <v>160</v>
      </c>
      <c r="AU191" s="168" t="s">
        <v>82</v>
      </c>
      <c r="AV191" s="13" t="s">
        <v>82</v>
      </c>
      <c r="AW191" s="13" t="s">
        <v>34</v>
      </c>
      <c r="AX191" s="13" t="s">
        <v>72</v>
      </c>
      <c r="AY191" s="168" t="s">
        <v>150</v>
      </c>
    </row>
    <row r="192" spans="1:65" s="13" customFormat="1">
      <c r="B192" s="166"/>
      <c r="D192" s="167" t="s">
        <v>160</v>
      </c>
      <c r="E192" s="168" t="s">
        <v>3</v>
      </c>
      <c r="F192" s="169" t="s">
        <v>314</v>
      </c>
      <c r="H192" s="170">
        <v>5.4</v>
      </c>
      <c r="I192" s="171"/>
      <c r="L192" s="166"/>
      <c r="M192" s="172"/>
      <c r="N192" s="173"/>
      <c r="O192" s="173"/>
      <c r="P192" s="173"/>
      <c r="Q192" s="173"/>
      <c r="R192" s="173"/>
      <c r="S192" s="173"/>
      <c r="T192" s="174"/>
      <c r="AT192" s="168" t="s">
        <v>160</v>
      </c>
      <c r="AU192" s="168" t="s">
        <v>82</v>
      </c>
      <c r="AV192" s="13" t="s">
        <v>82</v>
      </c>
      <c r="AW192" s="13" t="s">
        <v>34</v>
      </c>
      <c r="AX192" s="13" t="s">
        <v>72</v>
      </c>
      <c r="AY192" s="168" t="s">
        <v>150</v>
      </c>
    </row>
    <row r="193" spans="2:51" s="13" customFormat="1">
      <c r="B193" s="166"/>
      <c r="D193" s="167" t="s">
        <v>160</v>
      </c>
      <c r="E193" s="168" t="s">
        <v>3</v>
      </c>
      <c r="F193" s="169" t="s">
        <v>315</v>
      </c>
      <c r="H193" s="170">
        <v>1.8</v>
      </c>
      <c r="I193" s="171"/>
      <c r="L193" s="166"/>
      <c r="M193" s="172"/>
      <c r="N193" s="173"/>
      <c r="O193" s="173"/>
      <c r="P193" s="173"/>
      <c r="Q193" s="173"/>
      <c r="R193" s="173"/>
      <c r="S193" s="173"/>
      <c r="T193" s="174"/>
      <c r="AT193" s="168" t="s">
        <v>160</v>
      </c>
      <c r="AU193" s="168" t="s">
        <v>82</v>
      </c>
      <c r="AV193" s="13" t="s">
        <v>82</v>
      </c>
      <c r="AW193" s="13" t="s">
        <v>34</v>
      </c>
      <c r="AX193" s="13" t="s">
        <v>72</v>
      </c>
      <c r="AY193" s="168" t="s">
        <v>150</v>
      </c>
    </row>
    <row r="194" spans="2:51" s="13" customFormat="1">
      <c r="B194" s="166"/>
      <c r="D194" s="167" t="s">
        <v>160</v>
      </c>
      <c r="E194" s="168" t="s">
        <v>3</v>
      </c>
      <c r="F194" s="169" t="s">
        <v>316</v>
      </c>
      <c r="H194" s="170">
        <v>21.28</v>
      </c>
      <c r="I194" s="171"/>
      <c r="L194" s="166"/>
      <c r="M194" s="172"/>
      <c r="N194" s="173"/>
      <c r="O194" s="173"/>
      <c r="P194" s="173"/>
      <c r="Q194" s="173"/>
      <c r="R194" s="173"/>
      <c r="S194" s="173"/>
      <c r="T194" s="174"/>
      <c r="AT194" s="168" t="s">
        <v>160</v>
      </c>
      <c r="AU194" s="168" t="s">
        <v>82</v>
      </c>
      <c r="AV194" s="13" t="s">
        <v>82</v>
      </c>
      <c r="AW194" s="13" t="s">
        <v>34</v>
      </c>
      <c r="AX194" s="13" t="s">
        <v>72</v>
      </c>
      <c r="AY194" s="168" t="s">
        <v>150</v>
      </c>
    </row>
    <row r="195" spans="2:51" s="13" customFormat="1">
      <c r="B195" s="166"/>
      <c r="D195" s="167" t="s">
        <v>160</v>
      </c>
      <c r="E195" s="168" t="s">
        <v>3</v>
      </c>
      <c r="F195" s="169" t="s">
        <v>316</v>
      </c>
      <c r="H195" s="170">
        <v>21.28</v>
      </c>
      <c r="I195" s="171"/>
      <c r="L195" s="166"/>
      <c r="M195" s="172"/>
      <c r="N195" s="173"/>
      <c r="O195" s="173"/>
      <c r="P195" s="173"/>
      <c r="Q195" s="173"/>
      <c r="R195" s="173"/>
      <c r="S195" s="173"/>
      <c r="T195" s="174"/>
      <c r="AT195" s="168" t="s">
        <v>160</v>
      </c>
      <c r="AU195" s="168" t="s">
        <v>82</v>
      </c>
      <c r="AV195" s="13" t="s">
        <v>82</v>
      </c>
      <c r="AW195" s="13" t="s">
        <v>34</v>
      </c>
      <c r="AX195" s="13" t="s">
        <v>72</v>
      </c>
      <c r="AY195" s="168" t="s">
        <v>150</v>
      </c>
    </row>
    <row r="196" spans="2:51" s="13" customFormat="1">
      <c r="B196" s="166"/>
      <c r="D196" s="167" t="s">
        <v>160</v>
      </c>
      <c r="E196" s="168" t="s">
        <v>3</v>
      </c>
      <c r="F196" s="169" t="s">
        <v>317</v>
      </c>
      <c r="H196" s="170">
        <v>3</v>
      </c>
      <c r="I196" s="171"/>
      <c r="L196" s="166"/>
      <c r="M196" s="172"/>
      <c r="N196" s="173"/>
      <c r="O196" s="173"/>
      <c r="P196" s="173"/>
      <c r="Q196" s="173"/>
      <c r="R196" s="173"/>
      <c r="S196" s="173"/>
      <c r="T196" s="174"/>
      <c r="AT196" s="168" t="s">
        <v>160</v>
      </c>
      <c r="AU196" s="168" t="s">
        <v>82</v>
      </c>
      <c r="AV196" s="13" t="s">
        <v>82</v>
      </c>
      <c r="AW196" s="13" t="s">
        <v>34</v>
      </c>
      <c r="AX196" s="13" t="s">
        <v>72</v>
      </c>
      <c r="AY196" s="168" t="s">
        <v>150</v>
      </c>
    </row>
    <row r="197" spans="2:51" s="13" customFormat="1">
      <c r="B197" s="166"/>
      <c r="D197" s="167" t="s">
        <v>160</v>
      </c>
      <c r="E197" s="168" t="s">
        <v>3</v>
      </c>
      <c r="F197" s="169" t="s">
        <v>318</v>
      </c>
      <c r="H197" s="170">
        <v>23.783999999999999</v>
      </c>
      <c r="I197" s="171"/>
      <c r="L197" s="166"/>
      <c r="M197" s="172"/>
      <c r="N197" s="173"/>
      <c r="O197" s="173"/>
      <c r="P197" s="173"/>
      <c r="Q197" s="173"/>
      <c r="R197" s="173"/>
      <c r="S197" s="173"/>
      <c r="T197" s="174"/>
      <c r="AT197" s="168" t="s">
        <v>160</v>
      </c>
      <c r="AU197" s="168" t="s">
        <v>82</v>
      </c>
      <c r="AV197" s="13" t="s">
        <v>82</v>
      </c>
      <c r="AW197" s="13" t="s">
        <v>34</v>
      </c>
      <c r="AX197" s="13" t="s">
        <v>72</v>
      </c>
      <c r="AY197" s="168" t="s">
        <v>150</v>
      </c>
    </row>
    <row r="198" spans="2:51" s="13" customFormat="1">
      <c r="B198" s="166"/>
      <c r="D198" s="167" t="s">
        <v>160</v>
      </c>
      <c r="E198" s="168" t="s">
        <v>3</v>
      </c>
      <c r="F198" s="169" t="s">
        <v>319</v>
      </c>
      <c r="H198" s="170">
        <v>15.808</v>
      </c>
      <c r="I198" s="171"/>
      <c r="L198" s="166"/>
      <c r="M198" s="172"/>
      <c r="N198" s="173"/>
      <c r="O198" s="173"/>
      <c r="P198" s="173"/>
      <c r="Q198" s="173"/>
      <c r="R198" s="173"/>
      <c r="S198" s="173"/>
      <c r="T198" s="174"/>
      <c r="AT198" s="168" t="s">
        <v>160</v>
      </c>
      <c r="AU198" s="168" t="s">
        <v>82</v>
      </c>
      <c r="AV198" s="13" t="s">
        <v>82</v>
      </c>
      <c r="AW198" s="13" t="s">
        <v>34</v>
      </c>
      <c r="AX198" s="13" t="s">
        <v>72</v>
      </c>
      <c r="AY198" s="168" t="s">
        <v>150</v>
      </c>
    </row>
    <row r="199" spans="2:51" s="13" customFormat="1">
      <c r="B199" s="166"/>
      <c r="D199" s="167" t="s">
        <v>160</v>
      </c>
      <c r="E199" s="168" t="s">
        <v>3</v>
      </c>
      <c r="F199" s="169" t="s">
        <v>320</v>
      </c>
      <c r="H199" s="170">
        <v>11.688000000000001</v>
      </c>
      <c r="I199" s="171"/>
      <c r="L199" s="166"/>
      <c r="M199" s="172"/>
      <c r="N199" s="173"/>
      <c r="O199" s="173"/>
      <c r="P199" s="173"/>
      <c r="Q199" s="173"/>
      <c r="R199" s="173"/>
      <c r="S199" s="173"/>
      <c r="T199" s="174"/>
      <c r="AT199" s="168" t="s">
        <v>160</v>
      </c>
      <c r="AU199" s="168" t="s">
        <v>82</v>
      </c>
      <c r="AV199" s="13" t="s">
        <v>82</v>
      </c>
      <c r="AW199" s="13" t="s">
        <v>34</v>
      </c>
      <c r="AX199" s="13" t="s">
        <v>72</v>
      </c>
      <c r="AY199" s="168" t="s">
        <v>150</v>
      </c>
    </row>
    <row r="200" spans="2:51" s="13" customFormat="1">
      <c r="B200" s="166"/>
      <c r="D200" s="167" t="s">
        <v>160</v>
      </c>
      <c r="E200" s="168" t="s">
        <v>3</v>
      </c>
      <c r="F200" s="169" t="s">
        <v>321</v>
      </c>
      <c r="H200" s="170">
        <v>26.14</v>
      </c>
      <c r="I200" s="171"/>
      <c r="L200" s="166"/>
      <c r="M200" s="172"/>
      <c r="N200" s="173"/>
      <c r="O200" s="173"/>
      <c r="P200" s="173"/>
      <c r="Q200" s="173"/>
      <c r="R200" s="173"/>
      <c r="S200" s="173"/>
      <c r="T200" s="174"/>
      <c r="AT200" s="168" t="s">
        <v>160</v>
      </c>
      <c r="AU200" s="168" t="s">
        <v>82</v>
      </c>
      <c r="AV200" s="13" t="s">
        <v>82</v>
      </c>
      <c r="AW200" s="13" t="s">
        <v>34</v>
      </c>
      <c r="AX200" s="13" t="s">
        <v>72</v>
      </c>
      <c r="AY200" s="168" t="s">
        <v>150</v>
      </c>
    </row>
    <row r="201" spans="2:51" s="13" customFormat="1">
      <c r="B201" s="166"/>
      <c r="D201" s="167" t="s">
        <v>160</v>
      </c>
      <c r="E201" s="168" t="s">
        <v>3</v>
      </c>
      <c r="F201" s="169" t="s">
        <v>322</v>
      </c>
      <c r="H201" s="170">
        <v>12.46</v>
      </c>
      <c r="I201" s="171"/>
      <c r="L201" s="166"/>
      <c r="M201" s="172"/>
      <c r="N201" s="173"/>
      <c r="O201" s="173"/>
      <c r="P201" s="173"/>
      <c r="Q201" s="173"/>
      <c r="R201" s="173"/>
      <c r="S201" s="173"/>
      <c r="T201" s="174"/>
      <c r="AT201" s="168" t="s">
        <v>160</v>
      </c>
      <c r="AU201" s="168" t="s">
        <v>82</v>
      </c>
      <c r="AV201" s="13" t="s">
        <v>82</v>
      </c>
      <c r="AW201" s="13" t="s">
        <v>34</v>
      </c>
      <c r="AX201" s="13" t="s">
        <v>72</v>
      </c>
      <c r="AY201" s="168" t="s">
        <v>150</v>
      </c>
    </row>
    <row r="202" spans="2:51" s="13" customFormat="1">
      <c r="B202" s="166"/>
      <c r="D202" s="167" t="s">
        <v>160</v>
      </c>
      <c r="E202" s="168" t="s">
        <v>3</v>
      </c>
      <c r="F202" s="169" t="s">
        <v>323</v>
      </c>
      <c r="H202" s="170">
        <v>27.768000000000001</v>
      </c>
      <c r="I202" s="171"/>
      <c r="L202" s="166"/>
      <c r="M202" s="172"/>
      <c r="N202" s="173"/>
      <c r="O202" s="173"/>
      <c r="P202" s="173"/>
      <c r="Q202" s="173"/>
      <c r="R202" s="173"/>
      <c r="S202" s="173"/>
      <c r="T202" s="174"/>
      <c r="AT202" s="168" t="s">
        <v>160</v>
      </c>
      <c r="AU202" s="168" t="s">
        <v>82</v>
      </c>
      <c r="AV202" s="13" t="s">
        <v>82</v>
      </c>
      <c r="AW202" s="13" t="s">
        <v>34</v>
      </c>
      <c r="AX202" s="13" t="s">
        <v>72</v>
      </c>
      <c r="AY202" s="168" t="s">
        <v>150</v>
      </c>
    </row>
    <row r="203" spans="2:51" s="13" customFormat="1">
      <c r="B203" s="166"/>
      <c r="D203" s="167" t="s">
        <v>160</v>
      </c>
      <c r="E203" s="168" t="s">
        <v>3</v>
      </c>
      <c r="F203" s="169" t="s">
        <v>324</v>
      </c>
      <c r="H203" s="170">
        <v>34.92</v>
      </c>
      <c r="I203" s="171"/>
      <c r="L203" s="166"/>
      <c r="M203" s="172"/>
      <c r="N203" s="173"/>
      <c r="O203" s="173"/>
      <c r="P203" s="173"/>
      <c r="Q203" s="173"/>
      <c r="R203" s="173"/>
      <c r="S203" s="173"/>
      <c r="T203" s="174"/>
      <c r="AT203" s="168" t="s">
        <v>160</v>
      </c>
      <c r="AU203" s="168" t="s">
        <v>82</v>
      </c>
      <c r="AV203" s="13" t="s">
        <v>82</v>
      </c>
      <c r="AW203" s="13" t="s">
        <v>34</v>
      </c>
      <c r="AX203" s="13" t="s">
        <v>72</v>
      </c>
      <c r="AY203" s="168" t="s">
        <v>150</v>
      </c>
    </row>
    <row r="204" spans="2:51" s="13" customFormat="1">
      <c r="B204" s="166"/>
      <c r="D204" s="167" t="s">
        <v>160</v>
      </c>
      <c r="E204" s="168" t="s">
        <v>3</v>
      </c>
      <c r="F204" s="169" t="s">
        <v>325</v>
      </c>
      <c r="H204" s="170">
        <v>54.973999999999997</v>
      </c>
      <c r="I204" s="171"/>
      <c r="L204" s="166"/>
      <c r="M204" s="172"/>
      <c r="N204" s="173"/>
      <c r="O204" s="173"/>
      <c r="P204" s="173"/>
      <c r="Q204" s="173"/>
      <c r="R204" s="173"/>
      <c r="S204" s="173"/>
      <c r="T204" s="174"/>
      <c r="AT204" s="168" t="s">
        <v>160</v>
      </c>
      <c r="AU204" s="168" t="s">
        <v>82</v>
      </c>
      <c r="AV204" s="13" t="s">
        <v>82</v>
      </c>
      <c r="AW204" s="13" t="s">
        <v>34</v>
      </c>
      <c r="AX204" s="13" t="s">
        <v>72</v>
      </c>
      <c r="AY204" s="168" t="s">
        <v>150</v>
      </c>
    </row>
    <row r="205" spans="2:51" s="13" customFormat="1">
      <c r="B205" s="166"/>
      <c r="D205" s="167" t="s">
        <v>160</v>
      </c>
      <c r="E205" s="168" t="s">
        <v>3</v>
      </c>
      <c r="F205" s="169" t="s">
        <v>326</v>
      </c>
      <c r="H205" s="170">
        <v>3.165</v>
      </c>
      <c r="I205" s="171"/>
      <c r="L205" s="166"/>
      <c r="M205" s="172"/>
      <c r="N205" s="173"/>
      <c r="O205" s="173"/>
      <c r="P205" s="173"/>
      <c r="Q205" s="173"/>
      <c r="R205" s="173"/>
      <c r="S205" s="173"/>
      <c r="T205" s="174"/>
      <c r="AT205" s="168" t="s">
        <v>160</v>
      </c>
      <c r="AU205" s="168" t="s">
        <v>82</v>
      </c>
      <c r="AV205" s="13" t="s">
        <v>82</v>
      </c>
      <c r="AW205" s="13" t="s">
        <v>34</v>
      </c>
      <c r="AX205" s="13" t="s">
        <v>72</v>
      </c>
      <c r="AY205" s="168" t="s">
        <v>150</v>
      </c>
    </row>
    <row r="206" spans="2:51" s="13" customFormat="1">
      <c r="B206" s="166"/>
      <c r="D206" s="167" t="s">
        <v>160</v>
      </c>
      <c r="E206" s="168" t="s">
        <v>3</v>
      </c>
      <c r="F206" s="169" t="s">
        <v>326</v>
      </c>
      <c r="H206" s="170">
        <v>3.165</v>
      </c>
      <c r="I206" s="171"/>
      <c r="L206" s="166"/>
      <c r="M206" s="172"/>
      <c r="N206" s="173"/>
      <c r="O206" s="173"/>
      <c r="P206" s="173"/>
      <c r="Q206" s="173"/>
      <c r="R206" s="173"/>
      <c r="S206" s="173"/>
      <c r="T206" s="174"/>
      <c r="AT206" s="168" t="s">
        <v>160</v>
      </c>
      <c r="AU206" s="168" t="s">
        <v>82</v>
      </c>
      <c r="AV206" s="13" t="s">
        <v>82</v>
      </c>
      <c r="AW206" s="13" t="s">
        <v>34</v>
      </c>
      <c r="AX206" s="13" t="s">
        <v>72</v>
      </c>
      <c r="AY206" s="168" t="s">
        <v>150</v>
      </c>
    </row>
    <row r="207" spans="2:51" s="13" customFormat="1">
      <c r="B207" s="166"/>
      <c r="D207" s="167" t="s">
        <v>160</v>
      </c>
      <c r="E207" s="168" t="s">
        <v>3</v>
      </c>
      <c r="F207" s="169" t="s">
        <v>327</v>
      </c>
      <c r="H207" s="170">
        <v>20.731999999999999</v>
      </c>
      <c r="I207" s="171"/>
      <c r="L207" s="166"/>
      <c r="M207" s="172"/>
      <c r="N207" s="173"/>
      <c r="O207" s="173"/>
      <c r="P207" s="173"/>
      <c r="Q207" s="173"/>
      <c r="R207" s="173"/>
      <c r="S207" s="173"/>
      <c r="T207" s="174"/>
      <c r="AT207" s="168" t="s">
        <v>160</v>
      </c>
      <c r="AU207" s="168" t="s">
        <v>82</v>
      </c>
      <c r="AV207" s="13" t="s">
        <v>82</v>
      </c>
      <c r="AW207" s="13" t="s">
        <v>34</v>
      </c>
      <c r="AX207" s="13" t="s">
        <v>72</v>
      </c>
      <c r="AY207" s="168" t="s">
        <v>150</v>
      </c>
    </row>
    <row r="208" spans="2:51" s="13" customFormat="1">
      <c r="B208" s="166"/>
      <c r="D208" s="167" t="s">
        <v>160</v>
      </c>
      <c r="E208" s="168" t="s">
        <v>3</v>
      </c>
      <c r="F208" s="169" t="s">
        <v>328</v>
      </c>
      <c r="H208" s="170">
        <v>3.2250000000000001</v>
      </c>
      <c r="I208" s="171"/>
      <c r="L208" s="166"/>
      <c r="M208" s="172"/>
      <c r="N208" s="173"/>
      <c r="O208" s="173"/>
      <c r="P208" s="173"/>
      <c r="Q208" s="173"/>
      <c r="R208" s="173"/>
      <c r="S208" s="173"/>
      <c r="T208" s="174"/>
      <c r="AT208" s="168" t="s">
        <v>160</v>
      </c>
      <c r="AU208" s="168" t="s">
        <v>82</v>
      </c>
      <c r="AV208" s="13" t="s">
        <v>82</v>
      </c>
      <c r="AW208" s="13" t="s">
        <v>34</v>
      </c>
      <c r="AX208" s="13" t="s">
        <v>72</v>
      </c>
      <c r="AY208" s="168" t="s">
        <v>150</v>
      </c>
    </row>
    <row r="209" spans="1:65" s="13" customFormat="1">
      <c r="B209" s="166"/>
      <c r="D209" s="167" t="s">
        <v>160</v>
      </c>
      <c r="E209" s="168" t="s">
        <v>3</v>
      </c>
      <c r="F209" s="169" t="s">
        <v>329</v>
      </c>
      <c r="H209" s="170">
        <v>8.64</v>
      </c>
      <c r="I209" s="171"/>
      <c r="L209" s="166"/>
      <c r="M209" s="172"/>
      <c r="N209" s="173"/>
      <c r="O209" s="173"/>
      <c r="P209" s="173"/>
      <c r="Q209" s="173"/>
      <c r="R209" s="173"/>
      <c r="S209" s="173"/>
      <c r="T209" s="174"/>
      <c r="AT209" s="168" t="s">
        <v>160</v>
      </c>
      <c r="AU209" s="168" t="s">
        <v>82</v>
      </c>
      <c r="AV209" s="13" t="s">
        <v>82</v>
      </c>
      <c r="AW209" s="13" t="s">
        <v>34</v>
      </c>
      <c r="AX209" s="13" t="s">
        <v>72</v>
      </c>
      <c r="AY209" s="168" t="s">
        <v>150</v>
      </c>
    </row>
    <row r="210" spans="1:65" s="13" customFormat="1">
      <c r="B210" s="166"/>
      <c r="D210" s="167" t="s">
        <v>160</v>
      </c>
      <c r="E210" s="168" t="s">
        <v>3</v>
      </c>
      <c r="F210" s="169" t="s">
        <v>330</v>
      </c>
      <c r="H210" s="170">
        <v>9.74</v>
      </c>
      <c r="I210" s="171"/>
      <c r="L210" s="166"/>
      <c r="M210" s="172"/>
      <c r="N210" s="173"/>
      <c r="O210" s="173"/>
      <c r="P210" s="173"/>
      <c r="Q210" s="173"/>
      <c r="R210" s="173"/>
      <c r="S210" s="173"/>
      <c r="T210" s="174"/>
      <c r="AT210" s="168" t="s">
        <v>160</v>
      </c>
      <c r="AU210" s="168" t="s">
        <v>82</v>
      </c>
      <c r="AV210" s="13" t="s">
        <v>82</v>
      </c>
      <c r="AW210" s="13" t="s">
        <v>34</v>
      </c>
      <c r="AX210" s="13" t="s">
        <v>72</v>
      </c>
      <c r="AY210" s="168" t="s">
        <v>150</v>
      </c>
    </row>
    <row r="211" spans="1:65" s="13" customFormat="1">
      <c r="B211" s="166"/>
      <c r="D211" s="167" t="s">
        <v>160</v>
      </c>
      <c r="E211" s="168" t="s">
        <v>3</v>
      </c>
      <c r="F211" s="169" t="s">
        <v>331</v>
      </c>
      <c r="H211" s="170">
        <v>10.039999999999999</v>
      </c>
      <c r="I211" s="171"/>
      <c r="L211" s="166"/>
      <c r="M211" s="172"/>
      <c r="N211" s="173"/>
      <c r="O211" s="173"/>
      <c r="P211" s="173"/>
      <c r="Q211" s="173"/>
      <c r="R211" s="173"/>
      <c r="S211" s="173"/>
      <c r="T211" s="174"/>
      <c r="AT211" s="168" t="s">
        <v>160</v>
      </c>
      <c r="AU211" s="168" t="s">
        <v>82</v>
      </c>
      <c r="AV211" s="13" t="s">
        <v>82</v>
      </c>
      <c r="AW211" s="13" t="s">
        <v>34</v>
      </c>
      <c r="AX211" s="13" t="s">
        <v>72</v>
      </c>
      <c r="AY211" s="168" t="s">
        <v>150</v>
      </c>
    </row>
    <row r="212" spans="1:65" s="13" customFormat="1">
      <c r="B212" s="166"/>
      <c r="D212" s="167" t="s">
        <v>160</v>
      </c>
      <c r="E212" s="168" t="s">
        <v>3</v>
      </c>
      <c r="F212" s="169" t="s">
        <v>332</v>
      </c>
      <c r="H212" s="170">
        <v>11.14</v>
      </c>
      <c r="I212" s="171"/>
      <c r="L212" s="166"/>
      <c r="M212" s="172"/>
      <c r="N212" s="173"/>
      <c r="O212" s="173"/>
      <c r="P212" s="173"/>
      <c r="Q212" s="173"/>
      <c r="R212" s="173"/>
      <c r="S212" s="173"/>
      <c r="T212" s="174"/>
      <c r="AT212" s="168" t="s">
        <v>160</v>
      </c>
      <c r="AU212" s="168" t="s">
        <v>82</v>
      </c>
      <c r="AV212" s="13" t="s">
        <v>82</v>
      </c>
      <c r="AW212" s="13" t="s">
        <v>34</v>
      </c>
      <c r="AX212" s="13" t="s">
        <v>72</v>
      </c>
      <c r="AY212" s="168" t="s">
        <v>150</v>
      </c>
    </row>
    <row r="213" spans="1:65" s="13" customFormat="1">
      <c r="B213" s="166"/>
      <c r="D213" s="167" t="s">
        <v>160</v>
      </c>
      <c r="E213" s="168" t="s">
        <v>3</v>
      </c>
      <c r="F213" s="169" t="s">
        <v>333</v>
      </c>
      <c r="H213" s="170">
        <v>2.7</v>
      </c>
      <c r="I213" s="171"/>
      <c r="L213" s="166"/>
      <c r="M213" s="172"/>
      <c r="N213" s="173"/>
      <c r="O213" s="173"/>
      <c r="P213" s="173"/>
      <c r="Q213" s="173"/>
      <c r="R213" s="173"/>
      <c r="S213" s="173"/>
      <c r="T213" s="174"/>
      <c r="AT213" s="168" t="s">
        <v>160</v>
      </c>
      <c r="AU213" s="168" t="s">
        <v>82</v>
      </c>
      <c r="AV213" s="13" t="s">
        <v>82</v>
      </c>
      <c r="AW213" s="13" t="s">
        <v>34</v>
      </c>
      <c r="AX213" s="13" t="s">
        <v>72</v>
      </c>
      <c r="AY213" s="168" t="s">
        <v>150</v>
      </c>
    </row>
    <row r="214" spans="1:65" s="14" customFormat="1">
      <c r="B214" s="179"/>
      <c r="D214" s="167" t="s">
        <v>160</v>
      </c>
      <c r="E214" s="180" t="s">
        <v>3</v>
      </c>
      <c r="F214" s="181" t="s">
        <v>220</v>
      </c>
      <c r="H214" s="182">
        <v>349.34900000000005</v>
      </c>
      <c r="I214" s="183"/>
      <c r="L214" s="179"/>
      <c r="M214" s="184"/>
      <c r="N214" s="185"/>
      <c r="O214" s="185"/>
      <c r="P214" s="185"/>
      <c r="Q214" s="185"/>
      <c r="R214" s="185"/>
      <c r="S214" s="185"/>
      <c r="T214" s="186"/>
      <c r="AT214" s="180" t="s">
        <v>160</v>
      </c>
      <c r="AU214" s="180" t="s">
        <v>82</v>
      </c>
      <c r="AV214" s="14" t="s">
        <v>158</v>
      </c>
      <c r="AW214" s="14" t="s">
        <v>34</v>
      </c>
      <c r="AX214" s="14" t="s">
        <v>80</v>
      </c>
      <c r="AY214" s="180" t="s">
        <v>150</v>
      </c>
    </row>
    <row r="215" spans="1:65" s="2" customFormat="1" ht="48" customHeight="1">
      <c r="A215" s="33"/>
      <c r="B215" s="152"/>
      <c r="C215" s="153" t="s">
        <v>334</v>
      </c>
      <c r="D215" s="153" t="s">
        <v>153</v>
      </c>
      <c r="E215" s="154" t="s">
        <v>335</v>
      </c>
      <c r="F215" s="155" t="s">
        <v>336</v>
      </c>
      <c r="G215" s="156" t="s">
        <v>200</v>
      </c>
      <c r="H215" s="157">
        <v>1336.511</v>
      </c>
      <c r="I215" s="158"/>
      <c r="J215" s="159">
        <f>ROUND(I215*H215,2)</f>
        <v>0</v>
      </c>
      <c r="K215" s="155" t="s">
        <v>157</v>
      </c>
      <c r="L215" s="34"/>
      <c r="M215" s="160" t="s">
        <v>3</v>
      </c>
      <c r="N215" s="161" t="s">
        <v>43</v>
      </c>
      <c r="O215" s="54"/>
      <c r="P215" s="162">
        <f>O215*H215</f>
        <v>0</v>
      </c>
      <c r="Q215" s="162">
        <v>1.8380000000000001E-2</v>
      </c>
      <c r="R215" s="162">
        <f>Q215*H215</f>
        <v>24.565072180000001</v>
      </c>
      <c r="S215" s="162">
        <v>0</v>
      </c>
      <c r="T215" s="163">
        <f>S215*H215</f>
        <v>0</v>
      </c>
      <c r="U215" s="33"/>
      <c r="V215" s="33"/>
      <c r="W215" s="33"/>
      <c r="X215" s="33"/>
      <c r="Y215" s="33"/>
      <c r="Z215" s="33"/>
      <c r="AA215" s="33"/>
      <c r="AB215" s="33"/>
      <c r="AC215" s="33"/>
      <c r="AD215" s="33"/>
      <c r="AE215" s="33"/>
      <c r="AR215" s="164" t="s">
        <v>158</v>
      </c>
      <c r="AT215" s="164" t="s">
        <v>153</v>
      </c>
      <c r="AU215" s="164" t="s">
        <v>82</v>
      </c>
      <c r="AY215" s="18" t="s">
        <v>150</v>
      </c>
      <c r="BE215" s="165">
        <f>IF(N215="základní",J215,0)</f>
        <v>0</v>
      </c>
      <c r="BF215" s="165">
        <f>IF(N215="snížená",J215,0)</f>
        <v>0</v>
      </c>
      <c r="BG215" s="165">
        <f>IF(N215="zákl. přenesená",J215,0)</f>
        <v>0</v>
      </c>
      <c r="BH215" s="165">
        <f>IF(N215="sníž. přenesená",J215,0)</f>
        <v>0</v>
      </c>
      <c r="BI215" s="165">
        <f>IF(N215="nulová",J215,0)</f>
        <v>0</v>
      </c>
      <c r="BJ215" s="18" t="s">
        <v>80</v>
      </c>
      <c r="BK215" s="165">
        <f>ROUND(I215*H215,2)</f>
        <v>0</v>
      </c>
      <c r="BL215" s="18" t="s">
        <v>158</v>
      </c>
      <c r="BM215" s="164" t="s">
        <v>337</v>
      </c>
    </row>
    <row r="216" spans="1:65" s="2" customFormat="1" ht="78">
      <c r="A216" s="33"/>
      <c r="B216" s="34"/>
      <c r="C216" s="33"/>
      <c r="D216" s="167" t="s">
        <v>170</v>
      </c>
      <c r="E216" s="33"/>
      <c r="F216" s="178" t="s">
        <v>312</v>
      </c>
      <c r="G216" s="33"/>
      <c r="H216" s="33"/>
      <c r="I216" s="92"/>
      <c r="J216" s="33"/>
      <c r="K216" s="33"/>
      <c r="L216" s="34"/>
      <c r="M216" s="176"/>
      <c r="N216" s="177"/>
      <c r="O216" s="54"/>
      <c r="P216" s="54"/>
      <c r="Q216" s="54"/>
      <c r="R216" s="54"/>
      <c r="S216" s="54"/>
      <c r="T216" s="55"/>
      <c r="U216" s="33"/>
      <c r="V216" s="33"/>
      <c r="W216" s="33"/>
      <c r="X216" s="33"/>
      <c r="Y216" s="33"/>
      <c r="Z216" s="33"/>
      <c r="AA216" s="33"/>
      <c r="AB216" s="33"/>
      <c r="AC216" s="33"/>
      <c r="AD216" s="33"/>
      <c r="AE216" s="33"/>
      <c r="AT216" s="18" t="s">
        <v>170</v>
      </c>
      <c r="AU216" s="18" t="s">
        <v>82</v>
      </c>
    </row>
    <row r="217" spans="1:65" s="13" customFormat="1">
      <c r="B217" s="166"/>
      <c r="D217" s="167" t="s">
        <v>160</v>
      </c>
      <c r="E217" s="168" t="s">
        <v>3</v>
      </c>
      <c r="F217" s="169" t="s">
        <v>338</v>
      </c>
      <c r="H217" s="170">
        <v>58.838000000000001</v>
      </c>
      <c r="I217" s="171"/>
      <c r="L217" s="166"/>
      <c r="M217" s="172"/>
      <c r="N217" s="173"/>
      <c r="O217" s="173"/>
      <c r="P217" s="173"/>
      <c r="Q217" s="173"/>
      <c r="R217" s="173"/>
      <c r="S217" s="173"/>
      <c r="T217" s="174"/>
      <c r="AT217" s="168" t="s">
        <v>160</v>
      </c>
      <c r="AU217" s="168" t="s">
        <v>82</v>
      </c>
      <c r="AV217" s="13" t="s">
        <v>82</v>
      </c>
      <c r="AW217" s="13" t="s">
        <v>34</v>
      </c>
      <c r="AX217" s="13" t="s">
        <v>72</v>
      </c>
      <c r="AY217" s="168" t="s">
        <v>150</v>
      </c>
    </row>
    <row r="218" spans="1:65" s="13" customFormat="1">
      <c r="B218" s="166"/>
      <c r="D218" s="167" t="s">
        <v>160</v>
      </c>
      <c r="E218" s="168" t="s">
        <v>3</v>
      </c>
      <c r="F218" s="169" t="s">
        <v>339</v>
      </c>
      <c r="H218" s="170">
        <v>-2.4239999999999999</v>
      </c>
      <c r="I218" s="171"/>
      <c r="L218" s="166"/>
      <c r="M218" s="172"/>
      <c r="N218" s="173"/>
      <c r="O218" s="173"/>
      <c r="P218" s="173"/>
      <c r="Q218" s="173"/>
      <c r="R218" s="173"/>
      <c r="S218" s="173"/>
      <c r="T218" s="174"/>
      <c r="AT218" s="168" t="s">
        <v>160</v>
      </c>
      <c r="AU218" s="168" t="s">
        <v>82</v>
      </c>
      <c r="AV218" s="13" t="s">
        <v>82</v>
      </c>
      <c r="AW218" s="13" t="s">
        <v>34</v>
      </c>
      <c r="AX218" s="13" t="s">
        <v>72</v>
      </c>
      <c r="AY218" s="168" t="s">
        <v>150</v>
      </c>
    </row>
    <row r="219" spans="1:65" s="13" customFormat="1">
      <c r="B219" s="166"/>
      <c r="D219" s="167" t="s">
        <v>160</v>
      </c>
      <c r="E219" s="168" t="s">
        <v>3</v>
      </c>
      <c r="F219" s="169" t="s">
        <v>340</v>
      </c>
      <c r="H219" s="170">
        <v>-19.8</v>
      </c>
      <c r="I219" s="171"/>
      <c r="L219" s="166"/>
      <c r="M219" s="172"/>
      <c r="N219" s="173"/>
      <c r="O219" s="173"/>
      <c r="P219" s="173"/>
      <c r="Q219" s="173"/>
      <c r="R219" s="173"/>
      <c r="S219" s="173"/>
      <c r="T219" s="174"/>
      <c r="AT219" s="168" t="s">
        <v>160</v>
      </c>
      <c r="AU219" s="168" t="s">
        <v>82</v>
      </c>
      <c r="AV219" s="13" t="s">
        <v>82</v>
      </c>
      <c r="AW219" s="13" t="s">
        <v>34</v>
      </c>
      <c r="AX219" s="13" t="s">
        <v>72</v>
      </c>
      <c r="AY219" s="168" t="s">
        <v>150</v>
      </c>
    </row>
    <row r="220" spans="1:65" s="13" customFormat="1">
      <c r="B220" s="166"/>
      <c r="D220" s="167" t="s">
        <v>160</v>
      </c>
      <c r="E220" s="168" t="s">
        <v>3</v>
      </c>
      <c r="F220" s="169" t="s">
        <v>338</v>
      </c>
      <c r="H220" s="170">
        <v>58.838000000000001</v>
      </c>
      <c r="I220" s="171"/>
      <c r="L220" s="166"/>
      <c r="M220" s="172"/>
      <c r="N220" s="173"/>
      <c r="O220" s="173"/>
      <c r="P220" s="173"/>
      <c r="Q220" s="173"/>
      <c r="R220" s="173"/>
      <c r="S220" s="173"/>
      <c r="T220" s="174"/>
      <c r="AT220" s="168" t="s">
        <v>160</v>
      </c>
      <c r="AU220" s="168" t="s">
        <v>82</v>
      </c>
      <c r="AV220" s="13" t="s">
        <v>82</v>
      </c>
      <c r="AW220" s="13" t="s">
        <v>34</v>
      </c>
      <c r="AX220" s="13" t="s">
        <v>72</v>
      </c>
      <c r="AY220" s="168" t="s">
        <v>150</v>
      </c>
    </row>
    <row r="221" spans="1:65" s="13" customFormat="1">
      <c r="B221" s="166"/>
      <c r="D221" s="167" t="s">
        <v>160</v>
      </c>
      <c r="E221" s="168" t="s">
        <v>3</v>
      </c>
      <c r="F221" s="169" t="s">
        <v>339</v>
      </c>
      <c r="H221" s="170">
        <v>-2.4239999999999999</v>
      </c>
      <c r="I221" s="171"/>
      <c r="L221" s="166"/>
      <c r="M221" s="172"/>
      <c r="N221" s="173"/>
      <c r="O221" s="173"/>
      <c r="P221" s="173"/>
      <c r="Q221" s="173"/>
      <c r="R221" s="173"/>
      <c r="S221" s="173"/>
      <c r="T221" s="174"/>
      <c r="AT221" s="168" t="s">
        <v>160</v>
      </c>
      <c r="AU221" s="168" t="s">
        <v>82</v>
      </c>
      <c r="AV221" s="13" t="s">
        <v>82</v>
      </c>
      <c r="AW221" s="13" t="s">
        <v>34</v>
      </c>
      <c r="AX221" s="13" t="s">
        <v>72</v>
      </c>
      <c r="AY221" s="168" t="s">
        <v>150</v>
      </c>
    </row>
    <row r="222" spans="1:65" s="13" customFormat="1">
      <c r="B222" s="166"/>
      <c r="D222" s="167" t="s">
        <v>160</v>
      </c>
      <c r="E222" s="168" t="s">
        <v>3</v>
      </c>
      <c r="F222" s="169" t="s">
        <v>341</v>
      </c>
      <c r="H222" s="170">
        <v>71.474000000000004</v>
      </c>
      <c r="I222" s="171"/>
      <c r="L222" s="166"/>
      <c r="M222" s="172"/>
      <c r="N222" s="173"/>
      <c r="O222" s="173"/>
      <c r="P222" s="173"/>
      <c r="Q222" s="173"/>
      <c r="R222" s="173"/>
      <c r="S222" s="173"/>
      <c r="T222" s="174"/>
      <c r="AT222" s="168" t="s">
        <v>160</v>
      </c>
      <c r="AU222" s="168" t="s">
        <v>82</v>
      </c>
      <c r="AV222" s="13" t="s">
        <v>82</v>
      </c>
      <c r="AW222" s="13" t="s">
        <v>34</v>
      </c>
      <c r="AX222" s="13" t="s">
        <v>72</v>
      </c>
      <c r="AY222" s="168" t="s">
        <v>150</v>
      </c>
    </row>
    <row r="223" spans="1:65" s="13" customFormat="1">
      <c r="B223" s="166"/>
      <c r="D223" s="167" t="s">
        <v>160</v>
      </c>
      <c r="E223" s="168" t="s">
        <v>3</v>
      </c>
      <c r="F223" s="169" t="s">
        <v>339</v>
      </c>
      <c r="H223" s="170">
        <v>-2.4239999999999999</v>
      </c>
      <c r="I223" s="171"/>
      <c r="L223" s="166"/>
      <c r="M223" s="172"/>
      <c r="N223" s="173"/>
      <c r="O223" s="173"/>
      <c r="P223" s="173"/>
      <c r="Q223" s="173"/>
      <c r="R223" s="173"/>
      <c r="S223" s="173"/>
      <c r="T223" s="174"/>
      <c r="AT223" s="168" t="s">
        <v>160</v>
      </c>
      <c r="AU223" s="168" t="s">
        <v>82</v>
      </c>
      <c r="AV223" s="13" t="s">
        <v>82</v>
      </c>
      <c r="AW223" s="13" t="s">
        <v>34</v>
      </c>
      <c r="AX223" s="13" t="s">
        <v>72</v>
      </c>
      <c r="AY223" s="168" t="s">
        <v>150</v>
      </c>
    </row>
    <row r="224" spans="1:65" s="13" customFormat="1">
      <c r="B224" s="166"/>
      <c r="D224" s="167" t="s">
        <v>160</v>
      </c>
      <c r="E224" s="168" t="s">
        <v>3</v>
      </c>
      <c r="F224" s="169" t="s">
        <v>342</v>
      </c>
      <c r="H224" s="170">
        <v>66.873999999999995</v>
      </c>
      <c r="I224" s="171"/>
      <c r="L224" s="166"/>
      <c r="M224" s="172"/>
      <c r="N224" s="173"/>
      <c r="O224" s="173"/>
      <c r="P224" s="173"/>
      <c r="Q224" s="173"/>
      <c r="R224" s="173"/>
      <c r="S224" s="173"/>
      <c r="T224" s="174"/>
      <c r="AT224" s="168" t="s">
        <v>160</v>
      </c>
      <c r="AU224" s="168" t="s">
        <v>82</v>
      </c>
      <c r="AV224" s="13" t="s">
        <v>82</v>
      </c>
      <c r="AW224" s="13" t="s">
        <v>34</v>
      </c>
      <c r="AX224" s="13" t="s">
        <v>72</v>
      </c>
      <c r="AY224" s="168" t="s">
        <v>150</v>
      </c>
    </row>
    <row r="225" spans="2:51" s="13" customFormat="1">
      <c r="B225" s="166"/>
      <c r="D225" s="167" t="s">
        <v>160</v>
      </c>
      <c r="E225" s="168" t="s">
        <v>3</v>
      </c>
      <c r="F225" s="169" t="s">
        <v>339</v>
      </c>
      <c r="H225" s="170">
        <v>-2.4239999999999999</v>
      </c>
      <c r="I225" s="171"/>
      <c r="L225" s="166"/>
      <c r="M225" s="172"/>
      <c r="N225" s="173"/>
      <c r="O225" s="173"/>
      <c r="P225" s="173"/>
      <c r="Q225" s="173"/>
      <c r="R225" s="173"/>
      <c r="S225" s="173"/>
      <c r="T225" s="174"/>
      <c r="AT225" s="168" t="s">
        <v>160</v>
      </c>
      <c r="AU225" s="168" t="s">
        <v>82</v>
      </c>
      <c r="AV225" s="13" t="s">
        <v>82</v>
      </c>
      <c r="AW225" s="13" t="s">
        <v>34</v>
      </c>
      <c r="AX225" s="13" t="s">
        <v>72</v>
      </c>
      <c r="AY225" s="168" t="s">
        <v>150</v>
      </c>
    </row>
    <row r="226" spans="2:51" s="13" customFormat="1">
      <c r="B226" s="166"/>
      <c r="D226" s="167" t="s">
        <v>160</v>
      </c>
      <c r="E226" s="168" t="s">
        <v>3</v>
      </c>
      <c r="F226" s="169" t="s">
        <v>343</v>
      </c>
      <c r="H226" s="170">
        <v>61.494999999999997</v>
      </c>
      <c r="I226" s="171"/>
      <c r="L226" s="166"/>
      <c r="M226" s="172"/>
      <c r="N226" s="173"/>
      <c r="O226" s="173"/>
      <c r="P226" s="173"/>
      <c r="Q226" s="173"/>
      <c r="R226" s="173"/>
      <c r="S226" s="173"/>
      <c r="T226" s="174"/>
      <c r="AT226" s="168" t="s">
        <v>160</v>
      </c>
      <c r="AU226" s="168" t="s">
        <v>82</v>
      </c>
      <c r="AV226" s="13" t="s">
        <v>82</v>
      </c>
      <c r="AW226" s="13" t="s">
        <v>34</v>
      </c>
      <c r="AX226" s="13" t="s">
        <v>72</v>
      </c>
      <c r="AY226" s="168" t="s">
        <v>150</v>
      </c>
    </row>
    <row r="227" spans="2:51" s="13" customFormat="1">
      <c r="B227" s="166"/>
      <c r="D227" s="167" t="s">
        <v>160</v>
      </c>
      <c r="E227" s="168" t="s">
        <v>3</v>
      </c>
      <c r="F227" s="169" t="s">
        <v>339</v>
      </c>
      <c r="H227" s="170">
        <v>-2.4239999999999999</v>
      </c>
      <c r="I227" s="171"/>
      <c r="L227" s="166"/>
      <c r="M227" s="172"/>
      <c r="N227" s="173"/>
      <c r="O227" s="173"/>
      <c r="P227" s="173"/>
      <c r="Q227" s="173"/>
      <c r="R227" s="173"/>
      <c r="S227" s="173"/>
      <c r="T227" s="174"/>
      <c r="AT227" s="168" t="s">
        <v>160</v>
      </c>
      <c r="AU227" s="168" t="s">
        <v>82</v>
      </c>
      <c r="AV227" s="13" t="s">
        <v>82</v>
      </c>
      <c r="AW227" s="13" t="s">
        <v>34</v>
      </c>
      <c r="AX227" s="13" t="s">
        <v>72</v>
      </c>
      <c r="AY227" s="168" t="s">
        <v>150</v>
      </c>
    </row>
    <row r="228" spans="2:51" s="13" customFormat="1">
      <c r="B228" s="166"/>
      <c r="D228" s="167" t="s">
        <v>160</v>
      </c>
      <c r="E228" s="168" t="s">
        <v>3</v>
      </c>
      <c r="F228" s="169" t="s">
        <v>344</v>
      </c>
      <c r="H228" s="170">
        <v>59.680999999999997</v>
      </c>
      <c r="I228" s="171"/>
      <c r="L228" s="166"/>
      <c r="M228" s="172"/>
      <c r="N228" s="173"/>
      <c r="O228" s="173"/>
      <c r="P228" s="173"/>
      <c r="Q228" s="173"/>
      <c r="R228" s="173"/>
      <c r="S228" s="173"/>
      <c r="T228" s="174"/>
      <c r="AT228" s="168" t="s">
        <v>160</v>
      </c>
      <c r="AU228" s="168" t="s">
        <v>82</v>
      </c>
      <c r="AV228" s="13" t="s">
        <v>82</v>
      </c>
      <c r="AW228" s="13" t="s">
        <v>34</v>
      </c>
      <c r="AX228" s="13" t="s">
        <v>72</v>
      </c>
      <c r="AY228" s="168" t="s">
        <v>150</v>
      </c>
    </row>
    <row r="229" spans="2:51" s="13" customFormat="1">
      <c r="B229" s="166"/>
      <c r="D229" s="167" t="s">
        <v>160</v>
      </c>
      <c r="E229" s="168" t="s">
        <v>3</v>
      </c>
      <c r="F229" s="169" t="s">
        <v>339</v>
      </c>
      <c r="H229" s="170">
        <v>-2.4239999999999999</v>
      </c>
      <c r="I229" s="171"/>
      <c r="L229" s="166"/>
      <c r="M229" s="172"/>
      <c r="N229" s="173"/>
      <c r="O229" s="173"/>
      <c r="P229" s="173"/>
      <c r="Q229" s="173"/>
      <c r="R229" s="173"/>
      <c r="S229" s="173"/>
      <c r="T229" s="174"/>
      <c r="AT229" s="168" t="s">
        <v>160</v>
      </c>
      <c r="AU229" s="168" t="s">
        <v>82</v>
      </c>
      <c r="AV229" s="13" t="s">
        <v>82</v>
      </c>
      <c r="AW229" s="13" t="s">
        <v>34</v>
      </c>
      <c r="AX229" s="13" t="s">
        <v>72</v>
      </c>
      <c r="AY229" s="168" t="s">
        <v>150</v>
      </c>
    </row>
    <row r="230" spans="2:51" s="13" customFormat="1">
      <c r="B230" s="166"/>
      <c r="D230" s="167" t="s">
        <v>160</v>
      </c>
      <c r="E230" s="168" t="s">
        <v>3</v>
      </c>
      <c r="F230" s="169" t="s">
        <v>345</v>
      </c>
      <c r="H230" s="170">
        <v>55.792999999999999</v>
      </c>
      <c r="I230" s="171"/>
      <c r="L230" s="166"/>
      <c r="M230" s="172"/>
      <c r="N230" s="173"/>
      <c r="O230" s="173"/>
      <c r="P230" s="173"/>
      <c r="Q230" s="173"/>
      <c r="R230" s="173"/>
      <c r="S230" s="173"/>
      <c r="T230" s="174"/>
      <c r="AT230" s="168" t="s">
        <v>160</v>
      </c>
      <c r="AU230" s="168" t="s">
        <v>82</v>
      </c>
      <c r="AV230" s="13" t="s">
        <v>82</v>
      </c>
      <c r="AW230" s="13" t="s">
        <v>34</v>
      </c>
      <c r="AX230" s="13" t="s">
        <v>72</v>
      </c>
      <c r="AY230" s="168" t="s">
        <v>150</v>
      </c>
    </row>
    <row r="231" spans="2:51" s="13" customFormat="1">
      <c r="B231" s="166"/>
      <c r="D231" s="167" t="s">
        <v>160</v>
      </c>
      <c r="E231" s="168" t="s">
        <v>3</v>
      </c>
      <c r="F231" s="169" t="s">
        <v>346</v>
      </c>
      <c r="H231" s="170">
        <v>-2.02</v>
      </c>
      <c r="I231" s="171"/>
      <c r="L231" s="166"/>
      <c r="M231" s="172"/>
      <c r="N231" s="173"/>
      <c r="O231" s="173"/>
      <c r="P231" s="173"/>
      <c r="Q231" s="173"/>
      <c r="R231" s="173"/>
      <c r="S231" s="173"/>
      <c r="T231" s="174"/>
      <c r="AT231" s="168" t="s">
        <v>160</v>
      </c>
      <c r="AU231" s="168" t="s">
        <v>82</v>
      </c>
      <c r="AV231" s="13" t="s">
        <v>82</v>
      </c>
      <c r="AW231" s="13" t="s">
        <v>34</v>
      </c>
      <c r="AX231" s="13" t="s">
        <v>72</v>
      </c>
      <c r="AY231" s="168" t="s">
        <v>150</v>
      </c>
    </row>
    <row r="232" spans="2:51" s="13" customFormat="1">
      <c r="B232" s="166"/>
      <c r="D232" s="167" t="s">
        <v>160</v>
      </c>
      <c r="E232" s="168" t="s">
        <v>3</v>
      </c>
      <c r="F232" s="169" t="s">
        <v>347</v>
      </c>
      <c r="H232" s="170">
        <v>37.26</v>
      </c>
      <c r="I232" s="171"/>
      <c r="L232" s="166"/>
      <c r="M232" s="172"/>
      <c r="N232" s="173"/>
      <c r="O232" s="173"/>
      <c r="P232" s="173"/>
      <c r="Q232" s="173"/>
      <c r="R232" s="173"/>
      <c r="S232" s="173"/>
      <c r="T232" s="174"/>
      <c r="AT232" s="168" t="s">
        <v>160</v>
      </c>
      <c r="AU232" s="168" t="s">
        <v>82</v>
      </c>
      <c r="AV232" s="13" t="s">
        <v>82</v>
      </c>
      <c r="AW232" s="13" t="s">
        <v>34</v>
      </c>
      <c r="AX232" s="13" t="s">
        <v>72</v>
      </c>
      <c r="AY232" s="168" t="s">
        <v>150</v>
      </c>
    </row>
    <row r="233" spans="2:51" s="13" customFormat="1">
      <c r="B233" s="166"/>
      <c r="D233" s="167" t="s">
        <v>160</v>
      </c>
      <c r="E233" s="168" t="s">
        <v>3</v>
      </c>
      <c r="F233" s="169" t="s">
        <v>348</v>
      </c>
      <c r="H233" s="170">
        <v>-3.6</v>
      </c>
      <c r="I233" s="171"/>
      <c r="L233" s="166"/>
      <c r="M233" s="172"/>
      <c r="N233" s="173"/>
      <c r="O233" s="173"/>
      <c r="P233" s="173"/>
      <c r="Q233" s="173"/>
      <c r="R233" s="173"/>
      <c r="S233" s="173"/>
      <c r="T233" s="174"/>
      <c r="AT233" s="168" t="s">
        <v>160</v>
      </c>
      <c r="AU233" s="168" t="s">
        <v>82</v>
      </c>
      <c r="AV233" s="13" t="s">
        <v>82</v>
      </c>
      <c r="AW233" s="13" t="s">
        <v>34</v>
      </c>
      <c r="AX233" s="13" t="s">
        <v>72</v>
      </c>
      <c r="AY233" s="168" t="s">
        <v>150</v>
      </c>
    </row>
    <row r="234" spans="2:51" s="13" customFormat="1">
      <c r="B234" s="166"/>
      <c r="D234" s="167" t="s">
        <v>160</v>
      </c>
      <c r="E234" s="168" t="s">
        <v>3</v>
      </c>
      <c r="F234" s="169" t="s">
        <v>349</v>
      </c>
      <c r="H234" s="170">
        <v>39.658000000000001</v>
      </c>
      <c r="I234" s="171"/>
      <c r="L234" s="166"/>
      <c r="M234" s="172"/>
      <c r="N234" s="173"/>
      <c r="O234" s="173"/>
      <c r="P234" s="173"/>
      <c r="Q234" s="173"/>
      <c r="R234" s="173"/>
      <c r="S234" s="173"/>
      <c r="T234" s="174"/>
      <c r="AT234" s="168" t="s">
        <v>160</v>
      </c>
      <c r="AU234" s="168" t="s">
        <v>82</v>
      </c>
      <c r="AV234" s="13" t="s">
        <v>82</v>
      </c>
      <c r="AW234" s="13" t="s">
        <v>34</v>
      </c>
      <c r="AX234" s="13" t="s">
        <v>72</v>
      </c>
      <c r="AY234" s="168" t="s">
        <v>150</v>
      </c>
    </row>
    <row r="235" spans="2:51" s="13" customFormat="1">
      <c r="B235" s="166"/>
      <c r="D235" s="167" t="s">
        <v>160</v>
      </c>
      <c r="E235" s="168" t="s">
        <v>3</v>
      </c>
      <c r="F235" s="169" t="s">
        <v>350</v>
      </c>
      <c r="H235" s="170">
        <v>-3.641</v>
      </c>
      <c r="I235" s="171"/>
      <c r="L235" s="166"/>
      <c r="M235" s="172"/>
      <c r="N235" s="173"/>
      <c r="O235" s="173"/>
      <c r="P235" s="173"/>
      <c r="Q235" s="173"/>
      <c r="R235" s="173"/>
      <c r="S235" s="173"/>
      <c r="T235" s="174"/>
      <c r="AT235" s="168" t="s">
        <v>160</v>
      </c>
      <c r="AU235" s="168" t="s">
        <v>82</v>
      </c>
      <c r="AV235" s="13" t="s">
        <v>82</v>
      </c>
      <c r="AW235" s="13" t="s">
        <v>34</v>
      </c>
      <c r="AX235" s="13" t="s">
        <v>72</v>
      </c>
      <c r="AY235" s="168" t="s">
        <v>150</v>
      </c>
    </row>
    <row r="236" spans="2:51" s="13" customFormat="1">
      <c r="B236" s="166"/>
      <c r="D236" s="167" t="s">
        <v>160</v>
      </c>
      <c r="E236" s="168" t="s">
        <v>3</v>
      </c>
      <c r="F236" s="169" t="s">
        <v>351</v>
      </c>
      <c r="H236" s="170">
        <v>-4.29</v>
      </c>
      <c r="I236" s="171"/>
      <c r="L236" s="166"/>
      <c r="M236" s="172"/>
      <c r="N236" s="173"/>
      <c r="O236" s="173"/>
      <c r="P236" s="173"/>
      <c r="Q236" s="173"/>
      <c r="R236" s="173"/>
      <c r="S236" s="173"/>
      <c r="T236" s="174"/>
      <c r="AT236" s="168" t="s">
        <v>160</v>
      </c>
      <c r="AU236" s="168" t="s">
        <v>82</v>
      </c>
      <c r="AV236" s="13" t="s">
        <v>82</v>
      </c>
      <c r="AW236" s="13" t="s">
        <v>34</v>
      </c>
      <c r="AX236" s="13" t="s">
        <v>72</v>
      </c>
      <c r="AY236" s="168" t="s">
        <v>150</v>
      </c>
    </row>
    <row r="237" spans="2:51" s="13" customFormat="1">
      <c r="B237" s="166"/>
      <c r="D237" s="167" t="s">
        <v>160</v>
      </c>
      <c r="E237" s="168" t="s">
        <v>3</v>
      </c>
      <c r="F237" s="169" t="s">
        <v>352</v>
      </c>
      <c r="H237" s="170">
        <v>-3.24</v>
      </c>
      <c r="I237" s="171"/>
      <c r="L237" s="166"/>
      <c r="M237" s="172"/>
      <c r="N237" s="173"/>
      <c r="O237" s="173"/>
      <c r="P237" s="173"/>
      <c r="Q237" s="173"/>
      <c r="R237" s="173"/>
      <c r="S237" s="173"/>
      <c r="T237" s="174"/>
      <c r="AT237" s="168" t="s">
        <v>160</v>
      </c>
      <c r="AU237" s="168" t="s">
        <v>82</v>
      </c>
      <c r="AV237" s="13" t="s">
        <v>82</v>
      </c>
      <c r="AW237" s="13" t="s">
        <v>34</v>
      </c>
      <c r="AX237" s="13" t="s">
        <v>72</v>
      </c>
      <c r="AY237" s="168" t="s">
        <v>150</v>
      </c>
    </row>
    <row r="238" spans="2:51" s="13" customFormat="1">
      <c r="B238" s="166"/>
      <c r="D238" s="167" t="s">
        <v>160</v>
      </c>
      <c r="E238" s="168" t="s">
        <v>3</v>
      </c>
      <c r="F238" s="169" t="s">
        <v>353</v>
      </c>
      <c r="H238" s="170">
        <v>193.16900000000001</v>
      </c>
      <c r="I238" s="171"/>
      <c r="L238" s="166"/>
      <c r="M238" s="172"/>
      <c r="N238" s="173"/>
      <c r="O238" s="173"/>
      <c r="P238" s="173"/>
      <c r="Q238" s="173"/>
      <c r="R238" s="173"/>
      <c r="S238" s="173"/>
      <c r="T238" s="174"/>
      <c r="AT238" s="168" t="s">
        <v>160</v>
      </c>
      <c r="AU238" s="168" t="s">
        <v>82</v>
      </c>
      <c r="AV238" s="13" t="s">
        <v>82</v>
      </c>
      <c r="AW238" s="13" t="s">
        <v>34</v>
      </c>
      <c r="AX238" s="13" t="s">
        <v>72</v>
      </c>
      <c r="AY238" s="168" t="s">
        <v>150</v>
      </c>
    </row>
    <row r="239" spans="2:51" s="13" customFormat="1">
      <c r="B239" s="166"/>
      <c r="D239" s="167" t="s">
        <v>160</v>
      </c>
      <c r="E239" s="168" t="s">
        <v>3</v>
      </c>
      <c r="F239" s="169" t="s">
        <v>350</v>
      </c>
      <c r="H239" s="170">
        <v>-3.641</v>
      </c>
      <c r="I239" s="171"/>
      <c r="L239" s="166"/>
      <c r="M239" s="172"/>
      <c r="N239" s="173"/>
      <c r="O239" s="173"/>
      <c r="P239" s="173"/>
      <c r="Q239" s="173"/>
      <c r="R239" s="173"/>
      <c r="S239" s="173"/>
      <c r="T239" s="174"/>
      <c r="AT239" s="168" t="s">
        <v>160</v>
      </c>
      <c r="AU239" s="168" t="s">
        <v>82</v>
      </c>
      <c r="AV239" s="13" t="s">
        <v>82</v>
      </c>
      <c r="AW239" s="13" t="s">
        <v>34</v>
      </c>
      <c r="AX239" s="13" t="s">
        <v>72</v>
      </c>
      <c r="AY239" s="168" t="s">
        <v>150</v>
      </c>
    </row>
    <row r="240" spans="2:51" s="13" customFormat="1">
      <c r="B240" s="166"/>
      <c r="D240" s="167" t="s">
        <v>160</v>
      </c>
      <c r="E240" s="168" t="s">
        <v>3</v>
      </c>
      <c r="F240" s="169" t="s">
        <v>354</v>
      </c>
      <c r="H240" s="170">
        <v>-3.96</v>
      </c>
      <c r="I240" s="171"/>
      <c r="L240" s="166"/>
      <c r="M240" s="172"/>
      <c r="N240" s="173"/>
      <c r="O240" s="173"/>
      <c r="P240" s="173"/>
      <c r="Q240" s="173"/>
      <c r="R240" s="173"/>
      <c r="S240" s="173"/>
      <c r="T240" s="174"/>
      <c r="AT240" s="168" t="s">
        <v>160</v>
      </c>
      <c r="AU240" s="168" t="s">
        <v>82</v>
      </c>
      <c r="AV240" s="13" t="s">
        <v>82</v>
      </c>
      <c r="AW240" s="13" t="s">
        <v>34</v>
      </c>
      <c r="AX240" s="13" t="s">
        <v>72</v>
      </c>
      <c r="AY240" s="168" t="s">
        <v>150</v>
      </c>
    </row>
    <row r="241" spans="2:51" s="13" customFormat="1">
      <c r="B241" s="166"/>
      <c r="D241" s="167" t="s">
        <v>160</v>
      </c>
      <c r="E241" s="168" t="s">
        <v>3</v>
      </c>
      <c r="F241" s="169" t="s">
        <v>340</v>
      </c>
      <c r="H241" s="170">
        <v>-19.8</v>
      </c>
      <c r="I241" s="171"/>
      <c r="L241" s="166"/>
      <c r="M241" s="172"/>
      <c r="N241" s="173"/>
      <c r="O241" s="173"/>
      <c r="P241" s="173"/>
      <c r="Q241" s="173"/>
      <c r="R241" s="173"/>
      <c r="S241" s="173"/>
      <c r="T241" s="174"/>
      <c r="AT241" s="168" t="s">
        <v>160</v>
      </c>
      <c r="AU241" s="168" t="s">
        <v>82</v>
      </c>
      <c r="AV241" s="13" t="s">
        <v>82</v>
      </c>
      <c r="AW241" s="13" t="s">
        <v>34</v>
      </c>
      <c r="AX241" s="13" t="s">
        <v>72</v>
      </c>
      <c r="AY241" s="168" t="s">
        <v>150</v>
      </c>
    </row>
    <row r="242" spans="2:51" s="13" customFormat="1">
      <c r="B242" s="166"/>
      <c r="D242" s="167" t="s">
        <v>160</v>
      </c>
      <c r="E242" s="168" t="s">
        <v>3</v>
      </c>
      <c r="F242" s="169" t="s">
        <v>229</v>
      </c>
      <c r="H242" s="170">
        <v>-7.2</v>
      </c>
      <c r="I242" s="171"/>
      <c r="L242" s="166"/>
      <c r="M242" s="172"/>
      <c r="N242" s="173"/>
      <c r="O242" s="173"/>
      <c r="P242" s="173"/>
      <c r="Q242" s="173"/>
      <c r="R242" s="173"/>
      <c r="S242" s="173"/>
      <c r="T242" s="174"/>
      <c r="AT242" s="168" t="s">
        <v>160</v>
      </c>
      <c r="AU242" s="168" t="s">
        <v>82</v>
      </c>
      <c r="AV242" s="13" t="s">
        <v>82</v>
      </c>
      <c r="AW242" s="13" t="s">
        <v>34</v>
      </c>
      <c r="AX242" s="13" t="s">
        <v>72</v>
      </c>
      <c r="AY242" s="168" t="s">
        <v>150</v>
      </c>
    </row>
    <row r="243" spans="2:51" s="13" customFormat="1">
      <c r="B243" s="166"/>
      <c r="D243" s="167" t="s">
        <v>160</v>
      </c>
      <c r="E243" s="168" t="s">
        <v>3</v>
      </c>
      <c r="F243" s="169" t="s">
        <v>355</v>
      </c>
      <c r="H243" s="170">
        <v>-1.6</v>
      </c>
      <c r="I243" s="171"/>
      <c r="L243" s="166"/>
      <c r="M243" s="172"/>
      <c r="N243" s="173"/>
      <c r="O243" s="173"/>
      <c r="P243" s="173"/>
      <c r="Q243" s="173"/>
      <c r="R243" s="173"/>
      <c r="S243" s="173"/>
      <c r="T243" s="174"/>
      <c r="AT243" s="168" t="s">
        <v>160</v>
      </c>
      <c r="AU243" s="168" t="s">
        <v>82</v>
      </c>
      <c r="AV243" s="13" t="s">
        <v>82</v>
      </c>
      <c r="AW243" s="13" t="s">
        <v>34</v>
      </c>
      <c r="AX243" s="13" t="s">
        <v>72</v>
      </c>
      <c r="AY243" s="168" t="s">
        <v>150</v>
      </c>
    </row>
    <row r="244" spans="2:51" s="13" customFormat="1">
      <c r="B244" s="166"/>
      <c r="D244" s="167" t="s">
        <v>160</v>
      </c>
      <c r="E244" s="168" t="s">
        <v>3</v>
      </c>
      <c r="F244" s="169" t="s">
        <v>231</v>
      </c>
      <c r="H244" s="170">
        <v>-1.4</v>
      </c>
      <c r="I244" s="171"/>
      <c r="L244" s="166"/>
      <c r="M244" s="172"/>
      <c r="N244" s="173"/>
      <c r="O244" s="173"/>
      <c r="P244" s="173"/>
      <c r="Q244" s="173"/>
      <c r="R244" s="173"/>
      <c r="S244" s="173"/>
      <c r="T244" s="174"/>
      <c r="AT244" s="168" t="s">
        <v>160</v>
      </c>
      <c r="AU244" s="168" t="s">
        <v>82</v>
      </c>
      <c r="AV244" s="13" t="s">
        <v>82</v>
      </c>
      <c r="AW244" s="13" t="s">
        <v>34</v>
      </c>
      <c r="AX244" s="13" t="s">
        <v>72</v>
      </c>
      <c r="AY244" s="168" t="s">
        <v>150</v>
      </c>
    </row>
    <row r="245" spans="2:51" s="13" customFormat="1">
      <c r="B245" s="166"/>
      <c r="D245" s="167" t="s">
        <v>160</v>
      </c>
      <c r="E245" s="168" t="s">
        <v>3</v>
      </c>
      <c r="F245" s="169" t="s">
        <v>356</v>
      </c>
      <c r="H245" s="170">
        <v>34.213999999999999</v>
      </c>
      <c r="I245" s="171"/>
      <c r="L245" s="166"/>
      <c r="M245" s="172"/>
      <c r="N245" s="173"/>
      <c r="O245" s="173"/>
      <c r="P245" s="173"/>
      <c r="Q245" s="173"/>
      <c r="R245" s="173"/>
      <c r="S245" s="173"/>
      <c r="T245" s="174"/>
      <c r="AT245" s="168" t="s">
        <v>160</v>
      </c>
      <c r="AU245" s="168" t="s">
        <v>82</v>
      </c>
      <c r="AV245" s="13" t="s">
        <v>82</v>
      </c>
      <c r="AW245" s="13" t="s">
        <v>34</v>
      </c>
      <c r="AX245" s="13" t="s">
        <v>72</v>
      </c>
      <c r="AY245" s="168" t="s">
        <v>150</v>
      </c>
    </row>
    <row r="246" spans="2:51" s="13" customFormat="1">
      <c r="B246" s="166"/>
      <c r="D246" s="167" t="s">
        <v>160</v>
      </c>
      <c r="E246" s="168" t="s">
        <v>3</v>
      </c>
      <c r="F246" s="169" t="s">
        <v>357</v>
      </c>
      <c r="H246" s="170">
        <v>-7.92</v>
      </c>
      <c r="I246" s="171"/>
      <c r="L246" s="166"/>
      <c r="M246" s="172"/>
      <c r="N246" s="173"/>
      <c r="O246" s="173"/>
      <c r="P246" s="173"/>
      <c r="Q246" s="173"/>
      <c r="R246" s="173"/>
      <c r="S246" s="173"/>
      <c r="T246" s="174"/>
      <c r="AT246" s="168" t="s">
        <v>160</v>
      </c>
      <c r="AU246" s="168" t="s">
        <v>82</v>
      </c>
      <c r="AV246" s="13" t="s">
        <v>82</v>
      </c>
      <c r="AW246" s="13" t="s">
        <v>34</v>
      </c>
      <c r="AX246" s="13" t="s">
        <v>72</v>
      </c>
      <c r="AY246" s="168" t="s">
        <v>150</v>
      </c>
    </row>
    <row r="247" spans="2:51" s="13" customFormat="1">
      <c r="B247" s="166"/>
      <c r="D247" s="167" t="s">
        <v>160</v>
      </c>
      <c r="E247" s="168" t="s">
        <v>3</v>
      </c>
      <c r="F247" s="169" t="s">
        <v>358</v>
      </c>
      <c r="H247" s="170">
        <v>-1.8</v>
      </c>
      <c r="I247" s="171"/>
      <c r="L247" s="166"/>
      <c r="M247" s="172"/>
      <c r="N247" s="173"/>
      <c r="O247" s="173"/>
      <c r="P247" s="173"/>
      <c r="Q247" s="173"/>
      <c r="R247" s="173"/>
      <c r="S247" s="173"/>
      <c r="T247" s="174"/>
      <c r="AT247" s="168" t="s">
        <v>160</v>
      </c>
      <c r="AU247" s="168" t="s">
        <v>82</v>
      </c>
      <c r="AV247" s="13" t="s">
        <v>82</v>
      </c>
      <c r="AW247" s="13" t="s">
        <v>34</v>
      </c>
      <c r="AX247" s="13" t="s">
        <v>72</v>
      </c>
      <c r="AY247" s="168" t="s">
        <v>150</v>
      </c>
    </row>
    <row r="248" spans="2:51" s="13" customFormat="1">
      <c r="B248" s="166"/>
      <c r="D248" s="167" t="s">
        <v>160</v>
      </c>
      <c r="E248" s="168" t="s">
        <v>3</v>
      </c>
      <c r="F248" s="169" t="s">
        <v>355</v>
      </c>
      <c r="H248" s="170">
        <v>-1.6</v>
      </c>
      <c r="I248" s="171"/>
      <c r="L248" s="166"/>
      <c r="M248" s="172"/>
      <c r="N248" s="173"/>
      <c r="O248" s="173"/>
      <c r="P248" s="173"/>
      <c r="Q248" s="173"/>
      <c r="R248" s="173"/>
      <c r="S248" s="173"/>
      <c r="T248" s="174"/>
      <c r="AT248" s="168" t="s">
        <v>160</v>
      </c>
      <c r="AU248" s="168" t="s">
        <v>82</v>
      </c>
      <c r="AV248" s="13" t="s">
        <v>82</v>
      </c>
      <c r="AW248" s="13" t="s">
        <v>34</v>
      </c>
      <c r="AX248" s="13" t="s">
        <v>72</v>
      </c>
      <c r="AY248" s="168" t="s">
        <v>150</v>
      </c>
    </row>
    <row r="249" spans="2:51" s="13" customFormat="1">
      <c r="B249" s="166"/>
      <c r="D249" s="167" t="s">
        <v>160</v>
      </c>
      <c r="E249" s="168" t="s">
        <v>3</v>
      </c>
      <c r="F249" s="169" t="s">
        <v>359</v>
      </c>
      <c r="H249" s="170">
        <v>51.97</v>
      </c>
      <c r="I249" s="171"/>
      <c r="L249" s="166"/>
      <c r="M249" s="172"/>
      <c r="N249" s="173"/>
      <c r="O249" s="173"/>
      <c r="P249" s="173"/>
      <c r="Q249" s="173"/>
      <c r="R249" s="173"/>
      <c r="S249" s="173"/>
      <c r="T249" s="174"/>
      <c r="AT249" s="168" t="s">
        <v>160</v>
      </c>
      <c r="AU249" s="168" t="s">
        <v>82</v>
      </c>
      <c r="AV249" s="13" t="s">
        <v>82</v>
      </c>
      <c r="AW249" s="13" t="s">
        <v>34</v>
      </c>
      <c r="AX249" s="13" t="s">
        <v>72</v>
      </c>
      <c r="AY249" s="168" t="s">
        <v>150</v>
      </c>
    </row>
    <row r="250" spans="2:51" s="13" customFormat="1">
      <c r="B250" s="166"/>
      <c r="D250" s="167" t="s">
        <v>160</v>
      </c>
      <c r="E250" s="168" t="s">
        <v>3</v>
      </c>
      <c r="F250" s="169" t="s">
        <v>360</v>
      </c>
      <c r="H250" s="170">
        <v>-2.2000000000000002</v>
      </c>
      <c r="I250" s="171"/>
      <c r="L250" s="166"/>
      <c r="M250" s="172"/>
      <c r="N250" s="173"/>
      <c r="O250" s="173"/>
      <c r="P250" s="173"/>
      <c r="Q250" s="173"/>
      <c r="R250" s="173"/>
      <c r="S250" s="173"/>
      <c r="T250" s="174"/>
      <c r="AT250" s="168" t="s">
        <v>160</v>
      </c>
      <c r="AU250" s="168" t="s">
        <v>82</v>
      </c>
      <c r="AV250" s="13" t="s">
        <v>82</v>
      </c>
      <c r="AW250" s="13" t="s">
        <v>34</v>
      </c>
      <c r="AX250" s="13" t="s">
        <v>72</v>
      </c>
      <c r="AY250" s="168" t="s">
        <v>150</v>
      </c>
    </row>
    <row r="251" spans="2:51" s="13" customFormat="1">
      <c r="B251" s="166"/>
      <c r="D251" s="167" t="s">
        <v>160</v>
      </c>
      <c r="E251" s="168" t="s">
        <v>3</v>
      </c>
      <c r="F251" s="169" t="s">
        <v>355</v>
      </c>
      <c r="H251" s="170">
        <v>-1.6</v>
      </c>
      <c r="I251" s="171"/>
      <c r="L251" s="166"/>
      <c r="M251" s="172"/>
      <c r="N251" s="173"/>
      <c r="O251" s="173"/>
      <c r="P251" s="173"/>
      <c r="Q251" s="173"/>
      <c r="R251" s="173"/>
      <c r="S251" s="173"/>
      <c r="T251" s="174"/>
      <c r="AT251" s="168" t="s">
        <v>160</v>
      </c>
      <c r="AU251" s="168" t="s">
        <v>82</v>
      </c>
      <c r="AV251" s="13" t="s">
        <v>82</v>
      </c>
      <c r="AW251" s="13" t="s">
        <v>34</v>
      </c>
      <c r="AX251" s="13" t="s">
        <v>72</v>
      </c>
      <c r="AY251" s="168" t="s">
        <v>150</v>
      </c>
    </row>
    <row r="252" spans="2:51" s="13" customFormat="1">
      <c r="B252" s="166"/>
      <c r="D252" s="167" t="s">
        <v>160</v>
      </c>
      <c r="E252" s="168" t="s">
        <v>3</v>
      </c>
      <c r="F252" s="169" t="s">
        <v>361</v>
      </c>
      <c r="H252" s="170">
        <v>-26.4</v>
      </c>
      <c r="I252" s="171"/>
      <c r="L252" s="166"/>
      <c r="M252" s="172"/>
      <c r="N252" s="173"/>
      <c r="O252" s="173"/>
      <c r="P252" s="173"/>
      <c r="Q252" s="173"/>
      <c r="R252" s="173"/>
      <c r="S252" s="173"/>
      <c r="T252" s="174"/>
      <c r="AT252" s="168" t="s">
        <v>160</v>
      </c>
      <c r="AU252" s="168" t="s">
        <v>82</v>
      </c>
      <c r="AV252" s="13" t="s">
        <v>82</v>
      </c>
      <c r="AW252" s="13" t="s">
        <v>34</v>
      </c>
      <c r="AX252" s="13" t="s">
        <v>72</v>
      </c>
      <c r="AY252" s="168" t="s">
        <v>150</v>
      </c>
    </row>
    <row r="253" spans="2:51" s="13" customFormat="1">
      <c r="B253" s="166"/>
      <c r="D253" s="167" t="s">
        <v>160</v>
      </c>
      <c r="E253" s="168" t="s">
        <v>3</v>
      </c>
      <c r="F253" s="169" t="s">
        <v>362</v>
      </c>
      <c r="H253" s="170">
        <v>33.695999999999998</v>
      </c>
      <c r="I253" s="171"/>
      <c r="L253" s="166"/>
      <c r="M253" s="172"/>
      <c r="N253" s="173"/>
      <c r="O253" s="173"/>
      <c r="P253" s="173"/>
      <c r="Q253" s="173"/>
      <c r="R253" s="173"/>
      <c r="S253" s="173"/>
      <c r="T253" s="174"/>
      <c r="AT253" s="168" t="s">
        <v>160</v>
      </c>
      <c r="AU253" s="168" t="s">
        <v>82</v>
      </c>
      <c r="AV253" s="13" t="s">
        <v>82</v>
      </c>
      <c r="AW253" s="13" t="s">
        <v>34</v>
      </c>
      <c r="AX253" s="13" t="s">
        <v>72</v>
      </c>
      <c r="AY253" s="168" t="s">
        <v>150</v>
      </c>
    </row>
    <row r="254" spans="2:51" s="13" customFormat="1">
      <c r="B254" s="166"/>
      <c r="D254" s="167" t="s">
        <v>160</v>
      </c>
      <c r="E254" s="168" t="s">
        <v>3</v>
      </c>
      <c r="F254" s="169" t="s">
        <v>355</v>
      </c>
      <c r="H254" s="170">
        <v>-1.6</v>
      </c>
      <c r="I254" s="171"/>
      <c r="L254" s="166"/>
      <c r="M254" s="172"/>
      <c r="N254" s="173"/>
      <c r="O254" s="173"/>
      <c r="P254" s="173"/>
      <c r="Q254" s="173"/>
      <c r="R254" s="173"/>
      <c r="S254" s="173"/>
      <c r="T254" s="174"/>
      <c r="AT254" s="168" t="s">
        <v>160</v>
      </c>
      <c r="AU254" s="168" t="s">
        <v>82</v>
      </c>
      <c r="AV254" s="13" t="s">
        <v>82</v>
      </c>
      <c r="AW254" s="13" t="s">
        <v>34</v>
      </c>
      <c r="AX254" s="13" t="s">
        <v>72</v>
      </c>
      <c r="AY254" s="168" t="s">
        <v>150</v>
      </c>
    </row>
    <row r="255" spans="2:51" s="13" customFormat="1">
      <c r="B255" s="166"/>
      <c r="D255" s="167" t="s">
        <v>160</v>
      </c>
      <c r="E255" s="168" t="s">
        <v>3</v>
      </c>
      <c r="F255" s="169" t="s">
        <v>363</v>
      </c>
      <c r="H255" s="170">
        <v>33.695999999999998</v>
      </c>
      <c r="I255" s="171"/>
      <c r="L255" s="166"/>
      <c r="M255" s="172"/>
      <c r="N255" s="173"/>
      <c r="O255" s="173"/>
      <c r="P255" s="173"/>
      <c r="Q255" s="173"/>
      <c r="R255" s="173"/>
      <c r="S255" s="173"/>
      <c r="T255" s="174"/>
      <c r="AT255" s="168" t="s">
        <v>160</v>
      </c>
      <c r="AU255" s="168" t="s">
        <v>82</v>
      </c>
      <c r="AV255" s="13" t="s">
        <v>82</v>
      </c>
      <c r="AW255" s="13" t="s">
        <v>34</v>
      </c>
      <c r="AX255" s="13" t="s">
        <v>72</v>
      </c>
      <c r="AY255" s="168" t="s">
        <v>150</v>
      </c>
    </row>
    <row r="256" spans="2:51" s="13" customFormat="1">
      <c r="B256" s="166"/>
      <c r="D256" s="167" t="s">
        <v>160</v>
      </c>
      <c r="E256" s="168" t="s">
        <v>3</v>
      </c>
      <c r="F256" s="169" t="s">
        <v>355</v>
      </c>
      <c r="H256" s="170">
        <v>-1.6</v>
      </c>
      <c r="I256" s="171"/>
      <c r="L256" s="166"/>
      <c r="M256" s="172"/>
      <c r="N256" s="173"/>
      <c r="O256" s="173"/>
      <c r="P256" s="173"/>
      <c r="Q256" s="173"/>
      <c r="R256" s="173"/>
      <c r="S256" s="173"/>
      <c r="T256" s="174"/>
      <c r="AT256" s="168" t="s">
        <v>160</v>
      </c>
      <c r="AU256" s="168" t="s">
        <v>82</v>
      </c>
      <c r="AV256" s="13" t="s">
        <v>82</v>
      </c>
      <c r="AW256" s="13" t="s">
        <v>34</v>
      </c>
      <c r="AX256" s="13" t="s">
        <v>72</v>
      </c>
      <c r="AY256" s="168" t="s">
        <v>150</v>
      </c>
    </row>
    <row r="257" spans="2:51" s="13" customFormat="1">
      <c r="B257" s="166"/>
      <c r="D257" s="167" t="s">
        <v>160</v>
      </c>
      <c r="E257" s="168" t="s">
        <v>3</v>
      </c>
      <c r="F257" s="169" t="s">
        <v>364</v>
      </c>
      <c r="H257" s="170">
        <v>53.719000000000001</v>
      </c>
      <c r="I257" s="171"/>
      <c r="L257" s="166"/>
      <c r="M257" s="172"/>
      <c r="N257" s="173"/>
      <c r="O257" s="173"/>
      <c r="P257" s="173"/>
      <c r="Q257" s="173"/>
      <c r="R257" s="173"/>
      <c r="S257" s="173"/>
      <c r="T257" s="174"/>
      <c r="AT257" s="168" t="s">
        <v>160</v>
      </c>
      <c r="AU257" s="168" t="s">
        <v>82</v>
      </c>
      <c r="AV257" s="13" t="s">
        <v>82</v>
      </c>
      <c r="AW257" s="13" t="s">
        <v>34</v>
      </c>
      <c r="AX257" s="13" t="s">
        <v>72</v>
      </c>
      <c r="AY257" s="168" t="s">
        <v>150</v>
      </c>
    </row>
    <row r="258" spans="2:51" s="13" customFormat="1">
      <c r="B258" s="166"/>
      <c r="D258" s="167" t="s">
        <v>160</v>
      </c>
      <c r="E258" s="168" t="s">
        <v>3</v>
      </c>
      <c r="F258" s="169" t="s">
        <v>360</v>
      </c>
      <c r="H258" s="170">
        <v>-2.2000000000000002</v>
      </c>
      <c r="I258" s="171"/>
      <c r="L258" s="166"/>
      <c r="M258" s="172"/>
      <c r="N258" s="173"/>
      <c r="O258" s="173"/>
      <c r="P258" s="173"/>
      <c r="Q258" s="173"/>
      <c r="R258" s="173"/>
      <c r="S258" s="173"/>
      <c r="T258" s="174"/>
      <c r="AT258" s="168" t="s">
        <v>160</v>
      </c>
      <c r="AU258" s="168" t="s">
        <v>82</v>
      </c>
      <c r="AV258" s="13" t="s">
        <v>82</v>
      </c>
      <c r="AW258" s="13" t="s">
        <v>34</v>
      </c>
      <c r="AX258" s="13" t="s">
        <v>72</v>
      </c>
      <c r="AY258" s="168" t="s">
        <v>150</v>
      </c>
    </row>
    <row r="259" spans="2:51" s="13" customFormat="1">
      <c r="B259" s="166"/>
      <c r="D259" s="167" t="s">
        <v>160</v>
      </c>
      <c r="E259" s="168" t="s">
        <v>3</v>
      </c>
      <c r="F259" s="169" t="s">
        <v>355</v>
      </c>
      <c r="H259" s="170">
        <v>-1.6</v>
      </c>
      <c r="I259" s="171"/>
      <c r="L259" s="166"/>
      <c r="M259" s="172"/>
      <c r="N259" s="173"/>
      <c r="O259" s="173"/>
      <c r="P259" s="173"/>
      <c r="Q259" s="173"/>
      <c r="R259" s="173"/>
      <c r="S259" s="173"/>
      <c r="T259" s="174"/>
      <c r="AT259" s="168" t="s">
        <v>160</v>
      </c>
      <c r="AU259" s="168" t="s">
        <v>82</v>
      </c>
      <c r="AV259" s="13" t="s">
        <v>82</v>
      </c>
      <c r="AW259" s="13" t="s">
        <v>34</v>
      </c>
      <c r="AX259" s="13" t="s">
        <v>72</v>
      </c>
      <c r="AY259" s="168" t="s">
        <v>150</v>
      </c>
    </row>
    <row r="260" spans="2:51" s="13" customFormat="1">
      <c r="B260" s="166"/>
      <c r="D260" s="167" t="s">
        <v>160</v>
      </c>
      <c r="E260" s="168" t="s">
        <v>3</v>
      </c>
      <c r="F260" s="169" t="s">
        <v>365</v>
      </c>
      <c r="H260" s="170">
        <v>37.972999999999999</v>
      </c>
      <c r="I260" s="171"/>
      <c r="L260" s="166"/>
      <c r="M260" s="172"/>
      <c r="N260" s="173"/>
      <c r="O260" s="173"/>
      <c r="P260" s="173"/>
      <c r="Q260" s="173"/>
      <c r="R260" s="173"/>
      <c r="S260" s="173"/>
      <c r="T260" s="174"/>
      <c r="AT260" s="168" t="s">
        <v>160</v>
      </c>
      <c r="AU260" s="168" t="s">
        <v>82</v>
      </c>
      <c r="AV260" s="13" t="s">
        <v>82</v>
      </c>
      <c r="AW260" s="13" t="s">
        <v>34</v>
      </c>
      <c r="AX260" s="13" t="s">
        <v>72</v>
      </c>
      <c r="AY260" s="168" t="s">
        <v>150</v>
      </c>
    </row>
    <row r="261" spans="2:51" s="13" customFormat="1">
      <c r="B261" s="166"/>
      <c r="D261" s="167" t="s">
        <v>160</v>
      </c>
      <c r="E261" s="168" t="s">
        <v>3</v>
      </c>
      <c r="F261" s="169" t="s">
        <v>358</v>
      </c>
      <c r="H261" s="170">
        <v>-1.8</v>
      </c>
      <c r="I261" s="171"/>
      <c r="L261" s="166"/>
      <c r="M261" s="172"/>
      <c r="N261" s="173"/>
      <c r="O261" s="173"/>
      <c r="P261" s="173"/>
      <c r="Q261" s="173"/>
      <c r="R261" s="173"/>
      <c r="S261" s="173"/>
      <c r="T261" s="174"/>
      <c r="AT261" s="168" t="s">
        <v>160</v>
      </c>
      <c r="AU261" s="168" t="s">
        <v>82</v>
      </c>
      <c r="AV261" s="13" t="s">
        <v>82</v>
      </c>
      <c r="AW261" s="13" t="s">
        <v>34</v>
      </c>
      <c r="AX261" s="13" t="s">
        <v>72</v>
      </c>
      <c r="AY261" s="168" t="s">
        <v>150</v>
      </c>
    </row>
    <row r="262" spans="2:51" s="13" customFormat="1">
      <c r="B262" s="166"/>
      <c r="D262" s="167" t="s">
        <v>160</v>
      </c>
      <c r="E262" s="168" t="s">
        <v>3</v>
      </c>
      <c r="F262" s="169" t="s">
        <v>366</v>
      </c>
      <c r="H262" s="170">
        <v>26.05</v>
      </c>
      <c r="I262" s="171"/>
      <c r="L262" s="166"/>
      <c r="M262" s="172"/>
      <c r="N262" s="173"/>
      <c r="O262" s="173"/>
      <c r="P262" s="173"/>
      <c r="Q262" s="173"/>
      <c r="R262" s="173"/>
      <c r="S262" s="173"/>
      <c r="T262" s="174"/>
      <c r="AT262" s="168" t="s">
        <v>160</v>
      </c>
      <c r="AU262" s="168" t="s">
        <v>82</v>
      </c>
      <c r="AV262" s="13" t="s">
        <v>82</v>
      </c>
      <c r="AW262" s="13" t="s">
        <v>34</v>
      </c>
      <c r="AX262" s="13" t="s">
        <v>72</v>
      </c>
      <c r="AY262" s="168" t="s">
        <v>150</v>
      </c>
    </row>
    <row r="263" spans="2:51" s="13" customFormat="1">
      <c r="B263" s="166"/>
      <c r="D263" s="167" t="s">
        <v>160</v>
      </c>
      <c r="E263" s="168" t="s">
        <v>3</v>
      </c>
      <c r="F263" s="169" t="s">
        <v>367</v>
      </c>
      <c r="H263" s="170">
        <v>-3.2</v>
      </c>
      <c r="I263" s="171"/>
      <c r="L263" s="166"/>
      <c r="M263" s="172"/>
      <c r="N263" s="173"/>
      <c r="O263" s="173"/>
      <c r="P263" s="173"/>
      <c r="Q263" s="173"/>
      <c r="R263" s="173"/>
      <c r="S263" s="173"/>
      <c r="T263" s="174"/>
      <c r="AT263" s="168" t="s">
        <v>160</v>
      </c>
      <c r="AU263" s="168" t="s">
        <v>82</v>
      </c>
      <c r="AV263" s="13" t="s">
        <v>82</v>
      </c>
      <c r="AW263" s="13" t="s">
        <v>34</v>
      </c>
      <c r="AX263" s="13" t="s">
        <v>72</v>
      </c>
      <c r="AY263" s="168" t="s">
        <v>150</v>
      </c>
    </row>
    <row r="264" spans="2:51" s="13" customFormat="1">
      <c r="B264" s="166"/>
      <c r="D264" s="167" t="s">
        <v>160</v>
      </c>
      <c r="E264" s="168" t="s">
        <v>3</v>
      </c>
      <c r="F264" s="169" t="s">
        <v>368</v>
      </c>
      <c r="H264" s="170">
        <v>19.57</v>
      </c>
      <c r="I264" s="171"/>
      <c r="L264" s="166"/>
      <c r="M264" s="172"/>
      <c r="N264" s="173"/>
      <c r="O264" s="173"/>
      <c r="P264" s="173"/>
      <c r="Q264" s="173"/>
      <c r="R264" s="173"/>
      <c r="S264" s="173"/>
      <c r="T264" s="174"/>
      <c r="AT264" s="168" t="s">
        <v>160</v>
      </c>
      <c r="AU264" s="168" t="s">
        <v>82</v>
      </c>
      <c r="AV264" s="13" t="s">
        <v>82</v>
      </c>
      <c r="AW264" s="13" t="s">
        <v>34</v>
      </c>
      <c r="AX264" s="13" t="s">
        <v>72</v>
      </c>
      <c r="AY264" s="168" t="s">
        <v>150</v>
      </c>
    </row>
    <row r="265" spans="2:51" s="13" customFormat="1">
      <c r="B265" s="166"/>
      <c r="D265" s="167" t="s">
        <v>160</v>
      </c>
      <c r="E265" s="168" t="s">
        <v>3</v>
      </c>
      <c r="F265" s="169" t="s">
        <v>355</v>
      </c>
      <c r="H265" s="170">
        <v>-1.6</v>
      </c>
      <c r="I265" s="171"/>
      <c r="L265" s="166"/>
      <c r="M265" s="172"/>
      <c r="N265" s="173"/>
      <c r="O265" s="173"/>
      <c r="P265" s="173"/>
      <c r="Q265" s="173"/>
      <c r="R265" s="173"/>
      <c r="S265" s="173"/>
      <c r="T265" s="174"/>
      <c r="AT265" s="168" t="s">
        <v>160</v>
      </c>
      <c r="AU265" s="168" t="s">
        <v>82</v>
      </c>
      <c r="AV265" s="13" t="s">
        <v>82</v>
      </c>
      <c r="AW265" s="13" t="s">
        <v>34</v>
      </c>
      <c r="AX265" s="13" t="s">
        <v>72</v>
      </c>
      <c r="AY265" s="168" t="s">
        <v>150</v>
      </c>
    </row>
    <row r="266" spans="2:51" s="13" customFormat="1">
      <c r="B266" s="166"/>
      <c r="D266" s="167" t="s">
        <v>160</v>
      </c>
      <c r="E266" s="168" t="s">
        <v>3</v>
      </c>
      <c r="F266" s="169" t="s">
        <v>369</v>
      </c>
      <c r="H266" s="170">
        <v>41.148000000000003</v>
      </c>
      <c r="I266" s="171"/>
      <c r="L266" s="166"/>
      <c r="M266" s="172"/>
      <c r="N266" s="173"/>
      <c r="O266" s="173"/>
      <c r="P266" s="173"/>
      <c r="Q266" s="173"/>
      <c r="R266" s="173"/>
      <c r="S266" s="173"/>
      <c r="T266" s="174"/>
      <c r="AT266" s="168" t="s">
        <v>160</v>
      </c>
      <c r="AU266" s="168" t="s">
        <v>82</v>
      </c>
      <c r="AV266" s="13" t="s">
        <v>82</v>
      </c>
      <c r="AW266" s="13" t="s">
        <v>34</v>
      </c>
      <c r="AX266" s="13" t="s">
        <v>72</v>
      </c>
      <c r="AY266" s="168" t="s">
        <v>150</v>
      </c>
    </row>
    <row r="267" spans="2:51" s="13" customFormat="1">
      <c r="B267" s="166"/>
      <c r="D267" s="167" t="s">
        <v>160</v>
      </c>
      <c r="E267" s="168" t="s">
        <v>3</v>
      </c>
      <c r="F267" s="169" t="s">
        <v>358</v>
      </c>
      <c r="H267" s="170">
        <v>-1.8</v>
      </c>
      <c r="I267" s="171"/>
      <c r="L267" s="166"/>
      <c r="M267" s="172"/>
      <c r="N267" s="173"/>
      <c r="O267" s="173"/>
      <c r="P267" s="173"/>
      <c r="Q267" s="173"/>
      <c r="R267" s="173"/>
      <c r="S267" s="173"/>
      <c r="T267" s="174"/>
      <c r="AT267" s="168" t="s">
        <v>160</v>
      </c>
      <c r="AU267" s="168" t="s">
        <v>82</v>
      </c>
      <c r="AV267" s="13" t="s">
        <v>82</v>
      </c>
      <c r="AW267" s="13" t="s">
        <v>34</v>
      </c>
      <c r="AX267" s="13" t="s">
        <v>72</v>
      </c>
      <c r="AY267" s="168" t="s">
        <v>150</v>
      </c>
    </row>
    <row r="268" spans="2:51" s="13" customFormat="1">
      <c r="B268" s="166"/>
      <c r="D268" s="167" t="s">
        <v>160</v>
      </c>
      <c r="E268" s="168" t="s">
        <v>3</v>
      </c>
      <c r="F268" s="169" t="s">
        <v>370</v>
      </c>
      <c r="H268" s="170">
        <v>20.411999999999999</v>
      </c>
      <c r="I268" s="171"/>
      <c r="L268" s="166"/>
      <c r="M268" s="172"/>
      <c r="N268" s="173"/>
      <c r="O268" s="173"/>
      <c r="P268" s="173"/>
      <c r="Q268" s="173"/>
      <c r="R268" s="173"/>
      <c r="S268" s="173"/>
      <c r="T268" s="174"/>
      <c r="AT268" s="168" t="s">
        <v>160</v>
      </c>
      <c r="AU268" s="168" t="s">
        <v>82</v>
      </c>
      <c r="AV268" s="13" t="s">
        <v>82</v>
      </c>
      <c r="AW268" s="13" t="s">
        <v>34</v>
      </c>
      <c r="AX268" s="13" t="s">
        <v>72</v>
      </c>
      <c r="AY268" s="168" t="s">
        <v>150</v>
      </c>
    </row>
    <row r="269" spans="2:51" s="13" customFormat="1">
      <c r="B269" s="166"/>
      <c r="D269" s="167" t="s">
        <v>160</v>
      </c>
      <c r="E269" s="168" t="s">
        <v>3</v>
      </c>
      <c r="F269" s="169" t="s">
        <v>231</v>
      </c>
      <c r="H269" s="170">
        <v>-1.4</v>
      </c>
      <c r="I269" s="171"/>
      <c r="L269" s="166"/>
      <c r="M269" s="172"/>
      <c r="N269" s="173"/>
      <c r="O269" s="173"/>
      <c r="P269" s="173"/>
      <c r="Q269" s="173"/>
      <c r="R269" s="173"/>
      <c r="S269" s="173"/>
      <c r="T269" s="174"/>
      <c r="AT269" s="168" t="s">
        <v>160</v>
      </c>
      <c r="AU269" s="168" t="s">
        <v>82</v>
      </c>
      <c r="AV269" s="13" t="s">
        <v>82</v>
      </c>
      <c r="AW269" s="13" t="s">
        <v>34</v>
      </c>
      <c r="AX269" s="13" t="s">
        <v>72</v>
      </c>
      <c r="AY269" s="168" t="s">
        <v>150</v>
      </c>
    </row>
    <row r="270" spans="2:51" s="13" customFormat="1">
      <c r="B270" s="166"/>
      <c r="D270" s="167" t="s">
        <v>160</v>
      </c>
      <c r="E270" s="168" t="s">
        <v>3</v>
      </c>
      <c r="F270" s="169" t="s">
        <v>371</v>
      </c>
      <c r="H270" s="170">
        <v>43.545999999999999</v>
      </c>
      <c r="I270" s="171"/>
      <c r="L270" s="166"/>
      <c r="M270" s="172"/>
      <c r="N270" s="173"/>
      <c r="O270" s="173"/>
      <c r="P270" s="173"/>
      <c r="Q270" s="173"/>
      <c r="R270" s="173"/>
      <c r="S270" s="173"/>
      <c r="T270" s="174"/>
      <c r="AT270" s="168" t="s">
        <v>160</v>
      </c>
      <c r="AU270" s="168" t="s">
        <v>82</v>
      </c>
      <c r="AV270" s="13" t="s">
        <v>82</v>
      </c>
      <c r="AW270" s="13" t="s">
        <v>34</v>
      </c>
      <c r="AX270" s="13" t="s">
        <v>72</v>
      </c>
      <c r="AY270" s="168" t="s">
        <v>150</v>
      </c>
    </row>
    <row r="271" spans="2:51" s="13" customFormat="1">
      <c r="B271" s="166"/>
      <c r="D271" s="167" t="s">
        <v>160</v>
      </c>
      <c r="E271" s="168" t="s">
        <v>3</v>
      </c>
      <c r="F271" s="169" t="s">
        <v>358</v>
      </c>
      <c r="H271" s="170">
        <v>-1.8</v>
      </c>
      <c r="I271" s="171"/>
      <c r="L271" s="166"/>
      <c r="M271" s="172"/>
      <c r="N271" s="173"/>
      <c r="O271" s="173"/>
      <c r="P271" s="173"/>
      <c r="Q271" s="173"/>
      <c r="R271" s="173"/>
      <c r="S271" s="173"/>
      <c r="T271" s="174"/>
      <c r="AT271" s="168" t="s">
        <v>160</v>
      </c>
      <c r="AU271" s="168" t="s">
        <v>82</v>
      </c>
      <c r="AV271" s="13" t="s">
        <v>82</v>
      </c>
      <c r="AW271" s="13" t="s">
        <v>34</v>
      </c>
      <c r="AX271" s="13" t="s">
        <v>72</v>
      </c>
      <c r="AY271" s="168" t="s">
        <v>150</v>
      </c>
    </row>
    <row r="272" spans="2:51" s="13" customFormat="1">
      <c r="B272" s="166"/>
      <c r="D272" s="167" t="s">
        <v>160</v>
      </c>
      <c r="E272" s="168" t="s">
        <v>3</v>
      </c>
      <c r="F272" s="169" t="s">
        <v>372</v>
      </c>
      <c r="H272" s="170">
        <v>41.472000000000001</v>
      </c>
      <c r="I272" s="171"/>
      <c r="L272" s="166"/>
      <c r="M272" s="172"/>
      <c r="N272" s="173"/>
      <c r="O272" s="173"/>
      <c r="P272" s="173"/>
      <c r="Q272" s="173"/>
      <c r="R272" s="173"/>
      <c r="S272" s="173"/>
      <c r="T272" s="174"/>
      <c r="AT272" s="168" t="s">
        <v>160</v>
      </c>
      <c r="AU272" s="168" t="s">
        <v>82</v>
      </c>
      <c r="AV272" s="13" t="s">
        <v>82</v>
      </c>
      <c r="AW272" s="13" t="s">
        <v>34</v>
      </c>
      <c r="AX272" s="13" t="s">
        <v>72</v>
      </c>
      <c r="AY272" s="168" t="s">
        <v>150</v>
      </c>
    </row>
    <row r="273" spans="2:51" s="13" customFormat="1">
      <c r="B273" s="166"/>
      <c r="D273" s="167" t="s">
        <v>160</v>
      </c>
      <c r="E273" s="168" t="s">
        <v>3</v>
      </c>
      <c r="F273" s="169" t="s">
        <v>360</v>
      </c>
      <c r="H273" s="170">
        <v>-2.2000000000000002</v>
      </c>
      <c r="I273" s="171"/>
      <c r="L273" s="166"/>
      <c r="M273" s="172"/>
      <c r="N273" s="173"/>
      <c r="O273" s="173"/>
      <c r="P273" s="173"/>
      <c r="Q273" s="173"/>
      <c r="R273" s="173"/>
      <c r="S273" s="173"/>
      <c r="T273" s="174"/>
      <c r="AT273" s="168" t="s">
        <v>160</v>
      </c>
      <c r="AU273" s="168" t="s">
        <v>82</v>
      </c>
      <c r="AV273" s="13" t="s">
        <v>82</v>
      </c>
      <c r="AW273" s="13" t="s">
        <v>34</v>
      </c>
      <c r="AX273" s="13" t="s">
        <v>72</v>
      </c>
      <c r="AY273" s="168" t="s">
        <v>150</v>
      </c>
    </row>
    <row r="274" spans="2:51" s="13" customFormat="1">
      <c r="B274" s="166"/>
      <c r="D274" s="167" t="s">
        <v>160</v>
      </c>
      <c r="E274" s="168" t="s">
        <v>3</v>
      </c>
      <c r="F274" s="169" t="s">
        <v>373</v>
      </c>
      <c r="H274" s="170">
        <v>61.753999999999998</v>
      </c>
      <c r="I274" s="171"/>
      <c r="L274" s="166"/>
      <c r="M274" s="172"/>
      <c r="N274" s="173"/>
      <c r="O274" s="173"/>
      <c r="P274" s="173"/>
      <c r="Q274" s="173"/>
      <c r="R274" s="173"/>
      <c r="S274" s="173"/>
      <c r="T274" s="174"/>
      <c r="AT274" s="168" t="s">
        <v>160</v>
      </c>
      <c r="AU274" s="168" t="s">
        <v>82</v>
      </c>
      <c r="AV274" s="13" t="s">
        <v>82</v>
      </c>
      <c r="AW274" s="13" t="s">
        <v>34</v>
      </c>
      <c r="AX274" s="13" t="s">
        <v>72</v>
      </c>
      <c r="AY274" s="168" t="s">
        <v>150</v>
      </c>
    </row>
    <row r="275" spans="2:51" s="13" customFormat="1">
      <c r="B275" s="166"/>
      <c r="D275" s="167" t="s">
        <v>160</v>
      </c>
      <c r="E275" s="168" t="s">
        <v>3</v>
      </c>
      <c r="F275" s="169" t="s">
        <v>367</v>
      </c>
      <c r="H275" s="170">
        <v>-3.2</v>
      </c>
      <c r="I275" s="171"/>
      <c r="L275" s="166"/>
      <c r="M275" s="172"/>
      <c r="N275" s="173"/>
      <c r="O275" s="173"/>
      <c r="P275" s="173"/>
      <c r="Q275" s="173"/>
      <c r="R275" s="173"/>
      <c r="S275" s="173"/>
      <c r="T275" s="174"/>
      <c r="AT275" s="168" t="s">
        <v>160</v>
      </c>
      <c r="AU275" s="168" t="s">
        <v>82</v>
      </c>
      <c r="AV275" s="13" t="s">
        <v>82</v>
      </c>
      <c r="AW275" s="13" t="s">
        <v>34</v>
      </c>
      <c r="AX275" s="13" t="s">
        <v>72</v>
      </c>
      <c r="AY275" s="168" t="s">
        <v>150</v>
      </c>
    </row>
    <row r="276" spans="2:51" s="13" customFormat="1">
      <c r="B276" s="166"/>
      <c r="D276" s="167" t="s">
        <v>160</v>
      </c>
      <c r="E276" s="168" t="s">
        <v>3</v>
      </c>
      <c r="F276" s="169" t="s">
        <v>374</v>
      </c>
      <c r="H276" s="170">
        <v>103.291</v>
      </c>
      <c r="I276" s="171"/>
      <c r="L276" s="166"/>
      <c r="M276" s="172"/>
      <c r="N276" s="173"/>
      <c r="O276" s="173"/>
      <c r="P276" s="173"/>
      <c r="Q276" s="173"/>
      <c r="R276" s="173"/>
      <c r="S276" s="173"/>
      <c r="T276" s="174"/>
      <c r="AT276" s="168" t="s">
        <v>160</v>
      </c>
      <c r="AU276" s="168" t="s">
        <v>82</v>
      </c>
      <c r="AV276" s="13" t="s">
        <v>82</v>
      </c>
      <c r="AW276" s="13" t="s">
        <v>34</v>
      </c>
      <c r="AX276" s="13" t="s">
        <v>72</v>
      </c>
      <c r="AY276" s="168" t="s">
        <v>150</v>
      </c>
    </row>
    <row r="277" spans="2:51" s="13" customFormat="1">
      <c r="B277" s="166"/>
      <c r="D277" s="167" t="s">
        <v>160</v>
      </c>
      <c r="E277" s="168" t="s">
        <v>3</v>
      </c>
      <c r="F277" s="169" t="s">
        <v>375</v>
      </c>
      <c r="H277" s="170">
        <v>-7.0890000000000004</v>
      </c>
      <c r="I277" s="171"/>
      <c r="L277" s="166"/>
      <c r="M277" s="172"/>
      <c r="N277" s="173"/>
      <c r="O277" s="173"/>
      <c r="P277" s="173"/>
      <c r="Q277" s="173"/>
      <c r="R277" s="173"/>
      <c r="S277" s="173"/>
      <c r="T277" s="174"/>
      <c r="AT277" s="168" t="s">
        <v>160</v>
      </c>
      <c r="AU277" s="168" t="s">
        <v>82</v>
      </c>
      <c r="AV277" s="13" t="s">
        <v>82</v>
      </c>
      <c r="AW277" s="13" t="s">
        <v>34</v>
      </c>
      <c r="AX277" s="13" t="s">
        <v>72</v>
      </c>
      <c r="AY277" s="168" t="s">
        <v>150</v>
      </c>
    </row>
    <row r="278" spans="2:51" s="13" customFormat="1">
      <c r="B278" s="166"/>
      <c r="D278" s="167" t="s">
        <v>160</v>
      </c>
      <c r="E278" s="168" t="s">
        <v>3</v>
      </c>
      <c r="F278" s="169" t="s">
        <v>376</v>
      </c>
      <c r="H278" s="170">
        <v>-4.2510000000000003</v>
      </c>
      <c r="I278" s="171"/>
      <c r="L278" s="166"/>
      <c r="M278" s="172"/>
      <c r="N278" s="173"/>
      <c r="O278" s="173"/>
      <c r="P278" s="173"/>
      <c r="Q278" s="173"/>
      <c r="R278" s="173"/>
      <c r="S278" s="173"/>
      <c r="T278" s="174"/>
      <c r="AT278" s="168" t="s">
        <v>160</v>
      </c>
      <c r="AU278" s="168" t="s">
        <v>82</v>
      </c>
      <c r="AV278" s="13" t="s">
        <v>82</v>
      </c>
      <c r="AW278" s="13" t="s">
        <v>34</v>
      </c>
      <c r="AX278" s="13" t="s">
        <v>72</v>
      </c>
      <c r="AY278" s="168" t="s">
        <v>150</v>
      </c>
    </row>
    <row r="279" spans="2:51" s="13" customFormat="1">
      <c r="B279" s="166"/>
      <c r="D279" s="167" t="s">
        <v>160</v>
      </c>
      <c r="E279" s="168" t="s">
        <v>3</v>
      </c>
      <c r="F279" s="169" t="s">
        <v>377</v>
      </c>
      <c r="H279" s="170">
        <v>-3.077</v>
      </c>
      <c r="I279" s="171"/>
      <c r="L279" s="166"/>
      <c r="M279" s="172"/>
      <c r="N279" s="173"/>
      <c r="O279" s="173"/>
      <c r="P279" s="173"/>
      <c r="Q279" s="173"/>
      <c r="R279" s="173"/>
      <c r="S279" s="173"/>
      <c r="T279" s="174"/>
      <c r="AT279" s="168" t="s">
        <v>160</v>
      </c>
      <c r="AU279" s="168" t="s">
        <v>82</v>
      </c>
      <c r="AV279" s="13" t="s">
        <v>82</v>
      </c>
      <c r="AW279" s="13" t="s">
        <v>34</v>
      </c>
      <c r="AX279" s="13" t="s">
        <v>72</v>
      </c>
      <c r="AY279" s="168" t="s">
        <v>150</v>
      </c>
    </row>
    <row r="280" spans="2:51" s="13" customFormat="1">
      <c r="B280" s="166"/>
      <c r="D280" s="167" t="s">
        <v>160</v>
      </c>
      <c r="E280" s="168" t="s">
        <v>3</v>
      </c>
      <c r="F280" s="169" t="s">
        <v>378</v>
      </c>
      <c r="H280" s="170">
        <v>-5.516</v>
      </c>
      <c r="I280" s="171"/>
      <c r="L280" s="166"/>
      <c r="M280" s="172"/>
      <c r="N280" s="173"/>
      <c r="O280" s="173"/>
      <c r="P280" s="173"/>
      <c r="Q280" s="173"/>
      <c r="R280" s="173"/>
      <c r="S280" s="173"/>
      <c r="T280" s="174"/>
      <c r="AT280" s="168" t="s">
        <v>160</v>
      </c>
      <c r="AU280" s="168" t="s">
        <v>82</v>
      </c>
      <c r="AV280" s="13" t="s">
        <v>82</v>
      </c>
      <c r="AW280" s="13" t="s">
        <v>34</v>
      </c>
      <c r="AX280" s="13" t="s">
        <v>72</v>
      </c>
      <c r="AY280" s="168" t="s">
        <v>150</v>
      </c>
    </row>
    <row r="281" spans="2:51" s="13" customFormat="1">
      <c r="B281" s="166"/>
      <c r="D281" s="167" t="s">
        <v>160</v>
      </c>
      <c r="E281" s="168" t="s">
        <v>3</v>
      </c>
      <c r="F281" s="169" t="s">
        <v>355</v>
      </c>
      <c r="H281" s="170">
        <v>-1.6</v>
      </c>
      <c r="I281" s="171"/>
      <c r="L281" s="166"/>
      <c r="M281" s="172"/>
      <c r="N281" s="173"/>
      <c r="O281" s="173"/>
      <c r="P281" s="173"/>
      <c r="Q281" s="173"/>
      <c r="R281" s="173"/>
      <c r="S281" s="173"/>
      <c r="T281" s="174"/>
      <c r="AT281" s="168" t="s">
        <v>160</v>
      </c>
      <c r="AU281" s="168" t="s">
        <v>82</v>
      </c>
      <c r="AV281" s="13" t="s">
        <v>82</v>
      </c>
      <c r="AW281" s="13" t="s">
        <v>34</v>
      </c>
      <c r="AX281" s="13" t="s">
        <v>72</v>
      </c>
      <c r="AY281" s="168" t="s">
        <v>150</v>
      </c>
    </row>
    <row r="282" spans="2:51" s="13" customFormat="1">
      <c r="B282" s="166"/>
      <c r="D282" s="167" t="s">
        <v>160</v>
      </c>
      <c r="E282" s="168" t="s">
        <v>3</v>
      </c>
      <c r="F282" s="169" t="s">
        <v>379</v>
      </c>
      <c r="H282" s="170">
        <v>-17.82</v>
      </c>
      <c r="I282" s="171"/>
      <c r="L282" s="166"/>
      <c r="M282" s="172"/>
      <c r="N282" s="173"/>
      <c r="O282" s="173"/>
      <c r="P282" s="173"/>
      <c r="Q282" s="173"/>
      <c r="R282" s="173"/>
      <c r="S282" s="173"/>
      <c r="T282" s="174"/>
      <c r="AT282" s="168" t="s">
        <v>160</v>
      </c>
      <c r="AU282" s="168" t="s">
        <v>82</v>
      </c>
      <c r="AV282" s="13" t="s">
        <v>82</v>
      </c>
      <c r="AW282" s="13" t="s">
        <v>34</v>
      </c>
      <c r="AX282" s="13" t="s">
        <v>72</v>
      </c>
      <c r="AY282" s="168" t="s">
        <v>150</v>
      </c>
    </row>
    <row r="283" spans="2:51" s="13" customFormat="1">
      <c r="B283" s="166"/>
      <c r="D283" s="167" t="s">
        <v>160</v>
      </c>
      <c r="E283" s="168" t="s">
        <v>3</v>
      </c>
      <c r="F283" s="169" t="s">
        <v>380</v>
      </c>
      <c r="H283" s="170">
        <v>119.75</v>
      </c>
      <c r="I283" s="171"/>
      <c r="L283" s="166"/>
      <c r="M283" s="172"/>
      <c r="N283" s="173"/>
      <c r="O283" s="173"/>
      <c r="P283" s="173"/>
      <c r="Q283" s="173"/>
      <c r="R283" s="173"/>
      <c r="S283" s="173"/>
      <c r="T283" s="174"/>
      <c r="AT283" s="168" t="s">
        <v>160</v>
      </c>
      <c r="AU283" s="168" t="s">
        <v>82</v>
      </c>
      <c r="AV283" s="13" t="s">
        <v>82</v>
      </c>
      <c r="AW283" s="13" t="s">
        <v>34</v>
      </c>
      <c r="AX283" s="13" t="s">
        <v>72</v>
      </c>
      <c r="AY283" s="168" t="s">
        <v>150</v>
      </c>
    </row>
    <row r="284" spans="2:51" s="13" customFormat="1">
      <c r="B284" s="166"/>
      <c r="D284" s="167" t="s">
        <v>160</v>
      </c>
      <c r="E284" s="168" t="s">
        <v>3</v>
      </c>
      <c r="F284" s="169" t="s">
        <v>381</v>
      </c>
      <c r="H284" s="170">
        <v>-7.11</v>
      </c>
      <c r="I284" s="171"/>
      <c r="L284" s="166"/>
      <c r="M284" s="172"/>
      <c r="N284" s="173"/>
      <c r="O284" s="173"/>
      <c r="P284" s="173"/>
      <c r="Q284" s="173"/>
      <c r="R284" s="173"/>
      <c r="S284" s="173"/>
      <c r="T284" s="174"/>
      <c r="AT284" s="168" t="s">
        <v>160</v>
      </c>
      <c r="AU284" s="168" t="s">
        <v>82</v>
      </c>
      <c r="AV284" s="13" t="s">
        <v>82</v>
      </c>
      <c r="AW284" s="13" t="s">
        <v>34</v>
      </c>
      <c r="AX284" s="13" t="s">
        <v>72</v>
      </c>
      <c r="AY284" s="168" t="s">
        <v>150</v>
      </c>
    </row>
    <row r="285" spans="2:51" s="13" customFormat="1">
      <c r="B285" s="166"/>
      <c r="D285" s="167" t="s">
        <v>160</v>
      </c>
      <c r="E285" s="168" t="s">
        <v>3</v>
      </c>
      <c r="F285" s="169" t="s">
        <v>382</v>
      </c>
      <c r="H285" s="170">
        <v>-5.5590000000000002</v>
      </c>
      <c r="I285" s="171"/>
      <c r="L285" s="166"/>
      <c r="M285" s="172"/>
      <c r="N285" s="173"/>
      <c r="O285" s="173"/>
      <c r="P285" s="173"/>
      <c r="Q285" s="173"/>
      <c r="R285" s="173"/>
      <c r="S285" s="173"/>
      <c r="T285" s="174"/>
      <c r="AT285" s="168" t="s">
        <v>160</v>
      </c>
      <c r="AU285" s="168" t="s">
        <v>82</v>
      </c>
      <c r="AV285" s="13" t="s">
        <v>82</v>
      </c>
      <c r="AW285" s="13" t="s">
        <v>34</v>
      </c>
      <c r="AX285" s="13" t="s">
        <v>72</v>
      </c>
      <c r="AY285" s="168" t="s">
        <v>150</v>
      </c>
    </row>
    <row r="286" spans="2:51" s="13" customFormat="1">
      <c r="B286" s="166"/>
      <c r="D286" s="167" t="s">
        <v>160</v>
      </c>
      <c r="E286" s="168" t="s">
        <v>3</v>
      </c>
      <c r="F286" s="169" t="s">
        <v>367</v>
      </c>
      <c r="H286" s="170">
        <v>-3.2</v>
      </c>
      <c r="I286" s="171"/>
      <c r="L286" s="166"/>
      <c r="M286" s="172"/>
      <c r="N286" s="173"/>
      <c r="O286" s="173"/>
      <c r="P286" s="173"/>
      <c r="Q286" s="173"/>
      <c r="R286" s="173"/>
      <c r="S286" s="173"/>
      <c r="T286" s="174"/>
      <c r="AT286" s="168" t="s">
        <v>160</v>
      </c>
      <c r="AU286" s="168" t="s">
        <v>82</v>
      </c>
      <c r="AV286" s="13" t="s">
        <v>82</v>
      </c>
      <c r="AW286" s="13" t="s">
        <v>34</v>
      </c>
      <c r="AX286" s="13" t="s">
        <v>72</v>
      </c>
      <c r="AY286" s="168" t="s">
        <v>150</v>
      </c>
    </row>
    <row r="287" spans="2:51" s="13" customFormat="1">
      <c r="B287" s="166"/>
      <c r="D287" s="167" t="s">
        <v>160</v>
      </c>
      <c r="E287" s="168" t="s">
        <v>3</v>
      </c>
      <c r="F287" s="169" t="s">
        <v>360</v>
      </c>
      <c r="H287" s="170">
        <v>-2.2000000000000002</v>
      </c>
      <c r="I287" s="171"/>
      <c r="L287" s="166"/>
      <c r="M287" s="172"/>
      <c r="N287" s="173"/>
      <c r="O287" s="173"/>
      <c r="P287" s="173"/>
      <c r="Q287" s="173"/>
      <c r="R287" s="173"/>
      <c r="S287" s="173"/>
      <c r="T287" s="174"/>
      <c r="AT287" s="168" t="s">
        <v>160</v>
      </c>
      <c r="AU287" s="168" t="s">
        <v>82</v>
      </c>
      <c r="AV287" s="13" t="s">
        <v>82</v>
      </c>
      <c r="AW287" s="13" t="s">
        <v>34</v>
      </c>
      <c r="AX287" s="13" t="s">
        <v>72</v>
      </c>
      <c r="AY287" s="168" t="s">
        <v>150</v>
      </c>
    </row>
    <row r="288" spans="2:51" s="13" customFormat="1">
      <c r="B288" s="166"/>
      <c r="D288" s="167" t="s">
        <v>160</v>
      </c>
      <c r="E288" s="168" t="s">
        <v>3</v>
      </c>
      <c r="F288" s="169" t="s">
        <v>358</v>
      </c>
      <c r="H288" s="170">
        <v>-1.8</v>
      </c>
      <c r="I288" s="171"/>
      <c r="L288" s="166"/>
      <c r="M288" s="172"/>
      <c r="N288" s="173"/>
      <c r="O288" s="173"/>
      <c r="P288" s="173"/>
      <c r="Q288" s="173"/>
      <c r="R288" s="173"/>
      <c r="S288" s="173"/>
      <c r="T288" s="174"/>
      <c r="AT288" s="168" t="s">
        <v>160</v>
      </c>
      <c r="AU288" s="168" t="s">
        <v>82</v>
      </c>
      <c r="AV288" s="13" t="s">
        <v>82</v>
      </c>
      <c r="AW288" s="13" t="s">
        <v>34</v>
      </c>
      <c r="AX288" s="13" t="s">
        <v>72</v>
      </c>
      <c r="AY288" s="168" t="s">
        <v>150</v>
      </c>
    </row>
    <row r="289" spans="2:51" s="13" customFormat="1">
      <c r="B289" s="166"/>
      <c r="D289" s="167" t="s">
        <v>160</v>
      </c>
      <c r="E289" s="168" t="s">
        <v>3</v>
      </c>
      <c r="F289" s="169" t="s">
        <v>383</v>
      </c>
      <c r="H289" s="170">
        <v>-6.6</v>
      </c>
      <c r="I289" s="171"/>
      <c r="L289" s="166"/>
      <c r="M289" s="172"/>
      <c r="N289" s="173"/>
      <c r="O289" s="173"/>
      <c r="P289" s="173"/>
      <c r="Q289" s="173"/>
      <c r="R289" s="173"/>
      <c r="S289" s="173"/>
      <c r="T289" s="174"/>
      <c r="AT289" s="168" t="s">
        <v>160</v>
      </c>
      <c r="AU289" s="168" t="s">
        <v>82</v>
      </c>
      <c r="AV289" s="13" t="s">
        <v>82</v>
      </c>
      <c r="AW289" s="13" t="s">
        <v>34</v>
      </c>
      <c r="AX289" s="13" t="s">
        <v>72</v>
      </c>
      <c r="AY289" s="168" t="s">
        <v>150</v>
      </c>
    </row>
    <row r="290" spans="2:51" s="13" customFormat="1">
      <c r="B290" s="166"/>
      <c r="D290" s="167" t="s">
        <v>160</v>
      </c>
      <c r="E290" s="168" t="s">
        <v>3</v>
      </c>
      <c r="F290" s="169" t="s">
        <v>219</v>
      </c>
      <c r="H290" s="170">
        <v>-2.8</v>
      </c>
      <c r="I290" s="171"/>
      <c r="L290" s="166"/>
      <c r="M290" s="172"/>
      <c r="N290" s="173"/>
      <c r="O290" s="173"/>
      <c r="P290" s="173"/>
      <c r="Q290" s="173"/>
      <c r="R290" s="173"/>
      <c r="S290" s="173"/>
      <c r="T290" s="174"/>
      <c r="AT290" s="168" t="s">
        <v>160</v>
      </c>
      <c r="AU290" s="168" t="s">
        <v>82</v>
      </c>
      <c r="AV290" s="13" t="s">
        <v>82</v>
      </c>
      <c r="AW290" s="13" t="s">
        <v>34</v>
      </c>
      <c r="AX290" s="13" t="s">
        <v>72</v>
      </c>
      <c r="AY290" s="168" t="s">
        <v>150</v>
      </c>
    </row>
    <row r="291" spans="2:51" s="13" customFormat="1">
      <c r="B291" s="166"/>
      <c r="D291" s="167" t="s">
        <v>160</v>
      </c>
      <c r="E291" s="168" t="s">
        <v>3</v>
      </c>
      <c r="F291" s="169" t="s">
        <v>384</v>
      </c>
      <c r="H291" s="170">
        <v>61.235999999999997</v>
      </c>
      <c r="I291" s="171"/>
      <c r="L291" s="166"/>
      <c r="M291" s="172"/>
      <c r="N291" s="173"/>
      <c r="O291" s="173"/>
      <c r="P291" s="173"/>
      <c r="Q291" s="173"/>
      <c r="R291" s="173"/>
      <c r="S291" s="173"/>
      <c r="T291" s="174"/>
      <c r="AT291" s="168" t="s">
        <v>160</v>
      </c>
      <c r="AU291" s="168" t="s">
        <v>82</v>
      </c>
      <c r="AV291" s="13" t="s">
        <v>82</v>
      </c>
      <c r="AW291" s="13" t="s">
        <v>34</v>
      </c>
      <c r="AX291" s="13" t="s">
        <v>72</v>
      </c>
      <c r="AY291" s="168" t="s">
        <v>150</v>
      </c>
    </row>
    <row r="292" spans="2:51" s="13" customFormat="1">
      <c r="B292" s="166"/>
      <c r="D292" s="167" t="s">
        <v>160</v>
      </c>
      <c r="E292" s="168" t="s">
        <v>3</v>
      </c>
      <c r="F292" s="169" t="s">
        <v>382</v>
      </c>
      <c r="H292" s="170">
        <v>-5.5590000000000002</v>
      </c>
      <c r="I292" s="171"/>
      <c r="L292" s="166"/>
      <c r="M292" s="172"/>
      <c r="N292" s="173"/>
      <c r="O292" s="173"/>
      <c r="P292" s="173"/>
      <c r="Q292" s="173"/>
      <c r="R292" s="173"/>
      <c r="S292" s="173"/>
      <c r="T292" s="174"/>
      <c r="AT292" s="168" t="s">
        <v>160</v>
      </c>
      <c r="AU292" s="168" t="s">
        <v>82</v>
      </c>
      <c r="AV292" s="13" t="s">
        <v>82</v>
      </c>
      <c r="AW292" s="13" t="s">
        <v>34</v>
      </c>
      <c r="AX292" s="13" t="s">
        <v>72</v>
      </c>
      <c r="AY292" s="168" t="s">
        <v>150</v>
      </c>
    </row>
    <row r="293" spans="2:51" s="13" customFormat="1">
      <c r="B293" s="166"/>
      <c r="D293" s="167" t="s">
        <v>160</v>
      </c>
      <c r="E293" s="168" t="s">
        <v>3</v>
      </c>
      <c r="F293" s="169" t="s">
        <v>385</v>
      </c>
      <c r="H293" s="170">
        <v>-5.67</v>
      </c>
      <c r="I293" s="171"/>
      <c r="L293" s="166"/>
      <c r="M293" s="172"/>
      <c r="N293" s="173"/>
      <c r="O293" s="173"/>
      <c r="P293" s="173"/>
      <c r="Q293" s="173"/>
      <c r="R293" s="173"/>
      <c r="S293" s="173"/>
      <c r="T293" s="174"/>
      <c r="AT293" s="168" t="s">
        <v>160</v>
      </c>
      <c r="AU293" s="168" t="s">
        <v>82</v>
      </c>
      <c r="AV293" s="13" t="s">
        <v>82</v>
      </c>
      <c r="AW293" s="13" t="s">
        <v>34</v>
      </c>
      <c r="AX293" s="13" t="s">
        <v>72</v>
      </c>
      <c r="AY293" s="168" t="s">
        <v>150</v>
      </c>
    </row>
    <row r="294" spans="2:51" s="13" customFormat="1">
      <c r="B294" s="166"/>
      <c r="D294" s="167" t="s">
        <v>160</v>
      </c>
      <c r="E294" s="168" t="s">
        <v>3</v>
      </c>
      <c r="F294" s="169" t="s">
        <v>386</v>
      </c>
      <c r="H294" s="170">
        <v>58.32</v>
      </c>
      <c r="I294" s="171"/>
      <c r="L294" s="166"/>
      <c r="M294" s="172"/>
      <c r="N294" s="173"/>
      <c r="O294" s="173"/>
      <c r="P294" s="173"/>
      <c r="Q294" s="173"/>
      <c r="R294" s="173"/>
      <c r="S294" s="173"/>
      <c r="T294" s="174"/>
      <c r="AT294" s="168" t="s">
        <v>160</v>
      </c>
      <c r="AU294" s="168" t="s">
        <v>82</v>
      </c>
      <c r="AV294" s="13" t="s">
        <v>82</v>
      </c>
      <c r="AW294" s="13" t="s">
        <v>34</v>
      </c>
      <c r="AX294" s="13" t="s">
        <v>72</v>
      </c>
      <c r="AY294" s="168" t="s">
        <v>150</v>
      </c>
    </row>
    <row r="295" spans="2:51" s="13" customFormat="1">
      <c r="B295" s="166"/>
      <c r="D295" s="167" t="s">
        <v>160</v>
      </c>
      <c r="E295" s="168" t="s">
        <v>3</v>
      </c>
      <c r="F295" s="169" t="s">
        <v>385</v>
      </c>
      <c r="H295" s="170">
        <v>-5.67</v>
      </c>
      <c r="I295" s="171"/>
      <c r="L295" s="166"/>
      <c r="M295" s="172"/>
      <c r="N295" s="173"/>
      <c r="O295" s="173"/>
      <c r="P295" s="173"/>
      <c r="Q295" s="173"/>
      <c r="R295" s="173"/>
      <c r="S295" s="173"/>
      <c r="T295" s="174"/>
      <c r="AT295" s="168" t="s">
        <v>160</v>
      </c>
      <c r="AU295" s="168" t="s">
        <v>82</v>
      </c>
      <c r="AV295" s="13" t="s">
        <v>82</v>
      </c>
      <c r="AW295" s="13" t="s">
        <v>34</v>
      </c>
      <c r="AX295" s="13" t="s">
        <v>72</v>
      </c>
      <c r="AY295" s="168" t="s">
        <v>150</v>
      </c>
    </row>
    <row r="296" spans="2:51" s="13" customFormat="1">
      <c r="B296" s="166"/>
      <c r="D296" s="167" t="s">
        <v>160</v>
      </c>
      <c r="E296" s="168" t="s">
        <v>3</v>
      </c>
      <c r="F296" s="169" t="s">
        <v>355</v>
      </c>
      <c r="H296" s="170">
        <v>-1.6</v>
      </c>
      <c r="I296" s="171"/>
      <c r="L296" s="166"/>
      <c r="M296" s="172"/>
      <c r="N296" s="173"/>
      <c r="O296" s="173"/>
      <c r="P296" s="173"/>
      <c r="Q296" s="173"/>
      <c r="R296" s="173"/>
      <c r="S296" s="173"/>
      <c r="T296" s="174"/>
      <c r="AT296" s="168" t="s">
        <v>160</v>
      </c>
      <c r="AU296" s="168" t="s">
        <v>82</v>
      </c>
      <c r="AV296" s="13" t="s">
        <v>82</v>
      </c>
      <c r="AW296" s="13" t="s">
        <v>34</v>
      </c>
      <c r="AX296" s="13" t="s">
        <v>72</v>
      </c>
      <c r="AY296" s="168" t="s">
        <v>150</v>
      </c>
    </row>
    <row r="297" spans="2:51" s="13" customFormat="1">
      <c r="B297" s="166"/>
      <c r="D297" s="167" t="s">
        <v>160</v>
      </c>
      <c r="E297" s="168" t="s">
        <v>3</v>
      </c>
      <c r="F297" s="169" t="s">
        <v>387</v>
      </c>
      <c r="H297" s="170">
        <v>59.292000000000002</v>
      </c>
      <c r="I297" s="171"/>
      <c r="L297" s="166"/>
      <c r="M297" s="172"/>
      <c r="N297" s="173"/>
      <c r="O297" s="173"/>
      <c r="P297" s="173"/>
      <c r="Q297" s="173"/>
      <c r="R297" s="173"/>
      <c r="S297" s="173"/>
      <c r="T297" s="174"/>
      <c r="AT297" s="168" t="s">
        <v>160</v>
      </c>
      <c r="AU297" s="168" t="s">
        <v>82</v>
      </c>
      <c r="AV297" s="13" t="s">
        <v>82</v>
      </c>
      <c r="AW297" s="13" t="s">
        <v>34</v>
      </c>
      <c r="AX297" s="13" t="s">
        <v>72</v>
      </c>
      <c r="AY297" s="168" t="s">
        <v>150</v>
      </c>
    </row>
    <row r="298" spans="2:51" s="13" customFormat="1">
      <c r="B298" s="166"/>
      <c r="D298" s="167" t="s">
        <v>160</v>
      </c>
      <c r="E298" s="168" t="s">
        <v>3</v>
      </c>
      <c r="F298" s="169" t="s">
        <v>360</v>
      </c>
      <c r="H298" s="170">
        <v>-2.2000000000000002</v>
      </c>
      <c r="I298" s="171"/>
      <c r="L298" s="166"/>
      <c r="M298" s="172"/>
      <c r="N298" s="173"/>
      <c r="O298" s="173"/>
      <c r="P298" s="173"/>
      <c r="Q298" s="173"/>
      <c r="R298" s="173"/>
      <c r="S298" s="173"/>
      <c r="T298" s="174"/>
      <c r="AT298" s="168" t="s">
        <v>160</v>
      </c>
      <c r="AU298" s="168" t="s">
        <v>82</v>
      </c>
      <c r="AV298" s="13" t="s">
        <v>82</v>
      </c>
      <c r="AW298" s="13" t="s">
        <v>34</v>
      </c>
      <c r="AX298" s="13" t="s">
        <v>72</v>
      </c>
      <c r="AY298" s="168" t="s">
        <v>150</v>
      </c>
    </row>
    <row r="299" spans="2:51" s="13" customFormat="1">
      <c r="B299" s="166"/>
      <c r="D299" s="167" t="s">
        <v>160</v>
      </c>
      <c r="E299" s="168" t="s">
        <v>3</v>
      </c>
      <c r="F299" s="169" t="s">
        <v>385</v>
      </c>
      <c r="H299" s="170">
        <v>-5.67</v>
      </c>
      <c r="I299" s="171"/>
      <c r="L299" s="166"/>
      <c r="M299" s="172"/>
      <c r="N299" s="173"/>
      <c r="O299" s="173"/>
      <c r="P299" s="173"/>
      <c r="Q299" s="173"/>
      <c r="R299" s="173"/>
      <c r="S299" s="173"/>
      <c r="T299" s="174"/>
      <c r="AT299" s="168" t="s">
        <v>160</v>
      </c>
      <c r="AU299" s="168" t="s">
        <v>82</v>
      </c>
      <c r="AV299" s="13" t="s">
        <v>82</v>
      </c>
      <c r="AW299" s="13" t="s">
        <v>34</v>
      </c>
      <c r="AX299" s="13" t="s">
        <v>72</v>
      </c>
      <c r="AY299" s="168" t="s">
        <v>150</v>
      </c>
    </row>
    <row r="300" spans="2:51" s="13" customFormat="1">
      <c r="B300" s="166"/>
      <c r="D300" s="167" t="s">
        <v>160</v>
      </c>
      <c r="E300" s="168" t="s">
        <v>3</v>
      </c>
      <c r="F300" s="169" t="s">
        <v>388</v>
      </c>
      <c r="H300" s="170">
        <v>29.808</v>
      </c>
      <c r="I300" s="171"/>
      <c r="L300" s="166"/>
      <c r="M300" s="172"/>
      <c r="N300" s="173"/>
      <c r="O300" s="173"/>
      <c r="P300" s="173"/>
      <c r="Q300" s="173"/>
      <c r="R300" s="173"/>
      <c r="S300" s="173"/>
      <c r="T300" s="174"/>
      <c r="AT300" s="168" t="s">
        <v>160</v>
      </c>
      <c r="AU300" s="168" t="s">
        <v>82</v>
      </c>
      <c r="AV300" s="13" t="s">
        <v>82</v>
      </c>
      <c r="AW300" s="13" t="s">
        <v>34</v>
      </c>
      <c r="AX300" s="13" t="s">
        <v>72</v>
      </c>
      <c r="AY300" s="168" t="s">
        <v>150</v>
      </c>
    </row>
    <row r="301" spans="2:51" s="13" customFormat="1">
      <c r="B301" s="166"/>
      <c r="D301" s="167" t="s">
        <v>160</v>
      </c>
      <c r="E301" s="168" t="s">
        <v>3</v>
      </c>
      <c r="F301" s="169" t="s">
        <v>358</v>
      </c>
      <c r="H301" s="170">
        <v>-1.8</v>
      </c>
      <c r="I301" s="171"/>
      <c r="L301" s="166"/>
      <c r="M301" s="172"/>
      <c r="N301" s="173"/>
      <c r="O301" s="173"/>
      <c r="P301" s="173"/>
      <c r="Q301" s="173"/>
      <c r="R301" s="173"/>
      <c r="S301" s="173"/>
      <c r="T301" s="174"/>
      <c r="AT301" s="168" t="s">
        <v>160</v>
      </c>
      <c r="AU301" s="168" t="s">
        <v>82</v>
      </c>
      <c r="AV301" s="13" t="s">
        <v>82</v>
      </c>
      <c r="AW301" s="13" t="s">
        <v>34</v>
      </c>
      <c r="AX301" s="13" t="s">
        <v>72</v>
      </c>
      <c r="AY301" s="168" t="s">
        <v>150</v>
      </c>
    </row>
    <row r="302" spans="2:51" s="13" customFormat="1">
      <c r="B302" s="166"/>
      <c r="D302" s="167" t="s">
        <v>160</v>
      </c>
      <c r="E302" s="168" t="s">
        <v>3</v>
      </c>
      <c r="F302" s="169" t="s">
        <v>389</v>
      </c>
      <c r="H302" s="170">
        <v>65.123999999999995</v>
      </c>
      <c r="I302" s="171"/>
      <c r="L302" s="166"/>
      <c r="M302" s="172"/>
      <c r="N302" s="173"/>
      <c r="O302" s="173"/>
      <c r="P302" s="173"/>
      <c r="Q302" s="173"/>
      <c r="R302" s="173"/>
      <c r="S302" s="173"/>
      <c r="T302" s="174"/>
      <c r="AT302" s="168" t="s">
        <v>160</v>
      </c>
      <c r="AU302" s="168" t="s">
        <v>82</v>
      </c>
      <c r="AV302" s="13" t="s">
        <v>82</v>
      </c>
      <c r="AW302" s="13" t="s">
        <v>34</v>
      </c>
      <c r="AX302" s="13" t="s">
        <v>72</v>
      </c>
      <c r="AY302" s="168" t="s">
        <v>150</v>
      </c>
    </row>
    <row r="303" spans="2:51" s="13" customFormat="1">
      <c r="B303" s="166"/>
      <c r="D303" s="167" t="s">
        <v>160</v>
      </c>
      <c r="E303" s="168" t="s">
        <v>3</v>
      </c>
      <c r="F303" s="169" t="s">
        <v>390</v>
      </c>
      <c r="H303" s="170">
        <v>-7.83</v>
      </c>
      <c r="I303" s="171"/>
      <c r="L303" s="166"/>
      <c r="M303" s="172"/>
      <c r="N303" s="173"/>
      <c r="O303" s="173"/>
      <c r="P303" s="173"/>
      <c r="Q303" s="173"/>
      <c r="R303" s="173"/>
      <c r="S303" s="173"/>
      <c r="T303" s="174"/>
      <c r="AT303" s="168" t="s">
        <v>160</v>
      </c>
      <c r="AU303" s="168" t="s">
        <v>82</v>
      </c>
      <c r="AV303" s="13" t="s">
        <v>82</v>
      </c>
      <c r="AW303" s="13" t="s">
        <v>34</v>
      </c>
      <c r="AX303" s="13" t="s">
        <v>72</v>
      </c>
      <c r="AY303" s="168" t="s">
        <v>150</v>
      </c>
    </row>
    <row r="304" spans="2:51" s="13" customFormat="1">
      <c r="B304" s="166"/>
      <c r="D304" s="167" t="s">
        <v>160</v>
      </c>
      <c r="E304" s="168" t="s">
        <v>3</v>
      </c>
      <c r="F304" s="169" t="s">
        <v>355</v>
      </c>
      <c r="H304" s="170">
        <v>-1.6</v>
      </c>
      <c r="I304" s="171"/>
      <c r="L304" s="166"/>
      <c r="M304" s="172"/>
      <c r="N304" s="173"/>
      <c r="O304" s="173"/>
      <c r="P304" s="173"/>
      <c r="Q304" s="173"/>
      <c r="R304" s="173"/>
      <c r="S304" s="173"/>
      <c r="T304" s="174"/>
      <c r="AT304" s="168" t="s">
        <v>160</v>
      </c>
      <c r="AU304" s="168" t="s">
        <v>82</v>
      </c>
      <c r="AV304" s="13" t="s">
        <v>82</v>
      </c>
      <c r="AW304" s="13" t="s">
        <v>34</v>
      </c>
      <c r="AX304" s="13" t="s">
        <v>72</v>
      </c>
      <c r="AY304" s="168" t="s">
        <v>150</v>
      </c>
    </row>
    <row r="305" spans="2:51" s="13" customFormat="1">
      <c r="B305" s="166"/>
      <c r="D305" s="167" t="s">
        <v>160</v>
      </c>
      <c r="E305" s="168" t="s">
        <v>3</v>
      </c>
      <c r="F305" s="169" t="s">
        <v>391</v>
      </c>
      <c r="H305" s="170">
        <v>59.161999999999999</v>
      </c>
      <c r="I305" s="171"/>
      <c r="L305" s="166"/>
      <c r="M305" s="172"/>
      <c r="N305" s="173"/>
      <c r="O305" s="173"/>
      <c r="P305" s="173"/>
      <c r="Q305" s="173"/>
      <c r="R305" s="173"/>
      <c r="S305" s="173"/>
      <c r="T305" s="174"/>
      <c r="AT305" s="168" t="s">
        <v>160</v>
      </c>
      <c r="AU305" s="168" t="s">
        <v>82</v>
      </c>
      <c r="AV305" s="13" t="s">
        <v>82</v>
      </c>
      <c r="AW305" s="13" t="s">
        <v>34</v>
      </c>
      <c r="AX305" s="13" t="s">
        <v>72</v>
      </c>
      <c r="AY305" s="168" t="s">
        <v>150</v>
      </c>
    </row>
    <row r="306" spans="2:51" s="13" customFormat="1">
      <c r="B306" s="166"/>
      <c r="D306" s="167" t="s">
        <v>160</v>
      </c>
      <c r="E306" s="168" t="s">
        <v>3</v>
      </c>
      <c r="F306" s="169" t="s">
        <v>358</v>
      </c>
      <c r="H306" s="170">
        <v>-1.8</v>
      </c>
      <c r="I306" s="171"/>
      <c r="L306" s="166"/>
      <c r="M306" s="172"/>
      <c r="N306" s="173"/>
      <c r="O306" s="173"/>
      <c r="P306" s="173"/>
      <c r="Q306" s="173"/>
      <c r="R306" s="173"/>
      <c r="S306" s="173"/>
      <c r="T306" s="174"/>
      <c r="AT306" s="168" t="s">
        <v>160</v>
      </c>
      <c r="AU306" s="168" t="s">
        <v>82</v>
      </c>
      <c r="AV306" s="13" t="s">
        <v>82</v>
      </c>
      <c r="AW306" s="13" t="s">
        <v>34</v>
      </c>
      <c r="AX306" s="13" t="s">
        <v>72</v>
      </c>
      <c r="AY306" s="168" t="s">
        <v>150</v>
      </c>
    </row>
    <row r="307" spans="2:51" s="13" customFormat="1">
      <c r="B307" s="166"/>
      <c r="D307" s="167" t="s">
        <v>160</v>
      </c>
      <c r="E307" s="168" t="s">
        <v>3</v>
      </c>
      <c r="F307" s="169" t="s">
        <v>360</v>
      </c>
      <c r="H307" s="170">
        <v>-2.2000000000000002</v>
      </c>
      <c r="I307" s="171"/>
      <c r="L307" s="166"/>
      <c r="M307" s="172"/>
      <c r="N307" s="173"/>
      <c r="O307" s="173"/>
      <c r="P307" s="173"/>
      <c r="Q307" s="173"/>
      <c r="R307" s="173"/>
      <c r="S307" s="173"/>
      <c r="T307" s="174"/>
      <c r="AT307" s="168" t="s">
        <v>160</v>
      </c>
      <c r="AU307" s="168" t="s">
        <v>82</v>
      </c>
      <c r="AV307" s="13" t="s">
        <v>82</v>
      </c>
      <c r="AW307" s="13" t="s">
        <v>34</v>
      </c>
      <c r="AX307" s="13" t="s">
        <v>72</v>
      </c>
      <c r="AY307" s="168" t="s">
        <v>150</v>
      </c>
    </row>
    <row r="308" spans="2:51" s="13" customFormat="1">
      <c r="B308" s="166"/>
      <c r="D308" s="167" t="s">
        <v>160</v>
      </c>
      <c r="E308" s="168" t="s">
        <v>3</v>
      </c>
      <c r="F308" s="169" t="s">
        <v>392</v>
      </c>
      <c r="H308" s="170">
        <v>35.834000000000003</v>
      </c>
      <c r="I308" s="171"/>
      <c r="L308" s="166"/>
      <c r="M308" s="172"/>
      <c r="N308" s="173"/>
      <c r="O308" s="173"/>
      <c r="P308" s="173"/>
      <c r="Q308" s="173"/>
      <c r="R308" s="173"/>
      <c r="S308" s="173"/>
      <c r="T308" s="174"/>
      <c r="AT308" s="168" t="s">
        <v>160</v>
      </c>
      <c r="AU308" s="168" t="s">
        <v>82</v>
      </c>
      <c r="AV308" s="13" t="s">
        <v>82</v>
      </c>
      <c r="AW308" s="13" t="s">
        <v>34</v>
      </c>
      <c r="AX308" s="13" t="s">
        <v>72</v>
      </c>
      <c r="AY308" s="168" t="s">
        <v>150</v>
      </c>
    </row>
    <row r="309" spans="2:51" s="13" customFormat="1">
      <c r="B309" s="166"/>
      <c r="D309" s="167" t="s">
        <v>160</v>
      </c>
      <c r="E309" s="168" t="s">
        <v>3</v>
      </c>
      <c r="F309" s="169" t="s">
        <v>348</v>
      </c>
      <c r="H309" s="170">
        <v>-3.6</v>
      </c>
      <c r="I309" s="171"/>
      <c r="L309" s="166"/>
      <c r="M309" s="172"/>
      <c r="N309" s="173"/>
      <c r="O309" s="173"/>
      <c r="P309" s="173"/>
      <c r="Q309" s="173"/>
      <c r="R309" s="173"/>
      <c r="S309" s="173"/>
      <c r="T309" s="174"/>
      <c r="AT309" s="168" t="s">
        <v>160</v>
      </c>
      <c r="AU309" s="168" t="s">
        <v>82</v>
      </c>
      <c r="AV309" s="13" t="s">
        <v>82</v>
      </c>
      <c r="AW309" s="13" t="s">
        <v>34</v>
      </c>
      <c r="AX309" s="13" t="s">
        <v>72</v>
      </c>
      <c r="AY309" s="168" t="s">
        <v>150</v>
      </c>
    </row>
    <row r="310" spans="2:51" s="13" customFormat="1">
      <c r="B310" s="166"/>
      <c r="D310" s="167" t="s">
        <v>160</v>
      </c>
      <c r="E310" s="168" t="s">
        <v>3</v>
      </c>
      <c r="F310" s="169" t="s">
        <v>393</v>
      </c>
      <c r="H310" s="170">
        <v>66.744</v>
      </c>
      <c r="I310" s="171"/>
      <c r="L310" s="166"/>
      <c r="M310" s="172"/>
      <c r="N310" s="173"/>
      <c r="O310" s="173"/>
      <c r="P310" s="173"/>
      <c r="Q310" s="173"/>
      <c r="R310" s="173"/>
      <c r="S310" s="173"/>
      <c r="T310" s="174"/>
      <c r="AT310" s="168" t="s">
        <v>160</v>
      </c>
      <c r="AU310" s="168" t="s">
        <v>82</v>
      </c>
      <c r="AV310" s="13" t="s">
        <v>82</v>
      </c>
      <c r="AW310" s="13" t="s">
        <v>34</v>
      </c>
      <c r="AX310" s="13" t="s">
        <v>72</v>
      </c>
      <c r="AY310" s="168" t="s">
        <v>150</v>
      </c>
    </row>
    <row r="311" spans="2:51" s="13" customFormat="1">
      <c r="B311" s="166"/>
      <c r="D311" s="167" t="s">
        <v>160</v>
      </c>
      <c r="E311" s="168" t="s">
        <v>3</v>
      </c>
      <c r="F311" s="169" t="s">
        <v>360</v>
      </c>
      <c r="H311" s="170">
        <v>-2.2000000000000002</v>
      </c>
      <c r="I311" s="171"/>
      <c r="L311" s="166"/>
      <c r="M311" s="172"/>
      <c r="N311" s="173"/>
      <c r="O311" s="173"/>
      <c r="P311" s="173"/>
      <c r="Q311" s="173"/>
      <c r="R311" s="173"/>
      <c r="S311" s="173"/>
      <c r="T311" s="174"/>
      <c r="AT311" s="168" t="s">
        <v>160</v>
      </c>
      <c r="AU311" s="168" t="s">
        <v>82</v>
      </c>
      <c r="AV311" s="13" t="s">
        <v>82</v>
      </c>
      <c r="AW311" s="13" t="s">
        <v>34</v>
      </c>
      <c r="AX311" s="13" t="s">
        <v>72</v>
      </c>
      <c r="AY311" s="168" t="s">
        <v>150</v>
      </c>
    </row>
    <row r="312" spans="2:51" s="13" customFormat="1">
      <c r="B312" s="166"/>
      <c r="D312" s="167" t="s">
        <v>160</v>
      </c>
      <c r="E312" s="168" t="s">
        <v>3</v>
      </c>
      <c r="F312" s="169" t="s">
        <v>358</v>
      </c>
      <c r="H312" s="170">
        <v>-1.8</v>
      </c>
      <c r="I312" s="171"/>
      <c r="L312" s="166"/>
      <c r="M312" s="172"/>
      <c r="N312" s="173"/>
      <c r="O312" s="173"/>
      <c r="P312" s="173"/>
      <c r="Q312" s="173"/>
      <c r="R312" s="173"/>
      <c r="S312" s="173"/>
      <c r="T312" s="174"/>
      <c r="AT312" s="168" t="s">
        <v>160</v>
      </c>
      <c r="AU312" s="168" t="s">
        <v>82</v>
      </c>
      <c r="AV312" s="13" t="s">
        <v>82</v>
      </c>
      <c r="AW312" s="13" t="s">
        <v>34</v>
      </c>
      <c r="AX312" s="13" t="s">
        <v>72</v>
      </c>
      <c r="AY312" s="168" t="s">
        <v>150</v>
      </c>
    </row>
    <row r="313" spans="2:51" s="13" customFormat="1">
      <c r="B313" s="166"/>
      <c r="D313" s="167" t="s">
        <v>160</v>
      </c>
      <c r="E313" s="168" t="s">
        <v>3</v>
      </c>
      <c r="F313" s="169" t="s">
        <v>394</v>
      </c>
      <c r="H313" s="170">
        <v>-17.010000000000002</v>
      </c>
      <c r="I313" s="171"/>
      <c r="L313" s="166"/>
      <c r="M313" s="172"/>
      <c r="N313" s="173"/>
      <c r="O313" s="173"/>
      <c r="P313" s="173"/>
      <c r="Q313" s="173"/>
      <c r="R313" s="173"/>
      <c r="S313" s="173"/>
      <c r="T313" s="174"/>
      <c r="AT313" s="168" t="s">
        <v>160</v>
      </c>
      <c r="AU313" s="168" t="s">
        <v>82</v>
      </c>
      <c r="AV313" s="13" t="s">
        <v>82</v>
      </c>
      <c r="AW313" s="13" t="s">
        <v>34</v>
      </c>
      <c r="AX313" s="13" t="s">
        <v>72</v>
      </c>
      <c r="AY313" s="168" t="s">
        <v>150</v>
      </c>
    </row>
    <row r="314" spans="2:51" s="13" customFormat="1">
      <c r="B314" s="166"/>
      <c r="D314" s="167" t="s">
        <v>160</v>
      </c>
      <c r="E314" s="168" t="s">
        <v>3</v>
      </c>
      <c r="F314" s="169" t="s">
        <v>390</v>
      </c>
      <c r="H314" s="170">
        <v>-7.83</v>
      </c>
      <c r="I314" s="171"/>
      <c r="L314" s="166"/>
      <c r="M314" s="172"/>
      <c r="N314" s="173"/>
      <c r="O314" s="173"/>
      <c r="P314" s="173"/>
      <c r="Q314" s="173"/>
      <c r="R314" s="173"/>
      <c r="S314" s="173"/>
      <c r="T314" s="174"/>
      <c r="AT314" s="168" t="s">
        <v>160</v>
      </c>
      <c r="AU314" s="168" t="s">
        <v>82</v>
      </c>
      <c r="AV314" s="13" t="s">
        <v>82</v>
      </c>
      <c r="AW314" s="13" t="s">
        <v>34</v>
      </c>
      <c r="AX314" s="13" t="s">
        <v>72</v>
      </c>
      <c r="AY314" s="168" t="s">
        <v>150</v>
      </c>
    </row>
    <row r="315" spans="2:51" s="13" customFormat="1">
      <c r="B315" s="166"/>
      <c r="D315" s="167" t="s">
        <v>160</v>
      </c>
      <c r="E315" s="168" t="s">
        <v>3</v>
      </c>
      <c r="F315" s="169" t="s">
        <v>395</v>
      </c>
      <c r="H315" s="170">
        <v>65.772000000000006</v>
      </c>
      <c r="I315" s="171"/>
      <c r="L315" s="166"/>
      <c r="M315" s="172"/>
      <c r="N315" s="173"/>
      <c r="O315" s="173"/>
      <c r="P315" s="173"/>
      <c r="Q315" s="173"/>
      <c r="R315" s="173"/>
      <c r="S315" s="173"/>
      <c r="T315" s="174"/>
      <c r="AT315" s="168" t="s">
        <v>160</v>
      </c>
      <c r="AU315" s="168" t="s">
        <v>82</v>
      </c>
      <c r="AV315" s="13" t="s">
        <v>82</v>
      </c>
      <c r="AW315" s="13" t="s">
        <v>34</v>
      </c>
      <c r="AX315" s="13" t="s">
        <v>72</v>
      </c>
      <c r="AY315" s="168" t="s">
        <v>150</v>
      </c>
    </row>
    <row r="316" spans="2:51" s="13" customFormat="1">
      <c r="B316" s="166"/>
      <c r="D316" s="167" t="s">
        <v>160</v>
      </c>
      <c r="E316" s="168" t="s">
        <v>3</v>
      </c>
      <c r="F316" s="169" t="s">
        <v>360</v>
      </c>
      <c r="H316" s="170">
        <v>-2.2000000000000002</v>
      </c>
      <c r="I316" s="171"/>
      <c r="L316" s="166"/>
      <c r="M316" s="172"/>
      <c r="N316" s="173"/>
      <c r="O316" s="173"/>
      <c r="P316" s="173"/>
      <c r="Q316" s="173"/>
      <c r="R316" s="173"/>
      <c r="S316" s="173"/>
      <c r="T316" s="174"/>
      <c r="AT316" s="168" t="s">
        <v>160</v>
      </c>
      <c r="AU316" s="168" t="s">
        <v>82</v>
      </c>
      <c r="AV316" s="13" t="s">
        <v>82</v>
      </c>
      <c r="AW316" s="13" t="s">
        <v>34</v>
      </c>
      <c r="AX316" s="13" t="s">
        <v>72</v>
      </c>
      <c r="AY316" s="168" t="s">
        <v>150</v>
      </c>
    </row>
    <row r="317" spans="2:51" s="13" customFormat="1">
      <c r="B317" s="166"/>
      <c r="D317" s="167" t="s">
        <v>160</v>
      </c>
      <c r="E317" s="168" t="s">
        <v>3</v>
      </c>
      <c r="F317" s="169" t="s">
        <v>396</v>
      </c>
      <c r="H317" s="170">
        <v>14.904</v>
      </c>
      <c r="I317" s="171"/>
      <c r="L317" s="166"/>
      <c r="M317" s="172"/>
      <c r="N317" s="173"/>
      <c r="O317" s="173"/>
      <c r="P317" s="173"/>
      <c r="Q317" s="173"/>
      <c r="R317" s="173"/>
      <c r="S317" s="173"/>
      <c r="T317" s="174"/>
      <c r="AT317" s="168" t="s">
        <v>160</v>
      </c>
      <c r="AU317" s="168" t="s">
        <v>82</v>
      </c>
      <c r="AV317" s="13" t="s">
        <v>82</v>
      </c>
      <c r="AW317" s="13" t="s">
        <v>34</v>
      </c>
      <c r="AX317" s="13" t="s">
        <v>72</v>
      </c>
      <c r="AY317" s="168" t="s">
        <v>150</v>
      </c>
    </row>
    <row r="318" spans="2:51" s="13" customFormat="1">
      <c r="B318" s="166"/>
      <c r="D318" s="167" t="s">
        <v>160</v>
      </c>
      <c r="E318" s="168" t="s">
        <v>3</v>
      </c>
      <c r="F318" s="169" t="s">
        <v>219</v>
      </c>
      <c r="H318" s="170">
        <v>-2.8</v>
      </c>
      <c r="I318" s="171"/>
      <c r="L318" s="166"/>
      <c r="M318" s="172"/>
      <c r="N318" s="173"/>
      <c r="O318" s="173"/>
      <c r="P318" s="173"/>
      <c r="Q318" s="173"/>
      <c r="R318" s="173"/>
      <c r="S318" s="173"/>
      <c r="T318" s="174"/>
      <c r="AT318" s="168" t="s">
        <v>160</v>
      </c>
      <c r="AU318" s="168" t="s">
        <v>82</v>
      </c>
      <c r="AV318" s="13" t="s">
        <v>82</v>
      </c>
      <c r="AW318" s="13" t="s">
        <v>34</v>
      </c>
      <c r="AX318" s="13" t="s">
        <v>72</v>
      </c>
      <c r="AY318" s="168" t="s">
        <v>150</v>
      </c>
    </row>
    <row r="319" spans="2:51" s="13" customFormat="1">
      <c r="B319" s="166"/>
      <c r="D319" s="167" t="s">
        <v>160</v>
      </c>
      <c r="E319" s="168" t="s">
        <v>3</v>
      </c>
      <c r="F319" s="169" t="s">
        <v>397</v>
      </c>
      <c r="H319" s="170">
        <v>16.524000000000001</v>
      </c>
      <c r="I319" s="171"/>
      <c r="L319" s="166"/>
      <c r="M319" s="172"/>
      <c r="N319" s="173"/>
      <c r="O319" s="173"/>
      <c r="P319" s="173"/>
      <c r="Q319" s="173"/>
      <c r="R319" s="173"/>
      <c r="S319" s="173"/>
      <c r="T319" s="174"/>
      <c r="AT319" s="168" t="s">
        <v>160</v>
      </c>
      <c r="AU319" s="168" t="s">
        <v>82</v>
      </c>
      <c r="AV319" s="13" t="s">
        <v>82</v>
      </c>
      <c r="AW319" s="13" t="s">
        <v>34</v>
      </c>
      <c r="AX319" s="13" t="s">
        <v>72</v>
      </c>
      <c r="AY319" s="168" t="s">
        <v>150</v>
      </c>
    </row>
    <row r="320" spans="2:51" s="13" customFormat="1">
      <c r="B320" s="166"/>
      <c r="D320" s="167" t="s">
        <v>160</v>
      </c>
      <c r="E320" s="168" t="s">
        <v>3</v>
      </c>
      <c r="F320" s="169" t="s">
        <v>219</v>
      </c>
      <c r="H320" s="170">
        <v>-2.8</v>
      </c>
      <c r="I320" s="171"/>
      <c r="L320" s="166"/>
      <c r="M320" s="172"/>
      <c r="N320" s="173"/>
      <c r="O320" s="173"/>
      <c r="P320" s="173"/>
      <c r="Q320" s="173"/>
      <c r="R320" s="173"/>
      <c r="S320" s="173"/>
      <c r="T320" s="174"/>
      <c r="AT320" s="168" t="s">
        <v>160</v>
      </c>
      <c r="AU320" s="168" t="s">
        <v>82</v>
      </c>
      <c r="AV320" s="13" t="s">
        <v>82</v>
      </c>
      <c r="AW320" s="13" t="s">
        <v>34</v>
      </c>
      <c r="AX320" s="13" t="s">
        <v>72</v>
      </c>
      <c r="AY320" s="168" t="s">
        <v>150</v>
      </c>
    </row>
    <row r="321" spans="1:65" s="13" customFormat="1">
      <c r="B321" s="166"/>
      <c r="D321" s="167" t="s">
        <v>160</v>
      </c>
      <c r="E321" s="168" t="s">
        <v>3</v>
      </c>
      <c r="F321" s="169" t="s">
        <v>398</v>
      </c>
      <c r="H321" s="170">
        <v>16.847999999999999</v>
      </c>
      <c r="I321" s="171"/>
      <c r="L321" s="166"/>
      <c r="M321" s="172"/>
      <c r="N321" s="173"/>
      <c r="O321" s="173"/>
      <c r="P321" s="173"/>
      <c r="Q321" s="173"/>
      <c r="R321" s="173"/>
      <c r="S321" s="173"/>
      <c r="T321" s="174"/>
      <c r="AT321" s="168" t="s">
        <v>160</v>
      </c>
      <c r="AU321" s="168" t="s">
        <v>82</v>
      </c>
      <c r="AV321" s="13" t="s">
        <v>82</v>
      </c>
      <c r="AW321" s="13" t="s">
        <v>34</v>
      </c>
      <c r="AX321" s="13" t="s">
        <v>72</v>
      </c>
      <c r="AY321" s="168" t="s">
        <v>150</v>
      </c>
    </row>
    <row r="322" spans="1:65" s="13" customFormat="1">
      <c r="B322" s="166"/>
      <c r="D322" s="167" t="s">
        <v>160</v>
      </c>
      <c r="E322" s="168" t="s">
        <v>3</v>
      </c>
      <c r="F322" s="169" t="s">
        <v>231</v>
      </c>
      <c r="H322" s="170">
        <v>-1.4</v>
      </c>
      <c r="I322" s="171"/>
      <c r="L322" s="166"/>
      <c r="M322" s="172"/>
      <c r="N322" s="173"/>
      <c r="O322" s="173"/>
      <c r="P322" s="173"/>
      <c r="Q322" s="173"/>
      <c r="R322" s="173"/>
      <c r="S322" s="173"/>
      <c r="T322" s="174"/>
      <c r="AT322" s="168" t="s">
        <v>160</v>
      </c>
      <c r="AU322" s="168" t="s">
        <v>82</v>
      </c>
      <c r="AV322" s="13" t="s">
        <v>82</v>
      </c>
      <c r="AW322" s="13" t="s">
        <v>34</v>
      </c>
      <c r="AX322" s="13" t="s">
        <v>72</v>
      </c>
      <c r="AY322" s="168" t="s">
        <v>150</v>
      </c>
    </row>
    <row r="323" spans="1:65" s="13" customFormat="1">
      <c r="B323" s="166"/>
      <c r="D323" s="167" t="s">
        <v>160</v>
      </c>
      <c r="E323" s="168" t="s">
        <v>3</v>
      </c>
      <c r="F323" s="169" t="s">
        <v>399</v>
      </c>
      <c r="H323" s="170">
        <v>18.468</v>
      </c>
      <c r="I323" s="171"/>
      <c r="L323" s="166"/>
      <c r="M323" s="172"/>
      <c r="N323" s="173"/>
      <c r="O323" s="173"/>
      <c r="P323" s="173"/>
      <c r="Q323" s="173"/>
      <c r="R323" s="173"/>
      <c r="S323" s="173"/>
      <c r="T323" s="174"/>
      <c r="AT323" s="168" t="s">
        <v>160</v>
      </c>
      <c r="AU323" s="168" t="s">
        <v>82</v>
      </c>
      <c r="AV323" s="13" t="s">
        <v>82</v>
      </c>
      <c r="AW323" s="13" t="s">
        <v>34</v>
      </c>
      <c r="AX323" s="13" t="s">
        <v>72</v>
      </c>
      <c r="AY323" s="168" t="s">
        <v>150</v>
      </c>
    </row>
    <row r="324" spans="1:65" s="13" customFormat="1">
      <c r="B324" s="166"/>
      <c r="D324" s="167" t="s">
        <v>160</v>
      </c>
      <c r="E324" s="168" t="s">
        <v>3</v>
      </c>
      <c r="F324" s="169" t="s">
        <v>231</v>
      </c>
      <c r="H324" s="170">
        <v>-1.4</v>
      </c>
      <c r="I324" s="171"/>
      <c r="L324" s="166"/>
      <c r="M324" s="172"/>
      <c r="N324" s="173"/>
      <c r="O324" s="173"/>
      <c r="P324" s="173"/>
      <c r="Q324" s="173"/>
      <c r="R324" s="173"/>
      <c r="S324" s="173"/>
      <c r="T324" s="174"/>
      <c r="AT324" s="168" t="s">
        <v>160</v>
      </c>
      <c r="AU324" s="168" t="s">
        <v>82</v>
      </c>
      <c r="AV324" s="13" t="s">
        <v>82</v>
      </c>
      <c r="AW324" s="13" t="s">
        <v>34</v>
      </c>
      <c r="AX324" s="13" t="s">
        <v>72</v>
      </c>
      <c r="AY324" s="168" t="s">
        <v>150</v>
      </c>
    </row>
    <row r="325" spans="1:65" s="13" customFormat="1">
      <c r="B325" s="166"/>
      <c r="D325" s="167" t="s">
        <v>160</v>
      </c>
      <c r="E325" s="168" t="s">
        <v>3</v>
      </c>
      <c r="F325" s="169" t="s">
        <v>400</v>
      </c>
      <c r="H325" s="170">
        <v>-349.34899999999999</v>
      </c>
      <c r="I325" s="171"/>
      <c r="L325" s="166"/>
      <c r="M325" s="172"/>
      <c r="N325" s="173"/>
      <c r="O325" s="173"/>
      <c r="P325" s="173"/>
      <c r="Q325" s="173"/>
      <c r="R325" s="173"/>
      <c r="S325" s="173"/>
      <c r="T325" s="174"/>
      <c r="AT325" s="168" t="s">
        <v>160</v>
      </c>
      <c r="AU325" s="168" t="s">
        <v>82</v>
      </c>
      <c r="AV325" s="13" t="s">
        <v>82</v>
      </c>
      <c r="AW325" s="13" t="s">
        <v>34</v>
      </c>
      <c r="AX325" s="13" t="s">
        <v>72</v>
      </c>
      <c r="AY325" s="168" t="s">
        <v>150</v>
      </c>
    </row>
    <row r="326" spans="1:65" s="14" customFormat="1">
      <c r="B326" s="179"/>
      <c r="D326" s="167" t="s">
        <v>160</v>
      </c>
      <c r="E326" s="180" t="s">
        <v>3</v>
      </c>
      <c r="F326" s="181" t="s">
        <v>220</v>
      </c>
      <c r="H326" s="182">
        <v>1336.5110000000006</v>
      </c>
      <c r="I326" s="183"/>
      <c r="L326" s="179"/>
      <c r="M326" s="184"/>
      <c r="N326" s="185"/>
      <c r="O326" s="185"/>
      <c r="P326" s="185"/>
      <c r="Q326" s="185"/>
      <c r="R326" s="185"/>
      <c r="S326" s="185"/>
      <c r="T326" s="186"/>
      <c r="AT326" s="180" t="s">
        <v>160</v>
      </c>
      <c r="AU326" s="180" t="s">
        <v>82</v>
      </c>
      <c r="AV326" s="14" t="s">
        <v>158</v>
      </c>
      <c r="AW326" s="14" t="s">
        <v>34</v>
      </c>
      <c r="AX326" s="14" t="s">
        <v>80</v>
      </c>
      <c r="AY326" s="180" t="s">
        <v>150</v>
      </c>
    </row>
    <row r="327" spans="1:65" s="2" customFormat="1" ht="36" customHeight="1">
      <c r="A327" s="33"/>
      <c r="B327" s="152"/>
      <c r="C327" s="153" t="s">
        <v>401</v>
      </c>
      <c r="D327" s="153" t="s">
        <v>153</v>
      </c>
      <c r="E327" s="154" t="s">
        <v>402</v>
      </c>
      <c r="F327" s="155" t="s">
        <v>403</v>
      </c>
      <c r="G327" s="156" t="s">
        <v>200</v>
      </c>
      <c r="H327" s="157">
        <v>1685.86</v>
      </c>
      <c r="I327" s="158"/>
      <c r="J327" s="159">
        <f>ROUND(I327*H327,2)</f>
        <v>0</v>
      </c>
      <c r="K327" s="155" t="s">
        <v>157</v>
      </c>
      <c r="L327" s="34"/>
      <c r="M327" s="160" t="s">
        <v>3</v>
      </c>
      <c r="N327" s="161" t="s">
        <v>43</v>
      </c>
      <c r="O327" s="54"/>
      <c r="P327" s="162">
        <f>O327*H327</f>
        <v>0</v>
      </c>
      <c r="Q327" s="162">
        <v>7.9000000000000008E-3</v>
      </c>
      <c r="R327" s="162">
        <f>Q327*H327</f>
        <v>13.318294</v>
      </c>
      <c r="S327" s="162">
        <v>0</v>
      </c>
      <c r="T327" s="163">
        <f>S327*H327</f>
        <v>0</v>
      </c>
      <c r="U327" s="33"/>
      <c r="V327" s="33"/>
      <c r="W327" s="33"/>
      <c r="X327" s="33"/>
      <c r="Y327" s="33"/>
      <c r="Z327" s="33"/>
      <c r="AA327" s="33"/>
      <c r="AB327" s="33"/>
      <c r="AC327" s="33"/>
      <c r="AD327" s="33"/>
      <c r="AE327" s="33"/>
      <c r="AR327" s="164" t="s">
        <v>158</v>
      </c>
      <c r="AT327" s="164" t="s">
        <v>153</v>
      </c>
      <c r="AU327" s="164" t="s">
        <v>82</v>
      </c>
      <c r="AY327" s="18" t="s">
        <v>150</v>
      </c>
      <c r="BE327" s="165">
        <f>IF(N327="základní",J327,0)</f>
        <v>0</v>
      </c>
      <c r="BF327" s="165">
        <f>IF(N327="snížená",J327,0)</f>
        <v>0</v>
      </c>
      <c r="BG327" s="165">
        <f>IF(N327="zákl. přenesená",J327,0)</f>
        <v>0</v>
      </c>
      <c r="BH327" s="165">
        <f>IF(N327="sníž. přenesená",J327,0)</f>
        <v>0</v>
      </c>
      <c r="BI327" s="165">
        <f>IF(N327="nulová",J327,0)</f>
        <v>0</v>
      </c>
      <c r="BJ327" s="18" t="s">
        <v>80</v>
      </c>
      <c r="BK327" s="165">
        <f>ROUND(I327*H327,2)</f>
        <v>0</v>
      </c>
      <c r="BL327" s="18" t="s">
        <v>158</v>
      </c>
      <c r="BM327" s="164" t="s">
        <v>404</v>
      </c>
    </row>
    <row r="328" spans="1:65" s="2" customFormat="1" ht="78">
      <c r="A328" s="33"/>
      <c r="B328" s="34"/>
      <c r="C328" s="33"/>
      <c r="D328" s="167" t="s">
        <v>170</v>
      </c>
      <c r="E328" s="33"/>
      <c r="F328" s="178" t="s">
        <v>312</v>
      </c>
      <c r="G328" s="33"/>
      <c r="H328" s="33"/>
      <c r="I328" s="92"/>
      <c r="J328" s="33"/>
      <c r="K328" s="33"/>
      <c r="L328" s="34"/>
      <c r="M328" s="176"/>
      <c r="N328" s="177"/>
      <c r="O328" s="54"/>
      <c r="P328" s="54"/>
      <c r="Q328" s="54"/>
      <c r="R328" s="54"/>
      <c r="S328" s="54"/>
      <c r="T328" s="55"/>
      <c r="U328" s="33"/>
      <c r="V328" s="33"/>
      <c r="W328" s="33"/>
      <c r="X328" s="33"/>
      <c r="Y328" s="33"/>
      <c r="Z328" s="33"/>
      <c r="AA328" s="33"/>
      <c r="AB328" s="33"/>
      <c r="AC328" s="33"/>
      <c r="AD328" s="33"/>
      <c r="AE328" s="33"/>
      <c r="AT328" s="18" t="s">
        <v>170</v>
      </c>
      <c r="AU328" s="18" t="s">
        <v>82</v>
      </c>
    </row>
    <row r="329" spans="1:65" s="13" customFormat="1">
      <c r="B329" s="166"/>
      <c r="D329" s="167" t="s">
        <v>160</v>
      </c>
      <c r="E329" s="168" t="s">
        <v>3</v>
      </c>
      <c r="F329" s="169" t="s">
        <v>338</v>
      </c>
      <c r="H329" s="170">
        <v>58.838000000000001</v>
      </c>
      <c r="I329" s="171"/>
      <c r="L329" s="166"/>
      <c r="M329" s="172"/>
      <c r="N329" s="173"/>
      <c r="O329" s="173"/>
      <c r="P329" s="173"/>
      <c r="Q329" s="173"/>
      <c r="R329" s="173"/>
      <c r="S329" s="173"/>
      <c r="T329" s="174"/>
      <c r="AT329" s="168" t="s">
        <v>160</v>
      </c>
      <c r="AU329" s="168" t="s">
        <v>82</v>
      </c>
      <c r="AV329" s="13" t="s">
        <v>82</v>
      </c>
      <c r="AW329" s="13" t="s">
        <v>34</v>
      </c>
      <c r="AX329" s="13" t="s">
        <v>72</v>
      </c>
      <c r="AY329" s="168" t="s">
        <v>150</v>
      </c>
    </row>
    <row r="330" spans="1:65" s="13" customFormat="1">
      <c r="B330" s="166"/>
      <c r="D330" s="167" t="s">
        <v>160</v>
      </c>
      <c r="E330" s="168" t="s">
        <v>3</v>
      </c>
      <c r="F330" s="169" t="s">
        <v>339</v>
      </c>
      <c r="H330" s="170">
        <v>-2.4239999999999999</v>
      </c>
      <c r="I330" s="171"/>
      <c r="L330" s="166"/>
      <c r="M330" s="172"/>
      <c r="N330" s="173"/>
      <c r="O330" s="173"/>
      <c r="P330" s="173"/>
      <c r="Q330" s="173"/>
      <c r="R330" s="173"/>
      <c r="S330" s="173"/>
      <c r="T330" s="174"/>
      <c r="AT330" s="168" t="s">
        <v>160</v>
      </c>
      <c r="AU330" s="168" t="s">
        <v>82</v>
      </c>
      <c r="AV330" s="13" t="s">
        <v>82</v>
      </c>
      <c r="AW330" s="13" t="s">
        <v>34</v>
      </c>
      <c r="AX330" s="13" t="s">
        <v>72</v>
      </c>
      <c r="AY330" s="168" t="s">
        <v>150</v>
      </c>
    </row>
    <row r="331" spans="1:65" s="13" customFormat="1">
      <c r="B331" s="166"/>
      <c r="D331" s="167" t="s">
        <v>160</v>
      </c>
      <c r="E331" s="168" t="s">
        <v>3</v>
      </c>
      <c r="F331" s="169" t="s">
        <v>340</v>
      </c>
      <c r="H331" s="170">
        <v>-19.8</v>
      </c>
      <c r="I331" s="171"/>
      <c r="L331" s="166"/>
      <c r="M331" s="172"/>
      <c r="N331" s="173"/>
      <c r="O331" s="173"/>
      <c r="P331" s="173"/>
      <c r="Q331" s="173"/>
      <c r="R331" s="173"/>
      <c r="S331" s="173"/>
      <c r="T331" s="174"/>
      <c r="AT331" s="168" t="s">
        <v>160</v>
      </c>
      <c r="AU331" s="168" t="s">
        <v>82</v>
      </c>
      <c r="AV331" s="13" t="s">
        <v>82</v>
      </c>
      <c r="AW331" s="13" t="s">
        <v>34</v>
      </c>
      <c r="AX331" s="13" t="s">
        <v>72</v>
      </c>
      <c r="AY331" s="168" t="s">
        <v>150</v>
      </c>
    </row>
    <row r="332" spans="1:65" s="13" customFormat="1">
      <c r="B332" s="166"/>
      <c r="D332" s="167" t="s">
        <v>160</v>
      </c>
      <c r="E332" s="168" t="s">
        <v>3</v>
      </c>
      <c r="F332" s="169" t="s">
        <v>338</v>
      </c>
      <c r="H332" s="170">
        <v>58.838000000000001</v>
      </c>
      <c r="I332" s="171"/>
      <c r="L332" s="166"/>
      <c r="M332" s="172"/>
      <c r="N332" s="173"/>
      <c r="O332" s="173"/>
      <c r="P332" s="173"/>
      <c r="Q332" s="173"/>
      <c r="R332" s="173"/>
      <c r="S332" s="173"/>
      <c r="T332" s="174"/>
      <c r="AT332" s="168" t="s">
        <v>160</v>
      </c>
      <c r="AU332" s="168" t="s">
        <v>82</v>
      </c>
      <c r="AV332" s="13" t="s">
        <v>82</v>
      </c>
      <c r="AW332" s="13" t="s">
        <v>34</v>
      </c>
      <c r="AX332" s="13" t="s">
        <v>72</v>
      </c>
      <c r="AY332" s="168" t="s">
        <v>150</v>
      </c>
    </row>
    <row r="333" spans="1:65" s="13" customFormat="1">
      <c r="B333" s="166"/>
      <c r="D333" s="167" t="s">
        <v>160</v>
      </c>
      <c r="E333" s="168" t="s">
        <v>3</v>
      </c>
      <c r="F333" s="169" t="s">
        <v>339</v>
      </c>
      <c r="H333" s="170">
        <v>-2.4239999999999999</v>
      </c>
      <c r="I333" s="171"/>
      <c r="L333" s="166"/>
      <c r="M333" s="172"/>
      <c r="N333" s="173"/>
      <c r="O333" s="173"/>
      <c r="P333" s="173"/>
      <c r="Q333" s="173"/>
      <c r="R333" s="173"/>
      <c r="S333" s="173"/>
      <c r="T333" s="174"/>
      <c r="AT333" s="168" t="s">
        <v>160</v>
      </c>
      <c r="AU333" s="168" t="s">
        <v>82</v>
      </c>
      <c r="AV333" s="13" t="s">
        <v>82</v>
      </c>
      <c r="AW333" s="13" t="s">
        <v>34</v>
      </c>
      <c r="AX333" s="13" t="s">
        <v>72</v>
      </c>
      <c r="AY333" s="168" t="s">
        <v>150</v>
      </c>
    </row>
    <row r="334" spans="1:65" s="13" customFormat="1">
      <c r="B334" s="166"/>
      <c r="D334" s="167" t="s">
        <v>160</v>
      </c>
      <c r="E334" s="168" t="s">
        <v>3</v>
      </c>
      <c r="F334" s="169" t="s">
        <v>341</v>
      </c>
      <c r="H334" s="170">
        <v>71.474000000000004</v>
      </c>
      <c r="I334" s="171"/>
      <c r="L334" s="166"/>
      <c r="M334" s="172"/>
      <c r="N334" s="173"/>
      <c r="O334" s="173"/>
      <c r="P334" s="173"/>
      <c r="Q334" s="173"/>
      <c r="R334" s="173"/>
      <c r="S334" s="173"/>
      <c r="T334" s="174"/>
      <c r="AT334" s="168" t="s">
        <v>160</v>
      </c>
      <c r="AU334" s="168" t="s">
        <v>82</v>
      </c>
      <c r="AV334" s="13" t="s">
        <v>82</v>
      </c>
      <c r="AW334" s="13" t="s">
        <v>34</v>
      </c>
      <c r="AX334" s="13" t="s">
        <v>72</v>
      </c>
      <c r="AY334" s="168" t="s">
        <v>150</v>
      </c>
    </row>
    <row r="335" spans="1:65" s="13" customFormat="1">
      <c r="B335" s="166"/>
      <c r="D335" s="167" t="s">
        <v>160</v>
      </c>
      <c r="E335" s="168" t="s">
        <v>3</v>
      </c>
      <c r="F335" s="169" t="s">
        <v>339</v>
      </c>
      <c r="H335" s="170">
        <v>-2.4239999999999999</v>
      </c>
      <c r="I335" s="171"/>
      <c r="L335" s="166"/>
      <c r="M335" s="172"/>
      <c r="N335" s="173"/>
      <c r="O335" s="173"/>
      <c r="P335" s="173"/>
      <c r="Q335" s="173"/>
      <c r="R335" s="173"/>
      <c r="S335" s="173"/>
      <c r="T335" s="174"/>
      <c r="AT335" s="168" t="s">
        <v>160</v>
      </c>
      <c r="AU335" s="168" t="s">
        <v>82</v>
      </c>
      <c r="AV335" s="13" t="s">
        <v>82</v>
      </c>
      <c r="AW335" s="13" t="s">
        <v>34</v>
      </c>
      <c r="AX335" s="13" t="s">
        <v>72</v>
      </c>
      <c r="AY335" s="168" t="s">
        <v>150</v>
      </c>
    </row>
    <row r="336" spans="1:65" s="13" customFormat="1">
      <c r="B336" s="166"/>
      <c r="D336" s="167" t="s">
        <v>160</v>
      </c>
      <c r="E336" s="168" t="s">
        <v>3</v>
      </c>
      <c r="F336" s="169" t="s">
        <v>342</v>
      </c>
      <c r="H336" s="170">
        <v>66.873999999999995</v>
      </c>
      <c r="I336" s="171"/>
      <c r="L336" s="166"/>
      <c r="M336" s="172"/>
      <c r="N336" s="173"/>
      <c r="O336" s="173"/>
      <c r="P336" s="173"/>
      <c r="Q336" s="173"/>
      <c r="R336" s="173"/>
      <c r="S336" s="173"/>
      <c r="T336" s="174"/>
      <c r="AT336" s="168" t="s">
        <v>160</v>
      </c>
      <c r="AU336" s="168" t="s">
        <v>82</v>
      </c>
      <c r="AV336" s="13" t="s">
        <v>82</v>
      </c>
      <c r="AW336" s="13" t="s">
        <v>34</v>
      </c>
      <c r="AX336" s="13" t="s">
        <v>72</v>
      </c>
      <c r="AY336" s="168" t="s">
        <v>150</v>
      </c>
    </row>
    <row r="337" spans="2:51" s="13" customFormat="1">
      <c r="B337" s="166"/>
      <c r="D337" s="167" t="s">
        <v>160</v>
      </c>
      <c r="E337" s="168" t="s">
        <v>3</v>
      </c>
      <c r="F337" s="169" t="s">
        <v>339</v>
      </c>
      <c r="H337" s="170">
        <v>-2.4239999999999999</v>
      </c>
      <c r="I337" s="171"/>
      <c r="L337" s="166"/>
      <c r="M337" s="172"/>
      <c r="N337" s="173"/>
      <c r="O337" s="173"/>
      <c r="P337" s="173"/>
      <c r="Q337" s="173"/>
      <c r="R337" s="173"/>
      <c r="S337" s="173"/>
      <c r="T337" s="174"/>
      <c r="AT337" s="168" t="s">
        <v>160</v>
      </c>
      <c r="AU337" s="168" t="s">
        <v>82</v>
      </c>
      <c r="AV337" s="13" t="s">
        <v>82</v>
      </c>
      <c r="AW337" s="13" t="s">
        <v>34</v>
      </c>
      <c r="AX337" s="13" t="s">
        <v>72</v>
      </c>
      <c r="AY337" s="168" t="s">
        <v>150</v>
      </c>
    </row>
    <row r="338" spans="2:51" s="13" customFormat="1">
      <c r="B338" s="166"/>
      <c r="D338" s="167" t="s">
        <v>160</v>
      </c>
      <c r="E338" s="168" t="s">
        <v>3</v>
      </c>
      <c r="F338" s="169" t="s">
        <v>343</v>
      </c>
      <c r="H338" s="170">
        <v>61.494999999999997</v>
      </c>
      <c r="I338" s="171"/>
      <c r="L338" s="166"/>
      <c r="M338" s="172"/>
      <c r="N338" s="173"/>
      <c r="O338" s="173"/>
      <c r="P338" s="173"/>
      <c r="Q338" s="173"/>
      <c r="R338" s="173"/>
      <c r="S338" s="173"/>
      <c r="T338" s="174"/>
      <c r="AT338" s="168" t="s">
        <v>160</v>
      </c>
      <c r="AU338" s="168" t="s">
        <v>82</v>
      </c>
      <c r="AV338" s="13" t="s">
        <v>82</v>
      </c>
      <c r="AW338" s="13" t="s">
        <v>34</v>
      </c>
      <c r="AX338" s="13" t="s">
        <v>72</v>
      </c>
      <c r="AY338" s="168" t="s">
        <v>150</v>
      </c>
    </row>
    <row r="339" spans="2:51" s="13" customFormat="1">
      <c r="B339" s="166"/>
      <c r="D339" s="167" t="s">
        <v>160</v>
      </c>
      <c r="E339" s="168" t="s">
        <v>3</v>
      </c>
      <c r="F339" s="169" t="s">
        <v>339</v>
      </c>
      <c r="H339" s="170">
        <v>-2.4239999999999999</v>
      </c>
      <c r="I339" s="171"/>
      <c r="L339" s="166"/>
      <c r="M339" s="172"/>
      <c r="N339" s="173"/>
      <c r="O339" s="173"/>
      <c r="P339" s="173"/>
      <c r="Q339" s="173"/>
      <c r="R339" s="173"/>
      <c r="S339" s="173"/>
      <c r="T339" s="174"/>
      <c r="AT339" s="168" t="s">
        <v>160</v>
      </c>
      <c r="AU339" s="168" t="s">
        <v>82</v>
      </c>
      <c r="AV339" s="13" t="s">
        <v>82</v>
      </c>
      <c r="AW339" s="13" t="s">
        <v>34</v>
      </c>
      <c r="AX339" s="13" t="s">
        <v>72</v>
      </c>
      <c r="AY339" s="168" t="s">
        <v>150</v>
      </c>
    </row>
    <row r="340" spans="2:51" s="13" customFormat="1">
      <c r="B340" s="166"/>
      <c r="D340" s="167" t="s">
        <v>160</v>
      </c>
      <c r="E340" s="168" t="s">
        <v>3</v>
      </c>
      <c r="F340" s="169" t="s">
        <v>344</v>
      </c>
      <c r="H340" s="170">
        <v>59.680999999999997</v>
      </c>
      <c r="I340" s="171"/>
      <c r="L340" s="166"/>
      <c r="M340" s="172"/>
      <c r="N340" s="173"/>
      <c r="O340" s="173"/>
      <c r="P340" s="173"/>
      <c r="Q340" s="173"/>
      <c r="R340" s="173"/>
      <c r="S340" s="173"/>
      <c r="T340" s="174"/>
      <c r="AT340" s="168" t="s">
        <v>160</v>
      </c>
      <c r="AU340" s="168" t="s">
        <v>82</v>
      </c>
      <c r="AV340" s="13" t="s">
        <v>82</v>
      </c>
      <c r="AW340" s="13" t="s">
        <v>34</v>
      </c>
      <c r="AX340" s="13" t="s">
        <v>72</v>
      </c>
      <c r="AY340" s="168" t="s">
        <v>150</v>
      </c>
    </row>
    <row r="341" spans="2:51" s="13" customFormat="1">
      <c r="B341" s="166"/>
      <c r="D341" s="167" t="s">
        <v>160</v>
      </c>
      <c r="E341" s="168" t="s">
        <v>3</v>
      </c>
      <c r="F341" s="169" t="s">
        <v>339</v>
      </c>
      <c r="H341" s="170">
        <v>-2.4239999999999999</v>
      </c>
      <c r="I341" s="171"/>
      <c r="L341" s="166"/>
      <c r="M341" s="172"/>
      <c r="N341" s="173"/>
      <c r="O341" s="173"/>
      <c r="P341" s="173"/>
      <c r="Q341" s="173"/>
      <c r="R341" s="173"/>
      <c r="S341" s="173"/>
      <c r="T341" s="174"/>
      <c r="AT341" s="168" t="s">
        <v>160</v>
      </c>
      <c r="AU341" s="168" t="s">
        <v>82</v>
      </c>
      <c r="AV341" s="13" t="s">
        <v>82</v>
      </c>
      <c r="AW341" s="13" t="s">
        <v>34</v>
      </c>
      <c r="AX341" s="13" t="s">
        <v>72</v>
      </c>
      <c r="AY341" s="168" t="s">
        <v>150</v>
      </c>
    </row>
    <row r="342" spans="2:51" s="13" customFormat="1">
      <c r="B342" s="166"/>
      <c r="D342" s="167" t="s">
        <v>160</v>
      </c>
      <c r="E342" s="168" t="s">
        <v>3</v>
      </c>
      <c r="F342" s="169" t="s">
        <v>345</v>
      </c>
      <c r="H342" s="170">
        <v>55.792999999999999</v>
      </c>
      <c r="I342" s="171"/>
      <c r="L342" s="166"/>
      <c r="M342" s="172"/>
      <c r="N342" s="173"/>
      <c r="O342" s="173"/>
      <c r="P342" s="173"/>
      <c r="Q342" s="173"/>
      <c r="R342" s="173"/>
      <c r="S342" s="173"/>
      <c r="T342" s="174"/>
      <c r="AT342" s="168" t="s">
        <v>160</v>
      </c>
      <c r="AU342" s="168" t="s">
        <v>82</v>
      </c>
      <c r="AV342" s="13" t="s">
        <v>82</v>
      </c>
      <c r="AW342" s="13" t="s">
        <v>34</v>
      </c>
      <c r="AX342" s="13" t="s">
        <v>72</v>
      </c>
      <c r="AY342" s="168" t="s">
        <v>150</v>
      </c>
    </row>
    <row r="343" spans="2:51" s="13" customFormat="1">
      <c r="B343" s="166"/>
      <c r="D343" s="167" t="s">
        <v>160</v>
      </c>
      <c r="E343" s="168" t="s">
        <v>3</v>
      </c>
      <c r="F343" s="169" t="s">
        <v>346</v>
      </c>
      <c r="H343" s="170">
        <v>-2.02</v>
      </c>
      <c r="I343" s="171"/>
      <c r="L343" s="166"/>
      <c r="M343" s="172"/>
      <c r="N343" s="173"/>
      <c r="O343" s="173"/>
      <c r="P343" s="173"/>
      <c r="Q343" s="173"/>
      <c r="R343" s="173"/>
      <c r="S343" s="173"/>
      <c r="T343" s="174"/>
      <c r="AT343" s="168" t="s">
        <v>160</v>
      </c>
      <c r="AU343" s="168" t="s">
        <v>82</v>
      </c>
      <c r="AV343" s="13" t="s">
        <v>82</v>
      </c>
      <c r="AW343" s="13" t="s">
        <v>34</v>
      </c>
      <c r="AX343" s="13" t="s">
        <v>72</v>
      </c>
      <c r="AY343" s="168" t="s">
        <v>150</v>
      </c>
    </row>
    <row r="344" spans="2:51" s="13" customFormat="1">
      <c r="B344" s="166"/>
      <c r="D344" s="167" t="s">
        <v>160</v>
      </c>
      <c r="E344" s="168" t="s">
        <v>3</v>
      </c>
      <c r="F344" s="169" t="s">
        <v>347</v>
      </c>
      <c r="H344" s="170">
        <v>37.26</v>
      </c>
      <c r="I344" s="171"/>
      <c r="L344" s="166"/>
      <c r="M344" s="172"/>
      <c r="N344" s="173"/>
      <c r="O344" s="173"/>
      <c r="P344" s="173"/>
      <c r="Q344" s="173"/>
      <c r="R344" s="173"/>
      <c r="S344" s="173"/>
      <c r="T344" s="174"/>
      <c r="AT344" s="168" t="s">
        <v>160</v>
      </c>
      <c r="AU344" s="168" t="s">
        <v>82</v>
      </c>
      <c r="AV344" s="13" t="s">
        <v>82</v>
      </c>
      <c r="AW344" s="13" t="s">
        <v>34</v>
      </c>
      <c r="AX344" s="13" t="s">
        <v>72</v>
      </c>
      <c r="AY344" s="168" t="s">
        <v>150</v>
      </c>
    </row>
    <row r="345" spans="2:51" s="13" customFormat="1">
      <c r="B345" s="166"/>
      <c r="D345" s="167" t="s">
        <v>160</v>
      </c>
      <c r="E345" s="168" t="s">
        <v>3</v>
      </c>
      <c r="F345" s="169" t="s">
        <v>348</v>
      </c>
      <c r="H345" s="170">
        <v>-3.6</v>
      </c>
      <c r="I345" s="171"/>
      <c r="L345" s="166"/>
      <c r="M345" s="172"/>
      <c r="N345" s="173"/>
      <c r="O345" s="173"/>
      <c r="P345" s="173"/>
      <c r="Q345" s="173"/>
      <c r="R345" s="173"/>
      <c r="S345" s="173"/>
      <c r="T345" s="174"/>
      <c r="AT345" s="168" t="s">
        <v>160</v>
      </c>
      <c r="AU345" s="168" t="s">
        <v>82</v>
      </c>
      <c r="AV345" s="13" t="s">
        <v>82</v>
      </c>
      <c r="AW345" s="13" t="s">
        <v>34</v>
      </c>
      <c r="AX345" s="13" t="s">
        <v>72</v>
      </c>
      <c r="AY345" s="168" t="s">
        <v>150</v>
      </c>
    </row>
    <row r="346" spans="2:51" s="13" customFormat="1">
      <c r="B346" s="166"/>
      <c r="D346" s="167" t="s">
        <v>160</v>
      </c>
      <c r="E346" s="168" t="s">
        <v>3</v>
      </c>
      <c r="F346" s="169" t="s">
        <v>349</v>
      </c>
      <c r="H346" s="170">
        <v>39.658000000000001</v>
      </c>
      <c r="I346" s="171"/>
      <c r="L346" s="166"/>
      <c r="M346" s="172"/>
      <c r="N346" s="173"/>
      <c r="O346" s="173"/>
      <c r="P346" s="173"/>
      <c r="Q346" s="173"/>
      <c r="R346" s="173"/>
      <c r="S346" s="173"/>
      <c r="T346" s="174"/>
      <c r="AT346" s="168" t="s">
        <v>160</v>
      </c>
      <c r="AU346" s="168" t="s">
        <v>82</v>
      </c>
      <c r="AV346" s="13" t="s">
        <v>82</v>
      </c>
      <c r="AW346" s="13" t="s">
        <v>34</v>
      </c>
      <c r="AX346" s="13" t="s">
        <v>72</v>
      </c>
      <c r="AY346" s="168" t="s">
        <v>150</v>
      </c>
    </row>
    <row r="347" spans="2:51" s="13" customFormat="1">
      <c r="B347" s="166"/>
      <c r="D347" s="167" t="s">
        <v>160</v>
      </c>
      <c r="E347" s="168" t="s">
        <v>3</v>
      </c>
      <c r="F347" s="169" t="s">
        <v>350</v>
      </c>
      <c r="H347" s="170">
        <v>-3.641</v>
      </c>
      <c r="I347" s="171"/>
      <c r="L347" s="166"/>
      <c r="M347" s="172"/>
      <c r="N347" s="173"/>
      <c r="O347" s="173"/>
      <c r="P347" s="173"/>
      <c r="Q347" s="173"/>
      <c r="R347" s="173"/>
      <c r="S347" s="173"/>
      <c r="T347" s="174"/>
      <c r="AT347" s="168" t="s">
        <v>160</v>
      </c>
      <c r="AU347" s="168" t="s">
        <v>82</v>
      </c>
      <c r="AV347" s="13" t="s">
        <v>82</v>
      </c>
      <c r="AW347" s="13" t="s">
        <v>34</v>
      </c>
      <c r="AX347" s="13" t="s">
        <v>72</v>
      </c>
      <c r="AY347" s="168" t="s">
        <v>150</v>
      </c>
    </row>
    <row r="348" spans="2:51" s="13" customFormat="1">
      <c r="B348" s="166"/>
      <c r="D348" s="167" t="s">
        <v>160</v>
      </c>
      <c r="E348" s="168" t="s">
        <v>3</v>
      </c>
      <c r="F348" s="169" t="s">
        <v>351</v>
      </c>
      <c r="H348" s="170">
        <v>-4.29</v>
      </c>
      <c r="I348" s="171"/>
      <c r="L348" s="166"/>
      <c r="M348" s="172"/>
      <c r="N348" s="173"/>
      <c r="O348" s="173"/>
      <c r="P348" s="173"/>
      <c r="Q348" s="173"/>
      <c r="R348" s="173"/>
      <c r="S348" s="173"/>
      <c r="T348" s="174"/>
      <c r="AT348" s="168" t="s">
        <v>160</v>
      </c>
      <c r="AU348" s="168" t="s">
        <v>82</v>
      </c>
      <c r="AV348" s="13" t="s">
        <v>82</v>
      </c>
      <c r="AW348" s="13" t="s">
        <v>34</v>
      </c>
      <c r="AX348" s="13" t="s">
        <v>72</v>
      </c>
      <c r="AY348" s="168" t="s">
        <v>150</v>
      </c>
    </row>
    <row r="349" spans="2:51" s="13" customFormat="1">
      <c r="B349" s="166"/>
      <c r="D349" s="167" t="s">
        <v>160</v>
      </c>
      <c r="E349" s="168" t="s">
        <v>3</v>
      </c>
      <c r="F349" s="169" t="s">
        <v>352</v>
      </c>
      <c r="H349" s="170">
        <v>-3.24</v>
      </c>
      <c r="I349" s="171"/>
      <c r="L349" s="166"/>
      <c r="M349" s="172"/>
      <c r="N349" s="173"/>
      <c r="O349" s="173"/>
      <c r="P349" s="173"/>
      <c r="Q349" s="173"/>
      <c r="R349" s="173"/>
      <c r="S349" s="173"/>
      <c r="T349" s="174"/>
      <c r="AT349" s="168" t="s">
        <v>160</v>
      </c>
      <c r="AU349" s="168" t="s">
        <v>82</v>
      </c>
      <c r="AV349" s="13" t="s">
        <v>82</v>
      </c>
      <c r="AW349" s="13" t="s">
        <v>34</v>
      </c>
      <c r="AX349" s="13" t="s">
        <v>72</v>
      </c>
      <c r="AY349" s="168" t="s">
        <v>150</v>
      </c>
    </row>
    <row r="350" spans="2:51" s="13" customFormat="1">
      <c r="B350" s="166"/>
      <c r="D350" s="167" t="s">
        <v>160</v>
      </c>
      <c r="E350" s="168" t="s">
        <v>3</v>
      </c>
      <c r="F350" s="169" t="s">
        <v>353</v>
      </c>
      <c r="H350" s="170">
        <v>193.16900000000001</v>
      </c>
      <c r="I350" s="171"/>
      <c r="L350" s="166"/>
      <c r="M350" s="172"/>
      <c r="N350" s="173"/>
      <c r="O350" s="173"/>
      <c r="P350" s="173"/>
      <c r="Q350" s="173"/>
      <c r="R350" s="173"/>
      <c r="S350" s="173"/>
      <c r="T350" s="174"/>
      <c r="AT350" s="168" t="s">
        <v>160</v>
      </c>
      <c r="AU350" s="168" t="s">
        <v>82</v>
      </c>
      <c r="AV350" s="13" t="s">
        <v>82</v>
      </c>
      <c r="AW350" s="13" t="s">
        <v>34</v>
      </c>
      <c r="AX350" s="13" t="s">
        <v>72</v>
      </c>
      <c r="AY350" s="168" t="s">
        <v>150</v>
      </c>
    </row>
    <row r="351" spans="2:51" s="13" customFormat="1">
      <c r="B351" s="166"/>
      <c r="D351" s="167" t="s">
        <v>160</v>
      </c>
      <c r="E351" s="168" t="s">
        <v>3</v>
      </c>
      <c r="F351" s="169" t="s">
        <v>350</v>
      </c>
      <c r="H351" s="170">
        <v>-3.641</v>
      </c>
      <c r="I351" s="171"/>
      <c r="L351" s="166"/>
      <c r="M351" s="172"/>
      <c r="N351" s="173"/>
      <c r="O351" s="173"/>
      <c r="P351" s="173"/>
      <c r="Q351" s="173"/>
      <c r="R351" s="173"/>
      <c r="S351" s="173"/>
      <c r="T351" s="174"/>
      <c r="AT351" s="168" t="s">
        <v>160</v>
      </c>
      <c r="AU351" s="168" t="s">
        <v>82</v>
      </c>
      <c r="AV351" s="13" t="s">
        <v>82</v>
      </c>
      <c r="AW351" s="13" t="s">
        <v>34</v>
      </c>
      <c r="AX351" s="13" t="s">
        <v>72</v>
      </c>
      <c r="AY351" s="168" t="s">
        <v>150</v>
      </c>
    </row>
    <row r="352" spans="2:51" s="13" customFormat="1">
      <c r="B352" s="166"/>
      <c r="D352" s="167" t="s">
        <v>160</v>
      </c>
      <c r="E352" s="168" t="s">
        <v>3</v>
      </c>
      <c r="F352" s="169" t="s">
        <v>354</v>
      </c>
      <c r="H352" s="170">
        <v>-3.96</v>
      </c>
      <c r="I352" s="171"/>
      <c r="L352" s="166"/>
      <c r="M352" s="172"/>
      <c r="N352" s="173"/>
      <c r="O352" s="173"/>
      <c r="P352" s="173"/>
      <c r="Q352" s="173"/>
      <c r="R352" s="173"/>
      <c r="S352" s="173"/>
      <c r="T352" s="174"/>
      <c r="AT352" s="168" t="s">
        <v>160</v>
      </c>
      <c r="AU352" s="168" t="s">
        <v>82</v>
      </c>
      <c r="AV352" s="13" t="s">
        <v>82</v>
      </c>
      <c r="AW352" s="13" t="s">
        <v>34</v>
      </c>
      <c r="AX352" s="13" t="s">
        <v>72</v>
      </c>
      <c r="AY352" s="168" t="s">
        <v>150</v>
      </c>
    </row>
    <row r="353" spans="2:51" s="13" customFormat="1">
      <c r="B353" s="166"/>
      <c r="D353" s="167" t="s">
        <v>160</v>
      </c>
      <c r="E353" s="168" t="s">
        <v>3</v>
      </c>
      <c r="F353" s="169" t="s">
        <v>340</v>
      </c>
      <c r="H353" s="170">
        <v>-19.8</v>
      </c>
      <c r="I353" s="171"/>
      <c r="L353" s="166"/>
      <c r="M353" s="172"/>
      <c r="N353" s="173"/>
      <c r="O353" s="173"/>
      <c r="P353" s="173"/>
      <c r="Q353" s="173"/>
      <c r="R353" s="173"/>
      <c r="S353" s="173"/>
      <c r="T353" s="174"/>
      <c r="AT353" s="168" t="s">
        <v>160</v>
      </c>
      <c r="AU353" s="168" t="s">
        <v>82</v>
      </c>
      <c r="AV353" s="13" t="s">
        <v>82</v>
      </c>
      <c r="AW353" s="13" t="s">
        <v>34</v>
      </c>
      <c r="AX353" s="13" t="s">
        <v>72</v>
      </c>
      <c r="AY353" s="168" t="s">
        <v>150</v>
      </c>
    </row>
    <row r="354" spans="2:51" s="13" customFormat="1">
      <c r="B354" s="166"/>
      <c r="D354" s="167" t="s">
        <v>160</v>
      </c>
      <c r="E354" s="168" t="s">
        <v>3</v>
      </c>
      <c r="F354" s="169" t="s">
        <v>229</v>
      </c>
      <c r="H354" s="170">
        <v>-7.2</v>
      </c>
      <c r="I354" s="171"/>
      <c r="L354" s="166"/>
      <c r="M354" s="172"/>
      <c r="N354" s="173"/>
      <c r="O354" s="173"/>
      <c r="P354" s="173"/>
      <c r="Q354" s="173"/>
      <c r="R354" s="173"/>
      <c r="S354" s="173"/>
      <c r="T354" s="174"/>
      <c r="AT354" s="168" t="s">
        <v>160</v>
      </c>
      <c r="AU354" s="168" t="s">
        <v>82</v>
      </c>
      <c r="AV354" s="13" t="s">
        <v>82</v>
      </c>
      <c r="AW354" s="13" t="s">
        <v>34</v>
      </c>
      <c r="AX354" s="13" t="s">
        <v>72</v>
      </c>
      <c r="AY354" s="168" t="s">
        <v>150</v>
      </c>
    </row>
    <row r="355" spans="2:51" s="13" customFormat="1">
      <c r="B355" s="166"/>
      <c r="D355" s="167" t="s">
        <v>160</v>
      </c>
      <c r="E355" s="168" t="s">
        <v>3</v>
      </c>
      <c r="F355" s="169" t="s">
        <v>355</v>
      </c>
      <c r="H355" s="170">
        <v>-1.6</v>
      </c>
      <c r="I355" s="171"/>
      <c r="L355" s="166"/>
      <c r="M355" s="172"/>
      <c r="N355" s="173"/>
      <c r="O355" s="173"/>
      <c r="P355" s="173"/>
      <c r="Q355" s="173"/>
      <c r="R355" s="173"/>
      <c r="S355" s="173"/>
      <c r="T355" s="174"/>
      <c r="AT355" s="168" t="s">
        <v>160</v>
      </c>
      <c r="AU355" s="168" t="s">
        <v>82</v>
      </c>
      <c r="AV355" s="13" t="s">
        <v>82</v>
      </c>
      <c r="AW355" s="13" t="s">
        <v>34</v>
      </c>
      <c r="AX355" s="13" t="s">
        <v>72</v>
      </c>
      <c r="AY355" s="168" t="s">
        <v>150</v>
      </c>
    </row>
    <row r="356" spans="2:51" s="13" customFormat="1">
      <c r="B356" s="166"/>
      <c r="D356" s="167" t="s">
        <v>160</v>
      </c>
      <c r="E356" s="168" t="s">
        <v>3</v>
      </c>
      <c r="F356" s="169" t="s">
        <v>231</v>
      </c>
      <c r="H356" s="170">
        <v>-1.4</v>
      </c>
      <c r="I356" s="171"/>
      <c r="L356" s="166"/>
      <c r="M356" s="172"/>
      <c r="N356" s="173"/>
      <c r="O356" s="173"/>
      <c r="P356" s="173"/>
      <c r="Q356" s="173"/>
      <c r="R356" s="173"/>
      <c r="S356" s="173"/>
      <c r="T356" s="174"/>
      <c r="AT356" s="168" t="s">
        <v>160</v>
      </c>
      <c r="AU356" s="168" t="s">
        <v>82</v>
      </c>
      <c r="AV356" s="13" t="s">
        <v>82</v>
      </c>
      <c r="AW356" s="13" t="s">
        <v>34</v>
      </c>
      <c r="AX356" s="13" t="s">
        <v>72</v>
      </c>
      <c r="AY356" s="168" t="s">
        <v>150</v>
      </c>
    </row>
    <row r="357" spans="2:51" s="13" customFormat="1">
      <c r="B357" s="166"/>
      <c r="D357" s="167" t="s">
        <v>160</v>
      </c>
      <c r="E357" s="168" t="s">
        <v>3</v>
      </c>
      <c r="F357" s="169" t="s">
        <v>356</v>
      </c>
      <c r="H357" s="170">
        <v>34.213999999999999</v>
      </c>
      <c r="I357" s="171"/>
      <c r="L357" s="166"/>
      <c r="M357" s="172"/>
      <c r="N357" s="173"/>
      <c r="O357" s="173"/>
      <c r="P357" s="173"/>
      <c r="Q357" s="173"/>
      <c r="R357" s="173"/>
      <c r="S357" s="173"/>
      <c r="T357" s="174"/>
      <c r="AT357" s="168" t="s">
        <v>160</v>
      </c>
      <c r="AU357" s="168" t="s">
        <v>82</v>
      </c>
      <c r="AV357" s="13" t="s">
        <v>82</v>
      </c>
      <c r="AW357" s="13" t="s">
        <v>34</v>
      </c>
      <c r="AX357" s="13" t="s">
        <v>72</v>
      </c>
      <c r="AY357" s="168" t="s">
        <v>150</v>
      </c>
    </row>
    <row r="358" spans="2:51" s="13" customFormat="1">
      <c r="B358" s="166"/>
      <c r="D358" s="167" t="s">
        <v>160</v>
      </c>
      <c r="E358" s="168" t="s">
        <v>3</v>
      </c>
      <c r="F358" s="169" t="s">
        <v>357</v>
      </c>
      <c r="H358" s="170">
        <v>-7.92</v>
      </c>
      <c r="I358" s="171"/>
      <c r="L358" s="166"/>
      <c r="M358" s="172"/>
      <c r="N358" s="173"/>
      <c r="O358" s="173"/>
      <c r="P358" s="173"/>
      <c r="Q358" s="173"/>
      <c r="R358" s="173"/>
      <c r="S358" s="173"/>
      <c r="T358" s="174"/>
      <c r="AT358" s="168" t="s">
        <v>160</v>
      </c>
      <c r="AU358" s="168" t="s">
        <v>82</v>
      </c>
      <c r="AV358" s="13" t="s">
        <v>82</v>
      </c>
      <c r="AW358" s="13" t="s">
        <v>34</v>
      </c>
      <c r="AX358" s="13" t="s">
        <v>72</v>
      </c>
      <c r="AY358" s="168" t="s">
        <v>150</v>
      </c>
    </row>
    <row r="359" spans="2:51" s="13" customFormat="1">
      <c r="B359" s="166"/>
      <c r="D359" s="167" t="s">
        <v>160</v>
      </c>
      <c r="E359" s="168" t="s">
        <v>3</v>
      </c>
      <c r="F359" s="169" t="s">
        <v>358</v>
      </c>
      <c r="H359" s="170">
        <v>-1.8</v>
      </c>
      <c r="I359" s="171"/>
      <c r="L359" s="166"/>
      <c r="M359" s="172"/>
      <c r="N359" s="173"/>
      <c r="O359" s="173"/>
      <c r="P359" s="173"/>
      <c r="Q359" s="173"/>
      <c r="R359" s="173"/>
      <c r="S359" s="173"/>
      <c r="T359" s="174"/>
      <c r="AT359" s="168" t="s">
        <v>160</v>
      </c>
      <c r="AU359" s="168" t="s">
        <v>82</v>
      </c>
      <c r="AV359" s="13" t="s">
        <v>82</v>
      </c>
      <c r="AW359" s="13" t="s">
        <v>34</v>
      </c>
      <c r="AX359" s="13" t="s">
        <v>72</v>
      </c>
      <c r="AY359" s="168" t="s">
        <v>150</v>
      </c>
    </row>
    <row r="360" spans="2:51" s="13" customFormat="1">
      <c r="B360" s="166"/>
      <c r="D360" s="167" t="s">
        <v>160</v>
      </c>
      <c r="E360" s="168" t="s">
        <v>3</v>
      </c>
      <c r="F360" s="169" t="s">
        <v>355</v>
      </c>
      <c r="H360" s="170">
        <v>-1.6</v>
      </c>
      <c r="I360" s="171"/>
      <c r="L360" s="166"/>
      <c r="M360" s="172"/>
      <c r="N360" s="173"/>
      <c r="O360" s="173"/>
      <c r="P360" s="173"/>
      <c r="Q360" s="173"/>
      <c r="R360" s="173"/>
      <c r="S360" s="173"/>
      <c r="T360" s="174"/>
      <c r="AT360" s="168" t="s">
        <v>160</v>
      </c>
      <c r="AU360" s="168" t="s">
        <v>82</v>
      </c>
      <c r="AV360" s="13" t="s">
        <v>82</v>
      </c>
      <c r="AW360" s="13" t="s">
        <v>34</v>
      </c>
      <c r="AX360" s="13" t="s">
        <v>72</v>
      </c>
      <c r="AY360" s="168" t="s">
        <v>150</v>
      </c>
    </row>
    <row r="361" spans="2:51" s="13" customFormat="1">
      <c r="B361" s="166"/>
      <c r="D361" s="167" t="s">
        <v>160</v>
      </c>
      <c r="E361" s="168" t="s">
        <v>3</v>
      </c>
      <c r="F361" s="169" t="s">
        <v>359</v>
      </c>
      <c r="H361" s="170">
        <v>51.97</v>
      </c>
      <c r="I361" s="171"/>
      <c r="L361" s="166"/>
      <c r="M361" s="172"/>
      <c r="N361" s="173"/>
      <c r="O361" s="173"/>
      <c r="P361" s="173"/>
      <c r="Q361" s="173"/>
      <c r="R361" s="173"/>
      <c r="S361" s="173"/>
      <c r="T361" s="174"/>
      <c r="AT361" s="168" t="s">
        <v>160</v>
      </c>
      <c r="AU361" s="168" t="s">
        <v>82</v>
      </c>
      <c r="AV361" s="13" t="s">
        <v>82</v>
      </c>
      <c r="AW361" s="13" t="s">
        <v>34</v>
      </c>
      <c r="AX361" s="13" t="s">
        <v>72</v>
      </c>
      <c r="AY361" s="168" t="s">
        <v>150</v>
      </c>
    </row>
    <row r="362" spans="2:51" s="13" customFormat="1">
      <c r="B362" s="166"/>
      <c r="D362" s="167" t="s">
        <v>160</v>
      </c>
      <c r="E362" s="168" t="s">
        <v>3</v>
      </c>
      <c r="F362" s="169" t="s">
        <v>360</v>
      </c>
      <c r="H362" s="170">
        <v>-2.2000000000000002</v>
      </c>
      <c r="I362" s="171"/>
      <c r="L362" s="166"/>
      <c r="M362" s="172"/>
      <c r="N362" s="173"/>
      <c r="O362" s="173"/>
      <c r="P362" s="173"/>
      <c r="Q362" s="173"/>
      <c r="R362" s="173"/>
      <c r="S362" s="173"/>
      <c r="T362" s="174"/>
      <c r="AT362" s="168" t="s">
        <v>160</v>
      </c>
      <c r="AU362" s="168" t="s">
        <v>82</v>
      </c>
      <c r="AV362" s="13" t="s">
        <v>82</v>
      </c>
      <c r="AW362" s="13" t="s">
        <v>34</v>
      </c>
      <c r="AX362" s="13" t="s">
        <v>72</v>
      </c>
      <c r="AY362" s="168" t="s">
        <v>150</v>
      </c>
    </row>
    <row r="363" spans="2:51" s="13" customFormat="1">
      <c r="B363" s="166"/>
      <c r="D363" s="167" t="s">
        <v>160</v>
      </c>
      <c r="E363" s="168" t="s">
        <v>3</v>
      </c>
      <c r="F363" s="169" t="s">
        <v>355</v>
      </c>
      <c r="H363" s="170">
        <v>-1.6</v>
      </c>
      <c r="I363" s="171"/>
      <c r="L363" s="166"/>
      <c r="M363" s="172"/>
      <c r="N363" s="173"/>
      <c r="O363" s="173"/>
      <c r="P363" s="173"/>
      <c r="Q363" s="173"/>
      <c r="R363" s="173"/>
      <c r="S363" s="173"/>
      <c r="T363" s="174"/>
      <c r="AT363" s="168" t="s">
        <v>160</v>
      </c>
      <c r="AU363" s="168" t="s">
        <v>82</v>
      </c>
      <c r="AV363" s="13" t="s">
        <v>82</v>
      </c>
      <c r="AW363" s="13" t="s">
        <v>34</v>
      </c>
      <c r="AX363" s="13" t="s">
        <v>72</v>
      </c>
      <c r="AY363" s="168" t="s">
        <v>150</v>
      </c>
    </row>
    <row r="364" spans="2:51" s="13" customFormat="1">
      <c r="B364" s="166"/>
      <c r="D364" s="167" t="s">
        <v>160</v>
      </c>
      <c r="E364" s="168" t="s">
        <v>3</v>
      </c>
      <c r="F364" s="169" t="s">
        <v>361</v>
      </c>
      <c r="H364" s="170">
        <v>-26.4</v>
      </c>
      <c r="I364" s="171"/>
      <c r="L364" s="166"/>
      <c r="M364" s="172"/>
      <c r="N364" s="173"/>
      <c r="O364" s="173"/>
      <c r="P364" s="173"/>
      <c r="Q364" s="173"/>
      <c r="R364" s="173"/>
      <c r="S364" s="173"/>
      <c r="T364" s="174"/>
      <c r="AT364" s="168" t="s">
        <v>160</v>
      </c>
      <c r="AU364" s="168" t="s">
        <v>82</v>
      </c>
      <c r="AV364" s="13" t="s">
        <v>82</v>
      </c>
      <c r="AW364" s="13" t="s">
        <v>34</v>
      </c>
      <c r="AX364" s="13" t="s">
        <v>72</v>
      </c>
      <c r="AY364" s="168" t="s">
        <v>150</v>
      </c>
    </row>
    <row r="365" spans="2:51" s="13" customFormat="1">
      <c r="B365" s="166"/>
      <c r="D365" s="167" t="s">
        <v>160</v>
      </c>
      <c r="E365" s="168" t="s">
        <v>3</v>
      </c>
      <c r="F365" s="169" t="s">
        <v>362</v>
      </c>
      <c r="H365" s="170">
        <v>33.695999999999998</v>
      </c>
      <c r="I365" s="171"/>
      <c r="L365" s="166"/>
      <c r="M365" s="172"/>
      <c r="N365" s="173"/>
      <c r="O365" s="173"/>
      <c r="P365" s="173"/>
      <c r="Q365" s="173"/>
      <c r="R365" s="173"/>
      <c r="S365" s="173"/>
      <c r="T365" s="174"/>
      <c r="AT365" s="168" t="s">
        <v>160</v>
      </c>
      <c r="AU365" s="168" t="s">
        <v>82</v>
      </c>
      <c r="AV365" s="13" t="s">
        <v>82</v>
      </c>
      <c r="AW365" s="13" t="s">
        <v>34</v>
      </c>
      <c r="AX365" s="13" t="s">
        <v>72</v>
      </c>
      <c r="AY365" s="168" t="s">
        <v>150</v>
      </c>
    </row>
    <row r="366" spans="2:51" s="13" customFormat="1">
      <c r="B366" s="166"/>
      <c r="D366" s="167" t="s">
        <v>160</v>
      </c>
      <c r="E366" s="168" t="s">
        <v>3</v>
      </c>
      <c r="F366" s="169" t="s">
        <v>355</v>
      </c>
      <c r="H366" s="170">
        <v>-1.6</v>
      </c>
      <c r="I366" s="171"/>
      <c r="L366" s="166"/>
      <c r="M366" s="172"/>
      <c r="N366" s="173"/>
      <c r="O366" s="173"/>
      <c r="P366" s="173"/>
      <c r="Q366" s="173"/>
      <c r="R366" s="173"/>
      <c r="S366" s="173"/>
      <c r="T366" s="174"/>
      <c r="AT366" s="168" t="s">
        <v>160</v>
      </c>
      <c r="AU366" s="168" t="s">
        <v>82</v>
      </c>
      <c r="AV366" s="13" t="s">
        <v>82</v>
      </c>
      <c r="AW366" s="13" t="s">
        <v>34</v>
      </c>
      <c r="AX366" s="13" t="s">
        <v>72</v>
      </c>
      <c r="AY366" s="168" t="s">
        <v>150</v>
      </c>
    </row>
    <row r="367" spans="2:51" s="13" customFormat="1">
      <c r="B367" s="166"/>
      <c r="D367" s="167" t="s">
        <v>160</v>
      </c>
      <c r="E367" s="168" t="s">
        <v>3</v>
      </c>
      <c r="F367" s="169" t="s">
        <v>363</v>
      </c>
      <c r="H367" s="170">
        <v>33.695999999999998</v>
      </c>
      <c r="I367" s="171"/>
      <c r="L367" s="166"/>
      <c r="M367" s="172"/>
      <c r="N367" s="173"/>
      <c r="O367" s="173"/>
      <c r="P367" s="173"/>
      <c r="Q367" s="173"/>
      <c r="R367" s="173"/>
      <c r="S367" s="173"/>
      <c r="T367" s="174"/>
      <c r="AT367" s="168" t="s">
        <v>160</v>
      </c>
      <c r="AU367" s="168" t="s">
        <v>82</v>
      </c>
      <c r="AV367" s="13" t="s">
        <v>82</v>
      </c>
      <c r="AW367" s="13" t="s">
        <v>34</v>
      </c>
      <c r="AX367" s="13" t="s">
        <v>72</v>
      </c>
      <c r="AY367" s="168" t="s">
        <v>150</v>
      </c>
    </row>
    <row r="368" spans="2:51" s="13" customFormat="1">
      <c r="B368" s="166"/>
      <c r="D368" s="167" t="s">
        <v>160</v>
      </c>
      <c r="E368" s="168" t="s">
        <v>3</v>
      </c>
      <c r="F368" s="169" t="s">
        <v>355</v>
      </c>
      <c r="H368" s="170">
        <v>-1.6</v>
      </c>
      <c r="I368" s="171"/>
      <c r="L368" s="166"/>
      <c r="M368" s="172"/>
      <c r="N368" s="173"/>
      <c r="O368" s="173"/>
      <c r="P368" s="173"/>
      <c r="Q368" s="173"/>
      <c r="R368" s="173"/>
      <c r="S368" s="173"/>
      <c r="T368" s="174"/>
      <c r="AT368" s="168" t="s">
        <v>160</v>
      </c>
      <c r="AU368" s="168" t="s">
        <v>82</v>
      </c>
      <c r="AV368" s="13" t="s">
        <v>82</v>
      </c>
      <c r="AW368" s="13" t="s">
        <v>34</v>
      </c>
      <c r="AX368" s="13" t="s">
        <v>72</v>
      </c>
      <c r="AY368" s="168" t="s">
        <v>150</v>
      </c>
    </row>
    <row r="369" spans="2:51" s="13" customFormat="1">
      <c r="B369" s="166"/>
      <c r="D369" s="167" t="s">
        <v>160</v>
      </c>
      <c r="E369" s="168" t="s">
        <v>3</v>
      </c>
      <c r="F369" s="169" t="s">
        <v>364</v>
      </c>
      <c r="H369" s="170">
        <v>53.719000000000001</v>
      </c>
      <c r="I369" s="171"/>
      <c r="L369" s="166"/>
      <c r="M369" s="172"/>
      <c r="N369" s="173"/>
      <c r="O369" s="173"/>
      <c r="P369" s="173"/>
      <c r="Q369" s="173"/>
      <c r="R369" s="173"/>
      <c r="S369" s="173"/>
      <c r="T369" s="174"/>
      <c r="AT369" s="168" t="s">
        <v>160</v>
      </c>
      <c r="AU369" s="168" t="s">
        <v>82</v>
      </c>
      <c r="AV369" s="13" t="s">
        <v>82</v>
      </c>
      <c r="AW369" s="13" t="s">
        <v>34</v>
      </c>
      <c r="AX369" s="13" t="s">
        <v>72</v>
      </c>
      <c r="AY369" s="168" t="s">
        <v>150</v>
      </c>
    </row>
    <row r="370" spans="2:51" s="13" customFormat="1">
      <c r="B370" s="166"/>
      <c r="D370" s="167" t="s">
        <v>160</v>
      </c>
      <c r="E370" s="168" t="s">
        <v>3</v>
      </c>
      <c r="F370" s="169" t="s">
        <v>360</v>
      </c>
      <c r="H370" s="170">
        <v>-2.2000000000000002</v>
      </c>
      <c r="I370" s="171"/>
      <c r="L370" s="166"/>
      <c r="M370" s="172"/>
      <c r="N370" s="173"/>
      <c r="O370" s="173"/>
      <c r="P370" s="173"/>
      <c r="Q370" s="173"/>
      <c r="R370" s="173"/>
      <c r="S370" s="173"/>
      <c r="T370" s="174"/>
      <c r="AT370" s="168" t="s">
        <v>160</v>
      </c>
      <c r="AU370" s="168" t="s">
        <v>82</v>
      </c>
      <c r="AV370" s="13" t="s">
        <v>82</v>
      </c>
      <c r="AW370" s="13" t="s">
        <v>34</v>
      </c>
      <c r="AX370" s="13" t="s">
        <v>72</v>
      </c>
      <c r="AY370" s="168" t="s">
        <v>150</v>
      </c>
    </row>
    <row r="371" spans="2:51" s="13" customFormat="1">
      <c r="B371" s="166"/>
      <c r="D371" s="167" t="s">
        <v>160</v>
      </c>
      <c r="E371" s="168" t="s">
        <v>3</v>
      </c>
      <c r="F371" s="169" t="s">
        <v>355</v>
      </c>
      <c r="H371" s="170">
        <v>-1.6</v>
      </c>
      <c r="I371" s="171"/>
      <c r="L371" s="166"/>
      <c r="M371" s="172"/>
      <c r="N371" s="173"/>
      <c r="O371" s="173"/>
      <c r="P371" s="173"/>
      <c r="Q371" s="173"/>
      <c r="R371" s="173"/>
      <c r="S371" s="173"/>
      <c r="T371" s="174"/>
      <c r="AT371" s="168" t="s">
        <v>160</v>
      </c>
      <c r="AU371" s="168" t="s">
        <v>82</v>
      </c>
      <c r="AV371" s="13" t="s">
        <v>82</v>
      </c>
      <c r="AW371" s="13" t="s">
        <v>34</v>
      </c>
      <c r="AX371" s="13" t="s">
        <v>72</v>
      </c>
      <c r="AY371" s="168" t="s">
        <v>150</v>
      </c>
    </row>
    <row r="372" spans="2:51" s="13" customFormat="1">
      <c r="B372" s="166"/>
      <c r="D372" s="167" t="s">
        <v>160</v>
      </c>
      <c r="E372" s="168" t="s">
        <v>3</v>
      </c>
      <c r="F372" s="169" t="s">
        <v>365</v>
      </c>
      <c r="H372" s="170">
        <v>37.972999999999999</v>
      </c>
      <c r="I372" s="171"/>
      <c r="L372" s="166"/>
      <c r="M372" s="172"/>
      <c r="N372" s="173"/>
      <c r="O372" s="173"/>
      <c r="P372" s="173"/>
      <c r="Q372" s="173"/>
      <c r="R372" s="173"/>
      <c r="S372" s="173"/>
      <c r="T372" s="174"/>
      <c r="AT372" s="168" t="s">
        <v>160</v>
      </c>
      <c r="AU372" s="168" t="s">
        <v>82</v>
      </c>
      <c r="AV372" s="13" t="s">
        <v>82</v>
      </c>
      <c r="AW372" s="13" t="s">
        <v>34</v>
      </c>
      <c r="AX372" s="13" t="s">
        <v>72</v>
      </c>
      <c r="AY372" s="168" t="s">
        <v>150</v>
      </c>
    </row>
    <row r="373" spans="2:51" s="13" customFormat="1">
      <c r="B373" s="166"/>
      <c r="D373" s="167" t="s">
        <v>160</v>
      </c>
      <c r="E373" s="168" t="s">
        <v>3</v>
      </c>
      <c r="F373" s="169" t="s">
        <v>358</v>
      </c>
      <c r="H373" s="170">
        <v>-1.8</v>
      </c>
      <c r="I373" s="171"/>
      <c r="L373" s="166"/>
      <c r="M373" s="172"/>
      <c r="N373" s="173"/>
      <c r="O373" s="173"/>
      <c r="P373" s="173"/>
      <c r="Q373" s="173"/>
      <c r="R373" s="173"/>
      <c r="S373" s="173"/>
      <c r="T373" s="174"/>
      <c r="AT373" s="168" t="s">
        <v>160</v>
      </c>
      <c r="AU373" s="168" t="s">
        <v>82</v>
      </c>
      <c r="AV373" s="13" t="s">
        <v>82</v>
      </c>
      <c r="AW373" s="13" t="s">
        <v>34</v>
      </c>
      <c r="AX373" s="13" t="s">
        <v>72</v>
      </c>
      <c r="AY373" s="168" t="s">
        <v>150</v>
      </c>
    </row>
    <row r="374" spans="2:51" s="13" customFormat="1">
      <c r="B374" s="166"/>
      <c r="D374" s="167" t="s">
        <v>160</v>
      </c>
      <c r="E374" s="168" t="s">
        <v>3</v>
      </c>
      <c r="F374" s="169" t="s">
        <v>366</v>
      </c>
      <c r="H374" s="170">
        <v>26.05</v>
      </c>
      <c r="I374" s="171"/>
      <c r="L374" s="166"/>
      <c r="M374" s="172"/>
      <c r="N374" s="173"/>
      <c r="O374" s="173"/>
      <c r="P374" s="173"/>
      <c r="Q374" s="173"/>
      <c r="R374" s="173"/>
      <c r="S374" s="173"/>
      <c r="T374" s="174"/>
      <c r="AT374" s="168" t="s">
        <v>160</v>
      </c>
      <c r="AU374" s="168" t="s">
        <v>82</v>
      </c>
      <c r="AV374" s="13" t="s">
        <v>82</v>
      </c>
      <c r="AW374" s="13" t="s">
        <v>34</v>
      </c>
      <c r="AX374" s="13" t="s">
        <v>72</v>
      </c>
      <c r="AY374" s="168" t="s">
        <v>150</v>
      </c>
    </row>
    <row r="375" spans="2:51" s="13" customFormat="1">
      <c r="B375" s="166"/>
      <c r="D375" s="167" t="s">
        <v>160</v>
      </c>
      <c r="E375" s="168" t="s">
        <v>3</v>
      </c>
      <c r="F375" s="169" t="s">
        <v>367</v>
      </c>
      <c r="H375" s="170">
        <v>-3.2</v>
      </c>
      <c r="I375" s="171"/>
      <c r="L375" s="166"/>
      <c r="M375" s="172"/>
      <c r="N375" s="173"/>
      <c r="O375" s="173"/>
      <c r="P375" s="173"/>
      <c r="Q375" s="173"/>
      <c r="R375" s="173"/>
      <c r="S375" s="173"/>
      <c r="T375" s="174"/>
      <c r="AT375" s="168" t="s">
        <v>160</v>
      </c>
      <c r="AU375" s="168" t="s">
        <v>82</v>
      </c>
      <c r="AV375" s="13" t="s">
        <v>82</v>
      </c>
      <c r="AW375" s="13" t="s">
        <v>34</v>
      </c>
      <c r="AX375" s="13" t="s">
        <v>72</v>
      </c>
      <c r="AY375" s="168" t="s">
        <v>150</v>
      </c>
    </row>
    <row r="376" spans="2:51" s="13" customFormat="1">
      <c r="B376" s="166"/>
      <c r="D376" s="167" t="s">
        <v>160</v>
      </c>
      <c r="E376" s="168" t="s">
        <v>3</v>
      </c>
      <c r="F376" s="169" t="s">
        <v>368</v>
      </c>
      <c r="H376" s="170">
        <v>19.57</v>
      </c>
      <c r="I376" s="171"/>
      <c r="L376" s="166"/>
      <c r="M376" s="172"/>
      <c r="N376" s="173"/>
      <c r="O376" s="173"/>
      <c r="P376" s="173"/>
      <c r="Q376" s="173"/>
      <c r="R376" s="173"/>
      <c r="S376" s="173"/>
      <c r="T376" s="174"/>
      <c r="AT376" s="168" t="s">
        <v>160</v>
      </c>
      <c r="AU376" s="168" t="s">
        <v>82</v>
      </c>
      <c r="AV376" s="13" t="s">
        <v>82</v>
      </c>
      <c r="AW376" s="13" t="s">
        <v>34</v>
      </c>
      <c r="AX376" s="13" t="s">
        <v>72</v>
      </c>
      <c r="AY376" s="168" t="s">
        <v>150</v>
      </c>
    </row>
    <row r="377" spans="2:51" s="13" customFormat="1">
      <c r="B377" s="166"/>
      <c r="D377" s="167" t="s">
        <v>160</v>
      </c>
      <c r="E377" s="168" t="s">
        <v>3</v>
      </c>
      <c r="F377" s="169" t="s">
        <v>355</v>
      </c>
      <c r="H377" s="170">
        <v>-1.6</v>
      </c>
      <c r="I377" s="171"/>
      <c r="L377" s="166"/>
      <c r="M377" s="172"/>
      <c r="N377" s="173"/>
      <c r="O377" s="173"/>
      <c r="P377" s="173"/>
      <c r="Q377" s="173"/>
      <c r="R377" s="173"/>
      <c r="S377" s="173"/>
      <c r="T377" s="174"/>
      <c r="AT377" s="168" t="s">
        <v>160</v>
      </c>
      <c r="AU377" s="168" t="s">
        <v>82</v>
      </c>
      <c r="AV377" s="13" t="s">
        <v>82</v>
      </c>
      <c r="AW377" s="13" t="s">
        <v>34</v>
      </c>
      <c r="AX377" s="13" t="s">
        <v>72</v>
      </c>
      <c r="AY377" s="168" t="s">
        <v>150</v>
      </c>
    </row>
    <row r="378" spans="2:51" s="13" customFormat="1">
      <c r="B378" s="166"/>
      <c r="D378" s="167" t="s">
        <v>160</v>
      </c>
      <c r="E378" s="168" t="s">
        <v>3</v>
      </c>
      <c r="F378" s="169" t="s">
        <v>369</v>
      </c>
      <c r="H378" s="170">
        <v>41.148000000000003</v>
      </c>
      <c r="I378" s="171"/>
      <c r="L378" s="166"/>
      <c r="M378" s="172"/>
      <c r="N378" s="173"/>
      <c r="O378" s="173"/>
      <c r="P378" s="173"/>
      <c r="Q378" s="173"/>
      <c r="R378" s="173"/>
      <c r="S378" s="173"/>
      <c r="T378" s="174"/>
      <c r="AT378" s="168" t="s">
        <v>160</v>
      </c>
      <c r="AU378" s="168" t="s">
        <v>82</v>
      </c>
      <c r="AV378" s="13" t="s">
        <v>82</v>
      </c>
      <c r="AW378" s="13" t="s">
        <v>34</v>
      </c>
      <c r="AX378" s="13" t="s">
        <v>72</v>
      </c>
      <c r="AY378" s="168" t="s">
        <v>150</v>
      </c>
    </row>
    <row r="379" spans="2:51" s="13" customFormat="1">
      <c r="B379" s="166"/>
      <c r="D379" s="167" t="s">
        <v>160</v>
      </c>
      <c r="E379" s="168" t="s">
        <v>3</v>
      </c>
      <c r="F379" s="169" t="s">
        <v>358</v>
      </c>
      <c r="H379" s="170">
        <v>-1.8</v>
      </c>
      <c r="I379" s="171"/>
      <c r="L379" s="166"/>
      <c r="M379" s="172"/>
      <c r="N379" s="173"/>
      <c r="O379" s="173"/>
      <c r="P379" s="173"/>
      <c r="Q379" s="173"/>
      <c r="R379" s="173"/>
      <c r="S379" s="173"/>
      <c r="T379" s="174"/>
      <c r="AT379" s="168" t="s">
        <v>160</v>
      </c>
      <c r="AU379" s="168" t="s">
        <v>82</v>
      </c>
      <c r="AV379" s="13" t="s">
        <v>82</v>
      </c>
      <c r="AW379" s="13" t="s">
        <v>34</v>
      </c>
      <c r="AX379" s="13" t="s">
        <v>72</v>
      </c>
      <c r="AY379" s="168" t="s">
        <v>150</v>
      </c>
    </row>
    <row r="380" spans="2:51" s="13" customFormat="1">
      <c r="B380" s="166"/>
      <c r="D380" s="167" t="s">
        <v>160</v>
      </c>
      <c r="E380" s="168" t="s">
        <v>3</v>
      </c>
      <c r="F380" s="169" t="s">
        <v>370</v>
      </c>
      <c r="H380" s="170">
        <v>20.411999999999999</v>
      </c>
      <c r="I380" s="171"/>
      <c r="L380" s="166"/>
      <c r="M380" s="172"/>
      <c r="N380" s="173"/>
      <c r="O380" s="173"/>
      <c r="P380" s="173"/>
      <c r="Q380" s="173"/>
      <c r="R380" s="173"/>
      <c r="S380" s="173"/>
      <c r="T380" s="174"/>
      <c r="AT380" s="168" t="s">
        <v>160</v>
      </c>
      <c r="AU380" s="168" t="s">
        <v>82</v>
      </c>
      <c r="AV380" s="13" t="s">
        <v>82</v>
      </c>
      <c r="AW380" s="13" t="s">
        <v>34</v>
      </c>
      <c r="AX380" s="13" t="s">
        <v>72</v>
      </c>
      <c r="AY380" s="168" t="s">
        <v>150</v>
      </c>
    </row>
    <row r="381" spans="2:51" s="13" customFormat="1">
      <c r="B381" s="166"/>
      <c r="D381" s="167" t="s">
        <v>160</v>
      </c>
      <c r="E381" s="168" t="s">
        <v>3</v>
      </c>
      <c r="F381" s="169" t="s">
        <v>231</v>
      </c>
      <c r="H381" s="170">
        <v>-1.4</v>
      </c>
      <c r="I381" s="171"/>
      <c r="L381" s="166"/>
      <c r="M381" s="172"/>
      <c r="N381" s="173"/>
      <c r="O381" s="173"/>
      <c r="P381" s="173"/>
      <c r="Q381" s="173"/>
      <c r="R381" s="173"/>
      <c r="S381" s="173"/>
      <c r="T381" s="174"/>
      <c r="AT381" s="168" t="s">
        <v>160</v>
      </c>
      <c r="AU381" s="168" t="s">
        <v>82</v>
      </c>
      <c r="AV381" s="13" t="s">
        <v>82</v>
      </c>
      <c r="AW381" s="13" t="s">
        <v>34</v>
      </c>
      <c r="AX381" s="13" t="s">
        <v>72</v>
      </c>
      <c r="AY381" s="168" t="s">
        <v>150</v>
      </c>
    </row>
    <row r="382" spans="2:51" s="13" customFormat="1">
      <c r="B382" s="166"/>
      <c r="D382" s="167" t="s">
        <v>160</v>
      </c>
      <c r="E382" s="168" t="s">
        <v>3</v>
      </c>
      <c r="F382" s="169" t="s">
        <v>371</v>
      </c>
      <c r="H382" s="170">
        <v>43.545999999999999</v>
      </c>
      <c r="I382" s="171"/>
      <c r="L382" s="166"/>
      <c r="M382" s="172"/>
      <c r="N382" s="173"/>
      <c r="O382" s="173"/>
      <c r="P382" s="173"/>
      <c r="Q382" s="173"/>
      <c r="R382" s="173"/>
      <c r="S382" s="173"/>
      <c r="T382" s="174"/>
      <c r="AT382" s="168" t="s">
        <v>160</v>
      </c>
      <c r="AU382" s="168" t="s">
        <v>82</v>
      </c>
      <c r="AV382" s="13" t="s">
        <v>82</v>
      </c>
      <c r="AW382" s="13" t="s">
        <v>34</v>
      </c>
      <c r="AX382" s="13" t="s">
        <v>72</v>
      </c>
      <c r="AY382" s="168" t="s">
        <v>150</v>
      </c>
    </row>
    <row r="383" spans="2:51" s="13" customFormat="1">
      <c r="B383" s="166"/>
      <c r="D383" s="167" t="s">
        <v>160</v>
      </c>
      <c r="E383" s="168" t="s">
        <v>3</v>
      </c>
      <c r="F383" s="169" t="s">
        <v>358</v>
      </c>
      <c r="H383" s="170">
        <v>-1.8</v>
      </c>
      <c r="I383" s="171"/>
      <c r="L383" s="166"/>
      <c r="M383" s="172"/>
      <c r="N383" s="173"/>
      <c r="O383" s="173"/>
      <c r="P383" s="173"/>
      <c r="Q383" s="173"/>
      <c r="R383" s="173"/>
      <c r="S383" s="173"/>
      <c r="T383" s="174"/>
      <c r="AT383" s="168" t="s">
        <v>160</v>
      </c>
      <c r="AU383" s="168" t="s">
        <v>82</v>
      </c>
      <c r="AV383" s="13" t="s">
        <v>82</v>
      </c>
      <c r="AW383" s="13" t="s">
        <v>34</v>
      </c>
      <c r="AX383" s="13" t="s">
        <v>72</v>
      </c>
      <c r="AY383" s="168" t="s">
        <v>150</v>
      </c>
    </row>
    <row r="384" spans="2:51" s="13" customFormat="1">
      <c r="B384" s="166"/>
      <c r="D384" s="167" t="s">
        <v>160</v>
      </c>
      <c r="E384" s="168" t="s">
        <v>3</v>
      </c>
      <c r="F384" s="169" t="s">
        <v>372</v>
      </c>
      <c r="H384" s="170">
        <v>41.472000000000001</v>
      </c>
      <c r="I384" s="171"/>
      <c r="L384" s="166"/>
      <c r="M384" s="172"/>
      <c r="N384" s="173"/>
      <c r="O384" s="173"/>
      <c r="P384" s="173"/>
      <c r="Q384" s="173"/>
      <c r="R384" s="173"/>
      <c r="S384" s="173"/>
      <c r="T384" s="174"/>
      <c r="AT384" s="168" t="s">
        <v>160</v>
      </c>
      <c r="AU384" s="168" t="s">
        <v>82</v>
      </c>
      <c r="AV384" s="13" t="s">
        <v>82</v>
      </c>
      <c r="AW384" s="13" t="s">
        <v>34</v>
      </c>
      <c r="AX384" s="13" t="s">
        <v>72</v>
      </c>
      <c r="AY384" s="168" t="s">
        <v>150</v>
      </c>
    </row>
    <row r="385" spans="2:51" s="13" customFormat="1">
      <c r="B385" s="166"/>
      <c r="D385" s="167" t="s">
        <v>160</v>
      </c>
      <c r="E385" s="168" t="s">
        <v>3</v>
      </c>
      <c r="F385" s="169" t="s">
        <v>360</v>
      </c>
      <c r="H385" s="170">
        <v>-2.2000000000000002</v>
      </c>
      <c r="I385" s="171"/>
      <c r="L385" s="166"/>
      <c r="M385" s="172"/>
      <c r="N385" s="173"/>
      <c r="O385" s="173"/>
      <c r="P385" s="173"/>
      <c r="Q385" s="173"/>
      <c r="R385" s="173"/>
      <c r="S385" s="173"/>
      <c r="T385" s="174"/>
      <c r="AT385" s="168" t="s">
        <v>160</v>
      </c>
      <c r="AU385" s="168" t="s">
        <v>82</v>
      </c>
      <c r="AV385" s="13" t="s">
        <v>82</v>
      </c>
      <c r="AW385" s="13" t="s">
        <v>34</v>
      </c>
      <c r="AX385" s="13" t="s">
        <v>72</v>
      </c>
      <c r="AY385" s="168" t="s">
        <v>150</v>
      </c>
    </row>
    <row r="386" spans="2:51" s="13" customFormat="1">
      <c r="B386" s="166"/>
      <c r="D386" s="167" t="s">
        <v>160</v>
      </c>
      <c r="E386" s="168" t="s">
        <v>3</v>
      </c>
      <c r="F386" s="169" t="s">
        <v>373</v>
      </c>
      <c r="H386" s="170">
        <v>61.753999999999998</v>
      </c>
      <c r="I386" s="171"/>
      <c r="L386" s="166"/>
      <c r="M386" s="172"/>
      <c r="N386" s="173"/>
      <c r="O386" s="173"/>
      <c r="P386" s="173"/>
      <c r="Q386" s="173"/>
      <c r="R386" s="173"/>
      <c r="S386" s="173"/>
      <c r="T386" s="174"/>
      <c r="AT386" s="168" t="s">
        <v>160</v>
      </c>
      <c r="AU386" s="168" t="s">
        <v>82</v>
      </c>
      <c r="AV386" s="13" t="s">
        <v>82</v>
      </c>
      <c r="AW386" s="13" t="s">
        <v>34</v>
      </c>
      <c r="AX386" s="13" t="s">
        <v>72</v>
      </c>
      <c r="AY386" s="168" t="s">
        <v>150</v>
      </c>
    </row>
    <row r="387" spans="2:51" s="13" customFormat="1">
      <c r="B387" s="166"/>
      <c r="D387" s="167" t="s">
        <v>160</v>
      </c>
      <c r="E387" s="168" t="s">
        <v>3</v>
      </c>
      <c r="F387" s="169" t="s">
        <v>367</v>
      </c>
      <c r="H387" s="170">
        <v>-3.2</v>
      </c>
      <c r="I387" s="171"/>
      <c r="L387" s="166"/>
      <c r="M387" s="172"/>
      <c r="N387" s="173"/>
      <c r="O387" s="173"/>
      <c r="P387" s="173"/>
      <c r="Q387" s="173"/>
      <c r="R387" s="173"/>
      <c r="S387" s="173"/>
      <c r="T387" s="174"/>
      <c r="AT387" s="168" t="s">
        <v>160</v>
      </c>
      <c r="AU387" s="168" t="s">
        <v>82</v>
      </c>
      <c r="AV387" s="13" t="s">
        <v>82</v>
      </c>
      <c r="AW387" s="13" t="s">
        <v>34</v>
      </c>
      <c r="AX387" s="13" t="s">
        <v>72</v>
      </c>
      <c r="AY387" s="168" t="s">
        <v>150</v>
      </c>
    </row>
    <row r="388" spans="2:51" s="13" customFormat="1">
      <c r="B388" s="166"/>
      <c r="D388" s="167" t="s">
        <v>160</v>
      </c>
      <c r="E388" s="168" t="s">
        <v>3</v>
      </c>
      <c r="F388" s="169" t="s">
        <v>374</v>
      </c>
      <c r="H388" s="170">
        <v>103.291</v>
      </c>
      <c r="I388" s="171"/>
      <c r="L388" s="166"/>
      <c r="M388" s="172"/>
      <c r="N388" s="173"/>
      <c r="O388" s="173"/>
      <c r="P388" s="173"/>
      <c r="Q388" s="173"/>
      <c r="R388" s="173"/>
      <c r="S388" s="173"/>
      <c r="T388" s="174"/>
      <c r="AT388" s="168" t="s">
        <v>160</v>
      </c>
      <c r="AU388" s="168" t="s">
        <v>82</v>
      </c>
      <c r="AV388" s="13" t="s">
        <v>82</v>
      </c>
      <c r="AW388" s="13" t="s">
        <v>34</v>
      </c>
      <c r="AX388" s="13" t="s">
        <v>72</v>
      </c>
      <c r="AY388" s="168" t="s">
        <v>150</v>
      </c>
    </row>
    <row r="389" spans="2:51" s="13" customFormat="1">
      <c r="B389" s="166"/>
      <c r="D389" s="167" t="s">
        <v>160</v>
      </c>
      <c r="E389" s="168" t="s">
        <v>3</v>
      </c>
      <c r="F389" s="169" t="s">
        <v>375</v>
      </c>
      <c r="H389" s="170">
        <v>-7.0890000000000004</v>
      </c>
      <c r="I389" s="171"/>
      <c r="L389" s="166"/>
      <c r="M389" s="172"/>
      <c r="N389" s="173"/>
      <c r="O389" s="173"/>
      <c r="P389" s="173"/>
      <c r="Q389" s="173"/>
      <c r="R389" s="173"/>
      <c r="S389" s="173"/>
      <c r="T389" s="174"/>
      <c r="AT389" s="168" t="s">
        <v>160</v>
      </c>
      <c r="AU389" s="168" t="s">
        <v>82</v>
      </c>
      <c r="AV389" s="13" t="s">
        <v>82</v>
      </c>
      <c r="AW389" s="13" t="s">
        <v>34</v>
      </c>
      <c r="AX389" s="13" t="s">
        <v>72</v>
      </c>
      <c r="AY389" s="168" t="s">
        <v>150</v>
      </c>
    </row>
    <row r="390" spans="2:51" s="13" customFormat="1">
      <c r="B390" s="166"/>
      <c r="D390" s="167" t="s">
        <v>160</v>
      </c>
      <c r="E390" s="168" t="s">
        <v>3</v>
      </c>
      <c r="F390" s="169" t="s">
        <v>376</v>
      </c>
      <c r="H390" s="170">
        <v>-4.2510000000000003</v>
      </c>
      <c r="I390" s="171"/>
      <c r="L390" s="166"/>
      <c r="M390" s="172"/>
      <c r="N390" s="173"/>
      <c r="O390" s="173"/>
      <c r="P390" s="173"/>
      <c r="Q390" s="173"/>
      <c r="R390" s="173"/>
      <c r="S390" s="173"/>
      <c r="T390" s="174"/>
      <c r="AT390" s="168" t="s">
        <v>160</v>
      </c>
      <c r="AU390" s="168" t="s">
        <v>82</v>
      </c>
      <c r="AV390" s="13" t="s">
        <v>82</v>
      </c>
      <c r="AW390" s="13" t="s">
        <v>34</v>
      </c>
      <c r="AX390" s="13" t="s">
        <v>72</v>
      </c>
      <c r="AY390" s="168" t="s">
        <v>150</v>
      </c>
    </row>
    <row r="391" spans="2:51" s="13" customFormat="1">
      <c r="B391" s="166"/>
      <c r="D391" s="167" t="s">
        <v>160</v>
      </c>
      <c r="E391" s="168" t="s">
        <v>3</v>
      </c>
      <c r="F391" s="169" t="s">
        <v>377</v>
      </c>
      <c r="H391" s="170">
        <v>-3.077</v>
      </c>
      <c r="I391" s="171"/>
      <c r="L391" s="166"/>
      <c r="M391" s="172"/>
      <c r="N391" s="173"/>
      <c r="O391" s="173"/>
      <c r="P391" s="173"/>
      <c r="Q391" s="173"/>
      <c r="R391" s="173"/>
      <c r="S391" s="173"/>
      <c r="T391" s="174"/>
      <c r="AT391" s="168" t="s">
        <v>160</v>
      </c>
      <c r="AU391" s="168" t="s">
        <v>82</v>
      </c>
      <c r="AV391" s="13" t="s">
        <v>82</v>
      </c>
      <c r="AW391" s="13" t="s">
        <v>34</v>
      </c>
      <c r="AX391" s="13" t="s">
        <v>72</v>
      </c>
      <c r="AY391" s="168" t="s">
        <v>150</v>
      </c>
    </row>
    <row r="392" spans="2:51" s="13" customFormat="1">
      <c r="B392" s="166"/>
      <c r="D392" s="167" t="s">
        <v>160</v>
      </c>
      <c r="E392" s="168" t="s">
        <v>3</v>
      </c>
      <c r="F392" s="169" t="s">
        <v>378</v>
      </c>
      <c r="H392" s="170">
        <v>-5.516</v>
      </c>
      <c r="I392" s="171"/>
      <c r="L392" s="166"/>
      <c r="M392" s="172"/>
      <c r="N392" s="173"/>
      <c r="O392" s="173"/>
      <c r="P392" s="173"/>
      <c r="Q392" s="173"/>
      <c r="R392" s="173"/>
      <c r="S392" s="173"/>
      <c r="T392" s="174"/>
      <c r="AT392" s="168" t="s">
        <v>160</v>
      </c>
      <c r="AU392" s="168" t="s">
        <v>82</v>
      </c>
      <c r="AV392" s="13" t="s">
        <v>82</v>
      </c>
      <c r="AW392" s="13" t="s">
        <v>34</v>
      </c>
      <c r="AX392" s="13" t="s">
        <v>72</v>
      </c>
      <c r="AY392" s="168" t="s">
        <v>150</v>
      </c>
    </row>
    <row r="393" spans="2:51" s="13" customFormat="1">
      <c r="B393" s="166"/>
      <c r="D393" s="167" t="s">
        <v>160</v>
      </c>
      <c r="E393" s="168" t="s">
        <v>3</v>
      </c>
      <c r="F393" s="169" t="s">
        <v>355</v>
      </c>
      <c r="H393" s="170">
        <v>-1.6</v>
      </c>
      <c r="I393" s="171"/>
      <c r="L393" s="166"/>
      <c r="M393" s="172"/>
      <c r="N393" s="173"/>
      <c r="O393" s="173"/>
      <c r="P393" s="173"/>
      <c r="Q393" s="173"/>
      <c r="R393" s="173"/>
      <c r="S393" s="173"/>
      <c r="T393" s="174"/>
      <c r="AT393" s="168" t="s">
        <v>160</v>
      </c>
      <c r="AU393" s="168" t="s">
        <v>82</v>
      </c>
      <c r="AV393" s="13" t="s">
        <v>82</v>
      </c>
      <c r="AW393" s="13" t="s">
        <v>34</v>
      </c>
      <c r="AX393" s="13" t="s">
        <v>72</v>
      </c>
      <c r="AY393" s="168" t="s">
        <v>150</v>
      </c>
    </row>
    <row r="394" spans="2:51" s="13" customFormat="1">
      <c r="B394" s="166"/>
      <c r="D394" s="167" t="s">
        <v>160</v>
      </c>
      <c r="E394" s="168" t="s">
        <v>3</v>
      </c>
      <c r="F394" s="169" t="s">
        <v>379</v>
      </c>
      <c r="H394" s="170">
        <v>-17.82</v>
      </c>
      <c r="I394" s="171"/>
      <c r="L394" s="166"/>
      <c r="M394" s="172"/>
      <c r="N394" s="173"/>
      <c r="O394" s="173"/>
      <c r="P394" s="173"/>
      <c r="Q394" s="173"/>
      <c r="R394" s="173"/>
      <c r="S394" s="173"/>
      <c r="T394" s="174"/>
      <c r="AT394" s="168" t="s">
        <v>160</v>
      </c>
      <c r="AU394" s="168" t="s">
        <v>82</v>
      </c>
      <c r="AV394" s="13" t="s">
        <v>82</v>
      </c>
      <c r="AW394" s="13" t="s">
        <v>34</v>
      </c>
      <c r="AX394" s="13" t="s">
        <v>72</v>
      </c>
      <c r="AY394" s="168" t="s">
        <v>150</v>
      </c>
    </row>
    <row r="395" spans="2:51" s="13" customFormat="1">
      <c r="B395" s="166"/>
      <c r="D395" s="167" t="s">
        <v>160</v>
      </c>
      <c r="E395" s="168" t="s">
        <v>3</v>
      </c>
      <c r="F395" s="169" t="s">
        <v>380</v>
      </c>
      <c r="H395" s="170">
        <v>119.75</v>
      </c>
      <c r="I395" s="171"/>
      <c r="L395" s="166"/>
      <c r="M395" s="172"/>
      <c r="N395" s="173"/>
      <c r="O395" s="173"/>
      <c r="P395" s="173"/>
      <c r="Q395" s="173"/>
      <c r="R395" s="173"/>
      <c r="S395" s="173"/>
      <c r="T395" s="174"/>
      <c r="AT395" s="168" t="s">
        <v>160</v>
      </c>
      <c r="AU395" s="168" t="s">
        <v>82</v>
      </c>
      <c r="AV395" s="13" t="s">
        <v>82</v>
      </c>
      <c r="AW395" s="13" t="s">
        <v>34</v>
      </c>
      <c r="AX395" s="13" t="s">
        <v>72</v>
      </c>
      <c r="AY395" s="168" t="s">
        <v>150</v>
      </c>
    </row>
    <row r="396" spans="2:51" s="13" customFormat="1">
      <c r="B396" s="166"/>
      <c r="D396" s="167" t="s">
        <v>160</v>
      </c>
      <c r="E396" s="168" t="s">
        <v>3</v>
      </c>
      <c r="F396" s="169" t="s">
        <v>381</v>
      </c>
      <c r="H396" s="170">
        <v>-7.11</v>
      </c>
      <c r="I396" s="171"/>
      <c r="L396" s="166"/>
      <c r="M396" s="172"/>
      <c r="N396" s="173"/>
      <c r="O396" s="173"/>
      <c r="P396" s="173"/>
      <c r="Q396" s="173"/>
      <c r="R396" s="173"/>
      <c r="S396" s="173"/>
      <c r="T396" s="174"/>
      <c r="AT396" s="168" t="s">
        <v>160</v>
      </c>
      <c r="AU396" s="168" t="s">
        <v>82</v>
      </c>
      <c r="AV396" s="13" t="s">
        <v>82</v>
      </c>
      <c r="AW396" s="13" t="s">
        <v>34</v>
      </c>
      <c r="AX396" s="13" t="s">
        <v>72</v>
      </c>
      <c r="AY396" s="168" t="s">
        <v>150</v>
      </c>
    </row>
    <row r="397" spans="2:51" s="13" customFormat="1">
      <c r="B397" s="166"/>
      <c r="D397" s="167" t="s">
        <v>160</v>
      </c>
      <c r="E397" s="168" t="s">
        <v>3</v>
      </c>
      <c r="F397" s="169" t="s">
        <v>382</v>
      </c>
      <c r="H397" s="170">
        <v>-5.5590000000000002</v>
      </c>
      <c r="I397" s="171"/>
      <c r="L397" s="166"/>
      <c r="M397" s="172"/>
      <c r="N397" s="173"/>
      <c r="O397" s="173"/>
      <c r="P397" s="173"/>
      <c r="Q397" s="173"/>
      <c r="R397" s="173"/>
      <c r="S397" s="173"/>
      <c r="T397" s="174"/>
      <c r="AT397" s="168" t="s">
        <v>160</v>
      </c>
      <c r="AU397" s="168" t="s">
        <v>82</v>
      </c>
      <c r="AV397" s="13" t="s">
        <v>82</v>
      </c>
      <c r="AW397" s="13" t="s">
        <v>34</v>
      </c>
      <c r="AX397" s="13" t="s">
        <v>72</v>
      </c>
      <c r="AY397" s="168" t="s">
        <v>150</v>
      </c>
    </row>
    <row r="398" spans="2:51" s="13" customFormat="1">
      <c r="B398" s="166"/>
      <c r="D398" s="167" t="s">
        <v>160</v>
      </c>
      <c r="E398" s="168" t="s">
        <v>3</v>
      </c>
      <c r="F398" s="169" t="s">
        <v>367</v>
      </c>
      <c r="H398" s="170">
        <v>-3.2</v>
      </c>
      <c r="I398" s="171"/>
      <c r="L398" s="166"/>
      <c r="M398" s="172"/>
      <c r="N398" s="173"/>
      <c r="O398" s="173"/>
      <c r="P398" s="173"/>
      <c r="Q398" s="173"/>
      <c r="R398" s="173"/>
      <c r="S398" s="173"/>
      <c r="T398" s="174"/>
      <c r="AT398" s="168" t="s">
        <v>160</v>
      </c>
      <c r="AU398" s="168" t="s">
        <v>82</v>
      </c>
      <c r="AV398" s="13" t="s">
        <v>82</v>
      </c>
      <c r="AW398" s="13" t="s">
        <v>34</v>
      </c>
      <c r="AX398" s="13" t="s">
        <v>72</v>
      </c>
      <c r="AY398" s="168" t="s">
        <v>150</v>
      </c>
    </row>
    <row r="399" spans="2:51" s="13" customFormat="1">
      <c r="B399" s="166"/>
      <c r="D399" s="167" t="s">
        <v>160</v>
      </c>
      <c r="E399" s="168" t="s">
        <v>3</v>
      </c>
      <c r="F399" s="169" t="s">
        <v>360</v>
      </c>
      <c r="H399" s="170">
        <v>-2.2000000000000002</v>
      </c>
      <c r="I399" s="171"/>
      <c r="L399" s="166"/>
      <c r="M399" s="172"/>
      <c r="N399" s="173"/>
      <c r="O399" s="173"/>
      <c r="P399" s="173"/>
      <c r="Q399" s="173"/>
      <c r="R399" s="173"/>
      <c r="S399" s="173"/>
      <c r="T399" s="174"/>
      <c r="AT399" s="168" t="s">
        <v>160</v>
      </c>
      <c r="AU399" s="168" t="s">
        <v>82</v>
      </c>
      <c r="AV399" s="13" t="s">
        <v>82</v>
      </c>
      <c r="AW399" s="13" t="s">
        <v>34</v>
      </c>
      <c r="AX399" s="13" t="s">
        <v>72</v>
      </c>
      <c r="AY399" s="168" t="s">
        <v>150</v>
      </c>
    </row>
    <row r="400" spans="2:51" s="13" customFormat="1">
      <c r="B400" s="166"/>
      <c r="D400" s="167" t="s">
        <v>160</v>
      </c>
      <c r="E400" s="168" t="s">
        <v>3</v>
      </c>
      <c r="F400" s="169" t="s">
        <v>358</v>
      </c>
      <c r="H400" s="170">
        <v>-1.8</v>
      </c>
      <c r="I400" s="171"/>
      <c r="L400" s="166"/>
      <c r="M400" s="172"/>
      <c r="N400" s="173"/>
      <c r="O400" s="173"/>
      <c r="P400" s="173"/>
      <c r="Q400" s="173"/>
      <c r="R400" s="173"/>
      <c r="S400" s="173"/>
      <c r="T400" s="174"/>
      <c r="AT400" s="168" t="s">
        <v>160</v>
      </c>
      <c r="AU400" s="168" t="s">
        <v>82</v>
      </c>
      <c r="AV400" s="13" t="s">
        <v>82</v>
      </c>
      <c r="AW400" s="13" t="s">
        <v>34</v>
      </c>
      <c r="AX400" s="13" t="s">
        <v>72</v>
      </c>
      <c r="AY400" s="168" t="s">
        <v>150</v>
      </c>
    </row>
    <row r="401" spans="2:51" s="13" customFormat="1">
      <c r="B401" s="166"/>
      <c r="D401" s="167" t="s">
        <v>160</v>
      </c>
      <c r="E401" s="168" t="s">
        <v>3</v>
      </c>
      <c r="F401" s="169" t="s">
        <v>383</v>
      </c>
      <c r="H401" s="170">
        <v>-6.6</v>
      </c>
      <c r="I401" s="171"/>
      <c r="L401" s="166"/>
      <c r="M401" s="172"/>
      <c r="N401" s="173"/>
      <c r="O401" s="173"/>
      <c r="P401" s="173"/>
      <c r="Q401" s="173"/>
      <c r="R401" s="173"/>
      <c r="S401" s="173"/>
      <c r="T401" s="174"/>
      <c r="AT401" s="168" t="s">
        <v>160</v>
      </c>
      <c r="AU401" s="168" t="s">
        <v>82</v>
      </c>
      <c r="AV401" s="13" t="s">
        <v>82</v>
      </c>
      <c r="AW401" s="13" t="s">
        <v>34</v>
      </c>
      <c r="AX401" s="13" t="s">
        <v>72</v>
      </c>
      <c r="AY401" s="168" t="s">
        <v>150</v>
      </c>
    </row>
    <row r="402" spans="2:51" s="13" customFormat="1">
      <c r="B402" s="166"/>
      <c r="D402" s="167" t="s">
        <v>160</v>
      </c>
      <c r="E402" s="168" t="s">
        <v>3</v>
      </c>
      <c r="F402" s="169" t="s">
        <v>219</v>
      </c>
      <c r="H402" s="170">
        <v>-2.8</v>
      </c>
      <c r="I402" s="171"/>
      <c r="L402" s="166"/>
      <c r="M402" s="172"/>
      <c r="N402" s="173"/>
      <c r="O402" s="173"/>
      <c r="P402" s="173"/>
      <c r="Q402" s="173"/>
      <c r="R402" s="173"/>
      <c r="S402" s="173"/>
      <c r="T402" s="174"/>
      <c r="AT402" s="168" t="s">
        <v>160</v>
      </c>
      <c r="AU402" s="168" t="s">
        <v>82</v>
      </c>
      <c r="AV402" s="13" t="s">
        <v>82</v>
      </c>
      <c r="AW402" s="13" t="s">
        <v>34</v>
      </c>
      <c r="AX402" s="13" t="s">
        <v>72</v>
      </c>
      <c r="AY402" s="168" t="s">
        <v>150</v>
      </c>
    </row>
    <row r="403" spans="2:51" s="13" customFormat="1">
      <c r="B403" s="166"/>
      <c r="D403" s="167" t="s">
        <v>160</v>
      </c>
      <c r="E403" s="168" t="s">
        <v>3</v>
      </c>
      <c r="F403" s="169" t="s">
        <v>384</v>
      </c>
      <c r="H403" s="170">
        <v>61.235999999999997</v>
      </c>
      <c r="I403" s="171"/>
      <c r="L403" s="166"/>
      <c r="M403" s="172"/>
      <c r="N403" s="173"/>
      <c r="O403" s="173"/>
      <c r="P403" s="173"/>
      <c r="Q403" s="173"/>
      <c r="R403" s="173"/>
      <c r="S403" s="173"/>
      <c r="T403" s="174"/>
      <c r="AT403" s="168" t="s">
        <v>160</v>
      </c>
      <c r="AU403" s="168" t="s">
        <v>82</v>
      </c>
      <c r="AV403" s="13" t="s">
        <v>82</v>
      </c>
      <c r="AW403" s="13" t="s">
        <v>34</v>
      </c>
      <c r="AX403" s="13" t="s">
        <v>72</v>
      </c>
      <c r="AY403" s="168" t="s">
        <v>150</v>
      </c>
    </row>
    <row r="404" spans="2:51" s="13" customFormat="1">
      <c r="B404" s="166"/>
      <c r="D404" s="167" t="s">
        <v>160</v>
      </c>
      <c r="E404" s="168" t="s">
        <v>3</v>
      </c>
      <c r="F404" s="169" t="s">
        <v>382</v>
      </c>
      <c r="H404" s="170">
        <v>-5.5590000000000002</v>
      </c>
      <c r="I404" s="171"/>
      <c r="L404" s="166"/>
      <c r="M404" s="172"/>
      <c r="N404" s="173"/>
      <c r="O404" s="173"/>
      <c r="P404" s="173"/>
      <c r="Q404" s="173"/>
      <c r="R404" s="173"/>
      <c r="S404" s="173"/>
      <c r="T404" s="174"/>
      <c r="AT404" s="168" t="s">
        <v>160</v>
      </c>
      <c r="AU404" s="168" t="s">
        <v>82</v>
      </c>
      <c r="AV404" s="13" t="s">
        <v>82</v>
      </c>
      <c r="AW404" s="13" t="s">
        <v>34</v>
      </c>
      <c r="AX404" s="13" t="s">
        <v>72</v>
      </c>
      <c r="AY404" s="168" t="s">
        <v>150</v>
      </c>
    </row>
    <row r="405" spans="2:51" s="13" customFormat="1">
      <c r="B405" s="166"/>
      <c r="D405" s="167" t="s">
        <v>160</v>
      </c>
      <c r="E405" s="168" t="s">
        <v>3</v>
      </c>
      <c r="F405" s="169" t="s">
        <v>385</v>
      </c>
      <c r="H405" s="170">
        <v>-5.67</v>
      </c>
      <c r="I405" s="171"/>
      <c r="L405" s="166"/>
      <c r="M405" s="172"/>
      <c r="N405" s="173"/>
      <c r="O405" s="173"/>
      <c r="P405" s="173"/>
      <c r="Q405" s="173"/>
      <c r="R405" s="173"/>
      <c r="S405" s="173"/>
      <c r="T405" s="174"/>
      <c r="AT405" s="168" t="s">
        <v>160</v>
      </c>
      <c r="AU405" s="168" t="s">
        <v>82</v>
      </c>
      <c r="AV405" s="13" t="s">
        <v>82</v>
      </c>
      <c r="AW405" s="13" t="s">
        <v>34</v>
      </c>
      <c r="AX405" s="13" t="s">
        <v>72</v>
      </c>
      <c r="AY405" s="168" t="s">
        <v>150</v>
      </c>
    </row>
    <row r="406" spans="2:51" s="13" customFormat="1">
      <c r="B406" s="166"/>
      <c r="D406" s="167" t="s">
        <v>160</v>
      </c>
      <c r="E406" s="168" t="s">
        <v>3</v>
      </c>
      <c r="F406" s="169" t="s">
        <v>386</v>
      </c>
      <c r="H406" s="170">
        <v>58.32</v>
      </c>
      <c r="I406" s="171"/>
      <c r="L406" s="166"/>
      <c r="M406" s="172"/>
      <c r="N406" s="173"/>
      <c r="O406" s="173"/>
      <c r="P406" s="173"/>
      <c r="Q406" s="173"/>
      <c r="R406" s="173"/>
      <c r="S406" s="173"/>
      <c r="T406" s="174"/>
      <c r="AT406" s="168" t="s">
        <v>160</v>
      </c>
      <c r="AU406" s="168" t="s">
        <v>82</v>
      </c>
      <c r="AV406" s="13" t="s">
        <v>82</v>
      </c>
      <c r="AW406" s="13" t="s">
        <v>34</v>
      </c>
      <c r="AX406" s="13" t="s">
        <v>72</v>
      </c>
      <c r="AY406" s="168" t="s">
        <v>150</v>
      </c>
    </row>
    <row r="407" spans="2:51" s="13" customFormat="1">
      <c r="B407" s="166"/>
      <c r="D407" s="167" t="s">
        <v>160</v>
      </c>
      <c r="E407" s="168" t="s">
        <v>3</v>
      </c>
      <c r="F407" s="169" t="s">
        <v>385</v>
      </c>
      <c r="H407" s="170">
        <v>-5.67</v>
      </c>
      <c r="I407" s="171"/>
      <c r="L407" s="166"/>
      <c r="M407" s="172"/>
      <c r="N407" s="173"/>
      <c r="O407" s="173"/>
      <c r="P407" s="173"/>
      <c r="Q407" s="173"/>
      <c r="R407" s="173"/>
      <c r="S407" s="173"/>
      <c r="T407" s="174"/>
      <c r="AT407" s="168" t="s">
        <v>160</v>
      </c>
      <c r="AU407" s="168" t="s">
        <v>82</v>
      </c>
      <c r="AV407" s="13" t="s">
        <v>82</v>
      </c>
      <c r="AW407" s="13" t="s">
        <v>34</v>
      </c>
      <c r="AX407" s="13" t="s">
        <v>72</v>
      </c>
      <c r="AY407" s="168" t="s">
        <v>150</v>
      </c>
    </row>
    <row r="408" spans="2:51" s="13" customFormat="1">
      <c r="B408" s="166"/>
      <c r="D408" s="167" t="s">
        <v>160</v>
      </c>
      <c r="E408" s="168" t="s">
        <v>3</v>
      </c>
      <c r="F408" s="169" t="s">
        <v>355</v>
      </c>
      <c r="H408" s="170">
        <v>-1.6</v>
      </c>
      <c r="I408" s="171"/>
      <c r="L408" s="166"/>
      <c r="M408" s="172"/>
      <c r="N408" s="173"/>
      <c r="O408" s="173"/>
      <c r="P408" s="173"/>
      <c r="Q408" s="173"/>
      <c r="R408" s="173"/>
      <c r="S408" s="173"/>
      <c r="T408" s="174"/>
      <c r="AT408" s="168" t="s">
        <v>160</v>
      </c>
      <c r="AU408" s="168" t="s">
        <v>82</v>
      </c>
      <c r="AV408" s="13" t="s">
        <v>82</v>
      </c>
      <c r="AW408" s="13" t="s">
        <v>34</v>
      </c>
      <c r="AX408" s="13" t="s">
        <v>72</v>
      </c>
      <c r="AY408" s="168" t="s">
        <v>150</v>
      </c>
    </row>
    <row r="409" spans="2:51" s="13" customFormat="1">
      <c r="B409" s="166"/>
      <c r="D409" s="167" t="s">
        <v>160</v>
      </c>
      <c r="E409" s="168" t="s">
        <v>3</v>
      </c>
      <c r="F409" s="169" t="s">
        <v>387</v>
      </c>
      <c r="H409" s="170">
        <v>59.292000000000002</v>
      </c>
      <c r="I409" s="171"/>
      <c r="L409" s="166"/>
      <c r="M409" s="172"/>
      <c r="N409" s="173"/>
      <c r="O409" s="173"/>
      <c r="P409" s="173"/>
      <c r="Q409" s="173"/>
      <c r="R409" s="173"/>
      <c r="S409" s="173"/>
      <c r="T409" s="174"/>
      <c r="AT409" s="168" t="s">
        <v>160</v>
      </c>
      <c r="AU409" s="168" t="s">
        <v>82</v>
      </c>
      <c r="AV409" s="13" t="s">
        <v>82</v>
      </c>
      <c r="AW409" s="13" t="s">
        <v>34</v>
      </c>
      <c r="AX409" s="13" t="s">
        <v>72</v>
      </c>
      <c r="AY409" s="168" t="s">
        <v>150</v>
      </c>
    </row>
    <row r="410" spans="2:51" s="13" customFormat="1">
      <c r="B410" s="166"/>
      <c r="D410" s="167" t="s">
        <v>160</v>
      </c>
      <c r="E410" s="168" t="s">
        <v>3</v>
      </c>
      <c r="F410" s="169" t="s">
        <v>360</v>
      </c>
      <c r="H410" s="170">
        <v>-2.2000000000000002</v>
      </c>
      <c r="I410" s="171"/>
      <c r="L410" s="166"/>
      <c r="M410" s="172"/>
      <c r="N410" s="173"/>
      <c r="O410" s="173"/>
      <c r="P410" s="173"/>
      <c r="Q410" s="173"/>
      <c r="R410" s="173"/>
      <c r="S410" s="173"/>
      <c r="T410" s="174"/>
      <c r="AT410" s="168" t="s">
        <v>160</v>
      </c>
      <c r="AU410" s="168" t="s">
        <v>82</v>
      </c>
      <c r="AV410" s="13" t="s">
        <v>82</v>
      </c>
      <c r="AW410" s="13" t="s">
        <v>34</v>
      </c>
      <c r="AX410" s="13" t="s">
        <v>72</v>
      </c>
      <c r="AY410" s="168" t="s">
        <v>150</v>
      </c>
    </row>
    <row r="411" spans="2:51" s="13" customFormat="1">
      <c r="B411" s="166"/>
      <c r="D411" s="167" t="s">
        <v>160</v>
      </c>
      <c r="E411" s="168" t="s">
        <v>3</v>
      </c>
      <c r="F411" s="169" t="s">
        <v>385</v>
      </c>
      <c r="H411" s="170">
        <v>-5.67</v>
      </c>
      <c r="I411" s="171"/>
      <c r="L411" s="166"/>
      <c r="M411" s="172"/>
      <c r="N411" s="173"/>
      <c r="O411" s="173"/>
      <c r="P411" s="173"/>
      <c r="Q411" s="173"/>
      <c r="R411" s="173"/>
      <c r="S411" s="173"/>
      <c r="T411" s="174"/>
      <c r="AT411" s="168" t="s">
        <v>160</v>
      </c>
      <c r="AU411" s="168" t="s">
        <v>82</v>
      </c>
      <c r="AV411" s="13" t="s">
        <v>82</v>
      </c>
      <c r="AW411" s="13" t="s">
        <v>34</v>
      </c>
      <c r="AX411" s="13" t="s">
        <v>72</v>
      </c>
      <c r="AY411" s="168" t="s">
        <v>150</v>
      </c>
    </row>
    <row r="412" spans="2:51" s="13" customFormat="1">
      <c r="B412" s="166"/>
      <c r="D412" s="167" t="s">
        <v>160</v>
      </c>
      <c r="E412" s="168" t="s">
        <v>3</v>
      </c>
      <c r="F412" s="169" t="s">
        <v>388</v>
      </c>
      <c r="H412" s="170">
        <v>29.808</v>
      </c>
      <c r="I412" s="171"/>
      <c r="L412" s="166"/>
      <c r="M412" s="172"/>
      <c r="N412" s="173"/>
      <c r="O412" s="173"/>
      <c r="P412" s="173"/>
      <c r="Q412" s="173"/>
      <c r="R412" s="173"/>
      <c r="S412" s="173"/>
      <c r="T412" s="174"/>
      <c r="AT412" s="168" t="s">
        <v>160</v>
      </c>
      <c r="AU412" s="168" t="s">
        <v>82</v>
      </c>
      <c r="AV412" s="13" t="s">
        <v>82</v>
      </c>
      <c r="AW412" s="13" t="s">
        <v>34</v>
      </c>
      <c r="AX412" s="13" t="s">
        <v>72</v>
      </c>
      <c r="AY412" s="168" t="s">
        <v>150</v>
      </c>
    </row>
    <row r="413" spans="2:51" s="13" customFormat="1">
      <c r="B413" s="166"/>
      <c r="D413" s="167" t="s">
        <v>160</v>
      </c>
      <c r="E413" s="168" t="s">
        <v>3</v>
      </c>
      <c r="F413" s="169" t="s">
        <v>358</v>
      </c>
      <c r="H413" s="170">
        <v>-1.8</v>
      </c>
      <c r="I413" s="171"/>
      <c r="L413" s="166"/>
      <c r="M413" s="172"/>
      <c r="N413" s="173"/>
      <c r="O413" s="173"/>
      <c r="P413" s="173"/>
      <c r="Q413" s="173"/>
      <c r="R413" s="173"/>
      <c r="S413" s="173"/>
      <c r="T413" s="174"/>
      <c r="AT413" s="168" t="s">
        <v>160</v>
      </c>
      <c r="AU413" s="168" t="s">
        <v>82</v>
      </c>
      <c r="AV413" s="13" t="s">
        <v>82</v>
      </c>
      <c r="AW413" s="13" t="s">
        <v>34</v>
      </c>
      <c r="AX413" s="13" t="s">
        <v>72</v>
      </c>
      <c r="AY413" s="168" t="s">
        <v>150</v>
      </c>
    </row>
    <row r="414" spans="2:51" s="13" customFormat="1">
      <c r="B414" s="166"/>
      <c r="D414" s="167" t="s">
        <v>160</v>
      </c>
      <c r="E414" s="168" t="s">
        <v>3</v>
      </c>
      <c r="F414" s="169" t="s">
        <v>389</v>
      </c>
      <c r="H414" s="170">
        <v>65.123999999999995</v>
      </c>
      <c r="I414" s="171"/>
      <c r="L414" s="166"/>
      <c r="M414" s="172"/>
      <c r="N414" s="173"/>
      <c r="O414" s="173"/>
      <c r="P414" s="173"/>
      <c r="Q414" s="173"/>
      <c r="R414" s="173"/>
      <c r="S414" s="173"/>
      <c r="T414" s="174"/>
      <c r="AT414" s="168" t="s">
        <v>160</v>
      </c>
      <c r="AU414" s="168" t="s">
        <v>82</v>
      </c>
      <c r="AV414" s="13" t="s">
        <v>82</v>
      </c>
      <c r="AW414" s="13" t="s">
        <v>34</v>
      </c>
      <c r="AX414" s="13" t="s">
        <v>72</v>
      </c>
      <c r="AY414" s="168" t="s">
        <v>150</v>
      </c>
    </row>
    <row r="415" spans="2:51" s="13" customFormat="1">
      <c r="B415" s="166"/>
      <c r="D415" s="167" t="s">
        <v>160</v>
      </c>
      <c r="E415" s="168" t="s">
        <v>3</v>
      </c>
      <c r="F415" s="169" t="s">
        <v>390</v>
      </c>
      <c r="H415" s="170">
        <v>-7.83</v>
      </c>
      <c r="I415" s="171"/>
      <c r="L415" s="166"/>
      <c r="M415" s="172"/>
      <c r="N415" s="173"/>
      <c r="O415" s="173"/>
      <c r="P415" s="173"/>
      <c r="Q415" s="173"/>
      <c r="R415" s="173"/>
      <c r="S415" s="173"/>
      <c r="T415" s="174"/>
      <c r="AT415" s="168" t="s">
        <v>160</v>
      </c>
      <c r="AU415" s="168" t="s">
        <v>82</v>
      </c>
      <c r="AV415" s="13" t="s">
        <v>82</v>
      </c>
      <c r="AW415" s="13" t="s">
        <v>34</v>
      </c>
      <c r="AX415" s="13" t="s">
        <v>72</v>
      </c>
      <c r="AY415" s="168" t="s">
        <v>150</v>
      </c>
    </row>
    <row r="416" spans="2:51" s="13" customFormat="1">
      <c r="B416" s="166"/>
      <c r="D416" s="167" t="s">
        <v>160</v>
      </c>
      <c r="E416" s="168" t="s">
        <v>3</v>
      </c>
      <c r="F416" s="169" t="s">
        <v>355</v>
      </c>
      <c r="H416" s="170">
        <v>-1.6</v>
      </c>
      <c r="I416" s="171"/>
      <c r="L416" s="166"/>
      <c r="M416" s="172"/>
      <c r="N416" s="173"/>
      <c r="O416" s="173"/>
      <c r="P416" s="173"/>
      <c r="Q416" s="173"/>
      <c r="R416" s="173"/>
      <c r="S416" s="173"/>
      <c r="T416" s="174"/>
      <c r="AT416" s="168" t="s">
        <v>160</v>
      </c>
      <c r="AU416" s="168" t="s">
        <v>82</v>
      </c>
      <c r="AV416" s="13" t="s">
        <v>82</v>
      </c>
      <c r="AW416" s="13" t="s">
        <v>34</v>
      </c>
      <c r="AX416" s="13" t="s">
        <v>72</v>
      </c>
      <c r="AY416" s="168" t="s">
        <v>150</v>
      </c>
    </row>
    <row r="417" spans="2:51" s="13" customFormat="1">
      <c r="B417" s="166"/>
      <c r="D417" s="167" t="s">
        <v>160</v>
      </c>
      <c r="E417" s="168" t="s">
        <v>3</v>
      </c>
      <c r="F417" s="169" t="s">
        <v>391</v>
      </c>
      <c r="H417" s="170">
        <v>59.161999999999999</v>
      </c>
      <c r="I417" s="171"/>
      <c r="L417" s="166"/>
      <c r="M417" s="172"/>
      <c r="N417" s="173"/>
      <c r="O417" s="173"/>
      <c r="P417" s="173"/>
      <c r="Q417" s="173"/>
      <c r="R417" s="173"/>
      <c r="S417" s="173"/>
      <c r="T417" s="174"/>
      <c r="AT417" s="168" t="s">
        <v>160</v>
      </c>
      <c r="AU417" s="168" t="s">
        <v>82</v>
      </c>
      <c r="AV417" s="13" t="s">
        <v>82</v>
      </c>
      <c r="AW417" s="13" t="s">
        <v>34</v>
      </c>
      <c r="AX417" s="13" t="s">
        <v>72</v>
      </c>
      <c r="AY417" s="168" t="s">
        <v>150</v>
      </c>
    </row>
    <row r="418" spans="2:51" s="13" customFormat="1">
      <c r="B418" s="166"/>
      <c r="D418" s="167" t="s">
        <v>160</v>
      </c>
      <c r="E418" s="168" t="s">
        <v>3</v>
      </c>
      <c r="F418" s="169" t="s">
        <v>358</v>
      </c>
      <c r="H418" s="170">
        <v>-1.8</v>
      </c>
      <c r="I418" s="171"/>
      <c r="L418" s="166"/>
      <c r="M418" s="172"/>
      <c r="N418" s="173"/>
      <c r="O418" s="173"/>
      <c r="P418" s="173"/>
      <c r="Q418" s="173"/>
      <c r="R418" s="173"/>
      <c r="S418" s="173"/>
      <c r="T418" s="174"/>
      <c r="AT418" s="168" t="s">
        <v>160</v>
      </c>
      <c r="AU418" s="168" t="s">
        <v>82</v>
      </c>
      <c r="AV418" s="13" t="s">
        <v>82</v>
      </c>
      <c r="AW418" s="13" t="s">
        <v>34</v>
      </c>
      <c r="AX418" s="13" t="s">
        <v>72</v>
      </c>
      <c r="AY418" s="168" t="s">
        <v>150</v>
      </c>
    </row>
    <row r="419" spans="2:51" s="13" customFormat="1">
      <c r="B419" s="166"/>
      <c r="D419" s="167" t="s">
        <v>160</v>
      </c>
      <c r="E419" s="168" t="s">
        <v>3</v>
      </c>
      <c r="F419" s="169" t="s">
        <v>360</v>
      </c>
      <c r="H419" s="170">
        <v>-2.2000000000000002</v>
      </c>
      <c r="I419" s="171"/>
      <c r="L419" s="166"/>
      <c r="M419" s="172"/>
      <c r="N419" s="173"/>
      <c r="O419" s="173"/>
      <c r="P419" s="173"/>
      <c r="Q419" s="173"/>
      <c r="R419" s="173"/>
      <c r="S419" s="173"/>
      <c r="T419" s="174"/>
      <c r="AT419" s="168" t="s">
        <v>160</v>
      </c>
      <c r="AU419" s="168" t="s">
        <v>82</v>
      </c>
      <c r="AV419" s="13" t="s">
        <v>82</v>
      </c>
      <c r="AW419" s="13" t="s">
        <v>34</v>
      </c>
      <c r="AX419" s="13" t="s">
        <v>72</v>
      </c>
      <c r="AY419" s="168" t="s">
        <v>150</v>
      </c>
    </row>
    <row r="420" spans="2:51" s="13" customFormat="1">
      <c r="B420" s="166"/>
      <c r="D420" s="167" t="s">
        <v>160</v>
      </c>
      <c r="E420" s="168" t="s">
        <v>3</v>
      </c>
      <c r="F420" s="169" t="s">
        <v>392</v>
      </c>
      <c r="H420" s="170">
        <v>35.834000000000003</v>
      </c>
      <c r="I420" s="171"/>
      <c r="L420" s="166"/>
      <c r="M420" s="172"/>
      <c r="N420" s="173"/>
      <c r="O420" s="173"/>
      <c r="P420" s="173"/>
      <c r="Q420" s="173"/>
      <c r="R420" s="173"/>
      <c r="S420" s="173"/>
      <c r="T420" s="174"/>
      <c r="AT420" s="168" t="s">
        <v>160</v>
      </c>
      <c r="AU420" s="168" t="s">
        <v>82</v>
      </c>
      <c r="AV420" s="13" t="s">
        <v>82</v>
      </c>
      <c r="AW420" s="13" t="s">
        <v>34</v>
      </c>
      <c r="AX420" s="13" t="s">
        <v>72</v>
      </c>
      <c r="AY420" s="168" t="s">
        <v>150</v>
      </c>
    </row>
    <row r="421" spans="2:51" s="13" customFormat="1">
      <c r="B421" s="166"/>
      <c r="D421" s="167" t="s">
        <v>160</v>
      </c>
      <c r="E421" s="168" t="s">
        <v>3</v>
      </c>
      <c r="F421" s="169" t="s">
        <v>348</v>
      </c>
      <c r="H421" s="170">
        <v>-3.6</v>
      </c>
      <c r="I421" s="171"/>
      <c r="L421" s="166"/>
      <c r="M421" s="172"/>
      <c r="N421" s="173"/>
      <c r="O421" s="173"/>
      <c r="P421" s="173"/>
      <c r="Q421" s="173"/>
      <c r="R421" s="173"/>
      <c r="S421" s="173"/>
      <c r="T421" s="174"/>
      <c r="AT421" s="168" t="s">
        <v>160</v>
      </c>
      <c r="AU421" s="168" t="s">
        <v>82</v>
      </c>
      <c r="AV421" s="13" t="s">
        <v>82</v>
      </c>
      <c r="AW421" s="13" t="s">
        <v>34</v>
      </c>
      <c r="AX421" s="13" t="s">
        <v>72</v>
      </c>
      <c r="AY421" s="168" t="s">
        <v>150</v>
      </c>
    </row>
    <row r="422" spans="2:51" s="13" customFormat="1">
      <c r="B422" s="166"/>
      <c r="D422" s="167" t="s">
        <v>160</v>
      </c>
      <c r="E422" s="168" t="s">
        <v>3</v>
      </c>
      <c r="F422" s="169" t="s">
        <v>393</v>
      </c>
      <c r="H422" s="170">
        <v>66.744</v>
      </c>
      <c r="I422" s="171"/>
      <c r="L422" s="166"/>
      <c r="M422" s="172"/>
      <c r="N422" s="173"/>
      <c r="O422" s="173"/>
      <c r="P422" s="173"/>
      <c r="Q422" s="173"/>
      <c r="R422" s="173"/>
      <c r="S422" s="173"/>
      <c r="T422" s="174"/>
      <c r="AT422" s="168" t="s">
        <v>160</v>
      </c>
      <c r="AU422" s="168" t="s">
        <v>82</v>
      </c>
      <c r="AV422" s="13" t="s">
        <v>82</v>
      </c>
      <c r="AW422" s="13" t="s">
        <v>34</v>
      </c>
      <c r="AX422" s="13" t="s">
        <v>72</v>
      </c>
      <c r="AY422" s="168" t="s">
        <v>150</v>
      </c>
    </row>
    <row r="423" spans="2:51" s="13" customFormat="1">
      <c r="B423" s="166"/>
      <c r="D423" s="167" t="s">
        <v>160</v>
      </c>
      <c r="E423" s="168" t="s">
        <v>3</v>
      </c>
      <c r="F423" s="169" t="s">
        <v>360</v>
      </c>
      <c r="H423" s="170">
        <v>-2.2000000000000002</v>
      </c>
      <c r="I423" s="171"/>
      <c r="L423" s="166"/>
      <c r="M423" s="172"/>
      <c r="N423" s="173"/>
      <c r="O423" s="173"/>
      <c r="P423" s="173"/>
      <c r="Q423" s="173"/>
      <c r="R423" s="173"/>
      <c r="S423" s="173"/>
      <c r="T423" s="174"/>
      <c r="AT423" s="168" t="s">
        <v>160</v>
      </c>
      <c r="AU423" s="168" t="s">
        <v>82</v>
      </c>
      <c r="AV423" s="13" t="s">
        <v>82</v>
      </c>
      <c r="AW423" s="13" t="s">
        <v>34</v>
      </c>
      <c r="AX423" s="13" t="s">
        <v>72</v>
      </c>
      <c r="AY423" s="168" t="s">
        <v>150</v>
      </c>
    </row>
    <row r="424" spans="2:51" s="13" customFormat="1">
      <c r="B424" s="166"/>
      <c r="D424" s="167" t="s">
        <v>160</v>
      </c>
      <c r="E424" s="168" t="s">
        <v>3</v>
      </c>
      <c r="F424" s="169" t="s">
        <v>358</v>
      </c>
      <c r="H424" s="170">
        <v>-1.8</v>
      </c>
      <c r="I424" s="171"/>
      <c r="L424" s="166"/>
      <c r="M424" s="172"/>
      <c r="N424" s="173"/>
      <c r="O424" s="173"/>
      <c r="P424" s="173"/>
      <c r="Q424" s="173"/>
      <c r="R424" s="173"/>
      <c r="S424" s="173"/>
      <c r="T424" s="174"/>
      <c r="AT424" s="168" t="s">
        <v>160</v>
      </c>
      <c r="AU424" s="168" t="s">
        <v>82</v>
      </c>
      <c r="AV424" s="13" t="s">
        <v>82</v>
      </c>
      <c r="AW424" s="13" t="s">
        <v>34</v>
      </c>
      <c r="AX424" s="13" t="s">
        <v>72</v>
      </c>
      <c r="AY424" s="168" t="s">
        <v>150</v>
      </c>
    </row>
    <row r="425" spans="2:51" s="13" customFormat="1">
      <c r="B425" s="166"/>
      <c r="D425" s="167" t="s">
        <v>160</v>
      </c>
      <c r="E425" s="168" t="s">
        <v>3</v>
      </c>
      <c r="F425" s="169" t="s">
        <v>394</v>
      </c>
      <c r="H425" s="170">
        <v>-17.010000000000002</v>
      </c>
      <c r="I425" s="171"/>
      <c r="L425" s="166"/>
      <c r="M425" s="172"/>
      <c r="N425" s="173"/>
      <c r="O425" s="173"/>
      <c r="P425" s="173"/>
      <c r="Q425" s="173"/>
      <c r="R425" s="173"/>
      <c r="S425" s="173"/>
      <c r="T425" s="174"/>
      <c r="AT425" s="168" t="s">
        <v>160</v>
      </c>
      <c r="AU425" s="168" t="s">
        <v>82</v>
      </c>
      <c r="AV425" s="13" t="s">
        <v>82</v>
      </c>
      <c r="AW425" s="13" t="s">
        <v>34</v>
      </c>
      <c r="AX425" s="13" t="s">
        <v>72</v>
      </c>
      <c r="AY425" s="168" t="s">
        <v>150</v>
      </c>
    </row>
    <row r="426" spans="2:51" s="13" customFormat="1">
      <c r="B426" s="166"/>
      <c r="D426" s="167" t="s">
        <v>160</v>
      </c>
      <c r="E426" s="168" t="s">
        <v>3</v>
      </c>
      <c r="F426" s="169" t="s">
        <v>390</v>
      </c>
      <c r="H426" s="170">
        <v>-7.83</v>
      </c>
      <c r="I426" s="171"/>
      <c r="L426" s="166"/>
      <c r="M426" s="172"/>
      <c r="N426" s="173"/>
      <c r="O426" s="173"/>
      <c r="P426" s="173"/>
      <c r="Q426" s="173"/>
      <c r="R426" s="173"/>
      <c r="S426" s="173"/>
      <c r="T426" s="174"/>
      <c r="AT426" s="168" t="s">
        <v>160</v>
      </c>
      <c r="AU426" s="168" t="s">
        <v>82</v>
      </c>
      <c r="AV426" s="13" t="s">
        <v>82</v>
      </c>
      <c r="AW426" s="13" t="s">
        <v>34</v>
      </c>
      <c r="AX426" s="13" t="s">
        <v>72</v>
      </c>
      <c r="AY426" s="168" t="s">
        <v>150</v>
      </c>
    </row>
    <row r="427" spans="2:51" s="13" customFormat="1">
      <c r="B427" s="166"/>
      <c r="D427" s="167" t="s">
        <v>160</v>
      </c>
      <c r="E427" s="168" t="s">
        <v>3</v>
      </c>
      <c r="F427" s="169" t="s">
        <v>395</v>
      </c>
      <c r="H427" s="170">
        <v>65.772000000000006</v>
      </c>
      <c r="I427" s="171"/>
      <c r="L427" s="166"/>
      <c r="M427" s="172"/>
      <c r="N427" s="173"/>
      <c r="O427" s="173"/>
      <c r="P427" s="173"/>
      <c r="Q427" s="173"/>
      <c r="R427" s="173"/>
      <c r="S427" s="173"/>
      <c r="T427" s="174"/>
      <c r="AT427" s="168" t="s">
        <v>160</v>
      </c>
      <c r="AU427" s="168" t="s">
        <v>82</v>
      </c>
      <c r="AV427" s="13" t="s">
        <v>82</v>
      </c>
      <c r="AW427" s="13" t="s">
        <v>34</v>
      </c>
      <c r="AX427" s="13" t="s">
        <v>72</v>
      </c>
      <c r="AY427" s="168" t="s">
        <v>150</v>
      </c>
    </row>
    <row r="428" spans="2:51" s="13" customFormat="1">
      <c r="B428" s="166"/>
      <c r="D428" s="167" t="s">
        <v>160</v>
      </c>
      <c r="E428" s="168" t="s">
        <v>3</v>
      </c>
      <c r="F428" s="169" t="s">
        <v>360</v>
      </c>
      <c r="H428" s="170">
        <v>-2.2000000000000002</v>
      </c>
      <c r="I428" s="171"/>
      <c r="L428" s="166"/>
      <c r="M428" s="172"/>
      <c r="N428" s="173"/>
      <c r="O428" s="173"/>
      <c r="P428" s="173"/>
      <c r="Q428" s="173"/>
      <c r="R428" s="173"/>
      <c r="S428" s="173"/>
      <c r="T428" s="174"/>
      <c r="AT428" s="168" t="s">
        <v>160</v>
      </c>
      <c r="AU428" s="168" t="s">
        <v>82</v>
      </c>
      <c r="AV428" s="13" t="s">
        <v>82</v>
      </c>
      <c r="AW428" s="13" t="s">
        <v>34</v>
      </c>
      <c r="AX428" s="13" t="s">
        <v>72</v>
      </c>
      <c r="AY428" s="168" t="s">
        <v>150</v>
      </c>
    </row>
    <row r="429" spans="2:51" s="13" customFormat="1">
      <c r="B429" s="166"/>
      <c r="D429" s="167" t="s">
        <v>160</v>
      </c>
      <c r="E429" s="168" t="s">
        <v>3</v>
      </c>
      <c r="F429" s="169" t="s">
        <v>396</v>
      </c>
      <c r="H429" s="170">
        <v>14.904</v>
      </c>
      <c r="I429" s="171"/>
      <c r="L429" s="166"/>
      <c r="M429" s="172"/>
      <c r="N429" s="173"/>
      <c r="O429" s="173"/>
      <c r="P429" s="173"/>
      <c r="Q429" s="173"/>
      <c r="R429" s="173"/>
      <c r="S429" s="173"/>
      <c r="T429" s="174"/>
      <c r="AT429" s="168" t="s">
        <v>160</v>
      </c>
      <c r="AU429" s="168" t="s">
        <v>82</v>
      </c>
      <c r="AV429" s="13" t="s">
        <v>82</v>
      </c>
      <c r="AW429" s="13" t="s">
        <v>34</v>
      </c>
      <c r="AX429" s="13" t="s">
        <v>72</v>
      </c>
      <c r="AY429" s="168" t="s">
        <v>150</v>
      </c>
    </row>
    <row r="430" spans="2:51" s="13" customFormat="1">
      <c r="B430" s="166"/>
      <c r="D430" s="167" t="s">
        <v>160</v>
      </c>
      <c r="E430" s="168" t="s">
        <v>3</v>
      </c>
      <c r="F430" s="169" t="s">
        <v>219</v>
      </c>
      <c r="H430" s="170">
        <v>-2.8</v>
      </c>
      <c r="I430" s="171"/>
      <c r="L430" s="166"/>
      <c r="M430" s="172"/>
      <c r="N430" s="173"/>
      <c r="O430" s="173"/>
      <c r="P430" s="173"/>
      <c r="Q430" s="173"/>
      <c r="R430" s="173"/>
      <c r="S430" s="173"/>
      <c r="T430" s="174"/>
      <c r="AT430" s="168" t="s">
        <v>160</v>
      </c>
      <c r="AU430" s="168" t="s">
        <v>82</v>
      </c>
      <c r="AV430" s="13" t="s">
        <v>82</v>
      </c>
      <c r="AW430" s="13" t="s">
        <v>34</v>
      </c>
      <c r="AX430" s="13" t="s">
        <v>72</v>
      </c>
      <c r="AY430" s="168" t="s">
        <v>150</v>
      </c>
    </row>
    <row r="431" spans="2:51" s="13" customFormat="1">
      <c r="B431" s="166"/>
      <c r="D431" s="167" t="s">
        <v>160</v>
      </c>
      <c r="E431" s="168" t="s">
        <v>3</v>
      </c>
      <c r="F431" s="169" t="s">
        <v>397</v>
      </c>
      <c r="H431" s="170">
        <v>16.524000000000001</v>
      </c>
      <c r="I431" s="171"/>
      <c r="L431" s="166"/>
      <c r="M431" s="172"/>
      <c r="N431" s="173"/>
      <c r="O431" s="173"/>
      <c r="P431" s="173"/>
      <c r="Q431" s="173"/>
      <c r="R431" s="173"/>
      <c r="S431" s="173"/>
      <c r="T431" s="174"/>
      <c r="AT431" s="168" t="s">
        <v>160</v>
      </c>
      <c r="AU431" s="168" t="s">
        <v>82</v>
      </c>
      <c r="AV431" s="13" t="s">
        <v>82</v>
      </c>
      <c r="AW431" s="13" t="s">
        <v>34</v>
      </c>
      <c r="AX431" s="13" t="s">
        <v>72</v>
      </c>
      <c r="AY431" s="168" t="s">
        <v>150</v>
      </c>
    </row>
    <row r="432" spans="2:51" s="13" customFormat="1">
      <c r="B432" s="166"/>
      <c r="D432" s="167" t="s">
        <v>160</v>
      </c>
      <c r="E432" s="168" t="s">
        <v>3</v>
      </c>
      <c r="F432" s="169" t="s">
        <v>219</v>
      </c>
      <c r="H432" s="170">
        <v>-2.8</v>
      </c>
      <c r="I432" s="171"/>
      <c r="L432" s="166"/>
      <c r="M432" s="172"/>
      <c r="N432" s="173"/>
      <c r="O432" s="173"/>
      <c r="P432" s="173"/>
      <c r="Q432" s="173"/>
      <c r="R432" s="173"/>
      <c r="S432" s="173"/>
      <c r="T432" s="174"/>
      <c r="AT432" s="168" t="s">
        <v>160</v>
      </c>
      <c r="AU432" s="168" t="s">
        <v>82</v>
      </c>
      <c r="AV432" s="13" t="s">
        <v>82</v>
      </c>
      <c r="AW432" s="13" t="s">
        <v>34</v>
      </c>
      <c r="AX432" s="13" t="s">
        <v>72</v>
      </c>
      <c r="AY432" s="168" t="s">
        <v>150</v>
      </c>
    </row>
    <row r="433" spans="1:65" s="13" customFormat="1">
      <c r="B433" s="166"/>
      <c r="D433" s="167" t="s">
        <v>160</v>
      </c>
      <c r="E433" s="168" t="s">
        <v>3</v>
      </c>
      <c r="F433" s="169" t="s">
        <v>398</v>
      </c>
      <c r="H433" s="170">
        <v>16.847999999999999</v>
      </c>
      <c r="I433" s="171"/>
      <c r="L433" s="166"/>
      <c r="M433" s="172"/>
      <c r="N433" s="173"/>
      <c r="O433" s="173"/>
      <c r="P433" s="173"/>
      <c r="Q433" s="173"/>
      <c r="R433" s="173"/>
      <c r="S433" s="173"/>
      <c r="T433" s="174"/>
      <c r="AT433" s="168" t="s">
        <v>160</v>
      </c>
      <c r="AU433" s="168" t="s">
        <v>82</v>
      </c>
      <c r="AV433" s="13" t="s">
        <v>82</v>
      </c>
      <c r="AW433" s="13" t="s">
        <v>34</v>
      </c>
      <c r="AX433" s="13" t="s">
        <v>72</v>
      </c>
      <c r="AY433" s="168" t="s">
        <v>150</v>
      </c>
    </row>
    <row r="434" spans="1:65" s="13" customFormat="1">
      <c r="B434" s="166"/>
      <c r="D434" s="167" t="s">
        <v>160</v>
      </c>
      <c r="E434" s="168" t="s">
        <v>3</v>
      </c>
      <c r="F434" s="169" t="s">
        <v>231</v>
      </c>
      <c r="H434" s="170">
        <v>-1.4</v>
      </c>
      <c r="I434" s="171"/>
      <c r="L434" s="166"/>
      <c r="M434" s="172"/>
      <c r="N434" s="173"/>
      <c r="O434" s="173"/>
      <c r="P434" s="173"/>
      <c r="Q434" s="173"/>
      <c r="R434" s="173"/>
      <c r="S434" s="173"/>
      <c r="T434" s="174"/>
      <c r="AT434" s="168" t="s">
        <v>160</v>
      </c>
      <c r="AU434" s="168" t="s">
        <v>82</v>
      </c>
      <c r="AV434" s="13" t="s">
        <v>82</v>
      </c>
      <c r="AW434" s="13" t="s">
        <v>34</v>
      </c>
      <c r="AX434" s="13" t="s">
        <v>72</v>
      </c>
      <c r="AY434" s="168" t="s">
        <v>150</v>
      </c>
    </row>
    <row r="435" spans="1:65" s="13" customFormat="1">
      <c r="B435" s="166"/>
      <c r="D435" s="167" t="s">
        <v>160</v>
      </c>
      <c r="E435" s="168" t="s">
        <v>3</v>
      </c>
      <c r="F435" s="169" t="s">
        <v>399</v>
      </c>
      <c r="H435" s="170">
        <v>18.468</v>
      </c>
      <c r="I435" s="171"/>
      <c r="L435" s="166"/>
      <c r="M435" s="172"/>
      <c r="N435" s="173"/>
      <c r="O435" s="173"/>
      <c r="P435" s="173"/>
      <c r="Q435" s="173"/>
      <c r="R435" s="173"/>
      <c r="S435" s="173"/>
      <c r="T435" s="174"/>
      <c r="AT435" s="168" t="s">
        <v>160</v>
      </c>
      <c r="AU435" s="168" t="s">
        <v>82</v>
      </c>
      <c r="AV435" s="13" t="s">
        <v>82</v>
      </c>
      <c r="AW435" s="13" t="s">
        <v>34</v>
      </c>
      <c r="AX435" s="13" t="s">
        <v>72</v>
      </c>
      <c r="AY435" s="168" t="s">
        <v>150</v>
      </c>
    </row>
    <row r="436" spans="1:65" s="13" customFormat="1">
      <c r="B436" s="166"/>
      <c r="D436" s="167" t="s">
        <v>160</v>
      </c>
      <c r="E436" s="168" t="s">
        <v>3</v>
      </c>
      <c r="F436" s="169" t="s">
        <v>231</v>
      </c>
      <c r="H436" s="170">
        <v>-1.4</v>
      </c>
      <c r="I436" s="171"/>
      <c r="L436" s="166"/>
      <c r="M436" s="172"/>
      <c r="N436" s="173"/>
      <c r="O436" s="173"/>
      <c r="P436" s="173"/>
      <c r="Q436" s="173"/>
      <c r="R436" s="173"/>
      <c r="S436" s="173"/>
      <c r="T436" s="174"/>
      <c r="AT436" s="168" t="s">
        <v>160</v>
      </c>
      <c r="AU436" s="168" t="s">
        <v>82</v>
      </c>
      <c r="AV436" s="13" t="s">
        <v>82</v>
      </c>
      <c r="AW436" s="13" t="s">
        <v>34</v>
      </c>
      <c r="AX436" s="13" t="s">
        <v>72</v>
      </c>
      <c r="AY436" s="168" t="s">
        <v>150</v>
      </c>
    </row>
    <row r="437" spans="1:65" s="14" customFormat="1">
      <c r="B437" s="179"/>
      <c r="D437" s="167" t="s">
        <v>160</v>
      </c>
      <c r="E437" s="180" t="s">
        <v>3</v>
      </c>
      <c r="F437" s="181" t="s">
        <v>220</v>
      </c>
      <c r="H437" s="182">
        <v>1685.8600000000006</v>
      </c>
      <c r="I437" s="183"/>
      <c r="L437" s="179"/>
      <c r="M437" s="184"/>
      <c r="N437" s="185"/>
      <c r="O437" s="185"/>
      <c r="P437" s="185"/>
      <c r="Q437" s="185"/>
      <c r="R437" s="185"/>
      <c r="S437" s="185"/>
      <c r="T437" s="186"/>
      <c r="AT437" s="180" t="s">
        <v>160</v>
      </c>
      <c r="AU437" s="180" t="s">
        <v>82</v>
      </c>
      <c r="AV437" s="14" t="s">
        <v>158</v>
      </c>
      <c r="AW437" s="14" t="s">
        <v>34</v>
      </c>
      <c r="AX437" s="14" t="s">
        <v>80</v>
      </c>
      <c r="AY437" s="180" t="s">
        <v>150</v>
      </c>
    </row>
    <row r="438" spans="1:65" s="2" customFormat="1" ht="24" customHeight="1">
      <c r="A438" s="33"/>
      <c r="B438" s="152"/>
      <c r="C438" s="153" t="s">
        <v>405</v>
      </c>
      <c r="D438" s="153" t="s">
        <v>153</v>
      </c>
      <c r="E438" s="154" t="s">
        <v>406</v>
      </c>
      <c r="F438" s="155" t="s">
        <v>407</v>
      </c>
      <c r="G438" s="156" t="s">
        <v>200</v>
      </c>
      <c r="H438" s="157">
        <v>112.807</v>
      </c>
      <c r="I438" s="158"/>
      <c r="J438" s="159">
        <f>ROUND(I438*H438,2)</f>
        <v>0</v>
      </c>
      <c r="K438" s="155" t="s">
        <v>157</v>
      </c>
      <c r="L438" s="34"/>
      <c r="M438" s="160" t="s">
        <v>3</v>
      </c>
      <c r="N438" s="161" t="s">
        <v>43</v>
      </c>
      <c r="O438" s="54"/>
      <c r="P438" s="162">
        <f>O438*H438</f>
        <v>0</v>
      </c>
      <c r="Q438" s="162">
        <v>3.3579999999999999E-2</v>
      </c>
      <c r="R438" s="162">
        <f>Q438*H438</f>
        <v>3.7880590600000001</v>
      </c>
      <c r="S438" s="162">
        <v>0</v>
      </c>
      <c r="T438" s="163">
        <f>S438*H438</f>
        <v>0</v>
      </c>
      <c r="U438" s="33"/>
      <c r="V438" s="33"/>
      <c r="W438" s="33"/>
      <c r="X438" s="33"/>
      <c r="Y438" s="33"/>
      <c r="Z438" s="33"/>
      <c r="AA438" s="33"/>
      <c r="AB438" s="33"/>
      <c r="AC438" s="33"/>
      <c r="AD438" s="33"/>
      <c r="AE438" s="33"/>
      <c r="AR438" s="164" t="s">
        <v>158</v>
      </c>
      <c r="AT438" s="164" t="s">
        <v>153</v>
      </c>
      <c r="AU438" s="164" t="s">
        <v>82</v>
      </c>
      <c r="AY438" s="18" t="s">
        <v>150</v>
      </c>
      <c r="BE438" s="165">
        <f>IF(N438="základní",J438,0)</f>
        <v>0</v>
      </c>
      <c r="BF438" s="165">
        <f>IF(N438="snížená",J438,0)</f>
        <v>0</v>
      </c>
      <c r="BG438" s="165">
        <f>IF(N438="zákl. přenesená",J438,0)</f>
        <v>0</v>
      </c>
      <c r="BH438" s="165">
        <f>IF(N438="sníž. přenesená",J438,0)</f>
        <v>0</v>
      </c>
      <c r="BI438" s="165">
        <f>IF(N438="nulová",J438,0)</f>
        <v>0</v>
      </c>
      <c r="BJ438" s="18" t="s">
        <v>80</v>
      </c>
      <c r="BK438" s="165">
        <f>ROUND(I438*H438,2)</f>
        <v>0</v>
      </c>
      <c r="BL438" s="18" t="s">
        <v>158</v>
      </c>
      <c r="BM438" s="164" t="s">
        <v>408</v>
      </c>
    </row>
    <row r="439" spans="1:65" s="2" customFormat="1" ht="48.75">
      <c r="A439" s="33"/>
      <c r="B439" s="34"/>
      <c r="C439" s="33"/>
      <c r="D439" s="167" t="s">
        <v>170</v>
      </c>
      <c r="E439" s="33"/>
      <c r="F439" s="178" t="s">
        <v>409</v>
      </c>
      <c r="G439" s="33"/>
      <c r="H439" s="33"/>
      <c r="I439" s="92"/>
      <c r="J439" s="33"/>
      <c r="K439" s="33"/>
      <c r="L439" s="34"/>
      <c r="M439" s="176"/>
      <c r="N439" s="177"/>
      <c r="O439" s="54"/>
      <c r="P439" s="54"/>
      <c r="Q439" s="54"/>
      <c r="R439" s="54"/>
      <c r="S439" s="54"/>
      <c r="T439" s="55"/>
      <c r="U439" s="33"/>
      <c r="V439" s="33"/>
      <c r="W439" s="33"/>
      <c r="X439" s="33"/>
      <c r="Y439" s="33"/>
      <c r="Z439" s="33"/>
      <c r="AA439" s="33"/>
      <c r="AB439" s="33"/>
      <c r="AC439" s="33"/>
      <c r="AD439" s="33"/>
      <c r="AE439" s="33"/>
      <c r="AT439" s="18" t="s">
        <v>170</v>
      </c>
      <c r="AU439" s="18" t="s">
        <v>82</v>
      </c>
    </row>
    <row r="440" spans="1:65" s="13" customFormat="1">
      <c r="B440" s="166"/>
      <c r="D440" s="167" t="s">
        <v>160</v>
      </c>
      <c r="E440" s="168" t="s">
        <v>3</v>
      </c>
      <c r="F440" s="169" t="s">
        <v>410</v>
      </c>
      <c r="H440" s="170">
        <v>42.84</v>
      </c>
      <c r="I440" s="171"/>
      <c r="L440" s="166"/>
      <c r="M440" s="172"/>
      <c r="N440" s="173"/>
      <c r="O440" s="173"/>
      <c r="P440" s="173"/>
      <c r="Q440" s="173"/>
      <c r="R440" s="173"/>
      <c r="S440" s="173"/>
      <c r="T440" s="174"/>
      <c r="AT440" s="168" t="s">
        <v>160</v>
      </c>
      <c r="AU440" s="168" t="s">
        <v>82</v>
      </c>
      <c r="AV440" s="13" t="s">
        <v>82</v>
      </c>
      <c r="AW440" s="13" t="s">
        <v>34</v>
      </c>
      <c r="AX440" s="13" t="s">
        <v>72</v>
      </c>
      <c r="AY440" s="168" t="s">
        <v>150</v>
      </c>
    </row>
    <row r="441" spans="1:65" s="13" customFormat="1">
      <c r="B441" s="166"/>
      <c r="D441" s="167" t="s">
        <v>160</v>
      </c>
      <c r="E441" s="168" t="s">
        <v>3</v>
      </c>
      <c r="F441" s="169" t="s">
        <v>411</v>
      </c>
      <c r="H441" s="170">
        <v>1.62</v>
      </c>
      <c r="I441" s="171"/>
      <c r="L441" s="166"/>
      <c r="M441" s="172"/>
      <c r="N441" s="173"/>
      <c r="O441" s="173"/>
      <c r="P441" s="173"/>
      <c r="Q441" s="173"/>
      <c r="R441" s="173"/>
      <c r="S441" s="173"/>
      <c r="T441" s="174"/>
      <c r="AT441" s="168" t="s">
        <v>160</v>
      </c>
      <c r="AU441" s="168" t="s">
        <v>82</v>
      </c>
      <c r="AV441" s="13" t="s">
        <v>82</v>
      </c>
      <c r="AW441" s="13" t="s">
        <v>34</v>
      </c>
      <c r="AX441" s="13" t="s">
        <v>72</v>
      </c>
      <c r="AY441" s="168" t="s">
        <v>150</v>
      </c>
    </row>
    <row r="442" spans="1:65" s="13" customFormat="1">
      <c r="B442" s="166"/>
      <c r="D442" s="167" t="s">
        <v>160</v>
      </c>
      <c r="E442" s="168" t="s">
        <v>3</v>
      </c>
      <c r="F442" s="169" t="s">
        <v>412</v>
      </c>
      <c r="H442" s="170">
        <v>2.875</v>
      </c>
      <c r="I442" s="171"/>
      <c r="L442" s="166"/>
      <c r="M442" s="172"/>
      <c r="N442" s="173"/>
      <c r="O442" s="173"/>
      <c r="P442" s="173"/>
      <c r="Q442" s="173"/>
      <c r="R442" s="173"/>
      <c r="S442" s="173"/>
      <c r="T442" s="174"/>
      <c r="AT442" s="168" t="s">
        <v>160</v>
      </c>
      <c r="AU442" s="168" t="s">
        <v>82</v>
      </c>
      <c r="AV442" s="13" t="s">
        <v>82</v>
      </c>
      <c r="AW442" s="13" t="s">
        <v>34</v>
      </c>
      <c r="AX442" s="13" t="s">
        <v>72</v>
      </c>
      <c r="AY442" s="168" t="s">
        <v>150</v>
      </c>
    </row>
    <row r="443" spans="1:65" s="13" customFormat="1">
      <c r="B443" s="166"/>
      <c r="D443" s="167" t="s">
        <v>160</v>
      </c>
      <c r="E443" s="168" t="s">
        <v>3</v>
      </c>
      <c r="F443" s="169" t="s">
        <v>413</v>
      </c>
      <c r="H443" s="170">
        <v>12.15</v>
      </c>
      <c r="I443" s="171"/>
      <c r="L443" s="166"/>
      <c r="M443" s="172"/>
      <c r="N443" s="173"/>
      <c r="O443" s="173"/>
      <c r="P443" s="173"/>
      <c r="Q443" s="173"/>
      <c r="R443" s="173"/>
      <c r="S443" s="173"/>
      <c r="T443" s="174"/>
      <c r="AT443" s="168" t="s">
        <v>160</v>
      </c>
      <c r="AU443" s="168" t="s">
        <v>82</v>
      </c>
      <c r="AV443" s="13" t="s">
        <v>82</v>
      </c>
      <c r="AW443" s="13" t="s">
        <v>34</v>
      </c>
      <c r="AX443" s="13" t="s">
        <v>72</v>
      </c>
      <c r="AY443" s="168" t="s">
        <v>150</v>
      </c>
    </row>
    <row r="444" spans="1:65" s="13" customFormat="1">
      <c r="B444" s="166"/>
      <c r="D444" s="167" t="s">
        <v>160</v>
      </c>
      <c r="E444" s="168" t="s">
        <v>3</v>
      </c>
      <c r="F444" s="169" t="s">
        <v>414</v>
      </c>
      <c r="H444" s="170">
        <v>4.7699999999999996</v>
      </c>
      <c r="I444" s="171"/>
      <c r="L444" s="166"/>
      <c r="M444" s="172"/>
      <c r="N444" s="173"/>
      <c r="O444" s="173"/>
      <c r="P444" s="173"/>
      <c r="Q444" s="173"/>
      <c r="R444" s="173"/>
      <c r="S444" s="173"/>
      <c r="T444" s="174"/>
      <c r="AT444" s="168" t="s">
        <v>160</v>
      </c>
      <c r="AU444" s="168" t="s">
        <v>82</v>
      </c>
      <c r="AV444" s="13" t="s">
        <v>82</v>
      </c>
      <c r="AW444" s="13" t="s">
        <v>34</v>
      </c>
      <c r="AX444" s="13" t="s">
        <v>72</v>
      </c>
      <c r="AY444" s="168" t="s">
        <v>150</v>
      </c>
    </row>
    <row r="445" spans="1:65" s="13" customFormat="1">
      <c r="B445" s="166"/>
      <c r="D445" s="167" t="s">
        <v>160</v>
      </c>
      <c r="E445" s="168" t="s">
        <v>3</v>
      </c>
      <c r="F445" s="169" t="s">
        <v>415</v>
      </c>
      <c r="H445" s="170">
        <v>5.0640000000000001</v>
      </c>
      <c r="I445" s="171"/>
      <c r="L445" s="166"/>
      <c r="M445" s="172"/>
      <c r="N445" s="173"/>
      <c r="O445" s="173"/>
      <c r="P445" s="173"/>
      <c r="Q445" s="173"/>
      <c r="R445" s="173"/>
      <c r="S445" s="173"/>
      <c r="T445" s="174"/>
      <c r="AT445" s="168" t="s">
        <v>160</v>
      </c>
      <c r="AU445" s="168" t="s">
        <v>82</v>
      </c>
      <c r="AV445" s="13" t="s">
        <v>82</v>
      </c>
      <c r="AW445" s="13" t="s">
        <v>34</v>
      </c>
      <c r="AX445" s="13" t="s">
        <v>72</v>
      </c>
      <c r="AY445" s="168" t="s">
        <v>150</v>
      </c>
    </row>
    <row r="446" spans="1:65" s="13" customFormat="1">
      <c r="B446" s="166"/>
      <c r="D446" s="167" t="s">
        <v>160</v>
      </c>
      <c r="E446" s="168" t="s">
        <v>3</v>
      </c>
      <c r="F446" s="169" t="s">
        <v>416</v>
      </c>
      <c r="H446" s="170">
        <v>2.948</v>
      </c>
      <c r="I446" s="171"/>
      <c r="L446" s="166"/>
      <c r="M446" s="172"/>
      <c r="N446" s="173"/>
      <c r="O446" s="173"/>
      <c r="P446" s="173"/>
      <c r="Q446" s="173"/>
      <c r="R446" s="173"/>
      <c r="S446" s="173"/>
      <c r="T446" s="174"/>
      <c r="AT446" s="168" t="s">
        <v>160</v>
      </c>
      <c r="AU446" s="168" t="s">
        <v>82</v>
      </c>
      <c r="AV446" s="13" t="s">
        <v>82</v>
      </c>
      <c r="AW446" s="13" t="s">
        <v>34</v>
      </c>
      <c r="AX446" s="13" t="s">
        <v>72</v>
      </c>
      <c r="AY446" s="168" t="s">
        <v>150</v>
      </c>
    </row>
    <row r="447" spans="1:65" s="13" customFormat="1">
      <c r="B447" s="166"/>
      <c r="D447" s="167" t="s">
        <v>160</v>
      </c>
      <c r="E447" s="168" t="s">
        <v>3</v>
      </c>
      <c r="F447" s="169" t="s">
        <v>417</v>
      </c>
      <c r="H447" s="170">
        <v>4.9210000000000003</v>
      </c>
      <c r="I447" s="171"/>
      <c r="L447" s="166"/>
      <c r="M447" s="172"/>
      <c r="N447" s="173"/>
      <c r="O447" s="173"/>
      <c r="P447" s="173"/>
      <c r="Q447" s="173"/>
      <c r="R447" s="173"/>
      <c r="S447" s="173"/>
      <c r="T447" s="174"/>
      <c r="AT447" s="168" t="s">
        <v>160</v>
      </c>
      <c r="AU447" s="168" t="s">
        <v>82</v>
      </c>
      <c r="AV447" s="13" t="s">
        <v>82</v>
      </c>
      <c r="AW447" s="13" t="s">
        <v>34</v>
      </c>
      <c r="AX447" s="13" t="s">
        <v>72</v>
      </c>
      <c r="AY447" s="168" t="s">
        <v>150</v>
      </c>
    </row>
    <row r="448" spans="1:65" s="13" customFormat="1">
      <c r="B448" s="166"/>
      <c r="D448" s="167" t="s">
        <v>160</v>
      </c>
      <c r="E448" s="168" t="s">
        <v>3</v>
      </c>
      <c r="F448" s="169" t="s">
        <v>418</v>
      </c>
      <c r="H448" s="170">
        <v>2.4329999999999998</v>
      </c>
      <c r="I448" s="171"/>
      <c r="L448" s="166"/>
      <c r="M448" s="172"/>
      <c r="N448" s="173"/>
      <c r="O448" s="173"/>
      <c r="P448" s="173"/>
      <c r="Q448" s="173"/>
      <c r="R448" s="173"/>
      <c r="S448" s="173"/>
      <c r="T448" s="174"/>
      <c r="AT448" s="168" t="s">
        <v>160</v>
      </c>
      <c r="AU448" s="168" t="s">
        <v>82</v>
      </c>
      <c r="AV448" s="13" t="s">
        <v>82</v>
      </c>
      <c r="AW448" s="13" t="s">
        <v>34</v>
      </c>
      <c r="AX448" s="13" t="s">
        <v>72</v>
      </c>
      <c r="AY448" s="168" t="s">
        <v>150</v>
      </c>
    </row>
    <row r="449" spans="1:65" s="13" customFormat="1">
      <c r="B449" s="166"/>
      <c r="D449" s="167" t="s">
        <v>160</v>
      </c>
      <c r="E449" s="168" t="s">
        <v>3</v>
      </c>
      <c r="F449" s="169" t="s">
        <v>419</v>
      </c>
      <c r="H449" s="170">
        <v>10.180999999999999</v>
      </c>
      <c r="I449" s="171"/>
      <c r="L449" s="166"/>
      <c r="M449" s="172"/>
      <c r="N449" s="173"/>
      <c r="O449" s="173"/>
      <c r="P449" s="173"/>
      <c r="Q449" s="173"/>
      <c r="R449" s="173"/>
      <c r="S449" s="173"/>
      <c r="T449" s="174"/>
      <c r="AT449" s="168" t="s">
        <v>160</v>
      </c>
      <c r="AU449" s="168" t="s">
        <v>82</v>
      </c>
      <c r="AV449" s="13" t="s">
        <v>82</v>
      </c>
      <c r="AW449" s="13" t="s">
        <v>34</v>
      </c>
      <c r="AX449" s="13" t="s">
        <v>72</v>
      </c>
      <c r="AY449" s="168" t="s">
        <v>150</v>
      </c>
    </row>
    <row r="450" spans="1:65" s="13" customFormat="1">
      <c r="B450" s="166"/>
      <c r="D450" s="167" t="s">
        <v>160</v>
      </c>
      <c r="E450" s="168" t="s">
        <v>3</v>
      </c>
      <c r="F450" s="169" t="s">
        <v>420</v>
      </c>
      <c r="H450" s="170">
        <v>2.0270000000000001</v>
      </c>
      <c r="I450" s="171"/>
      <c r="L450" s="166"/>
      <c r="M450" s="172"/>
      <c r="N450" s="173"/>
      <c r="O450" s="173"/>
      <c r="P450" s="173"/>
      <c r="Q450" s="173"/>
      <c r="R450" s="173"/>
      <c r="S450" s="173"/>
      <c r="T450" s="174"/>
      <c r="AT450" s="168" t="s">
        <v>160</v>
      </c>
      <c r="AU450" s="168" t="s">
        <v>82</v>
      </c>
      <c r="AV450" s="13" t="s">
        <v>82</v>
      </c>
      <c r="AW450" s="13" t="s">
        <v>34</v>
      </c>
      <c r="AX450" s="13" t="s">
        <v>72</v>
      </c>
      <c r="AY450" s="168" t="s">
        <v>150</v>
      </c>
    </row>
    <row r="451" spans="1:65" s="13" customFormat="1">
      <c r="B451" s="166"/>
      <c r="D451" s="167" t="s">
        <v>160</v>
      </c>
      <c r="E451" s="168" t="s">
        <v>3</v>
      </c>
      <c r="F451" s="169" t="s">
        <v>421</v>
      </c>
      <c r="H451" s="170">
        <v>2.2189999999999999</v>
      </c>
      <c r="I451" s="171"/>
      <c r="L451" s="166"/>
      <c r="M451" s="172"/>
      <c r="N451" s="173"/>
      <c r="O451" s="173"/>
      <c r="P451" s="173"/>
      <c r="Q451" s="173"/>
      <c r="R451" s="173"/>
      <c r="S451" s="173"/>
      <c r="T451" s="174"/>
      <c r="AT451" s="168" t="s">
        <v>160</v>
      </c>
      <c r="AU451" s="168" t="s">
        <v>82</v>
      </c>
      <c r="AV451" s="13" t="s">
        <v>82</v>
      </c>
      <c r="AW451" s="13" t="s">
        <v>34</v>
      </c>
      <c r="AX451" s="13" t="s">
        <v>72</v>
      </c>
      <c r="AY451" s="168" t="s">
        <v>150</v>
      </c>
    </row>
    <row r="452" spans="1:65" s="13" customFormat="1">
      <c r="B452" s="166"/>
      <c r="D452" s="167" t="s">
        <v>160</v>
      </c>
      <c r="E452" s="168" t="s">
        <v>3</v>
      </c>
      <c r="F452" s="169" t="s">
        <v>422</v>
      </c>
      <c r="H452" s="170">
        <v>3.15</v>
      </c>
      <c r="I452" s="171"/>
      <c r="L452" s="166"/>
      <c r="M452" s="172"/>
      <c r="N452" s="173"/>
      <c r="O452" s="173"/>
      <c r="P452" s="173"/>
      <c r="Q452" s="173"/>
      <c r="R452" s="173"/>
      <c r="S452" s="173"/>
      <c r="T452" s="174"/>
      <c r="AT452" s="168" t="s">
        <v>160</v>
      </c>
      <c r="AU452" s="168" t="s">
        <v>82</v>
      </c>
      <c r="AV452" s="13" t="s">
        <v>82</v>
      </c>
      <c r="AW452" s="13" t="s">
        <v>34</v>
      </c>
      <c r="AX452" s="13" t="s">
        <v>72</v>
      </c>
      <c r="AY452" s="168" t="s">
        <v>150</v>
      </c>
    </row>
    <row r="453" spans="1:65" s="13" customFormat="1">
      <c r="B453" s="166"/>
      <c r="D453" s="167" t="s">
        <v>160</v>
      </c>
      <c r="E453" s="168" t="s">
        <v>3</v>
      </c>
      <c r="F453" s="169" t="s">
        <v>423</v>
      </c>
      <c r="H453" s="170">
        <v>2.7</v>
      </c>
      <c r="I453" s="171"/>
      <c r="L453" s="166"/>
      <c r="M453" s="172"/>
      <c r="N453" s="173"/>
      <c r="O453" s="173"/>
      <c r="P453" s="173"/>
      <c r="Q453" s="173"/>
      <c r="R453" s="173"/>
      <c r="S453" s="173"/>
      <c r="T453" s="174"/>
      <c r="AT453" s="168" t="s">
        <v>160</v>
      </c>
      <c r="AU453" s="168" t="s">
        <v>82</v>
      </c>
      <c r="AV453" s="13" t="s">
        <v>82</v>
      </c>
      <c r="AW453" s="13" t="s">
        <v>34</v>
      </c>
      <c r="AX453" s="13" t="s">
        <v>72</v>
      </c>
      <c r="AY453" s="168" t="s">
        <v>150</v>
      </c>
    </row>
    <row r="454" spans="1:65" s="13" customFormat="1">
      <c r="B454" s="166"/>
      <c r="D454" s="167" t="s">
        <v>160</v>
      </c>
      <c r="E454" s="168" t="s">
        <v>3</v>
      </c>
      <c r="F454" s="169" t="s">
        <v>424</v>
      </c>
      <c r="H454" s="170">
        <v>4.9050000000000002</v>
      </c>
      <c r="I454" s="171"/>
      <c r="L454" s="166"/>
      <c r="M454" s="172"/>
      <c r="N454" s="173"/>
      <c r="O454" s="173"/>
      <c r="P454" s="173"/>
      <c r="Q454" s="173"/>
      <c r="R454" s="173"/>
      <c r="S454" s="173"/>
      <c r="T454" s="174"/>
      <c r="AT454" s="168" t="s">
        <v>160</v>
      </c>
      <c r="AU454" s="168" t="s">
        <v>82</v>
      </c>
      <c r="AV454" s="13" t="s">
        <v>82</v>
      </c>
      <c r="AW454" s="13" t="s">
        <v>34</v>
      </c>
      <c r="AX454" s="13" t="s">
        <v>72</v>
      </c>
      <c r="AY454" s="168" t="s">
        <v>150</v>
      </c>
    </row>
    <row r="455" spans="1:65" s="13" customFormat="1">
      <c r="B455" s="166"/>
      <c r="D455" s="167" t="s">
        <v>160</v>
      </c>
      <c r="E455" s="168" t="s">
        <v>3</v>
      </c>
      <c r="F455" s="169" t="s">
        <v>425</v>
      </c>
      <c r="H455" s="170">
        <v>3.42</v>
      </c>
      <c r="I455" s="171"/>
      <c r="L455" s="166"/>
      <c r="M455" s="172"/>
      <c r="N455" s="173"/>
      <c r="O455" s="173"/>
      <c r="P455" s="173"/>
      <c r="Q455" s="173"/>
      <c r="R455" s="173"/>
      <c r="S455" s="173"/>
      <c r="T455" s="174"/>
      <c r="AT455" s="168" t="s">
        <v>160</v>
      </c>
      <c r="AU455" s="168" t="s">
        <v>82</v>
      </c>
      <c r="AV455" s="13" t="s">
        <v>82</v>
      </c>
      <c r="AW455" s="13" t="s">
        <v>34</v>
      </c>
      <c r="AX455" s="13" t="s">
        <v>72</v>
      </c>
      <c r="AY455" s="168" t="s">
        <v>150</v>
      </c>
    </row>
    <row r="456" spans="1:65" s="13" customFormat="1">
      <c r="B456" s="166"/>
      <c r="D456" s="167" t="s">
        <v>160</v>
      </c>
      <c r="E456" s="168" t="s">
        <v>3</v>
      </c>
      <c r="F456" s="169" t="s">
        <v>426</v>
      </c>
      <c r="H456" s="170">
        <v>1.68</v>
      </c>
      <c r="I456" s="171"/>
      <c r="L456" s="166"/>
      <c r="M456" s="172"/>
      <c r="N456" s="173"/>
      <c r="O456" s="173"/>
      <c r="P456" s="173"/>
      <c r="Q456" s="173"/>
      <c r="R456" s="173"/>
      <c r="S456" s="173"/>
      <c r="T456" s="174"/>
      <c r="AT456" s="168" t="s">
        <v>160</v>
      </c>
      <c r="AU456" s="168" t="s">
        <v>82</v>
      </c>
      <c r="AV456" s="13" t="s">
        <v>82</v>
      </c>
      <c r="AW456" s="13" t="s">
        <v>34</v>
      </c>
      <c r="AX456" s="13" t="s">
        <v>72</v>
      </c>
      <c r="AY456" s="168" t="s">
        <v>150</v>
      </c>
    </row>
    <row r="457" spans="1:65" s="13" customFormat="1">
      <c r="B457" s="166"/>
      <c r="D457" s="167" t="s">
        <v>160</v>
      </c>
      <c r="E457" s="168" t="s">
        <v>3</v>
      </c>
      <c r="F457" s="169" t="s">
        <v>427</v>
      </c>
      <c r="H457" s="170">
        <v>2.9039999999999999</v>
      </c>
      <c r="I457" s="171"/>
      <c r="L457" s="166"/>
      <c r="M457" s="172"/>
      <c r="N457" s="173"/>
      <c r="O457" s="173"/>
      <c r="P457" s="173"/>
      <c r="Q457" s="173"/>
      <c r="R457" s="173"/>
      <c r="S457" s="173"/>
      <c r="T457" s="174"/>
      <c r="AT457" s="168" t="s">
        <v>160</v>
      </c>
      <c r="AU457" s="168" t="s">
        <v>82</v>
      </c>
      <c r="AV457" s="13" t="s">
        <v>82</v>
      </c>
      <c r="AW457" s="13" t="s">
        <v>34</v>
      </c>
      <c r="AX457" s="13" t="s">
        <v>72</v>
      </c>
      <c r="AY457" s="168" t="s">
        <v>150</v>
      </c>
    </row>
    <row r="458" spans="1:65" s="14" customFormat="1">
      <c r="B458" s="179"/>
      <c r="D458" s="167" t="s">
        <v>160</v>
      </c>
      <c r="E458" s="180" t="s">
        <v>3</v>
      </c>
      <c r="F458" s="181" t="s">
        <v>220</v>
      </c>
      <c r="H458" s="182">
        <v>112.80699999999999</v>
      </c>
      <c r="I458" s="183"/>
      <c r="L458" s="179"/>
      <c r="M458" s="184"/>
      <c r="N458" s="185"/>
      <c r="O458" s="185"/>
      <c r="P458" s="185"/>
      <c r="Q458" s="185"/>
      <c r="R458" s="185"/>
      <c r="S458" s="185"/>
      <c r="T458" s="186"/>
      <c r="AT458" s="180" t="s">
        <v>160</v>
      </c>
      <c r="AU458" s="180" t="s">
        <v>82</v>
      </c>
      <c r="AV458" s="14" t="s">
        <v>158</v>
      </c>
      <c r="AW458" s="14" t="s">
        <v>34</v>
      </c>
      <c r="AX458" s="14" t="s">
        <v>80</v>
      </c>
      <c r="AY458" s="180" t="s">
        <v>150</v>
      </c>
    </row>
    <row r="459" spans="1:65" s="2" customFormat="1" ht="36" customHeight="1">
      <c r="A459" s="33"/>
      <c r="B459" s="152"/>
      <c r="C459" s="153" t="s">
        <v>428</v>
      </c>
      <c r="D459" s="153" t="s">
        <v>153</v>
      </c>
      <c r="E459" s="154" t="s">
        <v>429</v>
      </c>
      <c r="F459" s="155" t="s">
        <v>430</v>
      </c>
      <c r="G459" s="156" t="s">
        <v>200</v>
      </c>
      <c r="H459" s="157">
        <v>23.1</v>
      </c>
      <c r="I459" s="158"/>
      <c r="J459" s="159">
        <f>ROUND(I459*H459,2)</f>
        <v>0</v>
      </c>
      <c r="K459" s="155" t="s">
        <v>157</v>
      </c>
      <c r="L459" s="34"/>
      <c r="M459" s="160" t="s">
        <v>3</v>
      </c>
      <c r="N459" s="161" t="s">
        <v>43</v>
      </c>
      <c r="O459" s="54"/>
      <c r="P459" s="162">
        <f>O459*H459</f>
        <v>0</v>
      </c>
      <c r="Q459" s="162">
        <v>8.4999999999999995E-4</v>
      </c>
      <c r="R459" s="162">
        <f>Q459*H459</f>
        <v>1.9635E-2</v>
      </c>
      <c r="S459" s="162">
        <v>0</v>
      </c>
      <c r="T459" s="163">
        <f>S459*H459</f>
        <v>0</v>
      </c>
      <c r="U459" s="33"/>
      <c r="V459" s="33"/>
      <c r="W459" s="33"/>
      <c r="X459" s="33"/>
      <c r="Y459" s="33"/>
      <c r="Z459" s="33"/>
      <c r="AA459" s="33"/>
      <c r="AB459" s="33"/>
      <c r="AC459" s="33"/>
      <c r="AD459" s="33"/>
      <c r="AE459" s="33"/>
      <c r="AR459" s="164" t="s">
        <v>158</v>
      </c>
      <c r="AT459" s="164" t="s">
        <v>153</v>
      </c>
      <c r="AU459" s="164" t="s">
        <v>82</v>
      </c>
      <c r="AY459" s="18" t="s">
        <v>150</v>
      </c>
      <c r="BE459" s="165">
        <f>IF(N459="základní",J459,0)</f>
        <v>0</v>
      </c>
      <c r="BF459" s="165">
        <f>IF(N459="snížená",J459,0)</f>
        <v>0</v>
      </c>
      <c r="BG459" s="165">
        <f>IF(N459="zákl. přenesená",J459,0)</f>
        <v>0</v>
      </c>
      <c r="BH459" s="165">
        <f>IF(N459="sníž. přenesená",J459,0)</f>
        <v>0</v>
      </c>
      <c r="BI459" s="165">
        <f>IF(N459="nulová",J459,0)</f>
        <v>0</v>
      </c>
      <c r="BJ459" s="18" t="s">
        <v>80</v>
      </c>
      <c r="BK459" s="165">
        <f>ROUND(I459*H459,2)</f>
        <v>0</v>
      </c>
      <c r="BL459" s="18" t="s">
        <v>158</v>
      </c>
      <c r="BM459" s="164" t="s">
        <v>431</v>
      </c>
    </row>
    <row r="460" spans="1:65" s="2" customFormat="1" ht="29.25">
      <c r="A460" s="33"/>
      <c r="B460" s="34"/>
      <c r="C460" s="33"/>
      <c r="D460" s="167" t="s">
        <v>170</v>
      </c>
      <c r="E460" s="33"/>
      <c r="F460" s="178" t="s">
        <v>432</v>
      </c>
      <c r="G460" s="33"/>
      <c r="H460" s="33"/>
      <c r="I460" s="92"/>
      <c r="J460" s="33"/>
      <c r="K460" s="33"/>
      <c r="L460" s="34"/>
      <c r="M460" s="176"/>
      <c r="N460" s="177"/>
      <c r="O460" s="54"/>
      <c r="P460" s="54"/>
      <c r="Q460" s="54"/>
      <c r="R460" s="54"/>
      <c r="S460" s="54"/>
      <c r="T460" s="55"/>
      <c r="U460" s="33"/>
      <c r="V460" s="33"/>
      <c r="W460" s="33"/>
      <c r="X460" s="33"/>
      <c r="Y460" s="33"/>
      <c r="Z460" s="33"/>
      <c r="AA460" s="33"/>
      <c r="AB460" s="33"/>
      <c r="AC460" s="33"/>
      <c r="AD460" s="33"/>
      <c r="AE460" s="33"/>
      <c r="AT460" s="18" t="s">
        <v>170</v>
      </c>
      <c r="AU460" s="18" t="s">
        <v>82</v>
      </c>
    </row>
    <row r="461" spans="1:65" s="13" customFormat="1">
      <c r="B461" s="166"/>
      <c r="D461" s="167" t="s">
        <v>160</v>
      </c>
      <c r="E461" s="168" t="s">
        <v>3</v>
      </c>
      <c r="F461" s="169" t="s">
        <v>433</v>
      </c>
      <c r="H461" s="170">
        <v>23.1</v>
      </c>
      <c r="I461" s="171"/>
      <c r="L461" s="166"/>
      <c r="M461" s="172"/>
      <c r="N461" s="173"/>
      <c r="O461" s="173"/>
      <c r="P461" s="173"/>
      <c r="Q461" s="173"/>
      <c r="R461" s="173"/>
      <c r="S461" s="173"/>
      <c r="T461" s="174"/>
      <c r="AT461" s="168" t="s">
        <v>160</v>
      </c>
      <c r="AU461" s="168" t="s">
        <v>82</v>
      </c>
      <c r="AV461" s="13" t="s">
        <v>82</v>
      </c>
      <c r="AW461" s="13" t="s">
        <v>34</v>
      </c>
      <c r="AX461" s="13" t="s">
        <v>80</v>
      </c>
      <c r="AY461" s="168" t="s">
        <v>150</v>
      </c>
    </row>
    <row r="462" spans="1:65" s="2" customFormat="1" ht="24" customHeight="1">
      <c r="A462" s="33"/>
      <c r="B462" s="152"/>
      <c r="C462" s="153" t="s">
        <v>434</v>
      </c>
      <c r="D462" s="153" t="s">
        <v>153</v>
      </c>
      <c r="E462" s="154" t="s">
        <v>435</v>
      </c>
      <c r="F462" s="155" t="s">
        <v>436</v>
      </c>
      <c r="G462" s="156" t="s">
        <v>200</v>
      </c>
      <c r="H462" s="157">
        <v>200</v>
      </c>
      <c r="I462" s="158"/>
      <c r="J462" s="159">
        <f>ROUND(I462*H462,2)</f>
        <v>0</v>
      </c>
      <c r="K462" s="155" t="s">
        <v>157</v>
      </c>
      <c r="L462" s="34"/>
      <c r="M462" s="160" t="s">
        <v>3</v>
      </c>
      <c r="N462" s="161" t="s">
        <v>43</v>
      </c>
      <c r="O462" s="54"/>
      <c r="P462" s="162">
        <f>O462*H462</f>
        <v>0</v>
      </c>
      <c r="Q462" s="162">
        <v>0</v>
      </c>
      <c r="R462" s="162">
        <f>Q462*H462</f>
        <v>0</v>
      </c>
      <c r="S462" s="162">
        <v>0</v>
      </c>
      <c r="T462" s="163">
        <f>S462*H462</f>
        <v>0</v>
      </c>
      <c r="U462" s="33"/>
      <c r="V462" s="33"/>
      <c r="W462" s="33"/>
      <c r="X462" s="33"/>
      <c r="Y462" s="33"/>
      <c r="Z462" s="33"/>
      <c r="AA462" s="33"/>
      <c r="AB462" s="33"/>
      <c r="AC462" s="33"/>
      <c r="AD462" s="33"/>
      <c r="AE462" s="33"/>
      <c r="AR462" s="164" t="s">
        <v>158</v>
      </c>
      <c r="AT462" s="164" t="s">
        <v>153</v>
      </c>
      <c r="AU462" s="164" t="s">
        <v>82</v>
      </c>
      <c r="AY462" s="18" t="s">
        <v>150</v>
      </c>
      <c r="BE462" s="165">
        <f>IF(N462="základní",J462,0)</f>
        <v>0</v>
      </c>
      <c r="BF462" s="165">
        <f>IF(N462="snížená",J462,0)</f>
        <v>0</v>
      </c>
      <c r="BG462" s="165">
        <f>IF(N462="zákl. přenesená",J462,0)</f>
        <v>0</v>
      </c>
      <c r="BH462" s="165">
        <f>IF(N462="sníž. přenesená",J462,0)</f>
        <v>0</v>
      </c>
      <c r="BI462" s="165">
        <f>IF(N462="nulová",J462,0)</f>
        <v>0</v>
      </c>
      <c r="BJ462" s="18" t="s">
        <v>80</v>
      </c>
      <c r="BK462" s="165">
        <f>ROUND(I462*H462,2)</f>
        <v>0</v>
      </c>
      <c r="BL462" s="18" t="s">
        <v>158</v>
      </c>
      <c r="BM462" s="164" t="s">
        <v>437</v>
      </c>
    </row>
    <row r="463" spans="1:65" s="2" customFormat="1" ht="58.5">
      <c r="A463" s="33"/>
      <c r="B463" s="34"/>
      <c r="C463" s="33"/>
      <c r="D463" s="167" t="s">
        <v>170</v>
      </c>
      <c r="E463" s="33"/>
      <c r="F463" s="178" t="s">
        <v>438</v>
      </c>
      <c r="G463" s="33"/>
      <c r="H463" s="33"/>
      <c r="I463" s="92"/>
      <c r="J463" s="33"/>
      <c r="K463" s="33"/>
      <c r="L463" s="34"/>
      <c r="M463" s="176"/>
      <c r="N463" s="177"/>
      <c r="O463" s="54"/>
      <c r="P463" s="54"/>
      <c r="Q463" s="54"/>
      <c r="R463" s="54"/>
      <c r="S463" s="54"/>
      <c r="T463" s="55"/>
      <c r="U463" s="33"/>
      <c r="V463" s="33"/>
      <c r="W463" s="33"/>
      <c r="X463" s="33"/>
      <c r="Y463" s="33"/>
      <c r="Z463" s="33"/>
      <c r="AA463" s="33"/>
      <c r="AB463" s="33"/>
      <c r="AC463" s="33"/>
      <c r="AD463" s="33"/>
      <c r="AE463" s="33"/>
      <c r="AT463" s="18" t="s">
        <v>170</v>
      </c>
      <c r="AU463" s="18" t="s">
        <v>82</v>
      </c>
    </row>
    <row r="464" spans="1:65" s="13" customFormat="1">
      <c r="B464" s="166"/>
      <c r="D464" s="167" t="s">
        <v>160</v>
      </c>
      <c r="E464" s="168" t="s">
        <v>3</v>
      </c>
      <c r="F464" s="169" t="s">
        <v>439</v>
      </c>
      <c r="H464" s="170">
        <v>200</v>
      </c>
      <c r="I464" s="171"/>
      <c r="L464" s="166"/>
      <c r="M464" s="172"/>
      <c r="N464" s="173"/>
      <c r="O464" s="173"/>
      <c r="P464" s="173"/>
      <c r="Q464" s="173"/>
      <c r="R464" s="173"/>
      <c r="S464" s="173"/>
      <c r="T464" s="174"/>
      <c r="AT464" s="168" t="s">
        <v>160</v>
      </c>
      <c r="AU464" s="168" t="s">
        <v>82</v>
      </c>
      <c r="AV464" s="13" t="s">
        <v>82</v>
      </c>
      <c r="AW464" s="13" t="s">
        <v>34</v>
      </c>
      <c r="AX464" s="13" t="s">
        <v>80</v>
      </c>
      <c r="AY464" s="168" t="s">
        <v>150</v>
      </c>
    </row>
    <row r="465" spans="1:65" s="2" customFormat="1" ht="36" customHeight="1">
      <c r="A465" s="33"/>
      <c r="B465" s="152"/>
      <c r="C465" s="153" t="s">
        <v>440</v>
      </c>
      <c r="D465" s="153" t="s">
        <v>153</v>
      </c>
      <c r="E465" s="154" t="s">
        <v>441</v>
      </c>
      <c r="F465" s="155" t="s">
        <v>442</v>
      </c>
      <c r="G465" s="156" t="s">
        <v>200</v>
      </c>
      <c r="H465" s="157">
        <v>251.083</v>
      </c>
      <c r="I465" s="158"/>
      <c r="J465" s="159">
        <f>ROUND(I465*H465,2)</f>
        <v>0</v>
      </c>
      <c r="K465" s="155" t="s">
        <v>157</v>
      </c>
      <c r="L465" s="34"/>
      <c r="M465" s="160" t="s">
        <v>3</v>
      </c>
      <c r="N465" s="161" t="s">
        <v>43</v>
      </c>
      <c r="O465" s="54"/>
      <c r="P465" s="162">
        <f>O465*H465</f>
        <v>0</v>
      </c>
      <c r="Q465" s="162">
        <v>0</v>
      </c>
      <c r="R465" s="162">
        <f>Q465*H465</f>
        <v>0</v>
      </c>
      <c r="S465" s="162">
        <v>0</v>
      </c>
      <c r="T465" s="163">
        <f>S465*H465</f>
        <v>0</v>
      </c>
      <c r="U465" s="33"/>
      <c r="V465" s="33"/>
      <c r="W465" s="33"/>
      <c r="X465" s="33"/>
      <c r="Y465" s="33"/>
      <c r="Z465" s="33"/>
      <c r="AA465" s="33"/>
      <c r="AB465" s="33"/>
      <c r="AC465" s="33"/>
      <c r="AD465" s="33"/>
      <c r="AE465" s="33"/>
      <c r="AR465" s="164" t="s">
        <v>158</v>
      </c>
      <c r="AT465" s="164" t="s">
        <v>153</v>
      </c>
      <c r="AU465" s="164" t="s">
        <v>82</v>
      </c>
      <c r="AY465" s="18" t="s">
        <v>150</v>
      </c>
      <c r="BE465" s="165">
        <f>IF(N465="základní",J465,0)</f>
        <v>0</v>
      </c>
      <c r="BF465" s="165">
        <f>IF(N465="snížená",J465,0)</f>
        <v>0</v>
      </c>
      <c r="BG465" s="165">
        <f>IF(N465="zákl. přenesená",J465,0)</f>
        <v>0</v>
      </c>
      <c r="BH465" s="165">
        <f>IF(N465="sníž. přenesená",J465,0)</f>
        <v>0</v>
      </c>
      <c r="BI465" s="165">
        <f>IF(N465="nulová",J465,0)</f>
        <v>0</v>
      </c>
      <c r="BJ465" s="18" t="s">
        <v>80</v>
      </c>
      <c r="BK465" s="165">
        <f>ROUND(I465*H465,2)</f>
        <v>0</v>
      </c>
      <c r="BL465" s="18" t="s">
        <v>158</v>
      </c>
      <c r="BM465" s="164" t="s">
        <v>443</v>
      </c>
    </row>
    <row r="466" spans="1:65" s="2" customFormat="1" ht="58.5">
      <c r="A466" s="33"/>
      <c r="B466" s="34"/>
      <c r="C466" s="33"/>
      <c r="D466" s="167" t="s">
        <v>170</v>
      </c>
      <c r="E466" s="33"/>
      <c r="F466" s="178" t="s">
        <v>438</v>
      </c>
      <c r="G466" s="33"/>
      <c r="H466" s="33"/>
      <c r="I466" s="92"/>
      <c r="J466" s="33"/>
      <c r="K466" s="33"/>
      <c r="L466" s="34"/>
      <c r="M466" s="176"/>
      <c r="N466" s="177"/>
      <c r="O466" s="54"/>
      <c r="P466" s="54"/>
      <c r="Q466" s="54"/>
      <c r="R466" s="54"/>
      <c r="S466" s="54"/>
      <c r="T466" s="55"/>
      <c r="U466" s="33"/>
      <c r="V466" s="33"/>
      <c r="W466" s="33"/>
      <c r="X466" s="33"/>
      <c r="Y466" s="33"/>
      <c r="Z466" s="33"/>
      <c r="AA466" s="33"/>
      <c r="AB466" s="33"/>
      <c r="AC466" s="33"/>
      <c r="AD466" s="33"/>
      <c r="AE466" s="33"/>
      <c r="AT466" s="18" t="s">
        <v>170</v>
      </c>
      <c r="AU466" s="18" t="s">
        <v>82</v>
      </c>
    </row>
    <row r="467" spans="1:65" s="13" customFormat="1">
      <c r="B467" s="166"/>
      <c r="D467" s="167" t="s">
        <v>160</v>
      </c>
      <c r="E467" s="168" t="s">
        <v>3</v>
      </c>
      <c r="F467" s="169" t="s">
        <v>444</v>
      </c>
      <c r="H467" s="170">
        <v>7.92</v>
      </c>
      <c r="I467" s="171"/>
      <c r="L467" s="166"/>
      <c r="M467" s="172"/>
      <c r="N467" s="173"/>
      <c r="O467" s="173"/>
      <c r="P467" s="173"/>
      <c r="Q467" s="173"/>
      <c r="R467" s="173"/>
      <c r="S467" s="173"/>
      <c r="T467" s="174"/>
      <c r="AT467" s="168" t="s">
        <v>160</v>
      </c>
      <c r="AU467" s="168" t="s">
        <v>82</v>
      </c>
      <c r="AV467" s="13" t="s">
        <v>82</v>
      </c>
      <c r="AW467" s="13" t="s">
        <v>34</v>
      </c>
      <c r="AX467" s="13" t="s">
        <v>72</v>
      </c>
      <c r="AY467" s="168" t="s">
        <v>150</v>
      </c>
    </row>
    <row r="468" spans="1:65" s="13" customFormat="1">
      <c r="B468" s="166"/>
      <c r="D468" s="167" t="s">
        <v>160</v>
      </c>
      <c r="E468" s="168" t="s">
        <v>3</v>
      </c>
      <c r="F468" s="169" t="s">
        <v>445</v>
      </c>
      <c r="H468" s="170">
        <v>16.459</v>
      </c>
      <c r="I468" s="171"/>
      <c r="L468" s="166"/>
      <c r="M468" s="172"/>
      <c r="N468" s="173"/>
      <c r="O468" s="173"/>
      <c r="P468" s="173"/>
      <c r="Q468" s="173"/>
      <c r="R468" s="173"/>
      <c r="S468" s="173"/>
      <c r="T468" s="174"/>
      <c r="AT468" s="168" t="s">
        <v>160</v>
      </c>
      <c r="AU468" s="168" t="s">
        <v>82</v>
      </c>
      <c r="AV468" s="13" t="s">
        <v>82</v>
      </c>
      <c r="AW468" s="13" t="s">
        <v>34</v>
      </c>
      <c r="AX468" s="13" t="s">
        <v>72</v>
      </c>
      <c r="AY468" s="168" t="s">
        <v>150</v>
      </c>
    </row>
    <row r="469" spans="1:65" s="13" customFormat="1" ht="22.5">
      <c r="B469" s="166"/>
      <c r="D469" s="167" t="s">
        <v>160</v>
      </c>
      <c r="E469" s="168" t="s">
        <v>3</v>
      </c>
      <c r="F469" s="169" t="s">
        <v>446</v>
      </c>
      <c r="H469" s="170">
        <v>126.70399999999999</v>
      </c>
      <c r="I469" s="171"/>
      <c r="L469" s="166"/>
      <c r="M469" s="172"/>
      <c r="N469" s="173"/>
      <c r="O469" s="173"/>
      <c r="P469" s="173"/>
      <c r="Q469" s="173"/>
      <c r="R469" s="173"/>
      <c r="S469" s="173"/>
      <c r="T469" s="174"/>
      <c r="AT469" s="168" t="s">
        <v>160</v>
      </c>
      <c r="AU469" s="168" t="s">
        <v>82</v>
      </c>
      <c r="AV469" s="13" t="s">
        <v>82</v>
      </c>
      <c r="AW469" s="13" t="s">
        <v>34</v>
      </c>
      <c r="AX469" s="13" t="s">
        <v>72</v>
      </c>
      <c r="AY469" s="168" t="s">
        <v>150</v>
      </c>
    </row>
    <row r="470" spans="1:65" s="13" customFormat="1">
      <c r="B470" s="166"/>
      <c r="D470" s="167" t="s">
        <v>160</v>
      </c>
      <c r="E470" s="168" t="s">
        <v>3</v>
      </c>
      <c r="F470" s="169" t="s">
        <v>447</v>
      </c>
      <c r="H470" s="170">
        <v>100</v>
      </c>
      <c r="I470" s="171"/>
      <c r="L470" s="166"/>
      <c r="M470" s="172"/>
      <c r="N470" s="173"/>
      <c r="O470" s="173"/>
      <c r="P470" s="173"/>
      <c r="Q470" s="173"/>
      <c r="R470" s="173"/>
      <c r="S470" s="173"/>
      <c r="T470" s="174"/>
      <c r="AT470" s="168" t="s">
        <v>160</v>
      </c>
      <c r="AU470" s="168" t="s">
        <v>82</v>
      </c>
      <c r="AV470" s="13" t="s">
        <v>82</v>
      </c>
      <c r="AW470" s="13" t="s">
        <v>34</v>
      </c>
      <c r="AX470" s="13" t="s">
        <v>72</v>
      </c>
      <c r="AY470" s="168" t="s">
        <v>150</v>
      </c>
    </row>
    <row r="471" spans="1:65" s="14" customFormat="1">
      <c r="B471" s="179"/>
      <c r="D471" s="167" t="s">
        <v>160</v>
      </c>
      <c r="E471" s="180" t="s">
        <v>3</v>
      </c>
      <c r="F471" s="181" t="s">
        <v>189</v>
      </c>
      <c r="H471" s="182">
        <v>251.083</v>
      </c>
      <c r="I471" s="183"/>
      <c r="L471" s="179"/>
      <c r="M471" s="184"/>
      <c r="N471" s="185"/>
      <c r="O471" s="185"/>
      <c r="P471" s="185"/>
      <c r="Q471" s="185"/>
      <c r="R471" s="185"/>
      <c r="S471" s="185"/>
      <c r="T471" s="186"/>
      <c r="AT471" s="180" t="s">
        <v>160</v>
      </c>
      <c r="AU471" s="180" t="s">
        <v>82</v>
      </c>
      <c r="AV471" s="14" t="s">
        <v>158</v>
      </c>
      <c r="AW471" s="14" t="s">
        <v>34</v>
      </c>
      <c r="AX471" s="14" t="s">
        <v>80</v>
      </c>
      <c r="AY471" s="180" t="s">
        <v>150</v>
      </c>
    </row>
    <row r="472" spans="1:65" s="2" customFormat="1" ht="24" customHeight="1">
      <c r="A472" s="33"/>
      <c r="B472" s="152"/>
      <c r="C472" s="153" t="s">
        <v>448</v>
      </c>
      <c r="D472" s="153" t="s">
        <v>153</v>
      </c>
      <c r="E472" s="154" t="s">
        <v>449</v>
      </c>
      <c r="F472" s="155" t="s">
        <v>450</v>
      </c>
      <c r="G472" s="156" t="s">
        <v>451</v>
      </c>
      <c r="H472" s="157">
        <v>200</v>
      </c>
      <c r="I472" s="158"/>
      <c r="J472" s="159">
        <f>ROUND(I472*H472,2)</f>
        <v>0</v>
      </c>
      <c r="K472" s="155" t="s">
        <v>157</v>
      </c>
      <c r="L472" s="34"/>
      <c r="M472" s="160" t="s">
        <v>3</v>
      </c>
      <c r="N472" s="161" t="s">
        <v>43</v>
      </c>
      <c r="O472" s="54"/>
      <c r="P472" s="162">
        <f>O472*H472</f>
        <v>0</v>
      </c>
      <c r="Q472" s="162">
        <v>1.5E-3</v>
      </c>
      <c r="R472" s="162">
        <f>Q472*H472</f>
        <v>0.3</v>
      </c>
      <c r="S472" s="162">
        <v>0</v>
      </c>
      <c r="T472" s="163">
        <f>S472*H472</f>
        <v>0</v>
      </c>
      <c r="U472" s="33"/>
      <c r="V472" s="33"/>
      <c r="W472" s="33"/>
      <c r="X472" s="33"/>
      <c r="Y472" s="33"/>
      <c r="Z472" s="33"/>
      <c r="AA472" s="33"/>
      <c r="AB472" s="33"/>
      <c r="AC472" s="33"/>
      <c r="AD472" s="33"/>
      <c r="AE472" s="33"/>
      <c r="AR472" s="164" t="s">
        <v>158</v>
      </c>
      <c r="AT472" s="164" t="s">
        <v>153</v>
      </c>
      <c r="AU472" s="164" t="s">
        <v>82</v>
      </c>
      <c r="AY472" s="18" t="s">
        <v>150</v>
      </c>
      <c r="BE472" s="165">
        <f>IF(N472="základní",J472,0)</f>
        <v>0</v>
      </c>
      <c r="BF472" s="165">
        <f>IF(N472="snížená",J472,0)</f>
        <v>0</v>
      </c>
      <c r="BG472" s="165">
        <f>IF(N472="zákl. přenesená",J472,0)</f>
        <v>0</v>
      </c>
      <c r="BH472" s="165">
        <f>IF(N472="sníž. přenesená",J472,0)</f>
        <v>0</v>
      </c>
      <c r="BI472" s="165">
        <f>IF(N472="nulová",J472,0)</f>
        <v>0</v>
      </c>
      <c r="BJ472" s="18" t="s">
        <v>80</v>
      </c>
      <c r="BK472" s="165">
        <f>ROUND(I472*H472,2)</f>
        <v>0</v>
      </c>
      <c r="BL472" s="18" t="s">
        <v>158</v>
      </c>
      <c r="BM472" s="164" t="s">
        <v>452</v>
      </c>
    </row>
    <row r="473" spans="1:65" s="2" customFormat="1" ht="48.75">
      <c r="A473" s="33"/>
      <c r="B473" s="34"/>
      <c r="C473" s="33"/>
      <c r="D473" s="167" t="s">
        <v>170</v>
      </c>
      <c r="E473" s="33"/>
      <c r="F473" s="178" t="s">
        <v>453</v>
      </c>
      <c r="G473" s="33"/>
      <c r="H473" s="33"/>
      <c r="I473" s="92"/>
      <c r="J473" s="33"/>
      <c r="K473" s="33"/>
      <c r="L473" s="34"/>
      <c r="M473" s="176"/>
      <c r="N473" s="177"/>
      <c r="O473" s="54"/>
      <c r="P473" s="54"/>
      <c r="Q473" s="54"/>
      <c r="R473" s="54"/>
      <c r="S473" s="54"/>
      <c r="T473" s="55"/>
      <c r="U473" s="33"/>
      <c r="V473" s="33"/>
      <c r="W473" s="33"/>
      <c r="X473" s="33"/>
      <c r="Y473" s="33"/>
      <c r="Z473" s="33"/>
      <c r="AA473" s="33"/>
      <c r="AB473" s="33"/>
      <c r="AC473" s="33"/>
      <c r="AD473" s="33"/>
      <c r="AE473" s="33"/>
      <c r="AT473" s="18" t="s">
        <v>170</v>
      </c>
      <c r="AU473" s="18" t="s">
        <v>82</v>
      </c>
    </row>
    <row r="474" spans="1:65" s="13" customFormat="1">
      <c r="B474" s="166"/>
      <c r="D474" s="167" t="s">
        <v>160</v>
      </c>
      <c r="E474" s="168" t="s">
        <v>3</v>
      </c>
      <c r="F474" s="169" t="s">
        <v>439</v>
      </c>
      <c r="H474" s="170">
        <v>200</v>
      </c>
      <c r="I474" s="171"/>
      <c r="L474" s="166"/>
      <c r="M474" s="172"/>
      <c r="N474" s="173"/>
      <c r="O474" s="173"/>
      <c r="P474" s="173"/>
      <c r="Q474" s="173"/>
      <c r="R474" s="173"/>
      <c r="S474" s="173"/>
      <c r="T474" s="174"/>
      <c r="AT474" s="168" t="s">
        <v>160</v>
      </c>
      <c r="AU474" s="168" t="s">
        <v>82</v>
      </c>
      <c r="AV474" s="13" t="s">
        <v>82</v>
      </c>
      <c r="AW474" s="13" t="s">
        <v>34</v>
      </c>
      <c r="AX474" s="13" t="s">
        <v>80</v>
      </c>
      <c r="AY474" s="168" t="s">
        <v>150</v>
      </c>
    </row>
    <row r="475" spans="1:65" s="2" customFormat="1" ht="36" customHeight="1">
      <c r="A475" s="33"/>
      <c r="B475" s="152"/>
      <c r="C475" s="153" t="s">
        <v>454</v>
      </c>
      <c r="D475" s="153" t="s">
        <v>153</v>
      </c>
      <c r="E475" s="154" t="s">
        <v>455</v>
      </c>
      <c r="F475" s="155" t="s">
        <v>456</v>
      </c>
      <c r="G475" s="156" t="s">
        <v>164</v>
      </c>
      <c r="H475" s="157">
        <v>0.18</v>
      </c>
      <c r="I475" s="158"/>
      <c r="J475" s="159">
        <f>ROUND(I475*H475,2)</f>
        <v>0</v>
      </c>
      <c r="K475" s="155" t="s">
        <v>157</v>
      </c>
      <c r="L475" s="34"/>
      <c r="M475" s="160" t="s">
        <v>3</v>
      </c>
      <c r="N475" s="161" t="s">
        <v>43</v>
      </c>
      <c r="O475" s="54"/>
      <c r="P475" s="162">
        <f>O475*H475</f>
        <v>0</v>
      </c>
      <c r="Q475" s="162">
        <v>2.2563399999999998</v>
      </c>
      <c r="R475" s="162">
        <f>Q475*H475</f>
        <v>0.40614119999999992</v>
      </c>
      <c r="S475" s="162">
        <v>0</v>
      </c>
      <c r="T475" s="163">
        <f>S475*H475</f>
        <v>0</v>
      </c>
      <c r="U475" s="33"/>
      <c r="V475" s="33"/>
      <c r="W475" s="33"/>
      <c r="X475" s="33"/>
      <c r="Y475" s="33"/>
      <c r="Z475" s="33"/>
      <c r="AA475" s="33"/>
      <c r="AB475" s="33"/>
      <c r="AC475" s="33"/>
      <c r="AD475" s="33"/>
      <c r="AE475" s="33"/>
      <c r="AR475" s="164" t="s">
        <v>158</v>
      </c>
      <c r="AT475" s="164" t="s">
        <v>153</v>
      </c>
      <c r="AU475" s="164" t="s">
        <v>82</v>
      </c>
      <c r="AY475" s="18" t="s">
        <v>150</v>
      </c>
      <c r="BE475" s="165">
        <f>IF(N475="základní",J475,0)</f>
        <v>0</v>
      </c>
      <c r="BF475" s="165">
        <f>IF(N475="snížená",J475,0)</f>
        <v>0</v>
      </c>
      <c r="BG475" s="165">
        <f>IF(N475="zákl. přenesená",J475,0)</f>
        <v>0</v>
      </c>
      <c r="BH475" s="165">
        <f>IF(N475="sníž. přenesená",J475,0)</f>
        <v>0</v>
      </c>
      <c r="BI475" s="165">
        <f>IF(N475="nulová",J475,0)</f>
        <v>0</v>
      </c>
      <c r="BJ475" s="18" t="s">
        <v>80</v>
      </c>
      <c r="BK475" s="165">
        <f>ROUND(I475*H475,2)</f>
        <v>0</v>
      </c>
      <c r="BL475" s="18" t="s">
        <v>158</v>
      </c>
      <c r="BM475" s="164" t="s">
        <v>457</v>
      </c>
    </row>
    <row r="476" spans="1:65" s="13" customFormat="1">
      <c r="B476" s="166"/>
      <c r="D476" s="167" t="s">
        <v>160</v>
      </c>
      <c r="E476" s="168" t="s">
        <v>3</v>
      </c>
      <c r="F476" s="169" t="s">
        <v>458</v>
      </c>
      <c r="H476" s="170">
        <v>0.18</v>
      </c>
      <c r="I476" s="171"/>
      <c r="L476" s="166"/>
      <c r="M476" s="172"/>
      <c r="N476" s="173"/>
      <c r="O476" s="173"/>
      <c r="P476" s="173"/>
      <c r="Q476" s="173"/>
      <c r="R476" s="173"/>
      <c r="S476" s="173"/>
      <c r="T476" s="174"/>
      <c r="AT476" s="168" t="s">
        <v>160</v>
      </c>
      <c r="AU476" s="168" t="s">
        <v>82</v>
      </c>
      <c r="AV476" s="13" t="s">
        <v>82</v>
      </c>
      <c r="AW476" s="13" t="s">
        <v>34</v>
      </c>
      <c r="AX476" s="13" t="s">
        <v>80</v>
      </c>
      <c r="AY476" s="168" t="s">
        <v>150</v>
      </c>
    </row>
    <row r="477" spans="1:65" s="2" customFormat="1" ht="36" customHeight="1">
      <c r="A477" s="33"/>
      <c r="B477" s="152"/>
      <c r="C477" s="153" t="s">
        <v>459</v>
      </c>
      <c r="D477" s="153" t="s">
        <v>153</v>
      </c>
      <c r="E477" s="154" t="s">
        <v>455</v>
      </c>
      <c r="F477" s="155" t="s">
        <v>456</v>
      </c>
      <c r="G477" s="156" t="s">
        <v>164</v>
      </c>
      <c r="H477" s="157">
        <v>1.4810000000000001</v>
      </c>
      <c r="I477" s="158"/>
      <c r="J477" s="159">
        <f>ROUND(I477*H477,2)</f>
        <v>0</v>
      </c>
      <c r="K477" s="155" t="s">
        <v>157</v>
      </c>
      <c r="L477" s="34"/>
      <c r="M477" s="160" t="s">
        <v>3</v>
      </c>
      <c r="N477" s="161" t="s">
        <v>43</v>
      </c>
      <c r="O477" s="54"/>
      <c r="P477" s="162">
        <f>O477*H477</f>
        <v>0</v>
      </c>
      <c r="Q477" s="162">
        <v>2.2563399999999998</v>
      </c>
      <c r="R477" s="162">
        <f>Q477*H477</f>
        <v>3.3416395400000001</v>
      </c>
      <c r="S477" s="162">
        <v>0</v>
      </c>
      <c r="T477" s="163">
        <f>S477*H477</f>
        <v>0</v>
      </c>
      <c r="U477" s="33"/>
      <c r="V477" s="33"/>
      <c r="W477" s="33"/>
      <c r="X477" s="33"/>
      <c r="Y477" s="33"/>
      <c r="Z477" s="33"/>
      <c r="AA477" s="33"/>
      <c r="AB477" s="33"/>
      <c r="AC477" s="33"/>
      <c r="AD477" s="33"/>
      <c r="AE477" s="33"/>
      <c r="AR477" s="164" t="s">
        <v>158</v>
      </c>
      <c r="AT477" s="164" t="s">
        <v>153</v>
      </c>
      <c r="AU477" s="164" t="s">
        <v>82</v>
      </c>
      <c r="AY477" s="18" t="s">
        <v>150</v>
      </c>
      <c r="BE477" s="165">
        <f>IF(N477="základní",J477,0)</f>
        <v>0</v>
      </c>
      <c r="BF477" s="165">
        <f>IF(N477="snížená",J477,0)</f>
        <v>0</v>
      </c>
      <c r="BG477" s="165">
        <f>IF(N477="zákl. přenesená",J477,0)</f>
        <v>0</v>
      </c>
      <c r="BH477" s="165">
        <f>IF(N477="sníž. přenesená",J477,0)</f>
        <v>0</v>
      </c>
      <c r="BI477" s="165">
        <f>IF(N477="nulová",J477,0)</f>
        <v>0</v>
      </c>
      <c r="BJ477" s="18" t="s">
        <v>80</v>
      </c>
      <c r="BK477" s="165">
        <f>ROUND(I477*H477,2)</f>
        <v>0</v>
      </c>
      <c r="BL477" s="18" t="s">
        <v>158</v>
      </c>
      <c r="BM477" s="164" t="s">
        <v>460</v>
      </c>
    </row>
    <row r="478" spans="1:65" s="13" customFormat="1">
      <c r="B478" s="166"/>
      <c r="D478" s="167" t="s">
        <v>160</v>
      </c>
      <c r="E478" s="168" t="s">
        <v>3</v>
      </c>
      <c r="F478" s="169" t="s">
        <v>461</v>
      </c>
      <c r="H478" s="170">
        <v>1.4810000000000001</v>
      </c>
      <c r="I478" s="171"/>
      <c r="L478" s="166"/>
      <c r="M478" s="172"/>
      <c r="N478" s="173"/>
      <c r="O478" s="173"/>
      <c r="P478" s="173"/>
      <c r="Q478" s="173"/>
      <c r="R478" s="173"/>
      <c r="S478" s="173"/>
      <c r="T478" s="174"/>
      <c r="AT478" s="168" t="s">
        <v>160</v>
      </c>
      <c r="AU478" s="168" t="s">
        <v>82</v>
      </c>
      <c r="AV478" s="13" t="s">
        <v>82</v>
      </c>
      <c r="AW478" s="13" t="s">
        <v>34</v>
      </c>
      <c r="AX478" s="13" t="s">
        <v>72</v>
      </c>
      <c r="AY478" s="168" t="s">
        <v>150</v>
      </c>
    </row>
    <row r="479" spans="1:65" s="14" customFormat="1">
      <c r="B479" s="179"/>
      <c r="D479" s="167" t="s">
        <v>160</v>
      </c>
      <c r="E479" s="180" t="s">
        <v>3</v>
      </c>
      <c r="F479" s="181" t="s">
        <v>283</v>
      </c>
      <c r="H479" s="182">
        <v>1.4810000000000001</v>
      </c>
      <c r="I479" s="183"/>
      <c r="L479" s="179"/>
      <c r="M479" s="184"/>
      <c r="N479" s="185"/>
      <c r="O479" s="185"/>
      <c r="P479" s="185"/>
      <c r="Q479" s="185"/>
      <c r="R479" s="185"/>
      <c r="S479" s="185"/>
      <c r="T479" s="186"/>
      <c r="AT479" s="180" t="s">
        <v>160</v>
      </c>
      <c r="AU479" s="180" t="s">
        <v>82</v>
      </c>
      <c r="AV479" s="14" t="s">
        <v>158</v>
      </c>
      <c r="AW479" s="14" t="s">
        <v>34</v>
      </c>
      <c r="AX479" s="14" t="s">
        <v>80</v>
      </c>
      <c r="AY479" s="180" t="s">
        <v>150</v>
      </c>
    </row>
    <row r="480" spans="1:65" s="2" customFormat="1" ht="24" customHeight="1">
      <c r="A480" s="33"/>
      <c r="B480" s="152"/>
      <c r="C480" s="153" t="s">
        <v>462</v>
      </c>
      <c r="D480" s="153" t="s">
        <v>153</v>
      </c>
      <c r="E480" s="154" t="s">
        <v>463</v>
      </c>
      <c r="F480" s="155" t="s">
        <v>464</v>
      </c>
      <c r="G480" s="156" t="s">
        <v>200</v>
      </c>
      <c r="H480" s="157">
        <v>528.04999999999995</v>
      </c>
      <c r="I480" s="158"/>
      <c r="J480" s="159">
        <f>ROUND(I480*H480,2)</f>
        <v>0</v>
      </c>
      <c r="K480" s="155" t="s">
        <v>157</v>
      </c>
      <c r="L480" s="34"/>
      <c r="M480" s="160" t="s">
        <v>3</v>
      </c>
      <c r="N480" s="161" t="s">
        <v>43</v>
      </c>
      <c r="O480" s="54"/>
      <c r="P480" s="162">
        <f>O480*H480</f>
        <v>0</v>
      </c>
      <c r="Q480" s="162">
        <v>4.2000000000000003E-2</v>
      </c>
      <c r="R480" s="162">
        <f>Q480*H480</f>
        <v>22.178100000000001</v>
      </c>
      <c r="S480" s="162">
        <v>0</v>
      </c>
      <c r="T480" s="163">
        <f>S480*H480</f>
        <v>0</v>
      </c>
      <c r="U480" s="33"/>
      <c r="V480" s="33"/>
      <c r="W480" s="33"/>
      <c r="X480" s="33"/>
      <c r="Y480" s="33"/>
      <c r="Z480" s="33"/>
      <c r="AA480" s="33"/>
      <c r="AB480" s="33"/>
      <c r="AC480" s="33"/>
      <c r="AD480" s="33"/>
      <c r="AE480" s="33"/>
      <c r="AR480" s="164" t="s">
        <v>158</v>
      </c>
      <c r="AT480" s="164" t="s">
        <v>153</v>
      </c>
      <c r="AU480" s="164" t="s">
        <v>82</v>
      </c>
      <c r="AY480" s="18" t="s">
        <v>150</v>
      </c>
      <c r="BE480" s="165">
        <f>IF(N480="základní",J480,0)</f>
        <v>0</v>
      </c>
      <c r="BF480" s="165">
        <f>IF(N480="snížená",J480,0)</f>
        <v>0</v>
      </c>
      <c r="BG480" s="165">
        <f>IF(N480="zákl. přenesená",J480,0)</f>
        <v>0</v>
      </c>
      <c r="BH480" s="165">
        <f>IF(N480="sníž. přenesená",J480,0)</f>
        <v>0</v>
      </c>
      <c r="BI480" s="165">
        <f>IF(N480="nulová",J480,0)</f>
        <v>0</v>
      </c>
      <c r="BJ480" s="18" t="s">
        <v>80</v>
      </c>
      <c r="BK480" s="165">
        <f>ROUND(I480*H480,2)</f>
        <v>0</v>
      </c>
      <c r="BL480" s="18" t="s">
        <v>158</v>
      </c>
      <c r="BM480" s="164" t="s">
        <v>465</v>
      </c>
    </row>
    <row r="481" spans="1:65" s="2" customFormat="1" ht="165.75">
      <c r="A481" s="33"/>
      <c r="B481" s="34"/>
      <c r="C481" s="33"/>
      <c r="D481" s="167" t="s">
        <v>170</v>
      </c>
      <c r="E481" s="33"/>
      <c r="F481" s="178" t="s">
        <v>466</v>
      </c>
      <c r="G481" s="33"/>
      <c r="H481" s="33"/>
      <c r="I481" s="92"/>
      <c r="J481" s="33"/>
      <c r="K481" s="33"/>
      <c r="L481" s="34"/>
      <c r="M481" s="176"/>
      <c r="N481" s="177"/>
      <c r="O481" s="54"/>
      <c r="P481" s="54"/>
      <c r="Q481" s="54"/>
      <c r="R481" s="54"/>
      <c r="S481" s="54"/>
      <c r="T481" s="55"/>
      <c r="U481" s="33"/>
      <c r="V481" s="33"/>
      <c r="W481" s="33"/>
      <c r="X481" s="33"/>
      <c r="Y481" s="33"/>
      <c r="Z481" s="33"/>
      <c r="AA481" s="33"/>
      <c r="AB481" s="33"/>
      <c r="AC481" s="33"/>
      <c r="AD481" s="33"/>
      <c r="AE481" s="33"/>
      <c r="AT481" s="18" t="s">
        <v>170</v>
      </c>
      <c r="AU481" s="18" t="s">
        <v>82</v>
      </c>
    </row>
    <row r="482" spans="1:65" s="13" customFormat="1" ht="33.75">
      <c r="B482" s="166"/>
      <c r="D482" s="167" t="s">
        <v>160</v>
      </c>
      <c r="E482" s="168" t="s">
        <v>3</v>
      </c>
      <c r="F482" s="169" t="s">
        <v>301</v>
      </c>
      <c r="H482" s="170">
        <v>519.20000000000005</v>
      </c>
      <c r="I482" s="171"/>
      <c r="L482" s="166"/>
      <c r="M482" s="172"/>
      <c r="N482" s="173"/>
      <c r="O482" s="173"/>
      <c r="P482" s="173"/>
      <c r="Q482" s="173"/>
      <c r="R482" s="173"/>
      <c r="S482" s="173"/>
      <c r="T482" s="174"/>
      <c r="AT482" s="168" t="s">
        <v>160</v>
      </c>
      <c r="AU482" s="168" t="s">
        <v>82</v>
      </c>
      <c r="AV482" s="13" t="s">
        <v>82</v>
      </c>
      <c r="AW482" s="13" t="s">
        <v>34</v>
      </c>
      <c r="AX482" s="13" t="s">
        <v>72</v>
      </c>
      <c r="AY482" s="168" t="s">
        <v>150</v>
      </c>
    </row>
    <row r="483" spans="1:65" s="13" customFormat="1">
      <c r="B483" s="166"/>
      <c r="D483" s="167" t="s">
        <v>160</v>
      </c>
      <c r="E483" s="168" t="s">
        <v>3</v>
      </c>
      <c r="F483" s="169" t="s">
        <v>467</v>
      </c>
      <c r="H483" s="170">
        <v>-9.15</v>
      </c>
      <c r="I483" s="171"/>
      <c r="L483" s="166"/>
      <c r="M483" s="172"/>
      <c r="N483" s="173"/>
      <c r="O483" s="173"/>
      <c r="P483" s="173"/>
      <c r="Q483" s="173"/>
      <c r="R483" s="173"/>
      <c r="S483" s="173"/>
      <c r="T483" s="174"/>
      <c r="AT483" s="168" t="s">
        <v>160</v>
      </c>
      <c r="AU483" s="168" t="s">
        <v>82</v>
      </c>
      <c r="AV483" s="13" t="s">
        <v>82</v>
      </c>
      <c r="AW483" s="13" t="s">
        <v>34</v>
      </c>
      <c r="AX483" s="13" t="s">
        <v>72</v>
      </c>
      <c r="AY483" s="168" t="s">
        <v>150</v>
      </c>
    </row>
    <row r="484" spans="1:65" s="13" customFormat="1">
      <c r="B484" s="166"/>
      <c r="D484" s="167" t="s">
        <v>160</v>
      </c>
      <c r="E484" s="168" t="s">
        <v>3</v>
      </c>
      <c r="F484" s="169" t="s">
        <v>468</v>
      </c>
      <c r="H484" s="170">
        <v>18</v>
      </c>
      <c r="I484" s="171"/>
      <c r="L484" s="166"/>
      <c r="M484" s="172"/>
      <c r="N484" s="173"/>
      <c r="O484" s="173"/>
      <c r="P484" s="173"/>
      <c r="Q484" s="173"/>
      <c r="R484" s="173"/>
      <c r="S484" s="173"/>
      <c r="T484" s="174"/>
      <c r="AT484" s="168" t="s">
        <v>160</v>
      </c>
      <c r="AU484" s="168" t="s">
        <v>82</v>
      </c>
      <c r="AV484" s="13" t="s">
        <v>82</v>
      </c>
      <c r="AW484" s="13" t="s">
        <v>34</v>
      </c>
      <c r="AX484" s="13" t="s">
        <v>72</v>
      </c>
      <c r="AY484" s="168" t="s">
        <v>150</v>
      </c>
    </row>
    <row r="485" spans="1:65" s="14" customFormat="1">
      <c r="B485" s="179"/>
      <c r="D485" s="167" t="s">
        <v>160</v>
      </c>
      <c r="E485" s="180" t="s">
        <v>3</v>
      </c>
      <c r="F485" s="181" t="s">
        <v>220</v>
      </c>
      <c r="H485" s="182">
        <v>528.05000000000007</v>
      </c>
      <c r="I485" s="183"/>
      <c r="L485" s="179"/>
      <c r="M485" s="184"/>
      <c r="N485" s="185"/>
      <c r="O485" s="185"/>
      <c r="P485" s="185"/>
      <c r="Q485" s="185"/>
      <c r="R485" s="185"/>
      <c r="S485" s="185"/>
      <c r="T485" s="186"/>
      <c r="AT485" s="180" t="s">
        <v>160</v>
      </c>
      <c r="AU485" s="180" t="s">
        <v>82</v>
      </c>
      <c r="AV485" s="14" t="s">
        <v>158</v>
      </c>
      <c r="AW485" s="14" t="s">
        <v>34</v>
      </c>
      <c r="AX485" s="14" t="s">
        <v>80</v>
      </c>
      <c r="AY485" s="180" t="s">
        <v>150</v>
      </c>
    </row>
    <row r="486" spans="1:65" s="2" customFormat="1" ht="24" customHeight="1">
      <c r="A486" s="33"/>
      <c r="B486" s="152"/>
      <c r="C486" s="153" t="s">
        <v>469</v>
      </c>
      <c r="D486" s="153" t="s">
        <v>153</v>
      </c>
      <c r="E486" s="154" t="s">
        <v>470</v>
      </c>
      <c r="F486" s="155" t="s">
        <v>471</v>
      </c>
      <c r="G486" s="156" t="s">
        <v>200</v>
      </c>
      <c r="H486" s="157">
        <v>528.04999999999995</v>
      </c>
      <c r="I486" s="158"/>
      <c r="J486" s="159">
        <f>ROUND(I486*H486,2)</f>
        <v>0</v>
      </c>
      <c r="K486" s="155" t="s">
        <v>157</v>
      </c>
      <c r="L486" s="34"/>
      <c r="M486" s="160" t="s">
        <v>3</v>
      </c>
      <c r="N486" s="161" t="s">
        <v>43</v>
      </c>
      <c r="O486" s="54"/>
      <c r="P486" s="162">
        <f>O486*H486</f>
        <v>0</v>
      </c>
      <c r="Q486" s="162">
        <v>4.1000000000000003E-3</v>
      </c>
      <c r="R486" s="162">
        <f>Q486*H486</f>
        <v>2.1650049999999998</v>
      </c>
      <c r="S486" s="162">
        <v>0</v>
      </c>
      <c r="T486" s="163">
        <f>S486*H486</f>
        <v>0</v>
      </c>
      <c r="U486" s="33"/>
      <c r="V486" s="33"/>
      <c r="W486" s="33"/>
      <c r="X486" s="33"/>
      <c r="Y486" s="33"/>
      <c r="Z486" s="33"/>
      <c r="AA486" s="33"/>
      <c r="AB486" s="33"/>
      <c r="AC486" s="33"/>
      <c r="AD486" s="33"/>
      <c r="AE486" s="33"/>
      <c r="AR486" s="164" t="s">
        <v>158</v>
      </c>
      <c r="AT486" s="164" t="s">
        <v>153</v>
      </c>
      <c r="AU486" s="164" t="s">
        <v>82</v>
      </c>
      <c r="AY486" s="18" t="s">
        <v>150</v>
      </c>
      <c r="BE486" s="165">
        <f>IF(N486="základní",J486,0)</f>
        <v>0</v>
      </c>
      <c r="BF486" s="165">
        <f>IF(N486="snížená",J486,0)</f>
        <v>0</v>
      </c>
      <c r="BG486" s="165">
        <f>IF(N486="zákl. přenesená",J486,0)</f>
        <v>0</v>
      </c>
      <c r="BH486" s="165">
        <f>IF(N486="sníž. přenesená",J486,0)</f>
        <v>0</v>
      </c>
      <c r="BI486" s="165">
        <f>IF(N486="nulová",J486,0)</f>
        <v>0</v>
      </c>
      <c r="BJ486" s="18" t="s">
        <v>80</v>
      </c>
      <c r="BK486" s="165">
        <f>ROUND(I486*H486,2)</f>
        <v>0</v>
      </c>
      <c r="BL486" s="18" t="s">
        <v>158</v>
      </c>
      <c r="BM486" s="164" t="s">
        <v>472</v>
      </c>
    </row>
    <row r="487" spans="1:65" s="13" customFormat="1" ht="33.75">
      <c r="B487" s="166"/>
      <c r="D487" s="167" t="s">
        <v>160</v>
      </c>
      <c r="E487" s="168" t="s">
        <v>3</v>
      </c>
      <c r="F487" s="169" t="s">
        <v>301</v>
      </c>
      <c r="H487" s="170">
        <v>519.20000000000005</v>
      </c>
      <c r="I487" s="171"/>
      <c r="L487" s="166"/>
      <c r="M487" s="172"/>
      <c r="N487" s="173"/>
      <c r="O487" s="173"/>
      <c r="P487" s="173"/>
      <c r="Q487" s="173"/>
      <c r="R487" s="173"/>
      <c r="S487" s="173"/>
      <c r="T487" s="174"/>
      <c r="AT487" s="168" t="s">
        <v>160</v>
      </c>
      <c r="AU487" s="168" t="s">
        <v>82</v>
      </c>
      <c r="AV487" s="13" t="s">
        <v>82</v>
      </c>
      <c r="AW487" s="13" t="s">
        <v>34</v>
      </c>
      <c r="AX487" s="13" t="s">
        <v>72</v>
      </c>
      <c r="AY487" s="168" t="s">
        <v>150</v>
      </c>
    </row>
    <row r="488" spans="1:65" s="13" customFormat="1">
      <c r="B488" s="166"/>
      <c r="D488" s="167" t="s">
        <v>160</v>
      </c>
      <c r="E488" s="168" t="s">
        <v>3</v>
      </c>
      <c r="F488" s="169" t="s">
        <v>467</v>
      </c>
      <c r="H488" s="170">
        <v>-9.15</v>
      </c>
      <c r="I488" s="171"/>
      <c r="L488" s="166"/>
      <c r="M488" s="172"/>
      <c r="N488" s="173"/>
      <c r="O488" s="173"/>
      <c r="P488" s="173"/>
      <c r="Q488" s="173"/>
      <c r="R488" s="173"/>
      <c r="S488" s="173"/>
      <c r="T488" s="174"/>
      <c r="AT488" s="168" t="s">
        <v>160</v>
      </c>
      <c r="AU488" s="168" t="s">
        <v>82</v>
      </c>
      <c r="AV488" s="13" t="s">
        <v>82</v>
      </c>
      <c r="AW488" s="13" t="s">
        <v>34</v>
      </c>
      <c r="AX488" s="13" t="s">
        <v>72</v>
      </c>
      <c r="AY488" s="168" t="s">
        <v>150</v>
      </c>
    </row>
    <row r="489" spans="1:65" s="13" customFormat="1">
      <c r="B489" s="166"/>
      <c r="D489" s="167" t="s">
        <v>160</v>
      </c>
      <c r="E489" s="168" t="s">
        <v>3</v>
      </c>
      <c r="F489" s="169" t="s">
        <v>468</v>
      </c>
      <c r="H489" s="170">
        <v>18</v>
      </c>
      <c r="I489" s="171"/>
      <c r="L489" s="166"/>
      <c r="M489" s="172"/>
      <c r="N489" s="173"/>
      <c r="O489" s="173"/>
      <c r="P489" s="173"/>
      <c r="Q489" s="173"/>
      <c r="R489" s="173"/>
      <c r="S489" s="173"/>
      <c r="T489" s="174"/>
      <c r="AT489" s="168" t="s">
        <v>160</v>
      </c>
      <c r="AU489" s="168" t="s">
        <v>82</v>
      </c>
      <c r="AV489" s="13" t="s">
        <v>82</v>
      </c>
      <c r="AW489" s="13" t="s">
        <v>34</v>
      </c>
      <c r="AX489" s="13" t="s">
        <v>72</v>
      </c>
      <c r="AY489" s="168" t="s">
        <v>150</v>
      </c>
    </row>
    <row r="490" spans="1:65" s="14" customFormat="1">
      <c r="B490" s="179"/>
      <c r="D490" s="167" t="s">
        <v>160</v>
      </c>
      <c r="E490" s="180" t="s">
        <v>3</v>
      </c>
      <c r="F490" s="181" t="s">
        <v>220</v>
      </c>
      <c r="H490" s="182">
        <v>528.05000000000007</v>
      </c>
      <c r="I490" s="183"/>
      <c r="L490" s="179"/>
      <c r="M490" s="184"/>
      <c r="N490" s="185"/>
      <c r="O490" s="185"/>
      <c r="P490" s="185"/>
      <c r="Q490" s="185"/>
      <c r="R490" s="185"/>
      <c r="S490" s="185"/>
      <c r="T490" s="186"/>
      <c r="AT490" s="180" t="s">
        <v>160</v>
      </c>
      <c r="AU490" s="180" t="s">
        <v>82</v>
      </c>
      <c r="AV490" s="14" t="s">
        <v>158</v>
      </c>
      <c r="AW490" s="14" t="s">
        <v>34</v>
      </c>
      <c r="AX490" s="14" t="s">
        <v>80</v>
      </c>
      <c r="AY490" s="180" t="s">
        <v>150</v>
      </c>
    </row>
    <row r="491" spans="1:65" s="2" customFormat="1" ht="24" customHeight="1">
      <c r="A491" s="33"/>
      <c r="B491" s="152"/>
      <c r="C491" s="153" t="s">
        <v>473</v>
      </c>
      <c r="D491" s="153" t="s">
        <v>153</v>
      </c>
      <c r="E491" s="154" t="s">
        <v>474</v>
      </c>
      <c r="F491" s="155" t="s">
        <v>475</v>
      </c>
      <c r="G491" s="156" t="s">
        <v>451</v>
      </c>
      <c r="H491" s="157">
        <v>200</v>
      </c>
      <c r="I491" s="158"/>
      <c r="J491" s="159">
        <f>ROUND(I491*H491,2)</f>
        <v>0</v>
      </c>
      <c r="K491" s="155" t="s">
        <v>3</v>
      </c>
      <c r="L491" s="34"/>
      <c r="M491" s="160" t="s">
        <v>3</v>
      </c>
      <c r="N491" s="161" t="s">
        <v>43</v>
      </c>
      <c r="O491" s="54"/>
      <c r="P491" s="162">
        <f>O491*H491</f>
        <v>0</v>
      </c>
      <c r="Q491" s="162">
        <v>0</v>
      </c>
      <c r="R491" s="162">
        <f>Q491*H491</f>
        <v>0</v>
      </c>
      <c r="S491" s="162">
        <v>0</v>
      </c>
      <c r="T491" s="163">
        <f>S491*H491</f>
        <v>0</v>
      </c>
      <c r="U491" s="33"/>
      <c r="V491" s="33"/>
      <c r="W491" s="33"/>
      <c r="X491" s="33"/>
      <c r="Y491" s="33"/>
      <c r="Z491" s="33"/>
      <c r="AA491" s="33"/>
      <c r="AB491" s="33"/>
      <c r="AC491" s="33"/>
      <c r="AD491" s="33"/>
      <c r="AE491" s="33"/>
      <c r="AR491" s="164" t="s">
        <v>158</v>
      </c>
      <c r="AT491" s="164" t="s">
        <v>153</v>
      </c>
      <c r="AU491" s="164" t="s">
        <v>82</v>
      </c>
      <c r="AY491" s="18" t="s">
        <v>150</v>
      </c>
      <c r="BE491" s="165">
        <f>IF(N491="základní",J491,0)</f>
        <v>0</v>
      </c>
      <c r="BF491" s="165">
        <f>IF(N491="snížená",J491,0)</f>
        <v>0</v>
      </c>
      <c r="BG491" s="165">
        <f>IF(N491="zákl. přenesená",J491,0)</f>
        <v>0</v>
      </c>
      <c r="BH491" s="165">
        <f>IF(N491="sníž. přenesená",J491,0)</f>
        <v>0</v>
      </c>
      <c r="BI491" s="165">
        <f>IF(N491="nulová",J491,0)</f>
        <v>0</v>
      </c>
      <c r="BJ491" s="18" t="s">
        <v>80</v>
      </c>
      <c r="BK491" s="165">
        <f>ROUND(I491*H491,2)</f>
        <v>0</v>
      </c>
      <c r="BL491" s="18" t="s">
        <v>158</v>
      </c>
      <c r="BM491" s="164" t="s">
        <v>476</v>
      </c>
    </row>
    <row r="492" spans="1:65" s="13" customFormat="1">
      <c r="B492" s="166"/>
      <c r="D492" s="167" t="s">
        <v>160</v>
      </c>
      <c r="E492" s="168" t="s">
        <v>3</v>
      </c>
      <c r="F492" s="169" t="s">
        <v>439</v>
      </c>
      <c r="H492" s="170">
        <v>200</v>
      </c>
      <c r="I492" s="171"/>
      <c r="L492" s="166"/>
      <c r="M492" s="172"/>
      <c r="N492" s="173"/>
      <c r="O492" s="173"/>
      <c r="P492" s="173"/>
      <c r="Q492" s="173"/>
      <c r="R492" s="173"/>
      <c r="S492" s="173"/>
      <c r="T492" s="174"/>
      <c r="AT492" s="168" t="s">
        <v>160</v>
      </c>
      <c r="AU492" s="168" t="s">
        <v>82</v>
      </c>
      <c r="AV492" s="13" t="s">
        <v>82</v>
      </c>
      <c r="AW492" s="13" t="s">
        <v>34</v>
      </c>
      <c r="AX492" s="13" t="s">
        <v>80</v>
      </c>
      <c r="AY492" s="168" t="s">
        <v>150</v>
      </c>
    </row>
    <row r="493" spans="1:65" s="2" customFormat="1" ht="24" customHeight="1">
      <c r="A493" s="33"/>
      <c r="B493" s="152"/>
      <c r="C493" s="153" t="s">
        <v>477</v>
      </c>
      <c r="D493" s="153" t="s">
        <v>153</v>
      </c>
      <c r="E493" s="154" t="s">
        <v>478</v>
      </c>
      <c r="F493" s="155" t="s">
        <v>479</v>
      </c>
      <c r="G493" s="156" t="s">
        <v>451</v>
      </c>
      <c r="H493" s="157">
        <v>11.58</v>
      </c>
      <c r="I493" s="158"/>
      <c r="J493" s="159">
        <f>ROUND(I493*H493,2)</f>
        <v>0</v>
      </c>
      <c r="K493" s="155" t="s">
        <v>3</v>
      </c>
      <c r="L493" s="34"/>
      <c r="M493" s="160" t="s">
        <v>3</v>
      </c>
      <c r="N493" s="161" t="s">
        <v>43</v>
      </c>
      <c r="O493" s="54"/>
      <c r="P493" s="162">
        <f>O493*H493</f>
        <v>0</v>
      </c>
      <c r="Q493" s="162">
        <v>0</v>
      </c>
      <c r="R493" s="162">
        <f>Q493*H493</f>
        <v>0</v>
      </c>
      <c r="S493" s="162">
        <v>0</v>
      </c>
      <c r="T493" s="163">
        <f>S493*H493</f>
        <v>0</v>
      </c>
      <c r="U493" s="33"/>
      <c r="V493" s="33"/>
      <c r="W493" s="33"/>
      <c r="X493" s="33"/>
      <c r="Y493" s="33"/>
      <c r="Z493" s="33"/>
      <c r="AA493" s="33"/>
      <c r="AB493" s="33"/>
      <c r="AC493" s="33"/>
      <c r="AD493" s="33"/>
      <c r="AE493" s="33"/>
      <c r="AR493" s="164" t="s">
        <v>158</v>
      </c>
      <c r="AT493" s="164" t="s">
        <v>153</v>
      </c>
      <c r="AU493" s="164" t="s">
        <v>82</v>
      </c>
      <c r="AY493" s="18" t="s">
        <v>150</v>
      </c>
      <c r="BE493" s="165">
        <f>IF(N493="základní",J493,0)</f>
        <v>0</v>
      </c>
      <c r="BF493" s="165">
        <f>IF(N493="snížená",J493,0)</f>
        <v>0</v>
      </c>
      <c r="BG493" s="165">
        <f>IF(N493="zákl. přenesená",J493,0)</f>
        <v>0</v>
      </c>
      <c r="BH493" s="165">
        <f>IF(N493="sníž. přenesená",J493,0)</f>
        <v>0</v>
      </c>
      <c r="BI493" s="165">
        <f>IF(N493="nulová",J493,0)</f>
        <v>0</v>
      </c>
      <c r="BJ493" s="18" t="s">
        <v>80</v>
      </c>
      <c r="BK493" s="165">
        <f>ROUND(I493*H493,2)</f>
        <v>0</v>
      </c>
      <c r="BL493" s="18" t="s">
        <v>158</v>
      </c>
      <c r="BM493" s="164" t="s">
        <v>480</v>
      </c>
    </row>
    <row r="494" spans="1:65" s="13" customFormat="1">
      <c r="B494" s="166"/>
      <c r="D494" s="167" t="s">
        <v>160</v>
      </c>
      <c r="E494" s="168" t="s">
        <v>3</v>
      </c>
      <c r="F494" s="169" t="s">
        <v>481</v>
      </c>
      <c r="H494" s="170">
        <v>11.58</v>
      </c>
      <c r="I494" s="171"/>
      <c r="L494" s="166"/>
      <c r="M494" s="172"/>
      <c r="N494" s="173"/>
      <c r="O494" s="173"/>
      <c r="P494" s="173"/>
      <c r="Q494" s="173"/>
      <c r="R494" s="173"/>
      <c r="S494" s="173"/>
      <c r="T494" s="174"/>
      <c r="AT494" s="168" t="s">
        <v>160</v>
      </c>
      <c r="AU494" s="168" t="s">
        <v>82</v>
      </c>
      <c r="AV494" s="13" t="s">
        <v>82</v>
      </c>
      <c r="AW494" s="13" t="s">
        <v>34</v>
      </c>
      <c r="AX494" s="13" t="s">
        <v>80</v>
      </c>
      <c r="AY494" s="168" t="s">
        <v>150</v>
      </c>
    </row>
    <row r="495" spans="1:65" s="2" customFormat="1" ht="36" customHeight="1">
      <c r="A495" s="33"/>
      <c r="B495" s="152"/>
      <c r="C495" s="153" t="s">
        <v>482</v>
      </c>
      <c r="D495" s="153" t="s">
        <v>153</v>
      </c>
      <c r="E495" s="154" t="s">
        <v>483</v>
      </c>
      <c r="F495" s="155" t="s">
        <v>484</v>
      </c>
      <c r="G495" s="156" t="s">
        <v>200</v>
      </c>
      <c r="H495" s="157">
        <v>80.400000000000006</v>
      </c>
      <c r="I495" s="158"/>
      <c r="J495" s="159">
        <f>ROUND(I495*H495,2)</f>
        <v>0</v>
      </c>
      <c r="K495" s="155" t="s">
        <v>3</v>
      </c>
      <c r="L495" s="34"/>
      <c r="M495" s="160" t="s">
        <v>3</v>
      </c>
      <c r="N495" s="161" t="s">
        <v>43</v>
      </c>
      <c r="O495" s="54"/>
      <c r="P495" s="162">
        <f>O495*H495</f>
        <v>0</v>
      </c>
      <c r="Q495" s="162">
        <v>0</v>
      </c>
      <c r="R495" s="162">
        <f>Q495*H495</f>
        <v>0</v>
      </c>
      <c r="S495" s="162">
        <v>0</v>
      </c>
      <c r="T495" s="163">
        <f>S495*H495</f>
        <v>0</v>
      </c>
      <c r="U495" s="33"/>
      <c r="V495" s="33"/>
      <c r="W495" s="33"/>
      <c r="X495" s="33"/>
      <c r="Y495" s="33"/>
      <c r="Z495" s="33"/>
      <c r="AA495" s="33"/>
      <c r="AB495" s="33"/>
      <c r="AC495" s="33"/>
      <c r="AD495" s="33"/>
      <c r="AE495" s="33"/>
      <c r="AR495" s="164" t="s">
        <v>158</v>
      </c>
      <c r="AT495" s="164" t="s">
        <v>153</v>
      </c>
      <c r="AU495" s="164" t="s">
        <v>82</v>
      </c>
      <c r="AY495" s="18" t="s">
        <v>150</v>
      </c>
      <c r="BE495" s="165">
        <f>IF(N495="základní",J495,0)</f>
        <v>0</v>
      </c>
      <c r="BF495" s="165">
        <f>IF(N495="snížená",J495,0)</f>
        <v>0</v>
      </c>
      <c r="BG495" s="165">
        <f>IF(N495="zákl. přenesená",J495,0)</f>
        <v>0</v>
      </c>
      <c r="BH495" s="165">
        <f>IF(N495="sníž. přenesená",J495,0)</f>
        <v>0</v>
      </c>
      <c r="BI495" s="165">
        <f>IF(N495="nulová",J495,0)</f>
        <v>0</v>
      </c>
      <c r="BJ495" s="18" t="s">
        <v>80</v>
      </c>
      <c r="BK495" s="165">
        <f>ROUND(I495*H495,2)</f>
        <v>0</v>
      </c>
      <c r="BL495" s="18" t="s">
        <v>158</v>
      </c>
      <c r="BM495" s="164" t="s">
        <v>485</v>
      </c>
    </row>
    <row r="496" spans="1:65" s="13" customFormat="1" ht="22.5">
      <c r="B496" s="166"/>
      <c r="D496" s="167" t="s">
        <v>160</v>
      </c>
      <c r="E496" s="168" t="s">
        <v>3</v>
      </c>
      <c r="F496" s="169" t="s">
        <v>486</v>
      </c>
      <c r="H496" s="170">
        <v>80.400000000000006</v>
      </c>
      <c r="I496" s="171"/>
      <c r="L496" s="166"/>
      <c r="M496" s="172"/>
      <c r="N496" s="173"/>
      <c r="O496" s="173"/>
      <c r="P496" s="173"/>
      <c r="Q496" s="173"/>
      <c r="R496" s="173"/>
      <c r="S496" s="173"/>
      <c r="T496" s="174"/>
      <c r="AT496" s="168" t="s">
        <v>160</v>
      </c>
      <c r="AU496" s="168" t="s">
        <v>82</v>
      </c>
      <c r="AV496" s="13" t="s">
        <v>82</v>
      </c>
      <c r="AW496" s="13" t="s">
        <v>34</v>
      </c>
      <c r="AX496" s="13" t="s">
        <v>80</v>
      </c>
      <c r="AY496" s="168" t="s">
        <v>150</v>
      </c>
    </row>
    <row r="497" spans="1:65" s="12" customFormat="1" ht="22.9" customHeight="1">
      <c r="B497" s="139"/>
      <c r="D497" s="140" t="s">
        <v>71</v>
      </c>
      <c r="E497" s="150" t="s">
        <v>203</v>
      </c>
      <c r="F497" s="150" t="s">
        <v>487</v>
      </c>
      <c r="I497" s="142"/>
      <c r="J497" s="151">
        <f>BK497</f>
        <v>0</v>
      </c>
      <c r="L497" s="139"/>
      <c r="M497" s="144"/>
      <c r="N497" s="145"/>
      <c r="O497" s="145"/>
      <c r="P497" s="146">
        <f>SUM(P498:P595)</f>
        <v>0</v>
      </c>
      <c r="Q497" s="145"/>
      <c r="R497" s="146">
        <f>SUM(R498:R595)</f>
        <v>0.40194930000000001</v>
      </c>
      <c r="S497" s="145"/>
      <c r="T497" s="147">
        <f>SUM(T498:T595)</f>
        <v>199.659707</v>
      </c>
      <c r="AR497" s="140" t="s">
        <v>80</v>
      </c>
      <c r="AT497" s="148" t="s">
        <v>71</v>
      </c>
      <c r="AU497" s="148" t="s">
        <v>80</v>
      </c>
      <c r="AY497" s="140" t="s">
        <v>150</v>
      </c>
      <c r="BK497" s="149">
        <f>SUM(BK498:BK595)</f>
        <v>0</v>
      </c>
    </row>
    <row r="498" spans="1:65" s="2" customFormat="1" ht="36" customHeight="1">
      <c r="A498" s="33"/>
      <c r="B498" s="152"/>
      <c r="C498" s="153" t="s">
        <v>488</v>
      </c>
      <c r="D498" s="153" t="s">
        <v>153</v>
      </c>
      <c r="E498" s="154" t="s">
        <v>489</v>
      </c>
      <c r="F498" s="155" t="s">
        <v>490</v>
      </c>
      <c r="G498" s="156" t="s">
        <v>200</v>
      </c>
      <c r="H498" s="157">
        <v>590.45000000000005</v>
      </c>
      <c r="I498" s="158"/>
      <c r="J498" s="159">
        <f>ROUND(I498*H498,2)</f>
        <v>0</v>
      </c>
      <c r="K498" s="155" t="s">
        <v>157</v>
      </c>
      <c r="L498" s="34"/>
      <c r="M498" s="160" t="s">
        <v>3</v>
      </c>
      <c r="N498" s="161" t="s">
        <v>43</v>
      </c>
      <c r="O498" s="54"/>
      <c r="P498" s="162">
        <f>O498*H498</f>
        <v>0</v>
      </c>
      <c r="Q498" s="162">
        <v>1.2999999999999999E-4</v>
      </c>
      <c r="R498" s="162">
        <f>Q498*H498</f>
        <v>7.6758499999999993E-2</v>
      </c>
      <c r="S498" s="162">
        <v>0</v>
      </c>
      <c r="T498" s="163">
        <f>S498*H498</f>
        <v>0</v>
      </c>
      <c r="U498" s="33"/>
      <c r="V498" s="33"/>
      <c r="W498" s="33"/>
      <c r="X498" s="33"/>
      <c r="Y498" s="33"/>
      <c r="Z498" s="33"/>
      <c r="AA498" s="33"/>
      <c r="AB498" s="33"/>
      <c r="AC498" s="33"/>
      <c r="AD498" s="33"/>
      <c r="AE498" s="33"/>
      <c r="AR498" s="164" t="s">
        <v>158</v>
      </c>
      <c r="AT498" s="164" t="s">
        <v>153</v>
      </c>
      <c r="AU498" s="164" t="s">
        <v>82</v>
      </c>
      <c r="AY498" s="18" t="s">
        <v>150</v>
      </c>
      <c r="BE498" s="165">
        <f>IF(N498="základní",J498,0)</f>
        <v>0</v>
      </c>
      <c r="BF498" s="165">
        <f>IF(N498="snížená",J498,0)</f>
        <v>0</v>
      </c>
      <c r="BG498" s="165">
        <f>IF(N498="zákl. přenesená",J498,0)</f>
        <v>0</v>
      </c>
      <c r="BH498" s="165">
        <f>IF(N498="sníž. přenesená",J498,0)</f>
        <v>0</v>
      </c>
      <c r="BI498" s="165">
        <f>IF(N498="nulová",J498,0)</f>
        <v>0</v>
      </c>
      <c r="BJ498" s="18" t="s">
        <v>80</v>
      </c>
      <c r="BK498" s="165">
        <f>ROUND(I498*H498,2)</f>
        <v>0</v>
      </c>
      <c r="BL498" s="18" t="s">
        <v>158</v>
      </c>
      <c r="BM498" s="164" t="s">
        <v>491</v>
      </c>
    </row>
    <row r="499" spans="1:65" s="2" customFormat="1" ht="78">
      <c r="A499" s="33"/>
      <c r="B499" s="34"/>
      <c r="C499" s="33"/>
      <c r="D499" s="167" t="s">
        <v>170</v>
      </c>
      <c r="E499" s="33"/>
      <c r="F499" s="178" t="s">
        <v>492</v>
      </c>
      <c r="G499" s="33"/>
      <c r="H499" s="33"/>
      <c r="I499" s="92"/>
      <c r="J499" s="33"/>
      <c r="K499" s="33"/>
      <c r="L499" s="34"/>
      <c r="M499" s="176"/>
      <c r="N499" s="177"/>
      <c r="O499" s="54"/>
      <c r="P499" s="54"/>
      <c r="Q499" s="54"/>
      <c r="R499" s="54"/>
      <c r="S499" s="54"/>
      <c r="T499" s="55"/>
      <c r="U499" s="33"/>
      <c r="V499" s="33"/>
      <c r="W499" s="33"/>
      <c r="X499" s="33"/>
      <c r="Y499" s="33"/>
      <c r="Z499" s="33"/>
      <c r="AA499" s="33"/>
      <c r="AB499" s="33"/>
      <c r="AC499" s="33"/>
      <c r="AD499" s="33"/>
      <c r="AE499" s="33"/>
      <c r="AT499" s="18" t="s">
        <v>170</v>
      </c>
      <c r="AU499" s="18" t="s">
        <v>82</v>
      </c>
    </row>
    <row r="500" spans="1:65" s="13" customFormat="1" ht="33.75">
      <c r="B500" s="166"/>
      <c r="D500" s="167" t="s">
        <v>160</v>
      </c>
      <c r="E500" s="168" t="s">
        <v>3</v>
      </c>
      <c r="F500" s="169" t="s">
        <v>301</v>
      </c>
      <c r="H500" s="170">
        <v>519.20000000000005</v>
      </c>
      <c r="I500" s="171"/>
      <c r="L500" s="166"/>
      <c r="M500" s="172"/>
      <c r="N500" s="173"/>
      <c r="O500" s="173"/>
      <c r="P500" s="173"/>
      <c r="Q500" s="173"/>
      <c r="R500" s="173"/>
      <c r="S500" s="173"/>
      <c r="T500" s="174"/>
      <c r="AT500" s="168" t="s">
        <v>160</v>
      </c>
      <c r="AU500" s="168" t="s">
        <v>82</v>
      </c>
      <c r="AV500" s="13" t="s">
        <v>82</v>
      </c>
      <c r="AW500" s="13" t="s">
        <v>34</v>
      </c>
      <c r="AX500" s="13" t="s">
        <v>72</v>
      </c>
      <c r="AY500" s="168" t="s">
        <v>150</v>
      </c>
    </row>
    <row r="501" spans="1:65" s="13" customFormat="1">
      <c r="B501" s="166"/>
      <c r="D501" s="167" t="s">
        <v>160</v>
      </c>
      <c r="E501" s="168" t="s">
        <v>3</v>
      </c>
      <c r="F501" s="169" t="s">
        <v>302</v>
      </c>
      <c r="H501" s="170">
        <v>71.25</v>
      </c>
      <c r="I501" s="171"/>
      <c r="L501" s="166"/>
      <c r="M501" s="172"/>
      <c r="N501" s="173"/>
      <c r="O501" s="173"/>
      <c r="P501" s="173"/>
      <c r="Q501" s="173"/>
      <c r="R501" s="173"/>
      <c r="S501" s="173"/>
      <c r="T501" s="174"/>
      <c r="AT501" s="168" t="s">
        <v>160</v>
      </c>
      <c r="AU501" s="168" t="s">
        <v>82</v>
      </c>
      <c r="AV501" s="13" t="s">
        <v>82</v>
      </c>
      <c r="AW501" s="13" t="s">
        <v>34</v>
      </c>
      <c r="AX501" s="13" t="s">
        <v>72</v>
      </c>
      <c r="AY501" s="168" t="s">
        <v>150</v>
      </c>
    </row>
    <row r="502" spans="1:65" s="14" customFormat="1">
      <c r="B502" s="179"/>
      <c r="D502" s="167" t="s">
        <v>160</v>
      </c>
      <c r="E502" s="180" t="s">
        <v>3</v>
      </c>
      <c r="F502" s="181" t="s">
        <v>220</v>
      </c>
      <c r="H502" s="182">
        <v>590.45000000000005</v>
      </c>
      <c r="I502" s="183"/>
      <c r="L502" s="179"/>
      <c r="M502" s="184"/>
      <c r="N502" s="185"/>
      <c r="O502" s="185"/>
      <c r="P502" s="185"/>
      <c r="Q502" s="185"/>
      <c r="R502" s="185"/>
      <c r="S502" s="185"/>
      <c r="T502" s="186"/>
      <c r="AT502" s="180" t="s">
        <v>160</v>
      </c>
      <c r="AU502" s="180" t="s">
        <v>82</v>
      </c>
      <c r="AV502" s="14" t="s">
        <v>158</v>
      </c>
      <c r="AW502" s="14" t="s">
        <v>34</v>
      </c>
      <c r="AX502" s="14" t="s">
        <v>80</v>
      </c>
      <c r="AY502" s="180" t="s">
        <v>150</v>
      </c>
    </row>
    <row r="503" spans="1:65" s="2" customFormat="1" ht="36" customHeight="1">
      <c r="A503" s="33"/>
      <c r="B503" s="152"/>
      <c r="C503" s="153" t="s">
        <v>493</v>
      </c>
      <c r="D503" s="153" t="s">
        <v>153</v>
      </c>
      <c r="E503" s="154" t="s">
        <v>494</v>
      </c>
      <c r="F503" s="155" t="s">
        <v>495</v>
      </c>
      <c r="G503" s="156" t="s">
        <v>200</v>
      </c>
      <c r="H503" s="157">
        <v>777.77</v>
      </c>
      <c r="I503" s="158"/>
      <c r="J503" s="159">
        <f>ROUND(I503*H503,2)</f>
        <v>0</v>
      </c>
      <c r="K503" s="155" t="s">
        <v>157</v>
      </c>
      <c r="L503" s="34"/>
      <c r="M503" s="160" t="s">
        <v>3</v>
      </c>
      <c r="N503" s="161" t="s">
        <v>43</v>
      </c>
      <c r="O503" s="54"/>
      <c r="P503" s="162">
        <f>O503*H503</f>
        <v>0</v>
      </c>
      <c r="Q503" s="162">
        <v>4.0000000000000003E-5</v>
      </c>
      <c r="R503" s="162">
        <f>Q503*H503</f>
        <v>3.1110800000000001E-2</v>
      </c>
      <c r="S503" s="162">
        <v>0</v>
      </c>
      <c r="T503" s="163">
        <f>S503*H503</f>
        <v>0</v>
      </c>
      <c r="U503" s="33"/>
      <c r="V503" s="33"/>
      <c r="W503" s="33"/>
      <c r="X503" s="33"/>
      <c r="Y503" s="33"/>
      <c r="Z503" s="33"/>
      <c r="AA503" s="33"/>
      <c r="AB503" s="33"/>
      <c r="AC503" s="33"/>
      <c r="AD503" s="33"/>
      <c r="AE503" s="33"/>
      <c r="AR503" s="164" t="s">
        <v>158</v>
      </c>
      <c r="AT503" s="164" t="s">
        <v>153</v>
      </c>
      <c r="AU503" s="164" t="s">
        <v>82</v>
      </c>
      <c r="AY503" s="18" t="s">
        <v>150</v>
      </c>
      <c r="BE503" s="165">
        <f>IF(N503="základní",J503,0)</f>
        <v>0</v>
      </c>
      <c r="BF503" s="165">
        <f>IF(N503="snížená",J503,0)</f>
        <v>0</v>
      </c>
      <c r="BG503" s="165">
        <f>IF(N503="zákl. přenesená",J503,0)</f>
        <v>0</v>
      </c>
      <c r="BH503" s="165">
        <f>IF(N503="sníž. přenesená",J503,0)</f>
        <v>0</v>
      </c>
      <c r="BI503" s="165">
        <f>IF(N503="nulová",J503,0)</f>
        <v>0</v>
      </c>
      <c r="BJ503" s="18" t="s">
        <v>80</v>
      </c>
      <c r="BK503" s="165">
        <f>ROUND(I503*H503,2)</f>
        <v>0</v>
      </c>
      <c r="BL503" s="18" t="s">
        <v>158</v>
      </c>
      <c r="BM503" s="164" t="s">
        <v>496</v>
      </c>
    </row>
    <row r="504" spans="1:65" s="2" customFormat="1" ht="273">
      <c r="A504" s="33"/>
      <c r="B504" s="34"/>
      <c r="C504" s="33"/>
      <c r="D504" s="167" t="s">
        <v>170</v>
      </c>
      <c r="E504" s="33"/>
      <c r="F504" s="178" t="s">
        <v>497</v>
      </c>
      <c r="G504" s="33"/>
      <c r="H504" s="33"/>
      <c r="I504" s="92"/>
      <c r="J504" s="33"/>
      <c r="K504" s="33"/>
      <c r="L504" s="34"/>
      <c r="M504" s="176"/>
      <c r="N504" s="177"/>
      <c r="O504" s="54"/>
      <c r="P504" s="54"/>
      <c r="Q504" s="54"/>
      <c r="R504" s="54"/>
      <c r="S504" s="54"/>
      <c r="T504" s="55"/>
      <c r="U504" s="33"/>
      <c r="V504" s="33"/>
      <c r="W504" s="33"/>
      <c r="X504" s="33"/>
      <c r="Y504" s="33"/>
      <c r="Z504" s="33"/>
      <c r="AA504" s="33"/>
      <c r="AB504" s="33"/>
      <c r="AC504" s="33"/>
      <c r="AD504" s="33"/>
      <c r="AE504" s="33"/>
      <c r="AT504" s="18" t="s">
        <v>170</v>
      </c>
      <c r="AU504" s="18" t="s">
        <v>82</v>
      </c>
    </row>
    <row r="505" spans="1:65" s="13" customFormat="1" ht="33.75">
      <c r="B505" s="166"/>
      <c r="D505" s="167" t="s">
        <v>160</v>
      </c>
      <c r="E505" s="168" t="s">
        <v>3</v>
      </c>
      <c r="F505" s="169" t="s">
        <v>301</v>
      </c>
      <c r="H505" s="170">
        <v>519.20000000000005</v>
      </c>
      <c r="I505" s="171"/>
      <c r="L505" s="166"/>
      <c r="M505" s="172"/>
      <c r="N505" s="173"/>
      <c r="O505" s="173"/>
      <c r="P505" s="173"/>
      <c r="Q505" s="173"/>
      <c r="R505" s="173"/>
      <c r="S505" s="173"/>
      <c r="T505" s="174"/>
      <c r="AT505" s="168" t="s">
        <v>160</v>
      </c>
      <c r="AU505" s="168" t="s">
        <v>82</v>
      </c>
      <c r="AV505" s="13" t="s">
        <v>82</v>
      </c>
      <c r="AW505" s="13" t="s">
        <v>34</v>
      </c>
      <c r="AX505" s="13" t="s">
        <v>72</v>
      </c>
      <c r="AY505" s="168" t="s">
        <v>150</v>
      </c>
    </row>
    <row r="506" spans="1:65" s="13" customFormat="1" ht="22.5">
      <c r="B506" s="166"/>
      <c r="D506" s="167" t="s">
        <v>160</v>
      </c>
      <c r="E506" s="168" t="s">
        <v>3</v>
      </c>
      <c r="F506" s="169" t="s">
        <v>498</v>
      </c>
      <c r="H506" s="170">
        <v>258.57</v>
      </c>
      <c r="I506" s="171"/>
      <c r="L506" s="166"/>
      <c r="M506" s="172"/>
      <c r="N506" s="173"/>
      <c r="O506" s="173"/>
      <c r="P506" s="173"/>
      <c r="Q506" s="173"/>
      <c r="R506" s="173"/>
      <c r="S506" s="173"/>
      <c r="T506" s="174"/>
      <c r="AT506" s="168" t="s">
        <v>160</v>
      </c>
      <c r="AU506" s="168" t="s">
        <v>82</v>
      </c>
      <c r="AV506" s="13" t="s">
        <v>82</v>
      </c>
      <c r="AW506" s="13" t="s">
        <v>34</v>
      </c>
      <c r="AX506" s="13" t="s">
        <v>72</v>
      </c>
      <c r="AY506" s="168" t="s">
        <v>150</v>
      </c>
    </row>
    <row r="507" spans="1:65" s="14" customFormat="1">
      <c r="B507" s="179"/>
      <c r="D507" s="167" t="s">
        <v>160</v>
      </c>
      <c r="E507" s="180" t="s">
        <v>3</v>
      </c>
      <c r="F507" s="181" t="s">
        <v>220</v>
      </c>
      <c r="H507" s="182">
        <v>777.77</v>
      </c>
      <c r="I507" s="183"/>
      <c r="L507" s="179"/>
      <c r="M507" s="184"/>
      <c r="N507" s="185"/>
      <c r="O507" s="185"/>
      <c r="P507" s="185"/>
      <c r="Q507" s="185"/>
      <c r="R507" s="185"/>
      <c r="S507" s="185"/>
      <c r="T507" s="186"/>
      <c r="AT507" s="180" t="s">
        <v>160</v>
      </c>
      <c r="AU507" s="180" t="s">
        <v>82</v>
      </c>
      <c r="AV507" s="14" t="s">
        <v>158</v>
      </c>
      <c r="AW507" s="14" t="s">
        <v>34</v>
      </c>
      <c r="AX507" s="14" t="s">
        <v>80</v>
      </c>
      <c r="AY507" s="180" t="s">
        <v>150</v>
      </c>
    </row>
    <row r="508" spans="1:65" s="2" customFormat="1" ht="48" customHeight="1">
      <c r="A508" s="33"/>
      <c r="B508" s="152"/>
      <c r="C508" s="153" t="s">
        <v>499</v>
      </c>
      <c r="D508" s="153" t="s">
        <v>153</v>
      </c>
      <c r="E508" s="154" t="s">
        <v>500</v>
      </c>
      <c r="F508" s="155" t="s">
        <v>501</v>
      </c>
      <c r="G508" s="156" t="s">
        <v>156</v>
      </c>
      <c r="H508" s="157">
        <v>2</v>
      </c>
      <c r="I508" s="158"/>
      <c r="J508" s="159">
        <f>ROUND(I508*H508,2)</f>
        <v>0</v>
      </c>
      <c r="K508" s="155" t="s">
        <v>3</v>
      </c>
      <c r="L508" s="34"/>
      <c r="M508" s="160" t="s">
        <v>3</v>
      </c>
      <c r="N508" s="161" t="s">
        <v>43</v>
      </c>
      <c r="O508" s="54"/>
      <c r="P508" s="162">
        <f>O508*H508</f>
        <v>0</v>
      </c>
      <c r="Q508" s="162">
        <v>1.8720000000000001E-2</v>
      </c>
      <c r="R508" s="162">
        <f>Q508*H508</f>
        <v>3.7440000000000001E-2</v>
      </c>
      <c r="S508" s="162">
        <v>0</v>
      </c>
      <c r="T508" s="163">
        <f>S508*H508</f>
        <v>0</v>
      </c>
      <c r="U508" s="33"/>
      <c r="V508" s="33"/>
      <c r="W508" s="33"/>
      <c r="X508" s="33"/>
      <c r="Y508" s="33"/>
      <c r="Z508" s="33"/>
      <c r="AA508" s="33"/>
      <c r="AB508" s="33"/>
      <c r="AC508" s="33"/>
      <c r="AD508" s="33"/>
      <c r="AE508" s="33"/>
      <c r="AR508" s="164" t="s">
        <v>158</v>
      </c>
      <c r="AT508" s="164" t="s">
        <v>153</v>
      </c>
      <c r="AU508" s="164" t="s">
        <v>82</v>
      </c>
      <c r="AY508" s="18" t="s">
        <v>150</v>
      </c>
      <c r="BE508" s="165">
        <f>IF(N508="základní",J508,0)</f>
        <v>0</v>
      </c>
      <c r="BF508" s="165">
        <f>IF(N508="snížená",J508,0)</f>
        <v>0</v>
      </c>
      <c r="BG508" s="165">
        <f>IF(N508="zákl. přenesená",J508,0)</f>
        <v>0</v>
      </c>
      <c r="BH508" s="165">
        <f>IF(N508="sníž. přenesená",J508,0)</f>
        <v>0</v>
      </c>
      <c r="BI508" s="165">
        <f>IF(N508="nulová",J508,0)</f>
        <v>0</v>
      </c>
      <c r="BJ508" s="18" t="s">
        <v>80</v>
      </c>
      <c r="BK508" s="165">
        <f>ROUND(I508*H508,2)</f>
        <v>0</v>
      </c>
      <c r="BL508" s="18" t="s">
        <v>158</v>
      </c>
      <c r="BM508" s="164" t="s">
        <v>502</v>
      </c>
    </row>
    <row r="509" spans="1:65" s="2" customFormat="1" ht="16.5" customHeight="1">
      <c r="A509" s="33"/>
      <c r="B509" s="152"/>
      <c r="C509" s="187" t="s">
        <v>503</v>
      </c>
      <c r="D509" s="187" t="s">
        <v>285</v>
      </c>
      <c r="E509" s="188" t="s">
        <v>504</v>
      </c>
      <c r="F509" s="189" t="s">
        <v>505</v>
      </c>
      <c r="G509" s="190" t="s">
        <v>156</v>
      </c>
      <c r="H509" s="191">
        <v>4</v>
      </c>
      <c r="I509" s="192"/>
      <c r="J509" s="193">
        <f>ROUND(I509*H509,2)</f>
        <v>0</v>
      </c>
      <c r="K509" s="189" t="s">
        <v>3</v>
      </c>
      <c r="L509" s="194"/>
      <c r="M509" s="195" t="s">
        <v>3</v>
      </c>
      <c r="N509" s="196" t="s">
        <v>43</v>
      </c>
      <c r="O509" s="54"/>
      <c r="P509" s="162">
        <f>O509*H509</f>
        <v>0</v>
      </c>
      <c r="Q509" s="162">
        <v>8.0000000000000002E-3</v>
      </c>
      <c r="R509" s="162">
        <f>Q509*H509</f>
        <v>3.2000000000000001E-2</v>
      </c>
      <c r="S509" s="162">
        <v>0</v>
      </c>
      <c r="T509" s="163">
        <f>S509*H509</f>
        <v>0</v>
      </c>
      <c r="U509" s="33"/>
      <c r="V509" s="33"/>
      <c r="W509" s="33"/>
      <c r="X509" s="33"/>
      <c r="Y509" s="33"/>
      <c r="Z509" s="33"/>
      <c r="AA509" s="33"/>
      <c r="AB509" s="33"/>
      <c r="AC509" s="33"/>
      <c r="AD509" s="33"/>
      <c r="AE509" s="33"/>
      <c r="AR509" s="164" t="s">
        <v>197</v>
      </c>
      <c r="AT509" s="164" t="s">
        <v>285</v>
      </c>
      <c r="AU509" s="164" t="s">
        <v>82</v>
      </c>
      <c r="AY509" s="18" t="s">
        <v>150</v>
      </c>
      <c r="BE509" s="165">
        <f>IF(N509="základní",J509,0)</f>
        <v>0</v>
      </c>
      <c r="BF509" s="165">
        <f>IF(N509="snížená",J509,0)</f>
        <v>0</v>
      </c>
      <c r="BG509" s="165">
        <f>IF(N509="zákl. přenesená",J509,0)</f>
        <v>0</v>
      </c>
      <c r="BH509" s="165">
        <f>IF(N509="sníž. přenesená",J509,0)</f>
        <v>0</v>
      </c>
      <c r="BI509" s="165">
        <f>IF(N509="nulová",J509,0)</f>
        <v>0</v>
      </c>
      <c r="BJ509" s="18" t="s">
        <v>80</v>
      </c>
      <c r="BK509" s="165">
        <f>ROUND(I509*H509,2)</f>
        <v>0</v>
      </c>
      <c r="BL509" s="18" t="s">
        <v>158</v>
      </c>
      <c r="BM509" s="164" t="s">
        <v>506</v>
      </c>
    </row>
    <row r="510" spans="1:65" s="2" customFormat="1" ht="48" customHeight="1">
      <c r="A510" s="33"/>
      <c r="B510" s="152"/>
      <c r="C510" s="153" t="s">
        <v>507</v>
      </c>
      <c r="D510" s="153" t="s">
        <v>153</v>
      </c>
      <c r="E510" s="154" t="s">
        <v>508</v>
      </c>
      <c r="F510" s="155" t="s">
        <v>509</v>
      </c>
      <c r="G510" s="156" t="s">
        <v>156</v>
      </c>
      <c r="H510" s="157">
        <v>12</v>
      </c>
      <c r="I510" s="158"/>
      <c r="J510" s="159">
        <f>ROUND(I510*H510,2)</f>
        <v>0</v>
      </c>
      <c r="K510" s="155" t="s">
        <v>3</v>
      </c>
      <c r="L510" s="34"/>
      <c r="M510" s="160" t="s">
        <v>3</v>
      </c>
      <c r="N510" s="161" t="s">
        <v>43</v>
      </c>
      <c r="O510" s="54"/>
      <c r="P510" s="162">
        <f>O510*H510</f>
        <v>0</v>
      </c>
      <c r="Q510" s="162">
        <v>1.8720000000000001E-2</v>
      </c>
      <c r="R510" s="162">
        <f>Q510*H510</f>
        <v>0.22464000000000001</v>
      </c>
      <c r="S510" s="162">
        <v>0</v>
      </c>
      <c r="T510" s="163">
        <f>S510*H510</f>
        <v>0</v>
      </c>
      <c r="U510" s="33"/>
      <c r="V510" s="33"/>
      <c r="W510" s="33"/>
      <c r="X510" s="33"/>
      <c r="Y510" s="33"/>
      <c r="Z510" s="33"/>
      <c r="AA510" s="33"/>
      <c r="AB510" s="33"/>
      <c r="AC510" s="33"/>
      <c r="AD510" s="33"/>
      <c r="AE510" s="33"/>
      <c r="AR510" s="164" t="s">
        <v>158</v>
      </c>
      <c r="AT510" s="164" t="s">
        <v>153</v>
      </c>
      <c r="AU510" s="164" t="s">
        <v>82</v>
      </c>
      <c r="AY510" s="18" t="s">
        <v>150</v>
      </c>
      <c r="BE510" s="165">
        <f>IF(N510="základní",J510,0)</f>
        <v>0</v>
      </c>
      <c r="BF510" s="165">
        <f>IF(N510="snížená",J510,0)</f>
        <v>0</v>
      </c>
      <c r="BG510" s="165">
        <f>IF(N510="zákl. přenesená",J510,0)</f>
        <v>0</v>
      </c>
      <c r="BH510" s="165">
        <f>IF(N510="sníž. přenesená",J510,0)</f>
        <v>0</v>
      </c>
      <c r="BI510" s="165">
        <f>IF(N510="nulová",J510,0)</f>
        <v>0</v>
      </c>
      <c r="BJ510" s="18" t="s">
        <v>80</v>
      </c>
      <c r="BK510" s="165">
        <f>ROUND(I510*H510,2)</f>
        <v>0</v>
      </c>
      <c r="BL510" s="18" t="s">
        <v>158</v>
      </c>
      <c r="BM510" s="164" t="s">
        <v>510</v>
      </c>
    </row>
    <row r="511" spans="1:65" s="2" customFormat="1" ht="24" customHeight="1">
      <c r="A511" s="33"/>
      <c r="B511" s="152"/>
      <c r="C511" s="187" t="s">
        <v>511</v>
      </c>
      <c r="D511" s="187" t="s">
        <v>285</v>
      </c>
      <c r="E511" s="188" t="s">
        <v>512</v>
      </c>
      <c r="F511" s="189" t="s">
        <v>513</v>
      </c>
      <c r="G511" s="190" t="s">
        <v>156</v>
      </c>
      <c r="H511" s="191">
        <v>12</v>
      </c>
      <c r="I511" s="192"/>
      <c r="J511" s="193">
        <f>ROUND(I511*H511,2)</f>
        <v>0</v>
      </c>
      <c r="K511" s="189" t="s">
        <v>157</v>
      </c>
      <c r="L511" s="194"/>
      <c r="M511" s="195" t="s">
        <v>3</v>
      </c>
      <c r="N511" s="196" t="s">
        <v>43</v>
      </c>
      <c r="O511" s="54"/>
      <c r="P511" s="162">
        <f>O511*H511</f>
        <v>0</v>
      </c>
      <c r="Q511" s="162">
        <v>0</v>
      </c>
      <c r="R511" s="162">
        <f>Q511*H511</f>
        <v>0</v>
      </c>
      <c r="S511" s="162">
        <v>0</v>
      </c>
      <c r="T511" s="163">
        <f>S511*H511</f>
        <v>0</v>
      </c>
      <c r="U511" s="33"/>
      <c r="V511" s="33"/>
      <c r="W511" s="33"/>
      <c r="X511" s="33"/>
      <c r="Y511" s="33"/>
      <c r="Z511" s="33"/>
      <c r="AA511" s="33"/>
      <c r="AB511" s="33"/>
      <c r="AC511" s="33"/>
      <c r="AD511" s="33"/>
      <c r="AE511" s="33"/>
      <c r="AR511" s="164" t="s">
        <v>197</v>
      </c>
      <c r="AT511" s="164" t="s">
        <v>285</v>
      </c>
      <c r="AU511" s="164" t="s">
        <v>82</v>
      </c>
      <c r="AY511" s="18" t="s">
        <v>150</v>
      </c>
      <c r="BE511" s="165">
        <f>IF(N511="základní",J511,0)</f>
        <v>0</v>
      </c>
      <c r="BF511" s="165">
        <f>IF(N511="snížená",J511,0)</f>
        <v>0</v>
      </c>
      <c r="BG511" s="165">
        <f>IF(N511="zákl. přenesená",J511,0)</f>
        <v>0</v>
      </c>
      <c r="BH511" s="165">
        <f>IF(N511="sníž. přenesená",J511,0)</f>
        <v>0</v>
      </c>
      <c r="BI511" s="165">
        <f>IF(N511="nulová",J511,0)</f>
        <v>0</v>
      </c>
      <c r="BJ511" s="18" t="s">
        <v>80</v>
      </c>
      <c r="BK511" s="165">
        <f>ROUND(I511*H511,2)</f>
        <v>0</v>
      </c>
      <c r="BL511" s="18" t="s">
        <v>158</v>
      </c>
      <c r="BM511" s="164" t="s">
        <v>514</v>
      </c>
    </row>
    <row r="512" spans="1:65" s="2" customFormat="1" ht="36" customHeight="1">
      <c r="A512" s="33"/>
      <c r="B512" s="152"/>
      <c r="C512" s="153" t="s">
        <v>515</v>
      </c>
      <c r="D512" s="153" t="s">
        <v>153</v>
      </c>
      <c r="E512" s="154" t="s">
        <v>516</v>
      </c>
      <c r="F512" s="155" t="s">
        <v>517</v>
      </c>
      <c r="G512" s="156" t="s">
        <v>200</v>
      </c>
      <c r="H512" s="157">
        <v>62.468000000000004</v>
      </c>
      <c r="I512" s="158"/>
      <c r="J512" s="159">
        <f>ROUND(I512*H512,2)</f>
        <v>0</v>
      </c>
      <c r="K512" s="155" t="s">
        <v>157</v>
      </c>
      <c r="L512" s="34"/>
      <c r="M512" s="160" t="s">
        <v>3</v>
      </c>
      <c r="N512" s="161" t="s">
        <v>43</v>
      </c>
      <c r="O512" s="54"/>
      <c r="P512" s="162">
        <f>O512*H512</f>
        <v>0</v>
      </c>
      <c r="Q512" s="162">
        <v>0</v>
      </c>
      <c r="R512" s="162">
        <f>Q512*H512</f>
        <v>0</v>
      </c>
      <c r="S512" s="162">
        <v>0.13100000000000001</v>
      </c>
      <c r="T512" s="163">
        <f>S512*H512</f>
        <v>8.1833080000000002</v>
      </c>
      <c r="U512" s="33"/>
      <c r="V512" s="33"/>
      <c r="W512" s="33"/>
      <c r="X512" s="33"/>
      <c r="Y512" s="33"/>
      <c r="Z512" s="33"/>
      <c r="AA512" s="33"/>
      <c r="AB512" s="33"/>
      <c r="AC512" s="33"/>
      <c r="AD512" s="33"/>
      <c r="AE512" s="33"/>
      <c r="AR512" s="164" t="s">
        <v>158</v>
      </c>
      <c r="AT512" s="164" t="s">
        <v>153</v>
      </c>
      <c r="AU512" s="164" t="s">
        <v>82</v>
      </c>
      <c r="AY512" s="18" t="s">
        <v>150</v>
      </c>
      <c r="BE512" s="165">
        <f>IF(N512="základní",J512,0)</f>
        <v>0</v>
      </c>
      <c r="BF512" s="165">
        <f>IF(N512="snížená",J512,0)</f>
        <v>0</v>
      </c>
      <c r="BG512" s="165">
        <f>IF(N512="zákl. přenesená",J512,0)</f>
        <v>0</v>
      </c>
      <c r="BH512" s="165">
        <f>IF(N512="sníž. přenesená",J512,0)</f>
        <v>0</v>
      </c>
      <c r="BI512" s="165">
        <f>IF(N512="nulová",J512,0)</f>
        <v>0</v>
      </c>
      <c r="BJ512" s="18" t="s">
        <v>80</v>
      </c>
      <c r="BK512" s="165">
        <f>ROUND(I512*H512,2)</f>
        <v>0</v>
      </c>
      <c r="BL512" s="18" t="s">
        <v>158</v>
      </c>
      <c r="BM512" s="164" t="s">
        <v>518</v>
      </c>
    </row>
    <row r="513" spans="1:65" s="13" customFormat="1" ht="22.5">
      <c r="B513" s="166"/>
      <c r="D513" s="167" t="s">
        <v>160</v>
      </c>
      <c r="E513" s="168" t="s">
        <v>3</v>
      </c>
      <c r="F513" s="169" t="s">
        <v>519</v>
      </c>
      <c r="H513" s="170">
        <v>77.468000000000004</v>
      </c>
      <c r="I513" s="171"/>
      <c r="L513" s="166"/>
      <c r="M513" s="172"/>
      <c r="N513" s="173"/>
      <c r="O513" s="173"/>
      <c r="P513" s="173"/>
      <c r="Q513" s="173"/>
      <c r="R513" s="173"/>
      <c r="S513" s="173"/>
      <c r="T513" s="174"/>
      <c r="AT513" s="168" t="s">
        <v>160</v>
      </c>
      <c r="AU513" s="168" t="s">
        <v>82</v>
      </c>
      <c r="AV513" s="13" t="s">
        <v>82</v>
      </c>
      <c r="AW513" s="13" t="s">
        <v>34</v>
      </c>
      <c r="AX513" s="13" t="s">
        <v>72</v>
      </c>
      <c r="AY513" s="168" t="s">
        <v>150</v>
      </c>
    </row>
    <row r="514" spans="1:65" s="13" customFormat="1">
      <c r="B514" s="166"/>
      <c r="D514" s="167" t="s">
        <v>160</v>
      </c>
      <c r="E514" s="168" t="s">
        <v>3</v>
      </c>
      <c r="F514" s="169" t="s">
        <v>358</v>
      </c>
      <c r="H514" s="170">
        <v>-1.8</v>
      </c>
      <c r="I514" s="171"/>
      <c r="L514" s="166"/>
      <c r="M514" s="172"/>
      <c r="N514" s="173"/>
      <c r="O514" s="173"/>
      <c r="P514" s="173"/>
      <c r="Q514" s="173"/>
      <c r="R514" s="173"/>
      <c r="S514" s="173"/>
      <c r="T514" s="174"/>
      <c r="AT514" s="168" t="s">
        <v>160</v>
      </c>
      <c r="AU514" s="168" t="s">
        <v>82</v>
      </c>
      <c r="AV514" s="13" t="s">
        <v>82</v>
      </c>
      <c r="AW514" s="13" t="s">
        <v>34</v>
      </c>
      <c r="AX514" s="13" t="s">
        <v>72</v>
      </c>
      <c r="AY514" s="168" t="s">
        <v>150</v>
      </c>
    </row>
    <row r="515" spans="1:65" s="13" customFormat="1">
      <c r="B515" s="166"/>
      <c r="D515" s="167" t="s">
        <v>160</v>
      </c>
      <c r="E515" s="168" t="s">
        <v>3</v>
      </c>
      <c r="F515" s="169" t="s">
        <v>520</v>
      </c>
      <c r="H515" s="170">
        <v>-13.2</v>
      </c>
      <c r="I515" s="171"/>
      <c r="L515" s="166"/>
      <c r="M515" s="172"/>
      <c r="N515" s="173"/>
      <c r="O515" s="173"/>
      <c r="P515" s="173"/>
      <c r="Q515" s="173"/>
      <c r="R515" s="173"/>
      <c r="S515" s="173"/>
      <c r="T515" s="174"/>
      <c r="AT515" s="168" t="s">
        <v>160</v>
      </c>
      <c r="AU515" s="168" t="s">
        <v>82</v>
      </c>
      <c r="AV515" s="13" t="s">
        <v>82</v>
      </c>
      <c r="AW515" s="13" t="s">
        <v>34</v>
      </c>
      <c r="AX515" s="13" t="s">
        <v>72</v>
      </c>
      <c r="AY515" s="168" t="s">
        <v>150</v>
      </c>
    </row>
    <row r="516" spans="1:65" s="14" customFormat="1">
      <c r="B516" s="179"/>
      <c r="D516" s="167" t="s">
        <v>160</v>
      </c>
      <c r="E516" s="180" t="s">
        <v>3</v>
      </c>
      <c r="F516" s="181" t="s">
        <v>521</v>
      </c>
      <c r="H516" s="182">
        <v>62.468000000000004</v>
      </c>
      <c r="I516" s="183"/>
      <c r="L516" s="179"/>
      <c r="M516" s="184"/>
      <c r="N516" s="185"/>
      <c r="O516" s="185"/>
      <c r="P516" s="185"/>
      <c r="Q516" s="185"/>
      <c r="R516" s="185"/>
      <c r="S516" s="185"/>
      <c r="T516" s="186"/>
      <c r="AT516" s="180" t="s">
        <v>160</v>
      </c>
      <c r="AU516" s="180" t="s">
        <v>82</v>
      </c>
      <c r="AV516" s="14" t="s">
        <v>158</v>
      </c>
      <c r="AW516" s="14" t="s">
        <v>34</v>
      </c>
      <c r="AX516" s="14" t="s">
        <v>80</v>
      </c>
      <c r="AY516" s="180" t="s">
        <v>150</v>
      </c>
    </row>
    <row r="517" spans="1:65" s="2" customFormat="1" ht="36" customHeight="1">
      <c r="A517" s="33"/>
      <c r="B517" s="152"/>
      <c r="C517" s="153" t="s">
        <v>522</v>
      </c>
      <c r="D517" s="153" t="s">
        <v>153</v>
      </c>
      <c r="E517" s="154" t="s">
        <v>523</v>
      </c>
      <c r="F517" s="155" t="s">
        <v>524</v>
      </c>
      <c r="G517" s="156" t="s">
        <v>200</v>
      </c>
      <c r="H517" s="157">
        <v>149.38399999999999</v>
      </c>
      <c r="I517" s="158"/>
      <c r="J517" s="159">
        <f>ROUND(I517*H517,2)</f>
        <v>0</v>
      </c>
      <c r="K517" s="155" t="s">
        <v>157</v>
      </c>
      <c r="L517" s="34"/>
      <c r="M517" s="160" t="s">
        <v>3</v>
      </c>
      <c r="N517" s="161" t="s">
        <v>43</v>
      </c>
      <c r="O517" s="54"/>
      <c r="P517" s="162">
        <f>O517*H517</f>
        <v>0</v>
      </c>
      <c r="Q517" s="162">
        <v>0</v>
      </c>
      <c r="R517" s="162">
        <f>Q517*H517</f>
        <v>0</v>
      </c>
      <c r="S517" s="162">
        <v>0.26100000000000001</v>
      </c>
      <c r="T517" s="163">
        <f>S517*H517</f>
        <v>38.989224</v>
      </c>
      <c r="U517" s="33"/>
      <c r="V517" s="33"/>
      <c r="W517" s="33"/>
      <c r="X517" s="33"/>
      <c r="Y517" s="33"/>
      <c r="Z517" s="33"/>
      <c r="AA517" s="33"/>
      <c r="AB517" s="33"/>
      <c r="AC517" s="33"/>
      <c r="AD517" s="33"/>
      <c r="AE517" s="33"/>
      <c r="AR517" s="164" t="s">
        <v>158</v>
      </c>
      <c r="AT517" s="164" t="s">
        <v>153</v>
      </c>
      <c r="AU517" s="164" t="s">
        <v>82</v>
      </c>
      <c r="AY517" s="18" t="s">
        <v>150</v>
      </c>
      <c r="BE517" s="165">
        <f>IF(N517="základní",J517,0)</f>
        <v>0</v>
      </c>
      <c r="BF517" s="165">
        <f>IF(N517="snížená",J517,0)</f>
        <v>0</v>
      </c>
      <c r="BG517" s="165">
        <f>IF(N517="zákl. přenesená",J517,0)</f>
        <v>0</v>
      </c>
      <c r="BH517" s="165">
        <f>IF(N517="sníž. přenesená",J517,0)</f>
        <v>0</v>
      </c>
      <c r="BI517" s="165">
        <f>IF(N517="nulová",J517,0)</f>
        <v>0</v>
      </c>
      <c r="BJ517" s="18" t="s">
        <v>80</v>
      </c>
      <c r="BK517" s="165">
        <f>ROUND(I517*H517,2)</f>
        <v>0</v>
      </c>
      <c r="BL517" s="18" t="s">
        <v>158</v>
      </c>
      <c r="BM517" s="164" t="s">
        <v>525</v>
      </c>
    </row>
    <row r="518" spans="1:65" s="13" customFormat="1" ht="22.5">
      <c r="B518" s="166"/>
      <c r="D518" s="167" t="s">
        <v>160</v>
      </c>
      <c r="E518" s="168" t="s">
        <v>3</v>
      </c>
      <c r="F518" s="169" t="s">
        <v>526</v>
      </c>
      <c r="H518" s="170">
        <v>156.78399999999999</v>
      </c>
      <c r="I518" s="171"/>
      <c r="L518" s="166"/>
      <c r="M518" s="172"/>
      <c r="N518" s="173"/>
      <c r="O518" s="173"/>
      <c r="P518" s="173"/>
      <c r="Q518" s="173"/>
      <c r="R518" s="173"/>
      <c r="S518" s="173"/>
      <c r="T518" s="174"/>
      <c r="AT518" s="168" t="s">
        <v>160</v>
      </c>
      <c r="AU518" s="168" t="s">
        <v>82</v>
      </c>
      <c r="AV518" s="13" t="s">
        <v>82</v>
      </c>
      <c r="AW518" s="13" t="s">
        <v>34</v>
      </c>
      <c r="AX518" s="13" t="s">
        <v>72</v>
      </c>
      <c r="AY518" s="168" t="s">
        <v>150</v>
      </c>
    </row>
    <row r="519" spans="1:65" s="13" customFormat="1">
      <c r="B519" s="166"/>
      <c r="D519" s="167" t="s">
        <v>160</v>
      </c>
      <c r="E519" s="168" t="s">
        <v>3</v>
      </c>
      <c r="F519" s="169" t="s">
        <v>527</v>
      </c>
      <c r="H519" s="170">
        <v>-1.2</v>
      </c>
      <c r="I519" s="171"/>
      <c r="L519" s="166"/>
      <c r="M519" s="172"/>
      <c r="N519" s="173"/>
      <c r="O519" s="173"/>
      <c r="P519" s="173"/>
      <c r="Q519" s="173"/>
      <c r="R519" s="173"/>
      <c r="S519" s="173"/>
      <c r="T519" s="174"/>
      <c r="AT519" s="168" t="s">
        <v>160</v>
      </c>
      <c r="AU519" s="168" t="s">
        <v>82</v>
      </c>
      <c r="AV519" s="13" t="s">
        <v>82</v>
      </c>
      <c r="AW519" s="13" t="s">
        <v>34</v>
      </c>
      <c r="AX519" s="13" t="s">
        <v>72</v>
      </c>
      <c r="AY519" s="168" t="s">
        <v>150</v>
      </c>
    </row>
    <row r="520" spans="1:65" s="13" customFormat="1">
      <c r="B520" s="166"/>
      <c r="D520" s="167" t="s">
        <v>160</v>
      </c>
      <c r="E520" s="168" t="s">
        <v>3</v>
      </c>
      <c r="F520" s="169" t="s">
        <v>358</v>
      </c>
      <c r="H520" s="170">
        <v>-1.8</v>
      </c>
      <c r="I520" s="171"/>
      <c r="L520" s="166"/>
      <c r="M520" s="172"/>
      <c r="N520" s="173"/>
      <c r="O520" s="173"/>
      <c r="P520" s="173"/>
      <c r="Q520" s="173"/>
      <c r="R520" s="173"/>
      <c r="S520" s="173"/>
      <c r="T520" s="174"/>
      <c r="AT520" s="168" t="s">
        <v>160</v>
      </c>
      <c r="AU520" s="168" t="s">
        <v>82</v>
      </c>
      <c r="AV520" s="13" t="s">
        <v>82</v>
      </c>
      <c r="AW520" s="13" t="s">
        <v>34</v>
      </c>
      <c r="AX520" s="13" t="s">
        <v>72</v>
      </c>
      <c r="AY520" s="168" t="s">
        <v>150</v>
      </c>
    </row>
    <row r="521" spans="1:65" s="13" customFormat="1">
      <c r="B521" s="166"/>
      <c r="D521" s="167" t="s">
        <v>160</v>
      </c>
      <c r="E521" s="168" t="s">
        <v>3</v>
      </c>
      <c r="F521" s="169" t="s">
        <v>528</v>
      </c>
      <c r="H521" s="170">
        <v>-4.4000000000000004</v>
      </c>
      <c r="I521" s="171"/>
      <c r="L521" s="166"/>
      <c r="M521" s="172"/>
      <c r="N521" s="173"/>
      <c r="O521" s="173"/>
      <c r="P521" s="173"/>
      <c r="Q521" s="173"/>
      <c r="R521" s="173"/>
      <c r="S521" s="173"/>
      <c r="T521" s="174"/>
      <c r="AT521" s="168" t="s">
        <v>160</v>
      </c>
      <c r="AU521" s="168" t="s">
        <v>82</v>
      </c>
      <c r="AV521" s="13" t="s">
        <v>82</v>
      </c>
      <c r="AW521" s="13" t="s">
        <v>34</v>
      </c>
      <c r="AX521" s="13" t="s">
        <v>72</v>
      </c>
      <c r="AY521" s="168" t="s">
        <v>150</v>
      </c>
    </row>
    <row r="522" spans="1:65" s="14" customFormat="1">
      <c r="B522" s="179"/>
      <c r="D522" s="167" t="s">
        <v>160</v>
      </c>
      <c r="E522" s="180" t="s">
        <v>3</v>
      </c>
      <c r="F522" s="181" t="s">
        <v>521</v>
      </c>
      <c r="H522" s="182">
        <v>149.38399999999999</v>
      </c>
      <c r="I522" s="183"/>
      <c r="L522" s="179"/>
      <c r="M522" s="184"/>
      <c r="N522" s="185"/>
      <c r="O522" s="185"/>
      <c r="P522" s="185"/>
      <c r="Q522" s="185"/>
      <c r="R522" s="185"/>
      <c r="S522" s="185"/>
      <c r="T522" s="186"/>
      <c r="AT522" s="180" t="s">
        <v>160</v>
      </c>
      <c r="AU522" s="180" t="s">
        <v>82</v>
      </c>
      <c r="AV522" s="14" t="s">
        <v>158</v>
      </c>
      <c r="AW522" s="14" t="s">
        <v>34</v>
      </c>
      <c r="AX522" s="14" t="s">
        <v>80</v>
      </c>
      <c r="AY522" s="180" t="s">
        <v>150</v>
      </c>
    </row>
    <row r="523" spans="1:65" s="2" customFormat="1" ht="36" customHeight="1">
      <c r="A523" s="33"/>
      <c r="B523" s="152"/>
      <c r="C523" s="153" t="s">
        <v>529</v>
      </c>
      <c r="D523" s="153" t="s">
        <v>153</v>
      </c>
      <c r="E523" s="154" t="s">
        <v>530</v>
      </c>
      <c r="F523" s="155" t="s">
        <v>531</v>
      </c>
      <c r="G523" s="156" t="s">
        <v>164</v>
      </c>
      <c r="H523" s="157">
        <v>0.48</v>
      </c>
      <c r="I523" s="158"/>
      <c r="J523" s="159">
        <f>ROUND(I523*H523,2)</f>
        <v>0</v>
      </c>
      <c r="K523" s="155" t="s">
        <v>157</v>
      </c>
      <c r="L523" s="34"/>
      <c r="M523" s="160" t="s">
        <v>3</v>
      </c>
      <c r="N523" s="161" t="s">
        <v>43</v>
      </c>
      <c r="O523" s="54"/>
      <c r="P523" s="162">
        <f>O523*H523</f>
        <v>0</v>
      </c>
      <c r="Q523" s="162">
        <v>0</v>
      </c>
      <c r="R523" s="162">
        <f>Q523*H523</f>
        <v>0</v>
      </c>
      <c r="S523" s="162">
        <v>1.8</v>
      </c>
      <c r="T523" s="163">
        <f>S523*H523</f>
        <v>0.86399999999999999</v>
      </c>
      <c r="U523" s="33"/>
      <c r="V523" s="33"/>
      <c r="W523" s="33"/>
      <c r="X523" s="33"/>
      <c r="Y523" s="33"/>
      <c r="Z523" s="33"/>
      <c r="AA523" s="33"/>
      <c r="AB523" s="33"/>
      <c r="AC523" s="33"/>
      <c r="AD523" s="33"/>
      <c r="AE523" s="33"/>
      <c r="AR523" s="164" t="s">
        <v>158</v>
      </c>
      <c r="AT523" s="164" t="s">
        <v>153</v>
      </c>
      <c r="AU523" s="164" t="s">
        <v>82</v>
      </c>
      <c r="AY523" s="18" t="s">
        <v>150</v>
      </c>
      <c r="BE523" s="165">
        <f>IF(N523="základní",J523,0)</f>
        <v>0</v>
      </c>
      <c r="BF523" s="165">
        <f>IF(N523="snížená",J523,0)</f>
        <v>0</v>
      </c>
      <c r="BG523" s="165">
        <f>IF(N523="zákl. přenesená",J523,0)</f>
        <v>0</v>
      </c>
      <c r="BH523" s="165">
        <f>IF(N523="sníž. přenesená",J523,0)</f>
        <v>0</v>
      </c>
      <c r="BI523" s="165">
        <f>IF(N523="nulová",J523,0)</f>
        <v>0</v>
      </c>
      <c r="BJ523" s="18" t="s">
        <v>80</v>
      </c>
      <c r="BK523" s="165">
        <f>ROUND(I523*H523,2)</f>
        <v>0</v>
      </c>
      <c r="BL523" s="18" t="s">
        <v>158</v>
      </c>
      <c r="BM523" s="164" t="s">
        <v>532</v>
      </c>
    </row>
    <row r="524" spans="1:65" s="2" customFormat="1" ht="48.75">
      <c r="A524" s="33"/>
      <c r="B524" s="34"/>
      <c r="C524" s="33"/>
      <c r="D524" s="167" t="s">
        <v>170</v>
      </c>
      <c r="E524" s="33"/>
      <c r="F524" s="178" t="s">
        <v>533</v>
      </c>
      <c r="G524" s="33"/>
      <c r="H524" s="33"/>
      <c r="I524" s="92"/>
      <c r="J524" s="33"/>
      <c r="K524" s="33"/>
      <c r="L524" s="34"/>
      <c r="M524" s="176"/>
      <c r="N524" s="177"/>
      <c r="O524" s="54"/>
      <c r="P524" s="54"/>
      <c r="Q524" s="54"/>
      <c r="R524" s="54"/>
      <c r="S524" s="54"/>
      <c r="T524" s="55"/>
      <c r="U524" s="33"/>
      <c r="V524" s="33"/>
      <c r="W524" s="33"/>
      <c r="X524" s="33"/>
      <c r="Y524" s="33"/>
      <c r="Z524" s="33"/>
      <c r="AA524" s="33"/>
      <c r="AB524" s="33"/>
      <c r="AC524" s="33"/>
      <c r="AD524" s="33"/>
      <c r="AE524" s="33"/>
      <c r="AT524" s="18" t="s">
        <v>170</v>
      </c>
      <c r="AU524" s="18" t="s">
        <v>82</v>
      </c>
    </row>
    <row r="525" spans="1:65" s="13" customFormat="1">
      <c r="B525" s="166"/>
      <c r="D525" s="167" t="s">
        <v>160</v>
      </c>
      <c r="E525" s="168" t="s">
        <v>3</v>
      </c>
      <c r="F525" s="169" t="s">
        <v>534</v>
      </c>
      <c r="H525" s="170">
        <v>0.48</v>
      </c>
      <c r="I525" s="171"/>
      <c r="L525" s="166"/>
      <c r="M525" s="172"/>
      <c r="N525" s="173"/>
      <c r="O525" s="173"/>
      <c r="P525" s="173"/>
      <c r="Q525" s="173"/>
      <c r="R525" s="173"/>
      <c r="S525" s="173"/>
      <c r="T525" s="174"/>
      <c r="AT525" s="168" t="s">
        <v>160</v>
      </c>
      <c r="AU525" s="168" t="s">
        <v>82</v>
      </c>
      <c r="AV525" s="13" t="s">
        <v>82</v>
      </c>
      <c r="AW525" s="13" t="s">
        <v>34</v>
      </c>
      <c r="AX525" s="13" t="s">
        <v>80</v>
      </c>
      <c r="AY525" s="168" t="s">
        <v>150</v>
      </c>
    </row>
    <row r="526" spans="1:65" s="2" customFormat="1" ht="24" customHeight="1">
      <c r="A526" s="33"/>
      <c r="B526" s="152"/>
      <c r="C526" s="153" t="s">
        <v>535</v>
      </c>
      <c r="D526" s="153" t="s">
        <v>153</v>
      </c>
      <c r="E526" s="154" t="s">
        <v>536</v>
      </c>
      <c r="F526" s="155" t="s">
        <v>537</v>
      </c>
      <c r="G526" s="156" t="s">
        <v>200</v>
      </c>
      <c r="H526" s="157">
        <v>4.63</v>
      </c>
      <c r="I526" s="158"/>
      <c r="J526" s="159">
        <f>ROUND(I526*H526,2)</f>
        <v>0</v>
      </c>
      <c r="K526" s="155" t="s">
        <v>157</v>
      </c>
      <c r="L526" s="34"/>
      <c r="M526" s="160" t="s">
        <v>3</v>
      </c>
      <c r="N526" s="161" t="s">
        <v>43</v>
      </c>
      <c r="O526" s="54"/>
      <c r="P526" s="162">
        <f>O526*H526</f>
        <v>0</v>
      </c>
      <c r="Q526" s="162">
        <v>0</v>
      </c>
      <c r="R526" s="162">
        <f>Q526*H526</f>
        <v>0</v>
      </c>
      <c r="S526" s="162">
        <v>8.2000000000000003E-2</v>
      </c>
      <c r="T526" s="163">
        <f>S526*H526</f>
        <v>0.37966</v>
      </c>
      <c r="U526" s="33"/>
      <c r="V526" s="33"/>
      <c r="W526" s="33"/>
      <c r="X526" s="33"/>
      <c r="Y526" s="33"/>
      <c r="Z526" s="33"/>
      <c r="AA526" s="33"/>
      <c r="AB526" s="33"/>
      <c r="AC526" s="33"/>
      <c r="AD526" s="33"/>
      <c r="AE526" s="33"/>
      <c r="AR526" s="164" t="s">
        <v>158</v>
      </c>
      <c r="AT526" s="164" t="s">
        <v>153</v>
      </c>
      <c r="AU526" s="164" t="s">
        <v>82</v>
      </c>
      <c r="AY526" s="18" t="s">
        <v>150</v>
      </c>
      <c r="BE526" s="165">
        <f>IF(N526="základní",J526,0)</f>
        <v>0</v>
      </c>
      <c r="BF526" s="165">
        <f>IF(N526="snížená",J526,0)</f>
        <v>0</v>
      </c>
      <c r="BG526" s="165">
        <f>IF(N526="zákl. přenesená",J526,0)</f>
        <v>0</v>
      </c>
      <c r="BH526" s="165">
        <f>IF(N526="sníž. přenesená",J526,0)</f>
        <v>0</v>
      </c>
      <c r="BI526" s="165">
        <f>IF(N526="nulová",J526,0)</f>
        <v>0</v>
      </c>
      <c r="BJ526" s="18" t="s">
        <v>80</v>
      </c>
      <c r="BK526" s="165">
        <f>ROUND(I526*H526,2)</f>
        <v>0</v>
      </c>
      <c r="BL526" s="18" t="s">
        <v>158</v>
      </c>
      <c r="BM526" s="164" t="s">
        <v>538</v>
      </c>
    </row>
    <row r="527" spans="1:65" s="13" customFormat="1">
      <c r="B527" s="166"/>
      <c r="D527" s="167" t="s">
        <v>160</v>
      </c>
      <c r="E527" s="168" t="s">
        <v>3</v>
      </c>
      <c r="F527" s="169" t="s">
        <v>539</v>
      </c>
      <c r="H527" s="170">
        <v>4.63</v>
      </c>
      <c r="I527" s="171"/>
      <c r="L527" s="166"/>
      <c r="M527" s="172"/>
      <c r="N527" s="173"/>
      <c r="O527" s="173"/>
      <c r="P527" s="173"/>
      <c r="Q527" s="173"/>
      <c r="R527" s="173"/>
      <c r="S527" s="173"/>
      <c r="T527" s="174"/>
      <c r="AT527" s="168" t="s">
        <v>160</v>
      </c>
      <c r="AU527" s="168" t="s">
        <v>82</v>
      </c>
      <c r="AV527" s="13" t="s">
        <v>82</v>
      </c>
      <c r="AW527" s="13" t="s">
        <v>34</v>
      </c>
      <c r="AX527" s="13" t="s">
        <v>80</v>
      </c>
      <c r="AY527" s="168" t="s">
        <v>150</v>
      </c>
    </row>
    <row r="528" spans="1:65" s="2" customFormat="1" ht="24" customHeight="1">
      <c r="A528" s="33"/>
      <c r="B528" s="152"/>
      <c r="C528" s="153" t="s">
        <v>540</v>
      </c>
      <c r="D528" s="153" t="s">
        <v>153</v>
      </c>
      <c r="E528" s="154" t="s">
        <v>541</v>
      </c>
      <c r="F528" s="155" t="s">
        <v>542</v>
      </c>
      <c r="G528" s="156" t="s">
        <v>200</v>
      </c>
      <c r="H528" s="157">
        <v>584.75</v>
      </c>
      <c r="I528" s="158"/>
      <c r="J528" s="159">
        <f>ROUND(I528*H528,2)</f>
        <v>0</v>
      </c>
      <c r="K528" s="155" t="s">
        <v>157</v>
      </c>
      <c r="L528" s="34"/>
      <c r="M528" s="160" t="s">
        <v>3</v>
      </c>
      <c r="N528" s="161" t="s">
        <v>43</v>
      </c>
      <c r="O528" s="54"/>
      <c r="P528" s="162">
        <f>O528*H528</f>
        <v>0</v>
      </c>
      <c r="Q528" s="162">
        <v>0</v>
      </c>
      <c r="R528" s="162">
        <f>Q528*H528</f>
        <v>0</v>
      </c>
      <c r="S528" s="162">
        <v>0.09</v>
      </c>
      <c r="T528" s="163">
        <f>S528*H528</f>
        <v>52.627499999999998</v>
      </c>
      <c r="U528" s="33"/>
      <c r="V528" s="33"/>
      <c r="W528" s="33"/>
      <c r="X528" s="33"/>
      <c r="Y528" s="33"/>
      <c r="Z528" s="33"/>
      <c r="AA528" s="33"/>
      <c r="AB528" s="33"/>
      <c r="AC528" s="33"/>
      <c r="AD528" s="33"/>
      <c r="AE528" s="33"/>
      <c r="AR528" s="164" t="s">
        <v>158</v>
      </c>
      <c r="AT528" s="164" t="s">
        <v>153</v>
      </c>
      <c r="AU528" s="164" t="s">
        <v>82</v>
      </c>
      <c r="AY528" s="18" t="s">
        <v>150</v>
      </c>
      <c r="BE528" s="165">
        <f>IF(N528="základní",J528,0)</f>
        <v>0</v>
      </c>
      <c r="BF528" s="165">
        <f>IF(N528="snížená",J528,0)</f>
        <v>0</v>
      </c>
      <c r="BG528" s="165">
        <f>IF(N528="zákl. přenesená",J528,0)</f>
        <v>0</v>
      </c>
      <c r="BH528" s="165">
        <f>IF(N528="sníž. přenesená",J528,0)</f>
        <v>0</v>
      </c>
      <c r="BI528" s="165">
        <f>IF(N528="nulová",J528,0)</f>
        <v>0</v>
      </c>
      <c r="BJ528" s="18" t="s">
        <v>80</v>
      </c>
      <c r="BK528" s="165">
        <f>ROUND(I528*H528,2)</f>
        <v>0</v>
      </c>
      <c r="BL528" s="18" t="s">
        <v>158</v>
      </c>
      <c r="BM528" s="164" t="s">
        <v>543</v>
      </c>
    </row>
    <row r="529" spans="1:65" s="13" customFormat="1" ht="33.75">
      <c r="B529" s="166"/>
      <c r="D529" s="167" t="s">
        <v>160</v>
      </c>
      <c r="E529" s="168" t="s">
        <v>3</v>
      </c>
      <c r="F529" s="169" t="s">
        <v>544</v>
      </c>
      <c r="H529" s="170">
        <v>514.39</v>
      </c>
      <c r="I529" s="171"/>
      <c r="L529" s="166"/>
      <c r="M529" s="172"/>
      <c r="N529" s="173"/>
      <c r="O529" s="173"/>
      <c r="P529" s="173"/>
      <c r="Q529" s="173"/>
      <c r="R529" s="173"/>
      <c r="S529" s="173"/>
      <c r="T529" s="174"/>
      <c r="AT529" s="168" t="s">
        <v>160</v>
      </c>
      <c r="AU529" s="168" t="s">
        <v>82</v>
      </c>
      <c r="AV529" s="13" t="s">
        <v>82</v>
      </c>
      <c r="AW529" s="13" t="s">
        <v>34</v>
      </c>
      <c r="AX529" s="13" t="s">
        <v>72</v>
      </c>
      <c r="AY529" s="168" t="s">
        <v>150</v>
      </c>
    </row>
    <row r="530" spans="1:65" s="13" customFormat="1" ht="22.5">
      <c r="B530" s="166"/>
      <c r="D530" s="167" t="s">
        <v>160</v>
      </c>
      <c r="E530" s="168" t="s">
        <v>3</v>
      </c>
      <c r="F530" s="169" t="s">
        <v>545</v>
      </c>
      <c r="H530" s="170">
        <v>70.36</v>
      </c>
      <c r="I530" s="171"/>
      <c r="L530" s="166"/>
      <c r="M530" s="172"/>
      <c r="N530" s="173"/>
      <c r="O530" s="173"/>
      <c r="P530" s="173"/>
      <c r="Q530" s="173"/>
      <c r="R530" s="173"/>
      <c r="S530" s="173"/>
      <c r="T530" s="174"/>
      <c r="AT530" s="168" t="s">
        <v>160</v>
      </c>
      <c r="AU530" s="168" t="s">
        <v>82</v>
      </c>
      <c r="AV530" s="13" t="s">
        <v>82</v>
      </c>
      <c r="AW530" s="13" t="s">
        <v>34</v>
      </c>
      <c r="AX530" s="13" t="s">
        <v>72</v>
      </c>
      <c r="AY530" s="168" t="s">
        <v>150</v>
      </c>
    </row>
    <row r="531" spans="1:65" s="14" customFormat="1">
      <c r="B531" s="179"/>
      <c r="D531" s="167" t="s">
        <v>160</v>
      </c>
      <c r="E531" s="180" t="s">
        <v>3</v>
      </c>
      <c r="F531" s="181" t="s">
        <v>521</v>
      </c>
      <c r="H531" s="182">
        <v>584.75</v>
      </c>
      <c r="I531" s="183"/>
      <c r="L531" s="179"/>
      <c r="M531" s="184"/>
      <c r="N531" s="185"/>
      <c r="O531" s="185"/>
      <c r="P531" s="185"/>
      <c r="Q531" s="185"/>
      <c r="R531" s="185"/>
      <c r="S531" s="185"/>
      <c r="T531" s="186"/>
      <c r="AT531" s="180" t="s">
        <v>160</v>
      </c>
      <c r="AU531" s="180" t="s">
        <v>82</v>
      </c>
      <c r="AV531" s="14" t="s">
        <v>158</v>
      </c>
      <c r="AW531" s="14" t="s">
        <v>34</v>
      </c>
      <c r="AX531" s="14" t="s">
        <v>80</v>
      </c>
      <c r="AY531" s="180" t="s">
        <v>150</v>
      </c>
    </row>
    <row r="532" spans="1:65" s="2" customFormat="1" ht="48" customHeight="1">
      <c r="A532" s="33"/>
      <c r="B532" s="152"/>
      <c r="C532" s="153" t="s">
        <v>546</v>
      </c>
      <c r="D532" s="153" t="s">
        <v>153</v>
      </c>
      <c r="E532" s="154" t="s">
        <v>547</v>
      </c>
      <c r="F532" s="155" t="s">
        <v>548</v>
      </c>
      <c r="G532" s="156" t="s">
        <v>200</v>
      </c>
      <c r="H532" s="157">
        <v>2.02</v>
      </c>
      <c r="I532" s="158"/>
      <c r="J532" s="159">
        <f>ROUND(I532*H532,2)</f>
        <v>0</v>
      </c>
      <c r="K532" s="155" t="s">
        <v>157</v>
      </c>
      <c r="L532" s="34"/>
      <c r="M532" s="160" t="s">
        <v>3</v>
      </c>
      <c r="N532" s="161" t="s">
        <v>43</v>
      </c>
      <c r="O532" s="54"/>
      <c r="P532" s="162">
        <f>O532*H532</f>
        <v>0</v>
      </c>
      <c r="Q532" s="162">
        <v>0</v>
      </c>
      <c r="R532" s="162">
        <f>Q532*H532</f>
        <v>0</v>
      </c>
      <c r="S532" s="162">
        <v>0.27500000000000002</v>
      </c>
      <c r="T532" s="163">
        <f>S532*H532</f>
        <v>0.5555000000000001</v>
      </c>
      <c r="U532" s="33"/>
      <c r="V532" s="33"/>
      <c r="W532" s="33"/>
      <c r="X532" s="33"/>
      <c r="Y532" s="33"/>
      <c r="Z532" s="33"/>
      <c r="AA532" s="33"/>
      <c r="AB532" s="33"/>
      <c r="AC532" s="33"/>
      <c r="AD532" s="33"/>
      <c r="AE532" s="33"/>
      <c r="AR532" s="164" t="s">
        <v>246</v>
      </c>
      <c r="AT532" s="164" t="s">
        <v>153</v>
      </c>
      <c r="AU532" s="164" t="s">
        <v>82</v>
      </c>
      <c r="AY532" s="18" t="s">
        <v>150</v>
      </c>
      <c r="BE532" s="165">
        <f>IF(N532="základní",J532,0)</f>
        <v>0</v>
      </c>
      <c r="BF532" s="165">
        <f>IF(N532="snížená",J532,0)</f>
        <v>0</v>
      </c>
      <c r="BG532" s="165">
        <f>IF(N532="zákl. přenesená",J532,0)</f>
        <v>0</v>
      </c>
      <c r="BH532" s="165">
        <f>IF(N532="sníž. přenesená",J532,0)</f>
        <v>0</v>
      </c>
      <c r="BI532" s="165">
        <f>IF(N532="nulová",J532,0)</f>
        <v>0</v>
      </c>
      <c r="BJ532" s="18" t="s">
        <v>80</v>
      </c>
      <c r="BK532" s="165">
        <f>ROUND(I532*H532,2)</f>
        <v>0</v>
      </c>
      <c r="BL532" s="18" t="s">
        <v>246</v>
      </c>
      <c r="BM532" s="164" t="s">
        <v>549</v>
      </c>
    </row>
    <row r="533" spans="1:65" s="13" customFormat="1">
      <c r="B533" s="166"/>
      <c r="D533" s="167" t="s">
        <v>160</v>
      </c>
      <c r="E533" s="168" t="s">
        <v>3</v>
      </c>
      <c r="F533" s="169" t="s">
        <v>550</v>
      </c>
      <c r="H533" s="170">
        <v>2.02</v>
      </c>
      <c r="I533" s="171"/>
      <c r="L533" s="166"/>
      <c r="M533" s="172"/>
      <c r="N533" s="173"/>
      <c r="O533" s="173"/>
      <c r="P533" s="173"/>
      <c r="Q533" s="173"/>
      <c r="R533" s="173"/>
      <c r="S533" s="173"/>
      <c r="T533" s="174"/>
      <c r="AT533" s="168" t="s">
        <v>160</v>
      </c>
      <c r="AU533" s="168" t="s">
        <v>82</v>
      </c>
      <c r="AV533" s="13" t="s">
        <v>82</v>
      </c>
      <c r="AW533" s="13" t="s">
        <v>34</v>
      </c>
      <c r="AX533" s="13" t="s">
        <v>80</v>
      </c>
      <c r="AY533" s="168" t="s">
        <v>150</v>
      </c>
    </row>
    <row r="534" spans="1:65" s="2" customFormat="1" ht="48" customHeight="1">
      <c r="A534" s="33"/>
      <c r="B534" s="152"/>
      <c r="C534" s="153" t="s">
        <v>551</v>
      </c>
      <c r="D534" s="153" t="s">
        <v>153</v>
      </c>
      <c r="E534" s="154" t="s">
        <v>552</v>
      </c>
      <c r="F534" s="155" t="s">
        <v>553</v>
      </c>
      <c r="G534" s="156" t="s">
        <v>200</v>
      </c>
      <c r="H534" s="157">
        <v>2.02</v>
      </c>
      <c r="I534" s="158"/>
      <c r="J534" s="159">
        <f>ROUND(I534*H534,2)</f>
        <v>0</v>
      </c>
      <c r="K534" s="155" t="s">
        <v>157</v>
      </c>
      <c r="L534" s="34"/>
      <c r="M534" s="160" t="s">
        <v>3</v>
      </c>
      <c r="N534" s="161" t="s">
        <v>43</v>
      </c>
      <c r="O534" s="54"/>
      <c r="P534" s="162">
        <f>O534*H534</f>
        <v>0</v>
      </c>
      <c r="Q534" s="162">
        <v>0</v>
      </c>
      <c r="R534" s="162">
        <f>Q534*H534</f>
        <v>0</v>
      </c>
      <c r="S534" s="162">
        <v>0.54500000000000004</v>
      </c>
      <c r="T534" s="163">
        <f>S534*H534</f>
        <v>1.1009</v>
      </c>
      <c r="U534" s="33"/>
      <c r="V534" s="33"/>
      <c r="W534" s="33"/>
      <c r="X534" s="33"/>
      <c r="Y534" s="33"/>
      <c r="Z534" s="33"/>
      <c r="AA534" s="33"/>
      <c r="AB534" s="33"/>
      <c r="AC534" s="33"/>
      <c r="AD534" s="33"/>
      <c r="AE534" s="33"/>
      <c r="AR534" s="164" t="s">
        <v>158</v>
      </c>
      <c r="AT534" s="164" t="s">
        <v>153</v>
      </c>
      <c r="AU534" s="164" t="s">
        <v>82</v>
      </c>
      <c r="AY534" s="18" t="s">
        <v>150</v>
      </c>
      <c r="BE534" s="165">
        <f>IF(N534="základní",J534,0)</f>
        <v>0</v>
      </c>
      <c r="BF534" s="165">
        <f>IF(N534="snížená",J534,0)</f>
        <v>0</v>
      </c>
      <c r="BG534" s="165">
        <f>IF(N534="zákl. přenesená",J534,0)</f>
        <v>0</v>
      </c>
      <c r="BH534" s="165">
        <f>IF(N534="sníž. přenesená",J534,0)</f>
        <v>0</v>
      </c>
      <c r="BI534" s="165">
        <f>IF(N534="nulová",J534,0)</f>
        <v>0</v>
      </c>
      <c r="BJ534" s="18" t="s">
        <v>80</v>
      </c>
      <c r="BK534" s="165">
        <f>ROUND(I534*H534,2)</f>
        <v>0</v>
      </c>
      <c r="BL534" s="18" t="s">
        <v>158</v>
      </c>
      <c r="BM534" s="164" t="s">
        <v>554</v>
      </c>
    </row>
    <row r="535" spans="1:65" s="13" customFormat="1">
      <c r="B535" s="166"/>
      <c r="D535" s="167" t="s">
        <v>160</v>
      </c>
      <c r="E535" s="168" t="s">
        <v>3</v>
      </c>
      <c r="F535" s="169" t="s">
        <v>550</v>
      </c>
      <c r="H535" s="170">
        <v>2.02</v>
      </c>
      <c r="I535" s="171"/>
      <c r="L535" s="166"/>
      <c r="M535" s="172"/>
      <c r="N535" s="173"/>
      <c r="O535" s="173"/>
      <c r="P535" s="173"/>
      <c r="Q535" s="173"/>
      <c r="R535" s="173"/>
      <c r="S535" s="173"/>
      <c r="T535" s="174"/>
      <c r="AT535" s="168" t="s">
        <v>160</v>
      </c>
      <c r="AU535" s="168" t="s">
        <v>82</v>
      </c>
      <c r="AV535" s="13" t="s">
        <v>82</v>
      </c>
      <c r="AW535" s="13" t="s">
        <v>34</v>
      </c>
      <c r="AX535" s="13" t="s">
        <v>80</v>
      </c>
      <c r="AY535" s="168" t="s">
        <v>150</v>
      </c>
    </row>
    <row r="536" spans="1:65" s="2" customFormat="1" ht="36" customHeight="1">
      <c r="A536" s="33"/>
      <c r="B536" s="152"/>
      <c r="C536" s="153" t="s">
        <v>555</v>
      </c>
      <c r="D536" s="153" t="s">
        <v>153</v>
      </c>
      <c r="E536" s="154" t="s">
        <v>556</v>
      </c>
      <c r="F536" s="155" t="s">
        <v>557</v>
      </c>
      <c r="G536" s="156" t="s">
        <v>200</v>
      </c>
      <c r="H536" s="157">
        <v>0.52500000000000002</v>
      </c>
      <c r="I536" s="158"/>
      <c r="J536" s="159">
        <f>ROUND(I536*H536,2)</f>
        <v>0</v>
      </c>
      <c r="K536" s="155" t="s">
        <v>157</v>
      </c>
      <c r="L536" s="34"/>
      <c r="M536" s="160" t="s">
        <v>3</v>
      </c>
      <c r="N536" s="161" t="s">
        <v>43</v>
      </c>
      <c r="O536" s="54"/>
      <c r="P536" s="162">
        <f>O536*H536</f>
        <v>0</v>
      </c>
      <c r="Q536" s="162">
        <v>0</v>
      </c>
      <c r="R536" s="162">
        <f>Q536*H536</f>
        <v>0</v>
      </c>
      <c r="S536" s="162">
        <v>4.1000000000000002E-2</v>
      </c>
      <c r="T536" s="163">
        <f>S536*H536</f>
        <v>2.1525000000000002E-2</v>
      </c>
      <c r="U536" s="33"/>
      <c r="V536" s="33"/>
      <c r="W536" s="33"/>
      <c r="X536" s="33"/>
      <c r="Y536" s="33"/>
      <c r="Z536" s="33"/>
      <c r="AA536" s="33"/>
      <c r="AB536" s="33"/>
      <c r="AC536" s="33"/>
      <c r="AD536" s="33"/>
      <c r="AE536" s="33"/>
      <c r="AR536" s="164" t="s">
        <v>158</v>
      </c>
      <c r="AT536" s="164" t="s">
        <v>153</v>
      </c>
      <c r="AU536" s="164" t="s">
        <v>82</v>
      </c>
      <c r="AY536" s="18" t="s">
        <v>150</v>
      </c>
      <c r="BE536" s="165">
        <f>IF(N536="základní",J536,0)</f>
        <v>0</v>
      </c>
      <c r="BF536" s="165">
        <f>IF(N536="snížená",J536,0)</f>
        <v>0</v>
      </c>
      <c r="BG536" s="165">
        <f>IF(N536="zákl. přenesená",J536,0)</f>
        <v>0</v>
      </c>
      <c r="BH536" s="165">
        <f>IF(N536="sníž. přenesená",J536,0)</f>
        <v>0</v>
      </c>
      <c r="BI536" s="165">
        <f>IF(N536="nulová",J536,0)</f>
        <v>0</v>
      </c>
      <c r="BJ536" s="18" t="s">
        <v>80</v>
      </c>
      <c r="BK536" s="165">
        <f>ROUND(I536*H536,2)</f>
        <v>0</v>
      </c>
      <c r="BL536" s="18" t="s">
        <v>158</v>
      </c>
      <c r="BM536" s="164" t="s">
        <v>558</v>
      </c>
    </row>
    <row r="537" spans="1:65" s="2" customFormat="1" ht="39">
      <c r="A537" s="33"/>
      <c r="B537" s="34"/>
      <c r="C537" s="33"/>
      <c r="D537" s="167" t="s">
        <v>170</v>
      </c>
      <c r="E537" s="33"/>
      <c r="F537" s="178" t="s">
        <v>559</v>
      </c>
      <c r="G537" s="33"/>
      <c r="H537" s="33"/>
      <c r="I537" s="92"/>
      <c r="J537" s="33"/>
      <c r="K537" s="33"/>
      <c r="L537" s="34"/>
      <c r="M537" s="176"/>
      <c r="N537" s="177"/>
      <c r="O537" s="54"/>
      <c r="P537" s="54"/>
      <c r="Q537" s="54"/>
      <c r="R537" s="54"/>
      <c r="S537" s="54"/>
      <c r="T537" s="55"/>
      <c r="U537" s="33"/>
      <c r="V537" s="33"/>
      <c r="W537" s="33"/>
      <c r="X537" s="33"/>
      <c r="Y537" s="33"/>
      <c r="Z537" s="33"/>
      <c r="AA537" s="33"/>
      <c r="AB537" s="33"/>
      <c r="AC537" s="33"/>
      <c r="AD537" s="33"/>
      <c r="AE537" s="33"/>
      <c r="AT537" s="18" t="s">
        <v>170</v>
      </c>
      <c r="AU537" s="18" t="s">
        <v>82</v>
      </c>
    </row>
    <row r="538" spans="1:65" s="13" customFormat="1">
      <c r="B538" s="166"/>
      <c r="D538" s="167" t="s">
        <v>160</v>
      </c>
      <c r="E538" s="168" t="s">
        <v>3</v>
      </c>
      <c r="F538" s="169" t="s">
        <v>560</v>
      </c>
      <c r="H538" s="170">
        <v>0.52500000000000002</v>
      </c>
      <c r="I538" s="171"/>
      <c r="L538" s="166"/>
      <c r="M538" s="172"/>
      <c r="N538" s="173"/>
      <c r="O538" s="173"/>
      <c r="P538" s="173"/>
      <c r="Q538" s="173"/>
      <c r="R538" s="173"/>
      <c r="S538" s="173"/>
      <c r="T538" s="174"/>
      <c r="AT538" s="168" t="s">
        <v>160</v>
      </c>
      <c r="AU538" s="168" t="s">
        <v>82</v>
      </c>
      <c r="AV538" s="13" t="s">
        <v>82</v>
      </c>
      <c r="AW538" s="13" t="s">
        <v>34</v>
      </c>
      <c r="AX538" s="13" t="s">
        <v>80</v>
      </c>
      <c r="AY538" s="168" t="s">
        <v>150</v>
      </c>
    </row>
    <row r="539" spans="1:65" s="2" customFormat="1" ht="36" customHeight="1">
      <c r="A539" s="33"/>
      <c r="B539" s="152"/>
      <c r="C539" s="153" t="s">
        <v>561</v>
      </c>
      <c r="D539" s="153" t="s">
        <v>153</v>
      </c>
      <c r="E539" s="154" t="s">
        <v>562</v>
      </c>
      <c r="F539" s="155" t="s">
        <v>563</v>
      </c>
      <c r="G539" s="156" t="s">
        <v>200</v>
      </c>
      <c r="H539" s="157">
        <v>39</v>
      </c>
      <c r="I539" s="158"/>
      <c r="J539" s="159">
        <f>ROUND(I539*H539,2)</f>
        <v>0</v>
      </c>
      <c r="K539" s="155" t="s">
        <v>157</v>
      </c>
      <c r="L539" s="34"/>
      <c r="M539" s="160" t="s">
        <v>3</v>
      </c>
      <c r="N539" s="161" t="s">
        <v>43</v>
      </c>
      <c r="O539" s="54"/>
      <c r="P539" s="162">
        <f>O539*H539</f>
        <v>0</v>
      </c>
      <c r="Q539" s="162">
        <v>0</v>
      </c>
      <c r="R539" s="162">
        <f>Q539*H539</f>
        <v>0</v>
      </c>
      <c r="S539" s="162">
        <v>7.5999999999999998E-2</v>
      </c>
      <c r="T539" s="163">
        <f>S539*H539</f>
        <v>2.964</v>
      </c>
      <c r="U539" s="33"/>
      <c r="V539" s="33"/>
      <c r="W539" s="33"/>
      <c r="X539" s="33"/>
      <c r="Y539" s="33"/>
      <c r="Z539" s="33"/>
      <c r="AA539" s="33"/>
      <c r="AB539" s="33"/>
      <c r="AC539" s="33"/>
      <c r="AD539" s="33"/>
      <c r="AE539" s="33"/>
      <c r="AR539" s="164" t="s">
        <v>158</v>
      </c>
      <c r="AT539" s="164" t="s">
        <v>153</v>
      </c>
      <c r="AU539" s="164" t="s">
        <v>82</v>
      </c>
      <c r="AY539" s="18" t="s">
        <v>150</v>
      </c>
      <c r="BE539" s="165">
        <f>IF(N539="základní",J539,0)</f>
        <v>0</v>
      </c>
      <c r="BF539" s="165">
        <f>IF(N539="snížená",J539,0)</f>
        <v>0</v>
      </c>
      <c r="BG539" s="165">
        <f>IF(N539="zákl. přenesená",J539,0)</f>
        <v>0</v>
      </c>
      <c r="BH539" s="165">
        <f>IF(N539="sníž. přenesená",J539,0)</f>
        <v>0</v>
      </c>
      <c r="BI539" s="165">
        <f>IF(N539="nulová",J539,0)</f>
        <v>0</v>
      </c>
      <c r="BJ539" s="18" t="s">
        <v>80</v>
      </c>
      <c r="BK539" s="165">
        <f>ROUND(I539*H539,2)</f>
        <v>0</v>
      </c>
      <c r="BL539" s="18" t="s">
        <v>158</v>
      </c>
      <c r="BM539" s="164" t="s">
        <v>564</v>
      </c>
    </row>
    <row r="540" spans="1:65" s="2" customFormat="1" ht="58.5">
      <c r="A540" s="33"/>
      <c r="B540" s="34"/>
      <c r="C540" s="33"/>
      <c r="D540" s="167" t="s">
        <v>170</v>
      </c>
      <c r="E540" s="33"/>
      <c r="F540" s="178" t="s">
        <v>565</v>
      </c>
      <c r="G540" s="33"/>
      <c r="H540" s="33"/>
      <c r="I540" s="92"/>
      <c r="J540" s="33"/>
      <c r="K540" s="33"/>
      <c r="L540" s="34"/>
      <c r="M540" s="176"/>
      <c r="N540" s="177"/>
      <c r="O540" s="54"/>
      <c r="P540" s="54"/>
      <c r="Q540" s="54"/>
      <c r="R540" s="54"/>
      <c r="S540" s="54"/>
      <c r="T540" s="55"/>
      <c r="U540" s="33"/>
      <c r="V540" s="33"/>
      <c r="W540" s="33"/>
      <c r="X540" s="33"/>
      <c r="Y540" s="33"/>
      <c r="Z540" s="33"/>
      <c r="AA540" s="33"/>
      <c r="AB540" s="33"/>
      <c r="AC540" s="33"/>
      <c r="AD540" s="33"/>
      <c r="AE540" s="33"/>
      <c r="AT540" s="18" t="s">
        <v>170</v>
      </c>
      <c r="AU540" s="18" t="s">
        <v>82</v>
      </c>
    </row>
    <row r="541" spans="1:65" s="13" customFormat="1">
      <c r="B541" s="166"/>
      <c r="D541" s="167" t="s">
        <v>160</v>
      </c>
      <c r="E541" s="168" t="s">
        <v>3</v>
      </c>
      <c r="F541" s="169" t="s">
        <v>566</v>
      </c>
      <c r="H541" s="170">
        <v>39</v>
      </c>
      <c r="I541" s="171"/>
      <c r="L541" s="166"/>
      <c r="M541" s="172"/>
      <c r="N541" s="173"/>
      <c r="O541" s="173"/>
      <c r="P541" s="173"/>
      <c r="Q541" s="173"/>
      <c r="R541" s="173"/>
      <c r="S541" s="173"/>
      <c r="T541" s="174"/>
      <c r="AT541" s="168" t="s">
        <v>160</v>
      </c>
      <c r="AU541" s="168" t="s">
        <v>82</v>
      </c>
      <c r="AV541" s="13" t="s">
        <v>82</v>
      </c>
      <c r="AW541" s="13" t="s">
        <v>34</v>
      </c>
      <c r="AX541" s="13" t="s">
        <v>80</v>
      </c>
      <c r="AY541" s="168" t="s">
        <v>150</v>
      </c>
    </row>
    <row r="542" spans="1:65" s="2" customFormat="1" ht="36" customHeight="1">
      <c r="A542" s="33"/>
      <c r="B542" s="152"/>
      <c r="C542" s="153" t="s">
        <v>567</v>
      </c>
      <c r="D542" s="153" t="s">
        <v>153</v>
      </c>
      <c r="E542" s="154" t="s">
        <v>568</v>
      </c>
      <c r="F542" s="155" t="s">
        <v>569</v>
      </c>
      <c r="G542" s="156" t="s">
        <v>200</v>
      </c>
      <c r="H542" s="157">
        <v>39.6</v>
      </c>
      <c r="I542" s="158"/>
      <c r="J542" s="159">
        <f>ROUND(I542*H542,2)</f>
        <v>0</v>
      </c>
      <c r="K542" s="155" t="s">
        <v>157</v>
      </c>
      <c r="L542" s="34"/>
      <c r="M542" s="160" t="s">
        <v>3</v>
      </c>
      <c r="N542" s="161" t="s">
        <v>43</v>
      </c>
      <c r="O542" s="54"/>
      <c r="P542" s="162">
        <f>O542*H542</f>
        <v>0</v>
      </c>
      <c r="Q542" s="162">
        <v>0</v>
      </c>
      <c r="R542" s="162">
        <f>Q542*H542</f>
        <v>0</v>
      </c>
      <c r="S542" s="162">
        <v>6.3E-2</v>
      </c>
      <c r="T542" s="163">
        <f>S542*H542</f>
        <v>2.4948000000000001</v>
      </c>
      <c r="U542" s="33"/>
      <c r="V542" s="33"/>
      <c r="W542" s="33"/>
      <c r="X542" s="33"/>
      <c r="Y542" s="33"/>
      <c r="Z542" s="33"/>
      <c r="AA542" s="33"/>
      <c r="AB542" s="33"/>
      <c r="AC542" s="33"/>
      <c r="AD542" s="33"/>
      <c r="AE542" s="33"/>
      <c r="AR542" s="164" t="s">
        <v>158</v>
      </c>
      <c r="AT542" s="164" t="s">
        <v>153</v>
      </c>
      <c r="AU542" s="164" t="s">
        <v>82</v>
      </c>
      <c r="AY542" s="18" t="s">
        <v>150</v>
      </c>
      <c r="BE542" s="165">
        <f>IF(N542="základní",J542,0)</f>
        <v>0</v>
      </c>
      <c r="BF542" s="165">
        <f>IF(N542="snížená",J542,0)</f>
        <v>0</v>
      </c>
      <c r="BG542" s="165">
        <f>IF(N542="zákl. přenesená",J542,0)</f>
        <v>0</v>
      </c>
      <c r="BH542" s="165">
        <f>IF(N542="sníž. přenesená",J542,0)</f>
        <v>0</v>
      </c>
      <c r="BI542" s="165">
        <f>IF(N542="nulová",J542,0)</f>
        <v>0</v>
      </c>
      <c r="BJ542" s="18" t="s">
        <v>80</v>
      </c>
      <c r="BK542" s="165">
        <f>ROUND(I542*H542,2)</f>
        <v>0</v>
      </c>
      <c r="BL542" s="18" t="s">
        <v>158</v>
      </c>
      <c r="BM542" s="164" t="s">
        <v>570</v>
      </c>
    </row>
    <row r="543" spans="1:65" s="2" customFormat="1" ht="58.5">
      <c r="A543" s="33"/>
      <c r="B543" s="34"/>
      <c r="C543" s="33"/>
      <c r="D543" s="167" t="s">
        <v>170</v>
      </c>
      <c r="E543" s="33"/>
      <c r="F543" s="178" t="s">
        <v>565</v>
      </c>
      <c r="G543" s="33"/>
      <c r="H543" s="33"/>
      <c r="I543" s="92"/>
      <c r="J543" s="33"/>
      <c r="K543" s="33"/>
      <c r="L543" s="34"/>
      <c r="M543" s="176"/>
      <c r="N543" s="177"/>
      <c r="O543" s="54"/>
      <c r="P543" s="54"/>
      <c r="Q543" s="54"/>
      <c r="R543" s="54"/>
      <c r="S543" s="54"/>
      <c r="T543" s="55"/>
      <c r="U543" s="33"/>
      <c r="V543" s="33"/>
      <c r="W543" s="33"/>
      <c r="X543" s="33"/>
      <c r="Y543" s="33"/>
      <c r="Z543" s="33"/>
      <c r="AA543" s="33"/>
      <c r="AB543" s="33"/>
      <c r="AC543" s="33"/>
      <c r="AD543" s="33"/>
      <c r="AE543" s="33"/>
      <c r="AT543" s="18" t="s">
        <v>170</v>
      </c>
      <c r="AU543" s="18" t="s">
        <v>82</v>
      </c>
    </row>
    <row r="544" spans="1:65" s="13" customFormat="1">
      <c r="B544" s="166"/>
      <c r="D544" s="167" t="s">
        <v>160</v>
      </c>
      <c r="E544" s="168" t="s">
        <v>3</v>
      </c>
      <c r="F544" s="169" t="s">
        <v>571</v>
      </c>
      <c r="H544" s="170">
        <v>39.6</v>
      </c>
      <c r="I544" s="171"/>
      <c r="L544" s="166"/>
      <c r="M544" s="172"/>
      <c r="N544" s="173"/>
      <c r="O544" s="173"/>
      <c r="P544" s="173"/>
      <c r="Q544" s="173"/>
      <c r="R544" s="173"/>
      <c r="S544" s="173"/>
      <c r="T544" s="174"/>
      <c r="AT544" s="168" t="s">
        <v>160</v>
      </c>
      <c r="AU544" s="168" t="s">
        <v>82</v>
      </c>
      <c r="AV544" s="13" t="s">
        <v>82</v>
      </c>
      <c r="AW544" s="13" t="s">
        <v>34</v>
      </c>
      <c r="AX544" s="13" t="s">
        <v>80</v>
      </c>
      <c r="AY544" s="168" t="s">
        <v>150</v>
      </c>
    </row>
    <row r="545" spans="1:65" s="2" customFormat="1" ht="48" customHeight="1">
      <c r="A545" s="33"/>
      <c r="B545" s="152"/>
      <c r="C545" s="153" t="s">
        <v>572</v>
      </c>
      <c r="D545" s="153" t="s">
        <v>153</v>
      </c>
      <c r="E545" s="154" t="s">
        <v>573</v>
      </c>
      <c r="F545" s="155" t="s">
        <v>574</v>
      </c>
      <c r="G545" s="156" t="s">
        <v>200</v>
      </c>
      <c r="H545" s="157">
        <v>2.02</v>
      </c>
      <c r="I545" s="158"/>
      <c r="J545" s="159">
        <f>ROUND(I545*H545,2)</f>
        <v>0</v>
      </c>
      <c r="K545" s="155" t="s">
        <v>157</v>
      </c>
      <c r="L545" s="34"/>
      <c r="M545" s="160" t="s">
        <v>3</v>
      </c>
      <c r="N545" s="161" t="s">
        <v>43</v>
      </c>
      <c r="O545" s="54"/>
      <c r="P545" s="162">
        <f>O545*H545</f>
        <v>0</v>
      </c>
      <c r="Q545" s="162">
        <v>0</v>
      </c>
      <c r="R545" s="162">
        <f>Q545*H545</f>
        <v>0</v>
      </c>
      <c r="S545" s="162">
        <v>0.27</v>
      </c>
      <c r="T545" s="163">
        <f>S545*H545</f>
        <v>0.5454</v>
      </c>
      <c r="U545" s="33"/>
      <c r="V545" s="33"/>
      <c r="W545" s="33"/>
      <c r="X545" s="33"/>
      <c r="Y545" s="33"/>
      <c r="Z545" s="33"/>
      <c r="AA545" s="33"/>
      <c r="AB545" s="33"/>
      <c r="AC545" s="33"/>
      <c r="AD545" s="33"/>
      <c r="AE545" s="33"/>
      <c r="AR545" s="164" t="s">
        <v>158</v>
      </c>
      <c r="AT545" s="164" t="s">
        <v>153</v>
      </c>
      <c r="AU545" s="164" t="s">
        <v>82</v>
      </c>
      <c r="AY545" s="18" t="s">
        <v>150</v>
      </c>
      <c r="BE545" s="165">
        <f>IF(N545="základní",J545,0)</f>
        <v>0</v>
      </c>
      <c r="BF545" s="165">
        <f>IF(N545="snížená",J545,0)</f>
        <v>0</v>
      </c>
      <c r="BG545" s="165">
        <f>IF(N545="zákl. přenesená",J545,0)</f>
        <v>0</v>
      </c>
      <c r="BH545" s="165">
        <f>IF(N545="sníž. přenesená",J545,0)</f>
        <v>0</v>
      </c>
      <c r="BI545" s="165">
        <f>IF(N545="nulová",J545,0)</f>
        <v>0</v>
      </c>
      <c r="BJ545" s="18" t="s">
        <v>80</v>
      </c>
      <c r="BK545" s="165">
        <f>ROUND(I545*H545,2)</f>
        <v>0</v>
      </c>
      <c r="BL545" s="18" t="s">
        <v>158</v>
      </c>
      <c r="BM545" s="164" t="s">
        <v>575</v>
      </c>
    </row>
    <row r="546" spans="1:65" s="13" customFormat="1">
      <c r="B546" s="166"/>
      <c r="D546" s="167" t="s">
        <v>160</v>
      </c>
      <c r="E546" s="168" t="s">
        <v>3</v>
      </c>
      <c r="F546" s="169" t="s">
        <v>576</v>
      </c>
      <c r="H546" s="170">
        <v>2.02</v>
      </c>
      <c r="I546" s="171"/>
      <c r="L546" s="166"/>
      <c r="M546" s="172"/>
      <c r="N546" s="173"/>
      <c r="O546" s="173"/>
      <c r="P546" s="173"/>
      <c r="Q546" s="173"/>
      <c r="R546" s="173"/>
      <c r="S546" s="173"/>
      <c r="T546" s="174"/>
      <c r="AT546" s="168" t="s">
        <v>160</v>
      </c>
      <c r="AU546" s="168" t="s">
        <v>82</v>
      </c>
      <c r="AV546" s="13" t="s">
        <v>82</v>
      </c>
      <c r="AW546" s="13" t="s">
        <v>34</v>
      </c>
      <c r="AX546" s="13" t="s">
        <v>80</v>
      </c>
      <c r="AY546" s="168" t="s">
        <v>150</v>
      </c>
    </row>
    <row r="547" spans="1:65" s="2" customFormat="1" ht="16.5" customHeight="1">
      <c r="A547" s="33"/>
      <c r="B547" s="152"/>
      <c r="C547" s="153" t="s">
        <v>577</v>
      </c>
      <c r="D547" s="153" t="s">
        <v>153</v>
      </c>
      <c r="E547" s="154" t="s">
        <v>578</v>
      </c>
      <c r="F547" s="155" t="s">
        <v>579</v>
      </c>
      <c r="G547" s="156" t="s">
        <v>156</v>
      </c>
      <c r="H547" s="157">
        <v>1</v>
      </c>
      <c r="I547" s="158"/>
      <c r="J547" s="159">
        <f>ROUND(I547*H547,2)</f>
        <v>0</v>
      </c>
      <c r="K547" s="155" t="s">
        <v>3</v>
      </c>
      <c r="L547" s="34"/>
      <c r="M547" s="160" t="s">
        <v>3</v>
      </c>
      <c r="N547" s="161" t="s">
        <v>43</v>
      </c>
      <c r="O547" s="54"/>
      <c r="P547" s="162">
        <f>O547*H547</f>
        <v>0</v>
      </c>
      <c r="Q547" s="162">
        <v>0</v>
      </c>
      <c r="R547" s="162">
        <f>Q547*H547</f>
        <v>0</v>
      </c>
      <c r="S547" s="162">
        <v>0</v>
      </c>
      <c r="T547" s="163">
        <f>S547*H547</f>
        <v>0</v>
      </c>
      <c r="U547" s="33"/>
      <c r="V547" s="33"/>
      <c r="W547" s="33"/>
      <c r="X547" s="33"/>
      <c r="Y547" s="33"/>
      <c r="Z547" s="33"/>
      <c r="AA547" s="33"/>
      <c r="AB547" s="33"/>
      <c r="AC547" s="33"/>
      <c r="AD547" s="33"/>
      <c r="AE547" s="33"/>
      <c r="AR547" s="164" t="s">
        <v>158</v>
      </c>
      <c r="AT547" s="164" t="s">
        <v>153</v>
      </c>
      <c r="AU547" s="164" t="s">
        <v>82</v>
      </c>
      <c r="AY547" s="18" t="s">
        <v>150</v>
      </c>
      <c r="BE547" s="165">
        <f>IF(N547="základní",J547,0)</f>
        <v>0</v>
      </c>
      <c r="BF547" s="165">
        <f>IF(N547="snížená",J547,0)</f>
        <v>0</v>
      </c>
      <c r="BG547" s="165">
        <f>IF(N547="zákl. přenesená",J547,0)</f>
        <v>0</v>
      </c>
      <c r="BH547" s="165">
        <f>IF(N547="sníž. přenesená",J547,0)</f>
        <v>0</v>
      </c>
      <c r="BI547" s="165">
        <f>IF(N547="nulová",J547,0)</f>
        <v>0</v>
      </c>
      <c r="BJ547" s="18" t="s">
        <v>80</v>
      </c>
      <c r="BK547" s="165">
        <f>ROUND(I547*H547,2)</f>
        <v>0</v>
      </c>
      <c r="BL547" s="18" t="s">
        <v>158</v>
      </c>
      <c r="BM547" s="164" t="s">
        <v>580</v>
      </c>
    </row>
    <row r="548" spans="1:65" s="13" customFormat="1">
      <c r="B548" s="166"/>
      <c r="D548" s="167" t="s">
        <v>160</v>
      </c>
      <c r="E548" s="168" t="s">
        <v>3</v>
      </c>
      <c r="F548" s="169" t="s">
        <v>581</v>
      </c>
      <c r="H548" s="170">
        <v>1</v>
      </c>
      <c r="I548" s="171"/>
      <c r="L548" s="166"/>
      <c r="M548" s="172"/>
      <c r="N548" s="173"/>
      <c r="O548" s="173"/>
      <c r="P548" s="173"/>
      <c r="Q548" s="173"/>
      <c r="R548" s="173"/>
      <c r="S548" s="173"/>
      <c r="T548" s="174"/>
      <c r="AT548" s="168" t="s">
        <v>160</v>
      </c>
      <c r="AU548" s="168" t="s">
        <v>82</v>
      </c>
      <c r="AV548" s="13" t="s">
        <v>82</v>
      </c>
      <c r="AW548" s="13" t="s">
        <v>34</v>
      </c>
      <c r="AX548" s="13" t="s">
        <v>80</v>
      </c>
      <c r="AY548" s="168" t="s">
        <v>150</v>
      </c>
    </row>
    <row r="549" spans="1:65" s="2" customFormat="1" ht="36" customHeight="1">
      <c r="A549" s="33"/>
      <c r="B549" s="152"/>
      <c r="C549" s="153" t="s">
        <v>582</v>
      </c>
      <c r="D549" s="153" t="s">
        <v>153</v>
      </c>
      <c r="E549" s="154" t="s">
        <v>583</v>
      </c>
      <c r="F549" s="155" t="s">
        <v>584</v>
      </c>
      <c r="G549" s="156" t="s">
        <v>156</v>
      </c>
      <c r="H549" s="157">
        <v>22</v>
      </c>
      <c r="I549" s="158"/>
      <c r="J549" s="159">
        <f>ROUND(I549*H549,2)</f>
        <v>0</v>
      </c>
      <c r="K549" s="155" t="s">
        <v>157</v>
      </c>
      <c r="L549" s="34"/>
      <c r="M549" s="160" t="s">
        <v>3</v>
      </c>
      <c r="N549" s="161" t="s">
        <v>43</v>
      </c>
      <c r="O549" s="54"/>
      <c r="P549" s="162">
        <f>O549*H549</f>
        <v>0</v>
      </c>
      <c r="Q549" s="162">
        <v>0</v>
      </c>
      <c r="R549" s="162">
        <f>Q549*H549</f>
        <v>0</v>
      </c>
      <c r="S549" s="162">
        <v>3.1E-2</v>
      </c>
      <c r="T549" s="163">
        <f>S549*H549</f>
        <v>0.68199999999999994</v>
      </c>
      <c r="U549" s="33"/>
      <c r="V549" s="33"/>
      <c r="W549" s="33"/>
      <c r="X549" s="33"/>
      <c r="Y549" s="33"/>
      <c r="Z549" s="33"/>
      <c r="AA549" s="33"/>
      <c r="AB549" s="33"/>
      <c r="AC549" s="33"/>
      <c r="AD549" s="33"/>
      <c r="AE549" s="33"/>
      <c r="AR549" s="164" t="s">
        <v>158</v>
      </c>
      <c r="AT549" s="164" t="s">
        <v>153</v>
      </c>
      <c r="AU549" s="164" t="s">
        <v>82</v>
      </c>
      <c r="AY549" s="18" t="s">
        <v>150</v>
      </c>
      <c r="BE549" s="165">
        <f>IF(N549="základní",J549,0)</f>
        <v>0</v>
      </c>
      <c r="BF549" s="165">
        <f>IF(N549="snížená",J549,0)</f>
        <v>0</v>
      </c>
      <c r="BG549" s="165">
        <f>IF(N549="zákl. přenesená",J549,0)</f>
        <v>0</v>
      </c>
      <c r="BH549" s="165">
        <f>IF(N549="sníž. přenesená",J549,0)</f>
        <v>0</v>
      </c>
      <c r="BI549" s="165">
        <f>IF(N549="nulová",J549,0)</f>
        <v>0</v>
      </c>
      <c r="BJ549" s="18" t="s">
        <v>80</v>
      </c>
      <c r="BK549" s="165">
        <f>ROUND(I549*H549,2)</f>
        <v>0</v>
      </c>
      <c r="BL549" s="18" t="s">
        <v>158</v>
      </c>
      <c r="BM549" s="164" t="s">
        <v>585</v>
      </c>
    </row>
    <row r="550" spans="1:65" s="13" customFormat="1">
      <c r="B550" s="166"/>
      <c r="D550" s="167" t="s">
        <v>160</v>
      </c>
      <c r="E550" s="168" t="s">
        <v>3</v>
      </c>
      <c r="F550" s="169" t="s">
        <v>275</v>
      </c>
      <c r="H550" s="170">
        <v>22</v>
      </c>
      <c r="I550" s="171"/>
      <c r="L550" s="166"/>
      <c r="M550" s="172"/>
      <c r="N550" s="173"/>
      <c r="O550" s="173"/>
      <c r="P550" s="173"/>
      <c r="Q550" s="173"/>
      <c r="R550" s="173"/>
      <c r="S550" s="173"/>
      <c r="T550" s="174"/>
      <c r="AT550" s="168" t="s">
        <v>160</v>
      </c>
      <c r="AU550" s="168" t="s">
        <v>82</v>
      </c>
      <c r="AV550" s="13" t="s">
        <v>82</v>
      </c>
      <c r="AW550" s="13" t="s">
        <v>34</v>
      </c>
      <c r="AX550" s="13" t="s">
        <v>80</v>
      </c>
      <c r="AY550" s="168" t="s">
        <v>150</v>
      </c>
    </row>
    <row r="551" spans="1:65" s="2" customFormat="1" ht="36" customHeight="1">
      <c r="A551" s="33"/>
      <c r="B551" s="152"/>
      <c r="C551" s="153" t="s">
        <v>586</v>
      </c>
      <c r="D551" s="153" t="s">
        <v>153</v>
      </c>
      <c r="E551" s="154" t="s">
        <v>583</v>
      </c>
      <c r="F551" s="155" t="s">
        <v>584</v>
      </c>
      <c r="G551" s="156" t="s">
        <v>156</v>
      </c>
      <c r="H551" s="157">
        <v>6</v>
      </c>
      <c r="I551" s="158"/>
      <c r="J551" s="159">
        <f>ROUND(I551*H551,2)</f>
        <v>0</v>
      </c>
      <c r="K551" s="155" t="s">
        <v>157</v>
      </c>
      <c r="L551" s="34"/>
      <c r="M551" s="160" t="s">
        <v>3</v>
      </c>
      <c r="N551" s="161" t="s">
        <v>43</v>
      </c>
      <c r="O551" s="54"/>
      <c r="P551" s="162">
        <f>O551*H551</f>
        <v>0</v>
      </c>
      <c r="Q551" s="162">
        <v>0</v>
      </c>
      <c r="R551" s="162">
        <f>Q551*H551</f>
        <v>0</v>
      </c>
      <c r="S551" s="162">
        <v>3.1E-2</v>
      </c>
      <c r="T551" s="163">
        <f>S551*H551</f>
        <v>0.186</v>
      </c>
      <c r="U551" s="33"/>
      <c r="V551" s="33"/>
      <c r="W551" s="33"/>
      <c r="X551" s="33"/>
      <c r="Y551" s="33"/>
      <c r="Z551" s="33"/>
      <c r="AA551" s="33"/>
      <c r="AB551" s="33"/>
      <c r="AC551" s="33"/>
      <c r="AD551" s="33"/>
      <c r="AE551" s="33"/>
      <c r="AR551" s="164" t="s">
        <v>158</v>
      </c>
      <c r="AT551" s="164" t="s">
        <v>153</v>
      </c>
      <c r="AU551" s="164" t="s">
        <v>82</v>
      </c>
      <c r="AY551" s="18" t="s">
        <v>150</v>
      </c>
      <c r="BE551" s="165">
        <f>IF(N551="základní",J551,0)</f>
        <v>0</v>
      </c>
      <c r="BF551" s="165">
        <f>IF(N551="snížená",J551,0)</f>
        <v>0</v>
      </c>
      <c r="BG551" s="165">
        <f>IF(N551="zákl. přenesená",J551,0)</f>
        <v>0</v>
      </c>
      <c r="BH551" s="165">
        <f>IF(N551="sníž. přenesená",J551,0)</f>
        <v>0</v>
      </c>
      <c r="BI551" s="165">
        <f>IF(N551="nulová",J551,0)</f>
        <v>0</v>
      </c>
      <c r="BJ551" s="18" t="s">
        <v>80</v>
      </c>
      <c r="BK551" s="165">
        <f>ROUND(I551*H551,2)</f>
        <v>0</v>
      </c>
      <c r="BL551" s="18" t="s">
        <v>158</v>
      </c>
      <c r="BM551" s="164" t="s">
        <v>587</v>
      </c>
    </row>
    <row r="552" spans="1:65" s="13" customFormat="1">
      <c r="B552" s="166"/>
      <c r="D552" s="167" t="s">
        <v>160</v>
      </c>
      <c r="E552" s="168" t="s">
        <v>3</v>
      </c>
      <c r="F552" s="169" t="s">
        <v>588</v>
      </c>
      <c r="H552" s="170">
        <v>6</v>
      </c>
      <c r="I552" s="171"/>
      <c r="L552" s="166"/>
      <c r="M552" s="172"/>
      <c r="N552" s="173"/>
      <c r="O552" s="173"/>
      <c r="P552" s="173"/>
      <c r="Q552" s="173"/>
      <c r="R552" s="173"/>
      <c r="S552" s="173"/>
      <c r="T552" s="174"/>
      <c r="AT552" s="168" t="s">
        <v>160</v>
      </c>
      <c r="AU552" s="168" t="s">
        <v>82</v>
      </c>
      <c r="AV552" s="13" t="s">
        <v>82</v>
      </c>
      <c r="AW552" s="13" t="s">
        <v>34</v>
      </c>
      <c r="AX552" s="13" t="s">
        <v>80</v>
      </c>
      <c r="AY552" s="168" t="s">
        <v>150</v>
      </c>
    </row>
    <row r="553" spans="1:65" s="2" customFormat="1" ht="36" customHeight="1">
      <c r="A553" s="33"/>
      <c r="B553" s="152"/>
      <c r="C553" s="153" t="s">
        <v>589</v>
      </c>
      <c r="D553" s="153" t="s">
        <v>153</v>
      </c>
      <c r="E553" s="154" t="s">
        <v>590</v>
      </c>
      <c r="F553" s="155" t="s">
        <v>591</v>
      </c>
      <c r="G553" s="156" t="s">
        <v>451</v>
      </c>
      <c r="H553" s="157">
        <v>35.64</v>
      </c>
      <c r="I553" s="158"/>
      <c r="J553" s="159">
        <f>ROUND(I553*H553,2)</f>
        <v>0</v>
      </c>
      <c r="K553" s="155" t="s">
        <v>157</v>
      </c>
      <c r="L553" s="34"/>
      <c r="M553" s="160" t="s">
        <v>3</v>
      </c>
      <c r="N553" s="161" t="s">
        <v>43</v>
      </c>
      <c r="O553" s="54"/>
      <c r="P553" s="162">
        <f>O553*H553</f>
        <v>0</v>
      </c>
      <c r="Q553" s="162">
        <v>0</v>
      </c>
      <c r="R553" s="162">
        <f>Q553*H553</f>
        <v>0</v>
      </c>
      <c r="S553" s="162">
        <v>8.0000000000000002E-3</v>
      </c>
      <c r="T553" s="163">
        <f>S553*H553</f>
        <v>0.28511999999999998</v>
      </c>
      <c r="U553" s="33"/>
      <c r="V553" s="33"/>
      <c r="W553" s="33"/>
      <c r="X553" s="33"/>
      <c r="Y553" s="33"/>
      <c r="Z553" s="33"/>
      <c r="AA553" s="33"/>
      <c r="AB553" s="33"/>
      <c r="AC553" s="33"/>
      <c r="AD553" s="33"/>
      <c r="AE553" s="33"/>
      <c r="AR553" s="164" t="s">
        <v>158</v>
      </c>
      <c r="AT553" s="164" t="s">
        <v>153</v>
      </c>
      <c r="AU553" s="164" t="s">
        <v>82</v>
      </c>
      <c r="AY553" s="18" t="s">
        <v>150</v>
      </c>
      <c r="BE553" s="165">
        <f>IF(N553="základní",J553,0)</f>
        <v>0</v>
      </c>
      <c r="BF553" s="165">
        <f>IF(N553="snížená",J553,0)</f>
        <v>0</v>
      </c>
      <c r="BG553" s="165">
        <f>IF(N553="zákl. přenesená",J553,0)</f>
        <v>0</v>
      </c>
      <c r="BH553" s="165">
        <f>IF(N553="sníž. přenesená",J553,0)</f>
        <v>0</v>
      </c>
      <c r="BI553" s="165">
        <f>IF(N553="nulová",J553,0)</f>
        <v>0</v>
      </c>
      <c r="BJ553" s="18" t="s">
        <v>80</v>
      </c>
      <c r="BK553" s="165">
        <f>ROUND(I553*H553,2)</f>
        <v>0</v>
      </c>
      <c r="BL553" s="18" t="s">
        <v>158</v>
      </c>
      <c r="BM553" s="164" t="s">
        <v>592</v>
      </c>
    </row>
    <row r="554" spans="1:65" s="13" customFormat="1">
      <c r="B554" s="166"/>
      <c r="D554" s="167" t="s">
        <v>160</v>
      </c>
      <c r="E554" s="168" t="s">
        <v>3</v>
      </c>
      <c r="F554" s="169" t="s">
        <v>593</v>
      </c>
      <c r="H554" s="170">
        <v>35.64</v>
      </c>
      <c r="I554" s="171"/>
      <c r="L554" s="166"/>
      <c r="M554" s="172"/>
      <c r="N554" s="173"/>
      <c r="O554" s="173"/>
      <c r="P554" s="173"/>
      <c r="Q554" s="173"/>
      <c r="R554" s="173"/>
      <c r="S554" s="173"/>
      <c r="T554" s="174"/>
      <c r="AT554" s="168" t="s">
        <v>160</v>
      </c>
      <c r="AU554" s="168" t="s">
        <v>82</v>
      </c>
      <c r="AV554" s="13" t="s">
        <v>82</v>
      </c>
      <c r="AW554" s="13" t="s">
        <v>34</v>
      </c>
      <c r="AX554" s="13" t="s">
        <v>80</v>
      </c>
      <c r="AY554" s="168" t="s">
        <v>150</v>
      </c>
    </row>
    <row r="555" spans="1:65" s="2" customFormat="1" ht="36" customHeight="1">
      <c r="A555" s="33"/>
      <c r="B555" s="152"/>
      <c r="C555" s="153" t="s">
        <v>594</v>
      </c>
      <c r="D555" s="153" t="s">
        <v>153</v>
      </c>
      <c r="E555" s="154" t="s">
        <v>595</v>
      </c>
      <c r="F555" s="155" t="s">
        <v>596</v>
      </c>
      <c r="G555" s="156" t="s">
        <v>451</v>
      </c>
      <c r="H555" s="157">
        <v>139.32</v>
      </c>
      <c r="I555" s="158"/>
      <c r="J555" s="159">
        <f>ROUND(I555*H555,2)</f>
        <v>0</v>
      </c>
      <c r="K555" s="155" t="s">
        <v>157</v>
      </c>
      <c r="L555" s="34"/>
      <c r="M555" s="160" t="s">
        <v>3</v>
      </c>
      <c r="N555" s="161" t="s">
        <v>43</v>
      </c>
      <c r="O555" s="54"/>
      <c r="P555" s="162">
        <f>O555*H555</f>
        <v>0</v>
      </c>
      <c r="Q555" s="162">
        <v>0</v>
      </c>
      <c r="R555" s="162">
        <f>Q555*H555</f>
        <v>0</v>
      </c>
      <c r="S555" s="162">
        <v>1.2E-2</v>
      </c>
      <c r="T555" s="163">
        <f>S555*H555</f>
        <v>1.67184</v>
      </c>
      <c r="U555" s="33"/>
      <c r="V555" s="33"/>
      <c r="W555" s="33"/>
      <c r="X555" s="33"/>
      <c r="Y555" s="33"/>
      <c r="Z555" s="33"/>
      <c r="AA555" s="33"/>
      <c r="AB555" s="33"/>
      <c r="AC555" s="33"/>
      <c r="AD555" s="33"/>
      <c r="AE555" s="33"/>
      <c r="AR555" s="164" t="s">
        <v>158</v>
      </c>
      <c r="AT555" s="164" t="s">
        <v>153</v>
      </c>
      <c r="AU555" s="164" t="s">
        <v>82</v>
      </c>
      <c r="AY555" s="18" t="s">
        <v>150</v>
      </c>
      <c r="BE555" s="165">
        <f>IF(N555="základní",J555,0)</f>
        <v>0</v>
      </c>
      <c r="BF555" s="165">
        <f>IF(N555="snížená",J555,0)</f>
        <v>0</v>
      </c>
      <c r="BG555" s="165">
        <f>IF(N555="zákl. přenesená",J555,0)</f>
        <v>0</v>
      </c>
      <c r="BH555" s="165">
        <f>IF(N555="sníž. přenesená",J555,0)</f>
        <v>0</v>
      </c>
      <c r="BI555" s="165">
        <f>IF(N555="nulová",J555,0)</f>
        <v>0</v>
      </c>
      <c r="BJ555" s="18" t="s">
        <v>80</v>
      </c>
      <c r="BK555" s="165">
        <f>ROUND(I555*H555,2)</f>
        <v>0</v>
      </c>
      <c r="BL555" s="18" t="s">
        <v>158</v>
      </c>
      <c r="BM555" s="164" t="s">
        <v>597</v>
      </c>
    </row>
    <row r="556" spans="1:65" s="13" customFormat="1">
      <c r="B556" s="166"/>
      <c r="D556" s="167" t="s">
        <v>160</v>
      </c>
      <c r="E556" s="168" t="s">
        <v>3</v>
      </c>
      <c r="F556" s="169" t="s">
        <v>598</v>
      </c>
      <c r="H556" s="170">
        <v>139.32</v>
      </c>
      <c r="I556" s="171"/>
      <c r="L556" s="166"/>
      <c r="M556" s="172"/>
      <c r="N556" s="173"/>
      <c r="O556" s="173"/>
      <c r="P556" s="173"/>
      <c r="Q556" s="173"/>
      <c r="R556" s="173"/>
      <c r="S556" s="173"/>
      <c r="T556" s="174"/>
      <c r="AT556" s="168" t="s">
        <v>160</v>
      </c>
      <c r="AU556" s="168" t="s">
        <v>82</v>
      </c>
      <c r="AV556" s="13" t="s">
        <v>82</v>
      </c>
      <c r="AW556" s="13" t="s">
        <v>34</v>
      </c>
      <c r="AX556" s="13" t="s">
        <v>80</v>
      </c>
      <c r="AY556" s="168" t="s">
        <v>150</v>
      </c>
    </row>
    <row r="557" spans="1:65" s="2" customFormat="1" ht="36" customHeight="1">
      <c r="A557" s="33"/>
      <c r="B557" s="152"/>
      <c r="C557" s="153" t="s">
        <v>599</v>
      </c>
      <c r="D557" s="153" t="s">
        <v>153</v>
      </c>
      <c r="E557" s="154" t="s">
        <v>600</v>
      </c>
      <c r="F557" s="155" t="s">
        <v>601</v>
      </c>
      <c r="G557" s="156" t="s">
        <v>451</v>
      </c>
      <c r="H557" s="157">
        <v>28</v>
      </c>
      <c r="I557" s="158"/>
      <c r="J557" s="159">
        <f>ROUND(I557*H557,2)</f>
        <v>0</v>
      </c>
      <c r="K557" s="155" t="s">
        <v>157</v>
      </c>
      <c r="L557" s="34"/>
      <c r="M557" s="160" t="s">
        <v>3</v>
      </c>
      <c r="N557" s="161" t="s">
        <v>43</v>
      </c>
      <c r="O557" s="54"/>
      <c r="P557" s="162">
        <f>O557*H557</f>
        <v>0</v>
      </c>
      <c r="Q557" s="162">
        <v>0</v>
      </c>
      <c r="R557" s="162">
        <f>Q557*H557</f>
        <v>0</v>
      </c>
      <c r="S557" s="162">
        <v>0.04</v>
      </c>
      <c r="T557" s="163">
        <f>S557*H557</f>
        <v>1.1200000000000001</v>
      </c>
      <c r="U557" s="33"/>
      <c r="V557" s="33"/>
      <c r="W557" s="33"/>
      <c r="X557" s="33"/>
      <c r="Y557" s="33"/>
      <c r="Z557" s="33"/>
      <c r="AA557" s="33"/>
      <c r="AB557" s="33"/>
      <c r="AC557" s="33"/>
      <c r="AD557" s="33"/>
      <c r="AE557" s="33"/>
      <c r="AR557" s="164" t="s">
        <v>158</v>
      </c>
      <c r="AT557" s="164" t="s">
        <v>153</v>
      </c>
      <c r="AU557" s="164" t="s">
        <v>82</v>
      </c>
      <c r="AY557" s="18" t="s">
        <v>150</v>
      </c>
      <c r="BE557" s="165">
        <f>IF(N557="základní",J557,0)</f>
        <v>0</v>
      </c>
      <c r="BF557" s="165">
        <f>IF(N557="snížená",J557,0)</f>
        <v>0</v>
      </c>
      <c r="BG557" s="165">
        <f>IF(N557="zákl. přenesená",J557,0)</f>
        <v>0</v>
      </c>
      <c r="BH557" s="165">
        <f>IF(N557="sníž. přenesená",J557,0)</f>
        <v>0</v>
      </c>
      <c r="BI557" s="165">
        <f>IF(N557="nulová",J557,0)</f>
        <v>0</v>
      </c>
      <c r="BJ557" s="18" t="s">
        <v>80</v>
      </c>
      <c r="BK557" s="165">
        <f>ROUND(I557*H557,2)</f>
        <v>0</v>
      </c>
      <c r="BL557" s="18" t="s">
        <v>158</v>
      </c>
      <c r="BM557" s="164" t="s">
        <v>602</v>
      </c>
    </row>
    <row r="558" spans="1:65" s="13" customFormat="1">
      <c r="B558" s="166"/>
      <c r="D558" s="167" t="s">
        <v>160</v>
      </c>
      <c r="E558" s="168" t="s">
        <v>3</v>
      </c>
      <c r="F558" s="169" t="s">
        <v>603</v>
      </c>
      <c r="H558" s="170">
        <v>28</v>
      </c>
      <c r="I558" s="171"/>
      <c r="L558" s="166"/>
      <c r="M558" s="172"/>
      <c r="N558" s="173"/>
      <c r="O558" s="173"/>
      <c r="P558" s="173"/>
      <c r="Q558" s="173"/>
      <c r="R558" s="173"/>
      <c r="S558" s="173"/>
      <c r="T558" s="174"/>
      <c r="AT558" s="168" t="s">
        <v>160</v>
      </c>
      <c r="AU558" s="168" t="s">
        <v>82</v>
      </c>
      <c r="AV558" s="13" t="s">
        <v>82</v>
      </c>
      <c r="AW558" s="13" t="s">
        <v>34</v>
      </c>
      <c r="AX558" s="13" t="s">
        <v>80</v>
      </c>
      <c r="AY558" s="168" t="s">
        <v>150</v>
      </c>
    </row>
    <row r="559" spans="1:65" s="2" customFormat="1" ht="48" customHeight="1">
      <c r="A559" s="33"/>
      <c r="B559" s="152"/>
      <c r="C559" s="153" t="s">
        <v>604</v>
      </c>
      <c r="D559" s="153" t="s">
        <v>153</v>
      </c>
      <c r="E559" s="154" t="s">
        <v>605</v>
      </c>
      <c r="F559" s="155" t="s">
        <v>606</v>
      </c>
      <c r="G559" s="156" t="s">
        <v>451</v>
      </c>
      <c r="H559" s="157">
        <v>57.4</v>
      </c>
      <c r="I559" s="158"/>
      <c r="J559" s="159">
        <f>ROUND(I559*H559,2)</f>
        <v>0</v>
      </c>
      <c r="K559" s="155" t="s">
        <v>157</v>
      </c>
      <c r="L559" s="34"/>
      <c r="M559" s="160" t="s">
        <v>3</v>
      </c>
      <c r="N559" s="161" t="s">
        <v>43</v>
      </c>
      <c r="O559" s="54"/>
      <c r="P559" s="162">
        <f>O559*H559</f>
        <v>0</v>
      </c>
      <c r="Q559" s="162">
        <v>0</v>
      </c>
      <c r="R559" s="162">
        <f>Q559*H559</f>
        <v>0</v>
      </c>
      <c r="S559" s="162">
        <v>4.2000000000000003E-2</v>
      </c>
      <c r="T559" s="163">
        <f>S559*H559</f>
        <v>2.4108000000000001</v>
      </c>
      <c r="U559" s="33"/>
      <c r="V559" s="33"/>
      <c r="W559" s="33"/>
      <c r="X559" s="33"/>
      <c r="Y559" s="33"/>
      <c r="Z559" s="33"/>
      <c r="AA559" s="33"/>
      <c r="AB559" s="33"/>
      <c r="AC559" s="33"/>
      <c r="AD559" s="33"/>
      <c r="AE559" s="33"/>
      <c r="AR559" s="164" t="s">
        <v>158</v>
      </c>
      <c r="AT559" s="164" t="s">
        <v>153</v>
      </c>
      <c r="AU559" s="164" t="s">
        <v>82</v>
      </c>
      <c r="AY559" s="18" t="s">
        <v>150</v>
      </c>
      <c r="BE559" s="165">
        <f>IF(N559="základní",J559,0)</f>
        <v>0</v>
      </c>
      <c r="BF559" s="165">
        <f>IF(N559="snížená",J559,0)</f>
        <v>0</v>
      </c>
      <c r="BG559" s="165">
        <f>IF(N559="zákl. přenesená",J559,0)</f>
        <v>0</v>
      </c>
      <c r="BH559" s="165">
        <f>IF(N559="sníž. přenesená",J559,0)</f>
        <v>0</v>
      </c>
      <c r="BI559" s="165">
        <f>IF(N559="nulová",J559,0)</f>
        <v>0</v>
      </c>
      <c r="BJ559" s="18" t="s">
        <v>80</v>
      </c>
      <c r="BK559" s="165">
        <f>ROUND(I559*H559,2)</f>
        <v>0</v>
      </c>
      <c r="BL559" s="18" t="s">
        <v>158</v>
      </c>
      <c r="BM559" s="164" t="s">
        <v>607</v>
      </c>
    </row>
    <row r="560" spans="1:65" s="13" customFormat="1">
      <c r="B560" s="166"/>
      <c r="D560" s="167" t="s">
        <v>160</v>
      </c>
      <c r="E560" s="168" t="s">
        <v>3</v>
      </c>
      <c r="F560" s="169" t="s">
        <v>608</v>
      </c>
      <c r="H560" s="170">
        <v>57.4</v>
      </c>
      <c r="I560" s="171"/>
      <c r="L560" s="166"/>
      <c r="M560" s="172"/>
      <c r="N560" s="173"/>
      <c r="O560" s="173"/>
      <c r="P560" s="173"/>
      <c r="Q560" s="173"/>
      <c r="R560" s="173"/>
      <c r="S560" s="173"/>
      <c r="T560" s="174"/>
      <c r="AT560" s="168" t="s">
        <v>160</v>
      </c>
      <c r="AU560" s="168" t="s">
        <v>82</v>
      </c>
      <c r="AV560" s="13" t="s">
        <v>82</v>
      </c>
      <c r="AW560" s="13" t="s">
        <v>34</v>
      </c>
      <c r="AX560" s="13" t="s">
        <v>80</v>
      </c>
      <c r="AY560" s="168" t="s">
        <v>150</v>
      </c>
    </row>
    <row r="561" spans="1:65" s="2" customFormat="1" ht="36" customHeight="1">
      <c r="A561" s="33"/>
      <c r="B561" s="152"/>
      <c r="C561" s="153" t="s">
        <v>609</v>
      </c>
      <c r="D561" s="153" t="s">
        <v>153</v>
      </c>
      <c r="E561" s="154" t="s">
        <v>610</v>
      </c>
      <c r="F561" s="155" t="s">
        <v>611</v>
      </c>
      <c r="G561" s="156" t="s">
        <v>451</v>
      </c>
      <c r="H561" s="157">
        <v>65.8</v>
      </c>
      <c r="I561" s="158"/>
      <c r="J561" s="159">
        <f>ROUND(I561*H561,2)</f>
        <v>0</v>
      </c>
      <c r="K561" s="155" t="s">
        <v>612</v>
      </c>
      <c r="L561" s="34"/>
      <c r="M561" s="160" t="s">
        <v>3</v>
      </c>
      <c r="N561" s="161" t="s">
        <v>43</v>
      </c>
      <c r="O561" s="54"/>
      <c r="P561" s="162">
        <f>O561*H561</f>
        <v>0</v>
      </c>
      <c r="Q561" s="162">
        <v>0</v>
      </c>
      <c r="R561" s="162">
        <f>Q561*H561</f>
        <v>0</v>
      </c>
      <c r="S561" s="162">
        <v>0.05</v>
      </c>
      <c r="T561" s="163">
        <f>S561*H561</f>
        <v>3.29</v>
      </c>
      <c r="U561" s="33"/>
      <c r="V561" s="33"/>
      <c r="W561" s="33"/>
      <c r="X561" s="33"/>
      <c r="Y561" s="33"/>
      <c r="Z561" s="33"/>
      <c r="AA561" s="33"/>
      <c r="AB561" s="33"/>
      <c r="AC561" s="33"/>
      <c r="AD561" s="33"/>
      <c r="AE561" s="33"/>
      <c r="AR561" s="164" t="s">
        <v>158</v>
      </c>
      <c r="AT561" s="164" t="s">
        <v>153</v>
      </c>
      <c r="AU561" s="164" t="s">
        <v>82</v>
      </c>
      <c r="AY561" s="18" t="s">
        <v>150</v>
      </c>
      <c r="BE561" s="165">
        <f>IF(N561="základní",J561,0)</f>
        <v>0</v>
      </c>
      <c r="BF561" s="165">
        <f>IF(N561="snížená",J561,0)</f>
        <v>0</v>
      </c>
      <c r="BG561" s="165">
        <f>IF(N561="zákl. přenesená",J561,0)</f>
        <v>0</v>
      </c>
      <c r="BH561" s="165">
        <f>IF(N561="sníž. přenesená",J561,0)</f>
        <v>0</v>
      </c>
      <c r="BI561" s="165">
        <f>IF(N561="nulová",J561,0)</f>
        <v>0</v>
      </c>
      <c r="BJ561" s="18" t="s">
        <v>80</v>
      </c>
      <c r="BK561" s="165">
        <f>ROUND(I561*H561,2)</f>
        <v>0</v>
      </c>
      <c r="BL561" s="18" t="s">
        <v>158</v>
      </c>
      <c r="BM561" s="164" t="s">
        <v>613</v>
      </c>
    </row>
    <row r="562" spans="1:65" s="13" customFormat="1">
      <c r="B562" s="166"/>
      <c r="D562" s="167" t="s">
        <v>160</v>
      </c>
      <c r="E562" s="168" t="s">
        <v>3</v>
      </c>
      <c r="F562" s="169" t="s">
        <v>614</v>
      </c>
      <c r="H562" s="170">
        <v>65.8</v>
      </c>
      <c r="I562" s="171"/>
      <c r="L562" s="166"/>
      <c r="M562" s="172"/>
      <c r="N562" s="173"/>
      <c r="O562" s="173"/>
      <c r="P562" s="173"/>
      <c r="Q562" s="173"/>
      <c r="R562" s="173"/>
      <c r="S562" s="173"/>
      <c r="T562" s="174"/>
      <c r="AT562" s="168" t="s">
        <v>160</v>
      </c>
      <c r="AU562" s="168" t="s">
        <v>82</v>
      </c>
      <c r="AV562" s="13" t="s">
        <v>82</v>
      </c>
      <c r="AW562" s="13" t="s">
        <v>34</v>
      </c>
      <c r="AX562" s="13" t="s">
        <v>72</v>
      </c>
      <c r="AY562" s="168" t="s">
        <v>150</v>
      </c>
    </row>
    <row r="563" spans="1:65" s="14" customFormat="1">
      <c r="B563" s="179"/>
      <c r="D563" s="167" t="s">
        <v>160</v>
      </c>
      <c r="E563" s="180" t="s">
        <v>3</v>
      </c>
      <c r="F563" s="181" t="s">
        <v>283</v>
      </c>
      <c r="H563" s="182">
        <v>65.8</v>
      </c>
      <c r="I563" s="183"/>
      <c r="L563" s="179"/>
      <c r="M563" s="184"/>
      <c r="N563" s="185"/>
      <c r="O563" s="185"/>
      <c r="P563" s="185"/>
      <c r="Q563" s="185"/>
      <c r="R563" s="185"/>
      <c r="S563" s="185"/>
      <c r="T563" s="186"/>
      <c r="AT563" s="180" t="s">
        <v>160</v>
      </c>
      <c r="AU563" s="180" t="s">
        <v>82</v>
      </c>
      <c r="AV563" s="14" t="s">
        <v>158</v>
      </c>
      <c r="AW563" s="14" t="s">
        <v>34</v>
      </c>
      <c r="AX563" s="14" t="s">
        <v>80</v>
      </c>
      <c r="AY563" s="180" t="s">
        <v>150</v>
      </c>
    </row>
    <row r="564" spans="1:65" s="2" customFormat="1" ht="36" customHeight="1">
      <c r="A564" s="33"/>
      <c r="B564" s="152"/>
      <c r="C564" s="153" t="s">
        <v>615</v>
      </c>
      <c r="D564" s="153" t="s">
        <v>153</v>
      </c>
      <c r="E564" s="154" t="s">
        <v>616</v>
      </c>
      <c r="F564" s="155" t="s">
        <v>617</v>
      </c>
      <c r="G564" s="156" t="s">
        <v>451</v>
      </c>
      <c r="H564" s="157">
        <v>6</v>
      </c>
      <c r="I564" s="158"/>
      <c r="J564" s="159">
        <f>ROUND(I564*H564,2)</f>
        <v>0</v>
      </c>
      <c r="K564" s="155" t="s">
        <v>157</v>
      </c>
      <c r="L564" s="34"/>
      <c r="M564" s="160" t="s">
        <v>3</v>
      </c>
      <c r="N564" s="161" t="s">
        <v>43</v>
      </c>
      <c r="O564" s="54"/>
      <c r="P564" s="162">
        <f>O564*H564</f>
        <v>0</v>
      </c>
      <c r="Q564" s="162">
        <v>0</v>
      </c>
      <c r="R564" s="162">
        <f>Q564*H564</f>
        <v>0</v>
      </c>
      <c r="S564" s="162">
        <v>6.6000000000000003E-2</v>
      </c>
      <c r="T564" s="163">
        <f>S564*H564</f>
        <v>0.39600000000000002</v>
      </c>
      <c r="U564" s="33"/>
      <c r="V564" s="33"/>
      <c r="W564" s="33"/>
      <c r="X564" s="33"/>
      <c r="Y564" s="33"/>
      <c r="Z564" s="33"/>
      <c r="AA564" s="33"/>
      <c r="AB564" s="33"/>
      <c r="AC564" s="33"/>
      <c r="AD564" s="33"/>
      <c r="AE564" s="33"/>
      <c r="AR564" s="164" t="s">
        <v>158</v>
      </c>
      <c r="AT564" s="164" t="s">
        <v>153</v>
      </c>
      <c r="AU564" s="164" t="s">
        <v>82</v>
      </c>
      <c r="AY564" s="18" t="s">
        <v>150</v>
      </c>
      <c r="BE564" s="165">
        <f>IF(N564="základní",J564,0)</f>
        <v>0</v>
      </c>
      <c r="BF564" s="165">
        <f>IF(N564="snížená",J564,0)</f>
        <v>0</v>
      </c>
      <c r="BG564" s="165">
        <f>IF(N564="zákl. přenesená",J564,0)</f>
        <v>0</v>
      </c>
      <c r="BH564" s="165">
        <f>IF(N564="sníž. přenesená",J564,0)</f>
        <v>0</v>
      </c>
      <c r="BI564" s="165">
        <f>IF(N564="nulová",J564,0)</f>
        <v>0</v>
      </c>
      <c r="BJ564" s="18" t="s">
        <v>80</v>
      </c>
      <c r="BK564" s="165">
        <f>ROUND(I564*H564,2)</f>
        <v>0</v>
      </c>
      <c r="BL564" s="18" t="s">
        <v>158</v>
      </c>
      <c r="BM564" s="164" t="s">
        <v>618</v>
      </c>
    </row>
    <row r="565" spans="1:65" s="13" customFormat="1">
      <c r="B565" s="166"/>
      <c r="D565" s="167" t="s">
        <v>160</v>
      </c>
      <c r="E565" s="168" t="s">
        <v>3</v>
      </c>
      <c r="F565" s="169" t="s">
        <v>619</v>
      </c>
      <c r="H565" s="170">
        <v>6</v>
      </c>
      <c r="I565" s="171"/>
      <c r="L565" s="166"/>
      <c r="M565" s="172"/>
      <c r="N565" s="173"/>
      <c r="O565" s="173"/>
      <c r="P565" s="173"/>
      <c r="Q565" s="173"/>
      <c r="R565" s="173"/>
      <c r="S565" s="173"/>
      <c r="T565" s="174"/>
      <c r="AT565" s="168" t="s">
        <v>160</v>
      </c>
      <c r="AU565" s="168" t="s">
        <v>82</v>
      </c>
      <c r="AV565" s="13" t="s">
        <v>82</v>
      </c>
      <c r="AW565" s="13" t="s">
        <v>34</v>
      </c>
      <c r="AX565" s="13" t="s">
        <v>80</v>
      </c>
      <c r="AY565" s="168" t="s">
        <v>150</v>
      </c>
    </row>
    <row r="566" spans="1:65" s="2" customFormat="1" ht="24" customHeight="1">
      <c r="A566" s="33"/>
      <c r="B566" s="152"/>
      <c r="C566" s="153" t="s">
        <v>620</v>
      </c>
      <c r="D566" s="153" t="s">
        <v>153</v>
      </c>
      <c r="E566" s="154" t="s">
        <v>621</v>
      </c>
      <c r="F566" s="155" t="s">
        <v>622</v>
      </c>
      <c r="G566" s="156" t="s">
        <v>200</v>
      </c>
      <c r="H566" s="157">
        <v>584.75</v>
      </c>
      <c r="I566" s="158"/>
      <c r="J566" s="159">
        <f>ROUND(I566*H566,2)</f>
        <v>0</v>
      </c>
      <c r="K566" s="155" t="s">
        <v>157</v>
      </c>
      <c r="L566" s="34"/>
      <c r="M566" s="160" t="s">
        <v>3</v>
      </c>
      <c r="N566" s="161" t="s">
        <v>43</v>
      </c>
      <c r="O566" s="54"/>
      <c r="P566" s="162">
        <f>O566*H566</f>
        <v>0</v>
      </c>
      <c r="Q566" s="162">
        <v>0</v>
      </c>
      <c r="R566" s="162">
        <f>Q566*H566</f>
        <v>0</v>
      </c>
      <c r="S566" s="162">
        <v>0.01</v>
      </c>
      <c r="T566" s="163">
        <f>S566*H566</f>
        <v>5.8475000000000001</v>
      </c>
      <c r="U566" s="33"/>
      <c r="V566" s="33"/>
      <c r="W566" s="33"/>
      <c r="X566" s="33"/>
      <c r="Y566" s="33"/>
      <c r="Z566" s="33"/>
      <c r="AA566" s="33"/>
      <c r="AB566" s="33"/>
      <c r="AC566" s="33"/>
      <c r="AD566" s="33"/>
      <c r="AE566" s="33"/>
      <c r="AR566" s="164" t="s">
        <v>158</v>
      </c>
      <c r="AT566" s="164" t="s">
        <v>153</v>
      </c>
      <c r="AU566" s="164" t="s">
        <v>82</v>
      </c>
      <c r="AY566" s="18" t="s">
        <v>150</v>
      </c>
      <c r="BE566" s="165">
        <f>IF(N566="základní",J566,0)</f>
        <v>0</v>
      </c>
      <c r="BF566" s="165">
        <f>IF(N566="snížená",J566,0)</f>
        <v>0</v>
      </c>
      <c r="BG566" s="165">
        <f>IF(N566="zákl. přenesená",J566,0)</f>
        <v>0</v>
      </c>
      <c r="BH566" s="165">
        <f>IF(N566="sníž. přenesená",J566,0)</f>
        <v>0</v>
      </c>
      <c r="BI566" s="165">
        <f>IF(N566="nulová",J566,0)</f>
        <v>0</v>
      </c>
      <c r="BJ566" s="18" t="s">
        <v>80</v>
      </c>
      <c r="BK566" s="165">
        <f>ROUND(I566*H566,2)</f>
        <v>0</v>
      </c>
      <c r="BL566" s="18" t="s">
        <v>158</v>
      </c>
      <c r="BM566" s="164" t="s">
        <v>623</v>
      </c>
    </row>
    <row r="567" spans="1:65" s="2" customFormat="1" ht="39">
      <c r="A567" s="33"/>
      <c r="B567" s="34"/>
      <c r="C567" s="33"/>
      <c r="D567" s="167" t="s">
        <v>170</v>
      </c>
      <c r="E567" s="33"/>
      <c r="F567" s="178" t="s">
        <v>624</v>
      </c>
      <c r="G567" s="33"/>
      <c r="H567" s="33"/>
      <c r="I567" s="92"/>
      <c r="J567" s="33"/>
      <c r="K567" s="33"/>
      <c r="L567" s="34"/>
      <c r="M567" s="176"/>
      <c r="N567" s="177"/>
      <c r="O567" s="54"/>
      <c r="P567" s="54"/>
      <c r="Q567" s="54"/>
      <c r="R567" s="54"/>
      <c r="S567" s="54"/>
      <c r="T567" s="55"/>
      <c r="U567" s="33"/>
      <c r="V567" s="33"/>
      <c r="W567" s="33"/>
      <c r="X567" s="33"/>
      <c r="Y567" s="33"/>
      <c r="Z567" s="33"/>
      <c r="AA567" s="33"/>
      <c r="AB567" s="33"/>
      <c r="AC567" s="33"/>
      <c r="AD567" s="33"/>
      <c r="AE567" s="33"/>
      <c r="AT567" s="18" t="s">
        <v>170</v>
      </c>
      <c r="AU567" s="18" t="s">
        <v>82</v>
      </c>
    </row>
    <row r="568" spans="1:65" s="13" customFormat="1" ht="33.75">
      <c r="B568" s="166"/>
      <c r="D568" s="167" t="s">
        <v>160</v>
      </c>
      <c r="E568" s="168" t="s">
        <v>3</v>
      </c>
      <c r="F568" s="169" t="s">
        <v>544</v>
      </c>
      <c r="H568" s="170">
        <v>514.39</v>
      </c>
      <c r="I568" s="171"/>
      <c r="L568" s="166"/>
      <c r="M568" s="172"/>
      <c r="N568" s="173"/>
      <c r="O568" s="173"/>
      <c r="P568" s="173"/>
      <c r="Q568" s="173"/>
      <c r="R568" s="173"/>
      <c r="S568" s="173"/>
      <c r="T568" s="174"/>
      <c r="AT568" s="168" t="s">
        <v>160</v>
      </c>
      <c r="AU568" s="168" t="s">
        <v>82</v>
      </c>
      <c r="AV568" s="13" t="s">
        <v>82</v>
      </c>
      <c r="AW568" s="13" t="s">
        <v>34</v>
      </c>
      <c r="AX568" s="13" t="s">
        <v>72</v>
      </c>
      <c r="AY568" s="168" t="s">
        <v>150</v>
      </c>
    </row>
    <row r="569" spans="1:65" s="13" customFormat="1" ht="22.5">
      <c r="B569" s="166"/>
      <c r="D569" s="167" t="s">
        <v>160</v>
      </c>
      <c r="E569" s="168" t="s">
        <v>3</v>
      </c>
      <c r="F569" s="169" t="s">
        <v>545</v>
      </c>
      <c r="H569" s="170">
        <v>70.36</v>
      </c>
      <c r="I569" s="171"/>
      <c r="L569" s="166"/>
      <c r="M569" s="172"/>
      <c r="N569" s="173"/>
      <c r="O569" s="173"/>
      <c r="P569" s="173"/>
      <c r="Q569" s="173"/>
      <c r="R569" s="173"/>
      <c r="S569" s="173"/>
      <c r="T569" s="174"/>
      <c r="AT569" s="168" t="s">
        <v>160</v>
      </c>
      <c r="AU569" s="168" t="s">
        <v>82</v>
      </c>
      <c r="AV569" s="13" t="s">
        <v>82</v>
      </c>
      <c r="AW569" s="13" t="s">
        <v>34</v>
      </c>
      <c r="AX569" s="13" t="s">
        <v>72</v>
      </c>
      <c r="AY569" s="168" t="s">
        <v>150</v>
      </c>
    </row>
    <row r="570" spans="1:65" s="14" customFormat="1">
      <c r="B570" s="179"/>
      <c r="D570" s="167" t="s">
        <v>160</v>
      </c>
      <c r="E570" s="180" t="s">
        <v>3</v>
      </c>
      <c r="F570" s="181" t="s">
        <v>521</v>
      </c>
      <c r="H570" s="182">
        <v>584.75</v>
      </c>
      <c r="I570" s="183"/>
      <c r="L570" s="179"/>
      <c r="M570" s="184"/>
      <c r="N570" s="185"/>
      <c r="O570" s="185"/>
      <c r="P570" s="185"/>
      <c r="Q570" s="185"/>
      <c r="R570" s="185"/>
      <c r="S570" s="185"/>
      <c r="T570" s="186"/>
      <c r="AT570" s="180" t="s">
        <v>160</v>
      </c>
      <c r="AU570" s="180" t="s">
        <v>82</v>
      </c>
      <c r="AV570" s="14" t="s">
        <v>158</v>
      </c>
      <c r="AW570" s="14" t="s">
        <v>34</v>
      </c>
      <c r="AX570" s="14" t="s">
        <v>80</v>
      </c>
      <c r="AY570" s="180" t="s">
        <v>150</v>
      </c>
    </row>
    <row r="571" spans="1:65" s="2" customFormat="1" ht="36" customHeight="1">
      <c r="A571" s="33"/>
      <c r="B571" s="152"/>
      <c r="C571" s="153" t="s">
        <v>625</v>
      </c>
      <c r="D571" s="153" t="s">
        <v>153</v>
      </c>
      <c r="E571" s="154" t="s">
        <v>626</v>
      </c>
      <c r="F571" s="155" t="s">
        <v>627</v>
      </c>
      <c r="G571" s="156" t="s">
        <v>200</v>
      </c>
      <c r="H571" s="157">
        <v>1631.405</v>
      </c>
      <c r="I571" s="158"/>
      <c r="J571" s="159">
        <f>ROUND(I571*H571,2)</f>
        <v>0</v>
      </c>
      <c r="K571" s="155" t="s">
        <v>157</v>
      </c>
      <c r="L571" s="34"/>
      <c r="M571" s="160" t="s">
        <v>3</v>
      </c>
      <c r="N571" s="161" t="s">
        <v>43</v>
      </c>
      <c r="O571" s="54"/>
      <c r="P571" s="162">
        <f>O571*H571</f>
        <v>0</v>
      </c>
      <c r="Q571" s="162">
        <v>0</v>
      </c>
      <c r="R571" s="162">
        <f>Q571*H571</f>
        <v>0</v>
      </c>
      <c r="S571" s="162">
        <v>4.5999999999999999E-2</v>
      </c>
      <c r="T571" s="163">
        <f>S571*H571</f>
        <v>75.044629999999998</v>
      </c>
      <c r="U571" s="33"/>
      <c r="V571" s="33"/>
      <c r="W571" s="33"/>
      <c r="X571" s="33"/>
      <c r="Y571" s="33"/>
      <c r="Z571" s="33"/>
      <c r="AA571" s="33"/>
      <c r="AB571" s="33"/>
      <c r="AC571" s="33"/>
      <c r="AD571" s="33"/>
      <c r="AE571" s="33"/>
      <c r="AR571" s="164" t="s">
        <v>158</v>
      </c>
      <c r="AT571" s="164" t="s">
        <v>153</v>
      </c>
      <c r="AU571" s="164" t="s">
        <v>82</v>
      </c>
      <c r="AY571" s="18" t="s">
        <v>150</v>
      </c>
      <c r="BE571" s="165">
        <f>IF(N571="základní",J571,0)</f>
        <v>0</v>
      </c>
      <c r="BF571" s="165">
        <f>IF(N571="snížená",J571,0)</f>
        <v>0</v>
      </c>
      <c r="BG571" s="165">
        <f>IF(N571="zákl. přenesená",J571,0)</f>
        <v>0</v>
      </c>
      <c r="BH571" s="165">
        <f>IF(N571="sníž. přenesená",J571,0)</f>
        <v>0</v>
      </c>
      <c r="BI571" s="165">
        <f>IF(N571="nulová",J571,0)</f>
        <v>0</v>
      </c>
      <c r="BJ571" s="18" t="s">
        <v>80</v>
      </c>
      <c r="BK571" s="165">
        <f>ROUND(I571*H571,2)</f>
        <v>0</v>
      </c>
      <c r="BL571" s="18" t="s">
        <v>158</v>
      </c>
      <c r="BM571" s="164" t="s">
        <v>628</v>
      </c>
    </row>
    <row r="572" spans="1:65" s="2" customFormat="1" ht="39">
      <c r="A572" s="33"/>
      <c r="B572" s="34"/>
      <c r="C572" s="33"/>
      <c r="D572" s="167" t="s">
        <v>170</v>
      </c>
      <c r="E572" s="33"/>
      <c r="F572" s="178" t="s">
        <v>624</v>
      </c>
      <c r="G572" s="33"/>
      <c r="H572" s="33"/>
      <c r="I572" s="92"/>
      <c r="J572" s="33"/>
      <c r="K572" s="33"/>
      <c r="L572" s="34"/>
      <c r="M572" s="176"/>
      <c r="N572" s="177"/>
      <c r="O572" s="54"/>
      <c r="P572" s="54"/>
      <c r="Q572" s="54"/>
      <c r="R572" s="54"/>
      <c r="S572" s="54"/>
      <c r="T572" s="55"/>
      <c r="U572" s="33"/>
      <c r="V572" s="33"/>
      <c r="W572" s="33"/>
      <c r="X572" s="33"/>
      <c r="Y572" s="33"/>
      <c r="Z572" s="33"/>
      <c r="AA572" s="33"/>
      <c r="AB572" s="33"/>
      <c r="AC572" s="33"/>
      <c r="AD572" s="33"/>
      <c r="AE572" s="33"/>
      <c r="AT572" s="18" t="s">
        <v>170</v>
      </c>
      <c r="AU572" s="18" t="s">
        <v>82</v>
      </c>
    </row>
    <row r="573" spans="1:65" s="13" customFormat="1">
      <c r="B573" s="166"/>
      <c r="D573" s="167" t="s">
        <v>160</v>
      </c>
      <c r="E573" s="168" t="s">
        <v>3</v>
      </c>
      <c r="F573" s="169" t="s">
        <v>629</v>
      </c>
      <c r="H573" s="170">
        <v>113.07599999999999</v>
      </c>
      <c r="I573" s="171"/>
      <c r="L573" s="166"/>
      <c r="M573" s="172"/>
      <c r="N573" s="173"/>
      <c r="O573" s="173"/>
      <c r="P573" s="173"/>
      <c r="Q573" s="173"/>
      <c r="R573" s="173"/>
      <c r="S573" s="173"/>
      <c r="T573" s="174"/>
      <c r="AT573" s="168" t="s">
        <v>160</v>
      </c>
      <c r="AU573" s="168" t="s">
        <v>82</v>
      </c>
      <c r="AV573" s="13" t="s">
        <v>82</v>
      </c>
      <c r="AW573" s="13" t="s">
        <v>34</v>
      </c>
      <c r="AX573" s="13" t="s">
        <v>72</v>
      </c>
      <c r="AY573" s="168" t="s">
        <v>150</v>
      </c>
    </row>
    <row r="574" spans="1:65" s="13" customFormat="1">
      <c r="B574" s="166"/>
      <c r="D574" s="167" t="s">
        <v>160</v>
      </c>
      <c r="E574" s="168" t="s">
        <v>3</v>
      </c>
      <c r="F574" s="169" t="s">
        <v>630</v>
      </c>
      <c r="H574" s="170">
        <v>156.16800000000001</v>
      </c>
      <c r="I574" s="171"/>
      <c r="L574" s="166"/>
      <c r="M574" s="172"/>
      <c r="N574" s="173"/>
      <c r="O574" s="173"/>
      <c r="P574" s="173"/>
      <c r="Q574" s="173"/>
      <c r="R574" s="173"/>
      <c r="S574" s="173"/>
      <c r="T574" s="174"/>
      <c r="AT574" s="168" t="s">
        <v>160</v>
      </c>
      <c r="AU574" s="168" t="s">
        <v>82</v>
      </c>
      <c r="AV574" s="13" t="s">
        <v>82</v>
      </c>
      <c r="AW574" s="13" t="s">
        <v>34</v>
      </c>
      <c r="AX574" s="13" t="s">
        <v>72</v>
      </c>
      <c r="AY574" s="168" t="s">
        <v>150</v>
      </c>
    </row>
    <row r="575" spans="1:65" s="13" customFormat="1">
      <c r="B575" s="166"/>
      <c r="D575" s="167" t="s">
        <v>160</v>
      </c>
      <c r="E575" s="168" t="s">
        <v>3</v>
      </c>
      <c r="F575" s="169" t="s">
        <v>631</v>
      </c>
      <c r="H575" s="170">
        <v>65.641999999999996</v>
      </c>
      <c r="I575" s="171"/>
      <c r="L575" s="166"/>
      <c r="M575" s="172"/>
      <c r="N575" s="173"/>
      <c r="O575" s="173"/>
      <c r="P575" s="173"/>
      <c r="Q575" s="173"/>
      <c r="R575" s="173"/>
      <c r="S575" s="173"/>
      <c r="T575" s="174"/>
      <c r="AT575" s="168" t="s">
        <v>160</v>
      </c>
      <c r="AU575" s="168" t="s">
        <v>82</v>
      </c>
      <c r="AV575" s="13" t="s">
        <v>82</v>
      </c>
      <c r="AW575" s="13" t="s">
        <v>34</v>
      </c>
      <c r="AX575" s="13" t="s">
        <v>72</v>
      </c>
      <c r="AY575" s="168" t="s">
        <v>150</v>
      </c>
    </row>
    <row r="576" spans="1:65" s="13" customFormat="1">
      <c r="B576" s="166"/>
      <c r="D576" s="167" t="s">
        <v>160</v>
      </c>
      <c r="E576" s="168" t="s">
        <v>3</v>
      </c>
      <c r="F576" s="169" t="s">
        <v>632</v>
      </c>
      <c r="H576" s="170">
        <v>64.67</v>
      </c>
      <c r="I576" s="171"/>
      <c r="L576" s="166"/>
      <c r="M576" s="172"/>
      <c r="N576" s="173"/>
      <c r="O576" s="173"/>
      <c r="P576" s="173"/>
      <c r="Q576" s="173"/>
      <c r="R576" s="173"/>
      <c r="S576" s="173"/>
      <c r="T576" s="174"/>
      <c r="AT576" s="168" t="s">
        <v>160</v>
      </c>
      <c r="AU576" s="168" t="s">
        <v>82</v>
      </c>
      <c r="AV576" s="13" t="s">
        <v>82</v>
      </c>
      <c r="AW576" s="13" t="s">
        <v>34</v>
      </c>
      <c r="AX576" s="13" t="s">
        <v>72</v>
      </c>
      <c r="AY576" s="168" t="s">
        <v>150</v>
      </c>
    </row>
    <row r="577" spans="2:51" s="13" customFormat="1">
      <c r="B577" s="166"/>
      <c r="D577" s="167" t="s">
        <v>160</v>
      </c>
      <c r="E577" s="168" t="s">
        <v>3</v>
      </c>
      <c r="F577" s="169" t="s">
        <v>633</v>
      </c>
      <c r="H577" s="170">
        <v>50.09</v>
      </c>
      <c r="I577" s="171"/>
      <c r="L577" s="166"/>
      <c r="M577" s="172"/>
      <c r="N577" s="173"/>
      <c r="O577" s="173"/>
      <c r="P577" s="173"/>
      <c r="Q577" s="173"/>
      <c r="R577" s="173"/>
      <c r="S577" s="173"/>
      <c r="T577" s="174"/>
      <c r="AT577" s="168" t="s">
        <v>160</v>
      </c>
      <c r="AU577" s="168" t="s">
        <v>82</v>
      </c>
      <c r="AV577" s="13" t="s">
        <v>82</v>
      </c>
      <c r="AW577" s="13" t="s">
        <v>34</v>
      </c>
      <c r="AX577" s="13" t="s">
        <v>72</v>
      </c>
      <c r="AY577" s="168" t="s">
        <v>150</v>
      </c>
    </row>
    <row r="578" spans="2:51" s="13" customFormat="1">
      <c r="B578" s="166"/>
      <c r="D578" s="167" t="s">
        <v>160</v>
      </c>
      <c r="E578" s="168" t="s">
        <v>3</v>
      </c>
      <c r="F578" s="169" t="s">
        <v>634</v>
      </c>
      <c r="H578" s="170">
        <v>59.161999999999999</v>
      </c>
      <c r="I578" s="171"/>
      <c r="L578" s="166"/>
      <c r="M578" s="172"/>
      <c r="N578" s="173"/>
      <c r="O578" s="173"/>
      <c r="P578" s="173"/>
      <c r="Q578" s="173"/>
      <c r="R578" s="173"/>
      <c r="S578" s="173"/>
      <c r="T578" s="174"/>
      <c r="AT578" s="168" t="s">
        <v>160</v>
      </c>
      <c r="AU578" s="168" t="s">
        <v>82</v>
      </c>
      <c r="AV578" s="13" t="s">
        <v>82</v>
      </c>
      <c r="AW578" s="13" t="s">
        <v>34</v>
      </c>
      <c r="AX578" s="13" t="s">
        <v>72</v>
      </c>
      <c r="AY578" s="168" t="s">
        <v>150</v>
      </c>
    </row>
    <row r="579" spans="2:51" s="13" customFormat="1">
      <c r="B579" s="166"/>
      <c r="D579" s="167" t="s">
        <v>160</v>
      </c>
      <c r="E579" s="168" t="s">
        <v>3</v>
      </c>
      <c r="F579" s="169" t="s">
        <v>635</v>
      </c>
      <c r="H579" s="170">
        <v>103.032</v>
      </c>
      <c r="I579" s="171"/>
      <c r="L579" s="166"/>
      <c r="M579" s="172"/>
      <c r="N579" s="173"/>
      <c r="O579" s="173"/>
      <c r="P579" s="173"/>
      <c r="Q579" s="173"/>
      <c r="R579" s="173"/>
      <c r="S579" s="173"/>
      <c r="T579" s="174"/>
      <c r="AT579" s="168" t="s">
        <v>160</v>
      </c>
      <c r="AU579" s="168" t="s">
        <v>82</v>
      </c>
      <c r="AV579" s="13" t="s">
        <v>82</v>
      </c>
      <c r="AW579" s="13" t="s">
        <v>34</v>
      </c>
      <c r="AX579" s="13" t="s">
        <v>72</v>
      </c>
      <c r="AY579" s="168" t="s">
        <v>150</v>
      </c>
    </row>
    <row r="580" spans="2:51" s="13" customFormat="1">
      <c r="B580" s="166"/>
      <c r="D580" s="167" t="s">
        <v>160</v>
      </c>
      <c r="E580" s="168" t="s">
        <v>3</v>
      </c>
      <c r="F580" s="169" t="s">
        <v>636</v>
      </c>
      <c r="H580" s="170">
        <v>50.997999999999998</v>
      </c>
      <c r="I580" s="171"/>
      <c r="L580" s="166"/>
      <c r="M580" s="172"/>
      <c r="N580" s="173"/>
      <c r="O580" s="173"/>
      <c r="P580" s="173"/>
      <c r="Q580" s="173"/>
      <c r="R580" s="173"/>
      <c r="S580" s="173"/>
      <c r="T580" s="174"/>
      <c r="AT580" s="168" t="s">
        <v>160</v>
      </c>
      <c r="AU580" s="168" t="s">
        <v>82</v>
      </c>
      <c r="AV580" s="13" t="s">
        <v>82</v>
      </c>
      <c r="AW580" s="13" t="s">
        <v>34</v>
      </c>
      <c r="AX580" s="13" t="s">
        <v>72</v>
      </c>
      <c r="AY580" s="168" t="s">
        <v>150</v>
      </c>
    </row>
    <row r="581" spans="2:51" s="13" customFormat="1">
      <c r="B581" s="166"/>
      <c r="D581" s="167" t="s">
        <v>160</v>
      </c>
      <c r="E581" s="168" t="s">
        <v>3</v>
      </c>
      <c r="F581" s="169" t="s">
        <v>637</v>
      </c>
      <c r="H581" s="170">
        <v>188.374</v>
      </c>
      <c r="I581" s="171"/>
      <c r="L581" s="166"/>
      <c r="M581" s="172"/>
      <c r="N581" s="173"/>
      <c r="O581" s="173"/>
      <c r="P581" s="173"/>
      <c r="Q581" s="173"/>
      <c r="R581" s="173"/>
      <c r="S581" s="173"/>
      <c r="T581" s="174"/>
      <c r="AT581" s="168" t="s">
        <v>160</v>
      </c>
      <c r="AU581" s="168" t="s">
        <v>82</v>
      </c>
      <c r="AV581" s="13" t="s">
        <v>82</v>
      </c>
      <c r="AW581" s="13" t="s">
        <v>34</v>
      </c>
      <c r="AX581" s="13" t="s">
        <v>72</v>
      </c>
      <c r="AY581" s="168" t="s">
        <v>150</v>
      </c>
    </row>
    <row r="582" spans="2:51" s="13" customFormat="1">
      <c r="B582" s="166"/>
      <c r="D582" s="167" t="s">
        <v>160</v>
      </c>
      <c r="E582" s="168" t="s">
        <v>3</v>
      </c>
      <c r="F582" s="169" t="s">
        <v>638</v>
      </c>
      <c r="H582" s="170">
        <v>39.658000000000001</v>
      </c>
      <c r="I582" s="171"/>
      <c r="L582" s="166"/>
      <c r="M582" s="172"/>
      <c r="N582" s="173"/>
      <c r="O582" s="173"/>
      <c r="P582" s="173"/>
      <c r="Q582" s="173"/>
      <c r="R582" s="173"/>
      <c r="S582" s="173"/>
      <c r="T582" s="174"/>
      <c r="AT582" s="168" t="s">
        <v>160</v>
      </c>
      <c r="AU582" s="168" t="s">
        <v>82</v>
      </c>
      <c r="AV582" s="13" t="s">
        <v>82</v>
      </c>
      <c r="AW582" s="13" t="s">
        <v>34</v>
      </c>
      <c r="AX582" s="13" t="s">
        <v>72</v>
      </c>
      <c r="AY582" s="168" t="s">
        <v>150</v>
      </c>
    </row>
    <row r="583" spans="2:51" s="13" customFormat="1">
      <c r="B583" s="166"/>
      <c r="D583" s="167" t="s">
        <v>160</v>
      </c>
      <c r="E583" s="168" t="s">
        <v>3</v>
      </c>
      <c r="F583" s="169" t="s">
        <v>639</v>
      </c>
      <c r="H583" s="170">
        <v>77.566000000000003</v>
      </c>
      <c r="I583" s="171"/>
      <c r="L583" s="166"/>
      <c r="M583" s="172"/>
      <c r="N583" s="173"/>
      <c r="O583" s="173"/>
      <c r="P583" s="173"/>
      <c r="Q583" s="173"/>
      <c r="R583" s="173"/>
      <c r="S583" s="173"/>
      <c r="T583" s="174"/>
      <c r="AT583" s="168" t="s">
        <v>160</v>
      </c>
      <c r="AU583" s="168" t="s">
        <v>82</v>
      </c>
      <c r="AV583" s="13" t="s">
        <v>82</v>
      </c>
      <c r="AW583" s="13" t="s">
        <v>34</v>
      </c>
      <c r="AX583" s="13" t="s">
        <v>72</v>
      </c>
      <c r="AY583" s="168" t="s">
        <v>150</v>
      </c>
    </row>
    <row r="584" spans="2:51" s="13" customFormat="1">
      <c r="B584" s="166"/>
      <c r="D584" s="167" t="s">
        <v>160</v>
      </c>
      <c r="E584" s="168" t="s">
        <v>3</v>
      </c>
      <c r="F584" s="169" t="s">
        <v>640</v>
      </c>
      <c r="H584" s="170">
        <v>90.655000000000001</v>
      </c>
      <c r="I584" s="171"/>
      <c r="L584" s="166"/>
      <c r="M584" s="172"/>
      <c r="N584" s="173"/>
      <c r="O584" s="173"/>
      <c r="P584" s="173"/>
      <c r="Q584" s="173"/>
      <c r="R584" s="173"/>
      <c r="S584" s="173"/>
      <c r="T584" s="174"/>
      <c r="AT584" s="168" t="s">
        <v>160</v>
      </c>
      <c r="AU584" s="168" t="s">
        <v>82</v>
      </c>
      <c r="AV584" s="13" t="s">
        <v>82</v>
      </c>
      <c r="AW584" s="13" t="s">
        <v>34</v>
      </c>
      <c r="AX584" s="13" t="s">
        <v>72</v>
      </c>
      <c r="AY584" s="168" t="s">
        <v>150</v>
      </c>
    </row>
    <row r="585" spans="2:51" s="13" customFormat="1">
      <c r="B585" s="166"/>
      <c r="D585" s="167" t="s">
        <v>160</v>
      </c>
      <c r="E585" s="168" t="s">
        <v>3</v>
      </c>
      <c r="F585" s="169" t="s">
        <v>341</v>
      </c>
      <c r="H585" s="170">
        <v>71.474000000000004</v>
      </c>
      <c r="I585" s="171"/>
      <c r="L585" s="166"/>
      <c r="M585" s="172"/>
      <c r="N585" s="173"/>
      <c r="O585" s="173"/>
      <c r="P585" s="173"/>
      <c r="Q585" s="173"/>
      <c r="R585" s="173"/>
      <c r="S585" s="173"/>
      <c r="T585" s="174"/>
      <c r="AT585" s="168" t="s">
        <v>160</v>
      </c>
      <c r="AU585" s="168" t="s">
        <v>82</v>
      </c>
      <c r="AV585" s="13" t="s">
        <v>82</v>
      </c>
      <c r="AW585" s="13" t="s">
        <v>34</v>
      </c>
      <c r="AX585" s="13" t="s">
        <v>72</v>
      </c>
      <c r="AY585" s="168" t="s">
        <v>150</v>
      </c>
    </row>
    <row r="586" spans="2:51" s="13" customFormat="1">
      <c r="B586" s="166"/>
      <c r="D586" s="167" t="s">
        <v>160</v>
      </c>
      <c r="E586" s="168" t="s">
        <v>3</v>
      </c>
      <c r="F586" s="169" t="s">
        <v>641</v>
      </c>
      <c r="H586" s="170">
        <v>58.384999999999998</v>
      </c>
      <c r="I586" s="171"/>
      <c r="L586" s="166"/>
      <c r="M586" s="172"/>
      <c r="N586" s="173"/>
      <c r="O586" s="173"/>
      <c r="P586" s="173"/>
      <c r="Q586" s="173"/>
      <c r="R586" s="173"/>
      <c r="S586" s="173"/>
      <c r="T586" s="174"/>
      <c r="AT586" s="168" t="s">
        <v>160</v>
      </c>
      <c r="AU586" s="168" t="s">
        <v>82</v>
      </c>
      <c r="AV586" s="13" t="s">
        <v>82</v>
      </c>
      <c r="AW586" s="13" t="s">
        <v>34</v>
      </c>
      <c r="AX586" s="13" t="s">
        <v>72</v>
      </c>
      <c r="AY586" s="168" t="s">
        <v>150</v>
      </c>
    </row>
    <row r="587" spans="2:51" s="13" customFormat="1">
      <c r="B587" s="166"/>
      <c r="D587" s="167" t="s">
        <v>160</v>
      </c>
      <c r="E587" s="168" t="s">
        <v>3</v>
      </c>
      <c r="F587" s="169" t="s">
        <v>641</v>
      </c>
      <c r="H587" s="170">
        <v>58.384999999999998</v>
      </c>
      <c r="I587" s="171"/>
      <c r="L587" s="166"/>
      <c r="M587" s="172"/>
      <c r="N587" s="173"/>
      <c r="O587" s="173"/>
      <c r="P587" s="173"/>
      <c r="Q587" s="173"/>
      <c r="R587" s="173"/>
      <c r="S587" s="173"/>
      <c r="T587" s="174"/>
      <c r="AT587" s="168" t="s">
        <v>160</v>
      </c>
      <c r="AU587" s="168" t="s">
        <v>82</v>
      </c>
      <c r="AV587" s="13" t="s">
        <v>82</v>
      </c>
      <c r="AW587" s="13" t="s">
        <v>34</v>
      </c>
      <c r="AX587" s="13" t="s">
        <v>72</v>
      </c>
      <c r="AY587" s="168" t="s">
        <v>150</v>
      </c>
    </row>
    <row r="588" spans="2:51" s="13" customFormat="1">
      <c r="B588" s="166"/>
      <c r="D588" s="167" t="s">
        <v>160</v>
      </c>
      <c r="E588" s="168" t="s">
        <v>3</v>
      </c>
      <c r="F588" s="169" t="s">
        <v>642</v>
      </c>
      <c r="H588" s="170">
        <v>51.97</v>
      </c>
      <c r="I588" s="171"/>
      <c r="L588" s="166"/>
      <c r="M588" s="172"/>
      <c r="N588" s="173"/>
      <c r="O588" s="173"/>
      <c r="P588" s="173"/>
      <c r="Q588" s="173"/>
      <c r="R588" s="173"/>
      <c r="S588" s="173"/>
      <c r="T588" s="174"/>
      <c r="AT588" s="168" t="s">
        <v>160</v>
      </c>
      <c r="AU588" s="168" t="s">
        <v>82</v>
      </c>
      <c r="AV588" s="13" t="s">
        <v>82</v>
      </c>
      <c r="AW588" s="13" t="s">
        <v>34</v>
      </c>
      <c r="AX588" s="13" t="s">
        <v>72</v>
      </c>
      <c r="AY588" s="168" t="s">
        <v>150</v>
      </c>
    </row>
    <row r="589" spans="2:51" s="13" customFormat="1">
      <c r="B589" s="166"/>
      <c r="D589" s="167" t="s">
        <v>160</v>
      </c>
      <c r="E589" s="168" t="s">
        <v>3</v>
      </c>
      <c r="F589" s="169" t="s">
        <v>643</v>
      </c>
      <c r="H589" s="170">
        <v>71.215000000000003</v>
      </c>
      <c r="I589" s="171"/>
      <c r="L589" s="166"/>
      <c r="M589" s="172"/>
      <c r="N589" s="173"/>
      <c r="O589" s="173"/>
      <c r="P589" s="173"/>
      <c r="Q589" s="173"/>
      <c r="R589" s="173"/>
      <c r="S589" s="173"/>
      <c r="T589" s="174"/>
      <c r="AT589" s="168" t="s">
        <v>160</v>
      </c>
      <c r="AU589" s="168" t="s">
        <v>82</v>
      </c>
      <c r="AV589" s="13" t="s">
        <v>82</v>
      </c>
      <c r="AW589" s="13" t="s">
        <v>34</v>
      </c>
      <c r="AX589" s="13" t="s">
        <v>72</v>
      </c>
      <c r="AY589" s="168" t="s">
        <v>150</v>
      </c>
    </row>
    <row r="590" spans="2:51" s="13" customFormat="1">
      <c r="B590" s="166"/>
      <c r="D590" s="167" t="s">
        <v>160</v>
      </c>
      <c r="E590" s="168" t="s">
        <v>3</v>
      </c>
      <c r="F590" s="169" t="s">
        <v>365</v>
      </c>
      <c r="H590" s="170">
        <v>37.972999999999999</v>
      </c>
      <c r="I590" s="171"/>
      <c r="L590" s="166"/>
      <c r="M590" s="172"/>
      <c r="N590" s="173"/>
      <c r="O590" s="173"/>
      <c r="P590" s="173"/>
      <c r="Q590" s="173"/>
      <c r="R590" s="173"/>
      <c r="S590" s="173"/>
      <c r="T590" s="174"/>
      <c r="AT590" s="168" t="s">
        <v>160</v>
      </c>
      <c r="AU590" s="168" t="s">
        <v>82</v>
      </c>
      <c r="AV590" s="13" t="s">
        <v>82</v>
      </c>
      <c r="AW590" s="13" t="s">
        <v>34</v>
      </c>
      <c r="AX590" s="13" t="s">
        <v>72</v>
      </c>
      <c r="AY590" s="168" t="s">
        <v>150</v>
      </c>
    </row>
    <row r="591" spans="2:51" s="13" customFormat="1">
      <c r="B591" s="166"/>
      <c r="D591" s="167" t="s">
        <v>160</v>
      </c>
      <c r="E591" s="168" t="s">
        <v>3</v>
      </c>
      <c r="F591" s="169" t="s">
        <v>644</v>
      </c>
      <c r="H591" s="170">
        <v>36.094000000000001</v>
      </c>
      <c r="I591" s="171"/>
      <c r="L591" s="166"/>
      <c r="M591" s="172"/>
      <c r="N591" s="173"/>
      <c r="O591" s="173"/>
      <c r="P591" s="173"/>
      <c r="Q591" s="173"/>
      <c r="R591" s="173"/>
      <c r="S591" s="173"/>
      <c r="T591" s="174"/>
      <c r="AT591" s="168" t="s">
        <v>160</v>
      </c>
      <c r="AU591" s="168" t="s">
        <v>82</v>
      </c>
      <c r="AV591" s="13" t="s">
        <v>82</v>
      </c>
      <c r="AW591" s="13" t="s">
        <v>34</v>
      </c>
      <c r="AX591" s="13" t="s">
        <v>72</v>
      </c>
      <c r="AY591" s="168" t="s">
        <v>150</v>
      </c>
    </row>
    <row r="592" spans="2:51" s="13" customFormat="1">
      <c r="B592" s="166"/>
      <c r="D592" s="167" t="s">
        <v>160</v>
      </c>
      <c r="E592" s="168" t="s">
        <v>3</v>
      </c>
      <c r="F592" s="169" t="s">
        <v>645</v>
      </c>
      <c r="H592" s="170">
        <v>83.591999999999999</v>
      </c>
      <c r="I592" s="171"/>
      <c r="L592" s="166"/>
      <c r="M592" s="172"/>
      <c r="N592" s="173"/>
      <c r="O592" s="173"/>
      <c r="P592" s="173"/>
      <c r="Q592" s="173"/>
      <c r="R592" s="173"/>
      <c r="S592" s="173"/>
      <c r="T592" s="174"/>
      <c r="AT592" s="168" t="s">
        <v>160</v>
      </c>
      <c r="AU592" s="168" t="s">
        <v>82</v>
      </c>
      <c r="AV592" s="13" t="s">
        <v>82</v>
      </c>
      <c r="AW592" s="13" t="s">
        <v>34</v>
      </c>
      <c r="AX592" s="13" t="s">
        <v>72</v>
      </c>
      <c r="AY592" s="168" t="s">
        <v>150</v>
      </c>
    </row>
    <row r="593" spans="1:65" s="13" customFormat="1">
      <c r="B593" s="166"/>
      <c r="D593" s="167" t="s">
        <v>160</v>
      </c>
      <c r="E593" s="168" t="s">
        <v>3</v>
      </c>
      <c r="F593" s="169" t="s">
        <v>646</v>
      </c>
      <c r="H593" s="170">
        <v>41.472000000000001</v>
      </c>
      <c r="I593" s="171"/>
      <c r="L593" s="166"/>
      <c r="M593" s="172"/>
      <c r="N593" s="173"/>
      <c r="O593" s="173"/>
      <c r="P593" s="173"/>
      <c r="Q593" s="173"/>
      <c r="R593" s="173"/>
      <c r="S593" s="173"/>
      <c r="T593" s="174"/>
      <c r="AT593" s="168" t="s">
        <v>160</v>
      </c>
      <c r="AU593" s="168" t="s">
        <v>82</v>
      </c>
      <c r="AV593" s="13" t="s">
        <v>82</v>
      </c>
      <c r="AW593" s="13" t="s">
        <v>34</v>
      </c>
      <c r="AX593" s="13" t="s">
        <v>72</v>
      </c>
      <c r="AY593" s="168" t="s">
        <v>150</v>
      </c>
    </row>
    <row r="594" spans="1:65" s="13" customFormat="1">
      <c r="B594" s="166"/>
      <c r="D594" s="167" t="s">
        <v>160</v>
      </c>
      <c r="E594" s="168" t="s">
        <v>3</v>
      </c>
      <c r="F594" s="169" t="s">
        <v>647</v>
      </c>
      <c r="H594" s="170">
        <v>61.753999999999998</v>
      </c>
      <c r="I594" s="171"/>
      <c r="L594" s="166"/>
      <c r="M594" s="172"/>
      <c r="N594" s="173"/>
      <c r="O594" s="173"/>
      <c r="P594" s="173"/>
      <c r="Q594" s="173"/>
      <c r="R594" s="173"/>
      <c r="S594" s="173"/>
      <c r="T594" s="174"/>
      <c r="AT594" s="168" t="s">
        <v>160</v>
      </c>
      <c r="AU594" s="168" t="s">
        <v>82</v>
      </c>
      <c r="AV594" s="13" t="s">
        <v>82</v>
      </c>
      <c r="AW594" s="13" t="s">
        <v>34</v>
      </c>
      <c r="AX594" s="13" t="s">
        <v>72</v>
      </c>
      <c r="AY594" s="168" t="s">
        <v>150</v>
      </c>
    </row>
    <row r="595" spans="1:65" s="14" customFormat="1">
      <c r="B595" s="179"/>
      <c r="D595" s="167" t="s">
        <v>160</v>
      </c>
      <c r="E595" s="180" t="s">
        <v>3</v>
      </c>
      <c r="F595" s="181" t="s">
        <v>521</v>
      </c>
      <c r="H595" s="182">
        <v>1631.405</v>
      </c>
      <c r="I595" s="183"/>
      <c r="L595" s="179"/>
      <c r="M595" s="184"/>
      <c r="N595" s="185"/>
      <c r="O595" s="185"/>
      <c r="P595" s="185"/>
      <c r="Q595" s="185"/>
      <c r="R595" s="185"/>
      <c r="S595" s="185"/>
      <c r="T595" s="186"/>
      <c r="AT595" s="180" t="s">
        <v>160</v>
      </c>
      <c r="AU595" s="180" t="s">
        <v>82</v>
      </c>
      <c r="AV595" s="14" t="s">
        <v>158</v>
      </c>
      <c r="AW595" s="14" t="s">
        <v>34</v>
      </c>
      <c r="AX595" s="14" t="s">
        <v>80</v>
      </c>
      <c r="AY595" s="180" t="s">
        <v>150</v>
      </c>
    </row>
    <row r="596" spans="1:65" s="12" customFormat="1" ht="22.9" customHeight="1">
      <c r="B596" s="139"/>
      <c r="D596" s="140" t="s">
        <v>71</v>
      </c>
      <c r="E596" s="150" t="s">
        <v>648</v>
      </c>
      <c r="F596" s="150" t="s">
        <v>649</v>
      </c>
      <c r="I596" s="142"/>
      <c r="J596" s="151">
        <f>BK596</f>
        <v>0</v>
      </c>
      <c r="L596" s="139"/>
      <c r="M596" s="144"/>
      <c r="N596" s="145"/>
      <c r="O596" s="145"/>
      <c r="P596" s="146">
        <f>SUM(P597:P622)</f>
        <v>0</v>
      </c>
      <c r="Q596" s="145"/>
      <c r="R596" s="146">
        <f>SUM(R597:R622)</f>
        <v>0</v>
      </c>
      <c r="S596" s="145"/>
      <c r="T596" s="147">
        <f>SUM(T597:T622)</f>
        <v>0</v>
      </c>
      <c r="AR596" s="140" t="s">
        <v>80</v>
      </c>
      <c r="AT596" s="148" t="s">
        <v>71</v>
      </c>
      <c r="AU596" s="148" t="s">
        <v>80</v>
      </c>
      <c r="AY596" s="140" t="s">
        <v>150</v>
      </c>
      <c r="BK596" s="149">
        <f>SUM(BK597:BK622)</f>
        <v>0</v>
      </c>
    </row>
    <row r="597" spans="1:65" s="2" customFormat="1" ht="36" customHeight="1">
      <c r="A597" s="33"/>
      <c r="B597" s="152"/>
      <c r="C597" s="153" t="s">
        <v>650</v>
      </c>
      <c r="D597" s="153" t="s">
        <v>153</v>
      </c>
      <c r="E597" s="154" t="s">
        <v>651</v>
      </c>
      <c r="F597" s="155" t="s">
        <v>652</v>
      </c>
      <c r="G597" s="156" t="s">
        <v>193</v>
      </c>
      <c r="H597" s="157">
        <v>306.19499999999999</v>
      </c>
      <c r="I597" s="158"/>
      <c r="J597" s="159">
        <f>ROUND(I597*H597,2)</f>
        <v>0</v>
      </c>
      <c r="K597" s="155" t="s">
        <v>157</v>
      </c>
      <c r="L597" s="34"/>
      <c r="M597" s="160" t="s">
        <v>3</v>
      </c>
      <c r="N597" s="161" t="s">
        <v>43</v>
      </c>
      <c r="O597" s="54"/>
      <c r="P597" s="162">
        <f>O597*H597</f>
        <v>0</v>
      </c>
      <c r="Q597" s="162">
        <v>0</v>
      </c>
      <c r="R597" s="162">
        <f>Q597*H597</f>
        <v>0</v>
      </c>
      <c r="S597" s="162">
        <v>0</v>
      </c>
      <c r="T597" s="163">
        <f>S597*H597</f>
        <v>0</v>
      </c>
      <c r="U597" s="33"/>
      <c r="V597" s="33"/>
      <c r="W597" s="33"/>
      <c r="X597" s="33"/>
      <c r="Y597" s="33"/>
      <c r="Z597" s="33"/>
      <c r="AA597" s="33"/>
      <c r="AB597" s="33"/>
      <c r="AC597" s="33"/>
      <c r="AD597" s="33"/>
      <c r="AE597" s="33"/>
      <c r="AR597" s="164" t="s">
        <v>158</v>
      </c>
      <c r="AT597" s="164" t="s">
        <v>153</v>
      </c>
      <c r="AU597" s="164" t="s">
        <v>82</v>
      </c>
      <c r="AY597" s="18" t="s">
        <v>150</v>
      </c>
      <c r="BE597" s="165">
        <f>IF(N597="základní",J597,0)</f>
        <v>0</v>
      </c>
      <c r="BF597" s="165">
        <f>IF(N597="snížená",J597,0)</f>
        <v>0</v>
      </c>
      <c r="BG597" s="165">
        <f>IF(N597="zákl. přenesená",J597,0)</f>
        <v>0</v>
      </c>
      <c r="BH597" s="165">
        <f>IF(N597="sníž. přenesená",J597,0)</f>
        <v>0</v>
      </c>
      <c r="BI597" s="165">
        <f>IF(N597="nulová",J597,0)</f>
        <v>0</v>
      </c>
      <c r="BJ597" s="18" t="s">
        <v>80</v>
      </c>
      <c r="BK597" s="165">
        <f>ROUND(I597*H597,2)</f>
        <v>0</v>
      </c>
      <c r="BL597" s="18" t="s">
        <v>158</v>
      </c>
      <c r="BM597" s="164" t="s">
        <v>653</v>
      </c>
    </row>
    <row r="598" spans="1:65" s="2" customFormat="1" ht="146.25">
      <c r="A598" s="33"/>
      <c r="B598" s="34"/>
      <c r="C598" s="33"/>
      <c r="D598" s="167" t="s">
        <v>170</v>
      </c>
      <c r="E598" s="33"/>
      <c r="F598" s="178" t="s">
        <v>654</v>
      </c>
      <c r="G598" s="33"/>
      <c r="H598" s="33"/>
      <c r="I598" s="92"/>
      <c r="J598" s="33"/>
      <c r="K598" s="33"/>
      <c r="L598" s="34"/>
      <c r="M598" s="176"/>
      <c r="N598" s="177"/>
      <c r="O598" s="54"/>
      <c r="P598" s="54"/>
      <c r="Q598" s="54"/>
      <c r="R598" s="54"/>
      <c r="S598" s="54"/>
      <c r="T598" s="55"/>
      <c r="U598" s="33"/>
      <c r="V598" s="33"/>
      <c r="W598" s="33"/>
      <c r="X598" s="33"/>
      <c r="Y598" s="33"/>
      <c r="Z598" s="33"/>
      <c r="AA598" s="33"/>
      <c r="AB598" s="33"/>
      <c r="AC598" s="33"/>
      <c r="AD598" s="33"/>
      <c r="AE598" s="33"/>
      <c r="AT598" s="18" t="s">
        <v>170</v>
      </c>
      <c r="AU598" s="18" t="s">
        <v>82</v>
      </c>
    </row>
    <row r="599" spans="1:65" s="2" customFormat="1" ht="36" customHeight="1">
      <c r="A599" s="33"/>
      <c r="B599" s="152"/>
      <c r="C599" s="153" t="s">
        <v>655</v>
      </c>
      <c r="D599" s="153" t="s">
        <v>153</v>
      </c>
      <c r="E599" s="154" t="s">
        <v>656</v>
      </c>
      <c r="F599" s="155" t="s">
        <v>657</v>
      </c>
      <c r="G599" s="156" t="s">
        <v>193</v>
      </c>
      <c r="H599" s="157">
        <v>612.39</v>
      </c>
      <c r="I599" s="158"/>
      <c r="J599" s="159">
        <f>ROUND(I599*H599,2)</f>
        <v>0</v>
      </c>
      <c r="K599" s="155" t="s">
        <v>157</v>
      </c>
      <c r="L599" s="34"/>
      <c r="M599" s="160" t="s">
        <v>3</v>
      </c>
      <c r="N599" s="161" t="s">
        <v>43</v>
      </c>
      <c r="O599" s="54"/>
      <c r="P599" s="162">
        <f>O599*H599</f>
        <v>0</v>
      </c>
      <c r="Q599" s="162">
        <v>0</v>
      </c>
      <c r="R599" s="162">
        <f>Q599*H599</f>
        <v>0</v>
      </c>
      <c r="S599" s="162">
        <v>0</v>
      </c>
      <c r="T599" s="163">
        <f>S599*H599</f>
        <v>0</v>
      </c>
      <c r="U599" s="33"/>
      <c r="V599" s="33"/>
      <c r="W599" s="33"/>
      <c r="X599" s="33"/>
      <c r="Y599" s="33"/>
      <c r="Z599" s="33"/>
      <c r="AA599" s="33"/>
      <c r="AB599" s="33"/>
      <c r="AC599" s="33"/>
      <c r="AD599" s="33"/>
      <c r="AE599" s="33"/>
      <c r="AR599" s="164" t="s">
        <v>158</v>
      </c>
      <c r="AT599" s="164" t="s">
        <v>153</v>
      </c>
      <c r="AU599" s="164" t="s">
        <v>82</v>
      </c>
      <c r="AY599" s="18" t="s">
        <v>150</v>
      </c>
      <c r="BE599" s="165">
        <f>IF(N599="základní",J599,0)</f>
        <v>0</v>
      </c>
      <c r="BF599" s="165">
        <f>IF(N599="snížená",J599,0)</f>
        <v>0</v>
      </c>
      <c r="BG599" s="165">
        <f>IF(N599="zákl. přenesená",J599,0)</f>
        <v>0</v>
      </c>
      <c r="BH599" s="165">
        <f>IF(N599="sníž. přenesená",J599,0)</f>
        <v>0</v>
      </c>
      <c r="BI599" s="165">
        <f>IF(N599="nulová",J599,0)</f>
        <v>0</v>
      </c>
      <c r="BJ599" s="18" t="s">
        <v>80</v>
      </c>
      <c r="BK599" s="165">
        <f>ROUND(I599*H599,2)</f>
        <v>0</v>
      </c>
      <c r="BL599" s="18" t="s">
        <v>158</v>
      </c>
      <c r="BM599" s="164" t="s">
        <v>658</v>
      </c>
    </row>
    <row r="600" spans="1:65" s="2" customFormat="1" ht="87.75">
      <c r="A600" s="33"/>
      <c r="B600" s="34"/>
      <c r="C600" s="33"/>
      <c r="D600" s="167" t="s">
        <v>170</v>
      </c>
      <c r="E600" s="33"/>
      <c r="F600" s="178" t="s">
        <v>659</v>
      </c>
      <c r="G600" s="33"/>
      <c r="H600" s="33"/>
      <c r="I600" s="92"/>
      <c r="J600" s="33"/>
      <c r="K600" s="33"/>
      <c r="L600" s="34"/>
      <c r="M600" s="176"/>
      <c r="N600" s="177"/>
      <c r="O600" s="54"/>
      <c r="P600" s="54"/>
      <c r="Q600" s="54"/>
      <c r="R600" s="54"/>
      <c r="S600" s="54"/>
      <c r="T600" s="55"/>
      <c r="U600" s="33"/>
      <c r="V600" s="33"/>
      <c r="W600" s="33"/>
      <c r="X600" s="33"/>
      <c r="Y600" s="33"/>
      <c r="Z600" s="33"/>
      <c r="AA600" s="33"/>
      <c r="AB600" s="33"/>
      <c r="AC600" s="33"/>
      <c r="AD600" s="33"/>
      <c r="AE600" s="33"/>
      <c r="AT600" s="18" t="s">
        <v>170</v>
      </c>
      <c r="AU600" s="18" t="s">
        <v>82</v>
      </c>
    </row>
    <row r="601" spans="1:65" s="13" customFormat="1">
      <c r="B601" s="166"/>
      <c r="D601" s="167" t="s">
        <v>160</v>
      </c>
      <c r="F601" s="169" t="s">
        <v>660</v>
      </c>
      <c r="H601" s="170">
        <v>612.39</v>
      </c>
      <c r="I601" s="171"/>
      <c r="L601" s="166"/>
      <c r="M601" s="172"/>
      <c r="N601" s="173"/>
      <c r="O601" s="173"/>
      <c r="P601" s="173"/>
      <c r="Q601" s="173"/>
      <c r="R601" s="173"/>
      <c r="S601" s="173"/>
      <c r="T601" s="174"/>
      <c r="AT601" s="168" t="s">
        <v>160</v>
      </c>
      <c r="AU601" s="168" t="s">
        <v>82</v>
      </c>
      <c r="AV601" s="13" t="s">
        <v>82</v>
      </c>
      <c r="AW601" s="13" t="s">
        <v>4</v>
      </c>
      <c r="AX601" s="13" t="s">
        <v>80</v>
      </c>
      <c r="AY601" s="168" t="s">
        <v>150</v>
      </c>
    </row>
    <row r="602" spans="1:65" s="2" customFormat="1" ht="36" customHeight="1">
      <c r="A602" s="33"/>
      <c r="B602" s="152"/>
      <c r="C602" s="153" t="s">
        <v>661</v>
      </c>
      <c r="D602" s="153" t="s">
        <v>153</v>
      </c>
      <c r="E602" s="154" t="s">
        <v>662</v>
      </c>
      <c r="F602" s="155" t="s">
        <v>663</v>
      </c>
      <c r="G602" s="156" t="s">
        <v>193</v>
      </c>
      <c r="H602" s="157">
        <v>306.19499999999999</v>
      </c>
      <c r="I602" s="158"/>
      <c r="J602" s="159">
        <f>ROUND(I602*H602,2)</f>
        <v>0</v>
      </c>
      <c r="K602" s="155" t="s">
        <v>157</v>
      </c>
      <c r="L602" s="34"/>
      <c r="M602" s="160" t="s">
        <v>3</v>
      </c>
      <c r="N602" s="161" t="s">
        <v>43</v>
      </c>
      <c r="O602" s="54"/>
      <c r="P602" s="162">
        <f>O602*H602</f>
        <v>0</v>
      </c>
      <c r="Q602" s="162">
        <v>0</v>
      </c>
      <c r="R602" s="162">
        <f>Q602*H602</f>
        <v>0</v>
      </c>
      <c r="S602" s="162">
        <v>0</v>
      </c>
      <c r="T602" s="163">
        <f>S602*H602</f>
        <v>0</v>
      </c>
      <c r="U602" s="33"/>
      <c r="V602" s="33"/>
      <c r="W602" s="33"/>
      <c r="X602" s="33"/>
      <c r="Y602" s="33"/>
      <c r="Z602" s="33"/>
      <c r="AA602" s="33"/>
      <c r="AB602" s="33"/>
      <c r="AC602" s="33"/>
      <c r="AD602" s="33"/>
      <c r="AE602" s="33"/>
      <c r="AR602" s="164" t="s">
        <v>158</v>
      </c>
      <c r="AT602" s="164" t="s">
        <v>153</v>
      </c>
      <c r="AU602" s="164" t="s">
        <v>82</v>
      </c>
      <c r="AY602" s="18" t="s">
        <v>150</v>
      </c>
      <c r="BE602" s="165">
        <f>IF(N602="základní",J602,0)</f>
        <v>0</v>
      </c>
      <c r="BF602" s="165">
        <f>IF(N602="snížená",J602,0)</f>
        <v>0</v>
      </c>
      <c r="BG602" s="165">
        <f>IF(N602="zákl. přenesená",J602,0)</f>
        <v>0</v>
      </c>
      <c r="BH602" s="165">
        <f>IF(N602="sníž. přenesená",J602,0)</f>
        <v>0</v>
      </c>
      <c r="BI602" s="165">
        <f>IF(N602="nulová",J602,0)</f>
        <v>0</v>
      </c>
      <c r="BJ602" s="18" t="s">
        <v>80</v>
      </c>
      <c r="BK602" s="165">
        <f>ROUND(I602*H602,2)</f>
        <v>0</v>
      </c>
      <c r="BL602" s="18" t="s">
        <v>158</v>
      </c>
      <c r="BM602" s="164" t="s">
        <v>664</v>
      </c>
    </row>
    <row r="603" spans="1:65" s="2" customFormat="1" ht="97.5">
      <c r="A603" s="33"/>
      <c r="B603" s="34"/>
      <c r="C603" s="33"/>
      <c r="D603" s="167" t="s">
        <v>170</v>
      </c>
      <c r="E603" s="33"/>
      <c r="F603" s="178" t="s">
        <v>665</v>
      </c>
      <c r="G603" s="33"/>
      <c r="H603" s="33"/>
      <c r="I603" s="92"/>
      <c r="J603" s="33"/>
      <c r="K603" s="33"/>
      <c r="L603" s="34"/>
      <c r="M603" s="176"/>
      <c r="N603" s="177"/>
      <c r="O603" s="54"/>
      <c r="P603" s="54"/>
      <c r="Q603" s="54"/>
      <c r="R603" s="54"/>
      <c r="S603" s="54"/>
      <c r="T603" s="55"/>
      <c r="U603" s="33"/>
      <c r="V603" s="33"/>
      <c r="W603" s="33"/>
      <c r="X603" s="33"/>
      <c r="Y603" s="33"/>
      <c r="Z603" s="33"/>
      <c r="AA603" s="33"/>
      <c r="AB603" s="33"/>
      <c r="AC603" s="33"/>
      <c r="AD603" s="33"/>
      <c r="AE603" s="33"/>
      <c r="AT603" s="18" t="s">
        <v>170</v>
      </c>
      <c r="AU603" s="18" t="s">
        <v>82</v>
      </c>
    </row>
    <row r="604" spans="1:65" s="2" customFormat="1" ht="36" customHeight="1">
      <c r="A604" s="33"/>
      <c r="B604" s="152"/>
      <c r="C604" s="153" t="s">
        <v>666</v>
      </c>
      <c r="D604" s="153" t="s">
        <v>153</v>
      </c>
      <c r="E604" s="154" t="s">
        <v>667</v>
      </c>
      <c r="F604" s="155" t="s">
        <v>668</v>
      </c>
      <c r="G604" s="156" t="s">
        <v>193</v>
      </c>
      <c r="H604" s="157">
        <v>56.314</v>
      </c>
      <c r="I604" s="158"/>
      <c r="J604" s="159">
        <f>ROUND(I604*H604,2)</f>
        <v>0</v>
      </c>
      <c r="K604" s="155" t="s">
        <v>157</v>
      </c>
      <c r="L604" s="34"/>
      <c r="M604" s="160" t="s">
        <v>3</v>
      </c>
      <c r="N604" s="161" t="s">
        <v>43</v>
      </c>
      <c r="O604" s="54"/>
      <c r="P604" s="162">
        <f>O604*H604</f>
        <v>0</v>
      </c>
      <c r="Q604" s="162">
        <v>0</v>
      </c>
      <c r="R604" s="162">
        <f>Q604*H604</f>
        <v>0</v>
      </c>
      <c r="S604" s="162">
        <v>0</v>
      </c>
      <c r="T604" s="163">
        <f>S604*H604</f>
        <v>0</v>
      </c>
      <c r="U604" s="33"/>
      <c r="V604" s="33"/>
      <c r="W604" s="33"/>
      <c r="X604" s="33"/>
      <c r="Y604" s="33"/>
      <c r="Z604" s="33"/>
      <c r="AA604" s="33"/>
      <c r="AB604" s="33"/>
      <c r="AC604" s="33"/>
      <c r="AD604" s="33"/>
      <c r="AE604" s="33"/>
      <c r="AR604" s="164" t="s">
        <v>158</v>
      </c>
      <c r="AT604" s="164" t="s">
        <v>153</v>
      </c>
      <c r="AU604" s="164" t="s">
        <v>82</v>
      </c>
      <c r="AY604" s="18" t="s">
        <v>150</v>
      </c>
      <c r="BE604" s="165">
        <f>IF(N604="základní",J604,0)</f>
        <v>0</v>
      </c>
      <c r="BF604" s="165">
        <f>IF(N604="snížená",J604,0)</f>
        <v>0</v>
      </c>
      <c r="BG604" s="165">
        <f>IF(N604="zákl. přenesená",J604,0)</f>
        <v>0</v>
      </c>
      <c r="BH604" s="165">
        <f>IF(N604="sníž. přenesená",J604,0)</f>
        <v>0</v>
      </c>
      <c r="BI604" s="165">
        <f>IF(N604="nulová",J604,0)</f>
        <v>0</v>
      </c>
      <c r="BJ604" s="18" t="s">
        <v>80</v>
      </c>
      <c r="BK604" s="165">
        <f>ROUND(I604*H604,2)</f>
        <v>0</v>
      </c>
      <c r="BL604" s="18" t="s">
        <v>158</v>
      </c>
      <c r="BM604" s="164" t="s">
        <v>669</v>
      </c>
    </row>
    <row r="605" spans="1:65" s="2" customFormat="1" ht="97.5">
      <c r="A605" s="33"/>
      <c r="B605" s="34"/>
      <c r="C605" s="33"/>
      <c r="D605" s="167" t="s">
        <v>170</v>
      </c>
      <c r="E605" s="33"/>
      <c r="F605" s="178" t="s">
        <v>670</v>
      </c>
      <c r="G605" s="33"/>
      <c r="H605" s="33"/>
      <c r="I605" s="92"/>
      <c r="J605" s="33"/>
      <c r="K605" s="33"/>
      <c r="L605" s="34"/>
      <c r="M605" s="176"/>
      <c r="N605" s="177"/>
      <c r="O605" s="54"/>
      <c r="P605" s="54"/>
      <c r="Q605" s="54"/>
      <c r="R605" s="54"/>
      <c r="S605" s="54"/>
      <c r="T605" s="55"/>
      <c r="U605" s="33"/>
      <c r="V605" s="33"/>
      <c r="W605" s="33"/>
      <c r="X605" s="33"/>
      <c r="Y605" s="33"/>
      <c r="Z605" s="33"/>
      <c r="AA605" s="33"/>
      <c r="AB605" s="33"/>
      <c r="AC605" s="33"/>
      <c r="AD605" s="33"/>
      <c r="AE605" s="33"/>
      <c r="AT605" s="18" t="s">
        <v>170</v>
      </c>
      <c r="AU605" s="18" t="s">
        <v>82</v>
      </c>
    </row>
    <row r="606" spans="1:65" s="13" customFormat="1">
      <c r="B606" s="166"/>
      <c r="D606" s="167" t="s">
        <v>160</v>
      </c>
      <c r="E606" s="168" t="s">
        <v>3</v>
      </c>
      <c r="F606" s="169" t="s">
        <v>671</v>
      </c>
      <c r="H606" s="170">
        <v>56.314</v>
      </c>
      <c r="I606" s="171"/>
      <c r="L606" s="166"/>
      <c r="M606" s="172"/>
      <c r="N606" s="173"/>
      <c r="O606" s="173"/>
      <c r="P606" s="173"/>
      <c r="Q606" s="173"/>
      <c r="R606" s="173"/>
      <c r="S606" s="173"/>
      <c r="T606" s="174"/>
      <c r="AT606" s="168" t="s">
        <v>160</v>
      </c>
      <c r="AU606" s="168" t="s">
        <v>82</v>
      </c>
      <c r="AV606" s="13" t="s">
        <v>82</v>
      </c>
      <c r="AW606" s="13" t="s">
        <v>34</v>
      </c>
      <c r="AX606" s="13" t="s">
        <v>80</v>
      </c>
      <c r="AY606" s="168" t="s">
        <v>150</v>
      </c>
    </row>
    <row r="607" spans="1:65" s="2" customFormat="1" ht="36" customHeight="1">
      <c r="A607" s="33"/>
      <c r="B607" s="152"/>
      <c r="C607" s="153" t="s">
        <v>672</v>
      </c>
      <c r="D607" s="153" t="s">
        <v>153</v>
      </c>
      <c r="E607" s="154" t="s">
        <v>673</v>
      </c>
      <c r="F607" s="155" t="s">
        <v>674</v>
      </c>
      <c r="G607" s="156" t="s">
        <v>193</v>
      </c>
      <c r="H607" s="157">
        <v>137.48699999999999</v>
      </c>
      <c r="I607" s="158"/>
      <c r="J607" s="159">
        <f>ROUND(I607*H607,2)</f>
        <v>0</v>
      </c>
      <c r="K607" s="155" t="s">
        <v>157</v>
      </c>
      <c r="L607" s="34"/>
      <c r="M607" s="160" t="s">
        <v>3</v>
      </c>
      <c r="N607" s="161" t="s">
        <v>43</v>
      </c>
      <c r="O607" s="54"/>
      <c r="P607" s="162">
        <f>O607*H607</f>
        <v>0</v>
      </c>
      <c r="Q607" s="162">
        <v>0</v>
      </c>
      <c r="R607" s="162">
        <f>Q607*H607</f>
        <v>0</v>
      </c>
      <c r="S607" s="162">
        <v>0</v>
      </c>
      <c r="T607" s="163">
        <f>S607*H607</f>
        <v>0</v>
      </c>
      <c r="U607" s="33"/>
      <c r="V607" s="33"/>
      <c r="W607" s="33"/>
      <c r="X607" s="33"/>
      <c r="Y607" s="33"/>
      <c r="Z607" s="33"/>
      <c r="AA607" s="33"/>
      <c r="AB607" s="33"/>
      <c r="AC607" s="33"/>
      <c r="AD607" s="33"/>
      <c r="AE607" s="33"/>
      <c r="AR607" s="164" t="s">
        <v>158</v>
      </c>
      <c r="AT607" s="164" t="s">
        <v>153</v>
      </c>
      <c r="AU607" s="164" t="s">
        <v>82</v>
      </c>
      <c r="AY607" s="18" t="s">
        <v>150</v>
      </c>
      <c r="BE607" s="165">
        <f>IF(N607="základní",J607,0)</f>
        <v>0</v>
      </c>
      <c r="BF607" s="165">
        <f>IF(N607="snížená",J607,0)</f>
        <v>0</v>
      </c>
      <c r="BG607" s="165">
        <f>IF(N607="zákl. přenesená",J607,0)</f>
        <v>0</v>
      </c>
      <c r="BH607" s="165">
        <f>IF(N607="sníž. přenesená",J607,0)</f>
        <v>0</v>
      </c>
      <c r="BI607" s="165">
        <f>IF(N607="nulová",J607,0)</f>
        <v>0</v>
      </c>
      <c r="BJ607" s="18" t="s">
        <v>80</v>
      </c>
      <c r="BK607" s="165">
        <f>ROUND(I607*H607,2)</f>
        <v>0</v>
      </c>
      <c r="BL607" s="18" t="s">
        <v>158</v>
      </c>
      <c r="BM607" s="164" t="s">
        <v>675</v>
      </c>
    </row>
    <row r="608" spans="1:65" s="2" customFormat="1" ht="97.5">
      <c r="A608" s="33"/>
      <c r="B608" s="34"/>
      <c r="C608" s="33"/>
      <c r="D608" s="167" t="s">
        <v>170</v>
      </c>
      <c r="E608" s="33"/>
      <c r="F608" s="178" t="s">
        <v>670</v>
      </c>
      <c r="G608" s="33"/>
      <c r="H608" s="33"/>
      <c r="I608" s="92"/>
      <c r="J608" s="33"/>
      <c r="K608" s="33"/>
      <c r="L608" s="34"/>
      <c r="M608" s="176"/>
      <c r="N608" s="177"/>
      <c r="O608" s="54"/>
      <c r="P608" s="54"/>
      <c r="Q608" s="54"/>
      <c r="R608" s="54"/>
      <c r="S608" s="54"/>
      <c r="T608" s="55"/>
      <c r="U608" s="33"/>
      <c r="V608" s="33"/>
      <c r="W608" s="33"/>
      <c r="X608" s="33"/>
      <c r="Y608" s="33"/>
      <c r="Z608" s="33"/>
      <c r="AA608" s="33"/>
      <c r="AB608" s="33"/>
      <c r="AC608" s="33"/>
      <c r="AD608" s="33"/>
      <c r="AE608" s="33"/>
      <c r="AT608" s="18" t="s">
        <v>170</v>
      </c>
      <c r="AU608" s="18" t="s">
        <v>82</v>
      </c>
    </row>
    <row r="609" spans="1:65" s="13" customFormat="1" ht="22.5">
      <c r="B609" s="166"/>
      <c r="D609" s="167" t="s">
        <v>160</v>
      </c>
      <c r="E609" s="168" t="s">
        <v>3</v>
      </c>
      <c r="F609" s="169" t="s">
        <v>676</v>
      </c>
      <c r="H609" s="170">
        <v>137.48699999999999</v>
      </c>
      <c r="I609" s="171"/>
      <c r="L609" s="166"/>
      <c r="M609" s="172"/>
      <c r="N609" s="173"/>
      <c r="O609" s="173"/>
      <c r="P609" s="173"/>
      <c r="Q609" s="173"/>
      <c r="R609" s="173"/>
      <c r="S609" s="173"/>
      <c r="T609" s="174"/>
      <c r="AT609" s="168" t="s">
        <v>160</v>
      </c>
      <c r="AU609" s="168" t="s">
        <v>82</v>
      </c>
      <c r="AV609" s="13" t="s">
        <v>82</v>
      </c>
      <c r="AW609" s="13" t="s">
        <v>34</v>
      </c>
      <c r="AX609" s="13" t="s">
        <v>80</v>
      </c>
      <c r="AY609" s="168" t="s">
        <v>150</v>
      </c>
    </row>
    <row r="610" spans="1:65" s="2" customFormat="1" ht="36" customHeight="1">
      <c r="A610" s="33"/>
      <c r="B610" s="152"/>
      <c r="C610" s="153" t="s">
        <v>677</v>
      </c>
      <c r="D610" s="153" t="s">
        <v>153</v>
      </c>
      <c r="E610" s="154" t="s">
        <v>678</v>
      </c>
      <c r="F610" s="155" t="s">
        <v>679</v>
      </c>
      <c r="G610" s="156" t="s">
        <v>193</v>
      </c>
      <c r="H610" s="157">
        <v>0.38</v>
      </c>
      <c r="I610" s="158"/>
      <c r="J610" s="159">
        <f>ROUND(I610*H610,2)</f>
        <v>0</v>
      </c>
      <c r="K610" s="155" t="s">
        <v>157</v>
      </c>
      <c r="L610" s="34"/>
      <c r="M610" s="160" t="s">
        <v>3</v>
      </c>
      <c r="N610" s="161" t="s">
        <v>43</v>
      </c>
      <c r="O610" s="54"/>
      <c r="P610" s="162">
        <f>O610*H610</f>
        <v>0</v>
      </c>
      <c r="Q610" s="162">
        <v>0</v>
      </c>
      <c r="R610" s="162">
        <f>Q610*H610</f>
        <v>0</v>
      </c>
      <c r="S610" s="162">
        <v>0</v>
      </c>
      <c r="T610" s="163">
        <f>S610*H610</f>
        <v>0</v>
      </c>
      <c r="U610" s="33"/>
      <c r="V610" s="33"/>
      <c r="W610" s="33"/>
      <c r="X610" s="33"/>
      <c r="Y610" s="33"/>
      <c r="Z610" s="33"/>
      <c r="AA610" s="33"/>
      <c r="AB610" s="33"/>
      <c r="AC610" s="33"/>
      <c r="AD610" s="33"/>
      <c r="AE610" s="33"/>
      <c r="AR610" s="164" t="s">
        <v>158</v>
      </c>
      <c r="AT610" s="164" t="s">
        <v>153</v>
      </c>
      <c r="AU610" s="164" t="s">
        <v>82</v>
      </c>
      <c r="AY610" s="18" t="s">
        <v>150</v>
      </c>
      <c r="BE610" s="165">
        <f>IF(N610="základní",J610,0)</f>
        <v>0</v>
      </c>
      <c r="BF610" s="165">
        <f>IF(N610="snížená",J610,0)</f>
        <v>0</v>
      </c>
      <c r="BG610" s="165">
        <f>IF(N610="zákl. přenesená",J610,0)</f>
        <v>0</v>
      </c>
      <c r="BH610" s="165">
        <f>IF(N610="sníž. přenesená",J610,0)</f>
        <v>0</v>
      </c>
      <c r="BI610" s="165">
        <f>IF(N610="nulová",J610,0)</f>
        <v>0</v>
      </c>
      <c r="BJ610" s="18" t="s">
        <v>80</v>
      </c>
      <c r="BK610" s="165">
        <f>ROUND(I610*H610,2)</f>
        <v>0</v>
      </c>
      <c r="BL610" s="18" t="s">
        <v>158</v>
      </c>
      <c r="BM610" s="164" t="s">
        <v>680</v>
      </c>
    </row>
    <row r="611" spans="1:65" s="2" customFormat="1" ht="97.5">
      <c r="A611" s="33"/>
      <c r="B611" s="34"/>
      <c r="C611" s="33"/>
      <c r="D611" s="167" t="s">
        <v>170</v>
      </c>
      <c r="E611" s="33"/>
      <c r="F611" s="178" t="s">
        <v>670</v>
      </c>
      <c r="G611" s="33"/>
      <c r="H611" s="33"/>
      <c r="I611" s="92"/>
      <c r="J611" s="33"/>
      <c r="K611" s="33"/>
      <c r="L611" s="34"/>
      <c r="M611" s="176"/>
      <c r="N611" s="177"/>
      <c r="O611" s="54"/>
      <c r="P611" s="54"/>
      <c r="Q611" s="54"/>
      <c r="R611" s="54"/>
      <c r="S611" s="54"/>
      <c r="T611" s="55"/>
      <c r="U611" s="33"/>
      <c r="V611" s="33"/>
      <c r="W611" s="33"/>
      <c r="X611" s="33"/>
      <c r="Y611" s="33"/>
      <c r="Z611" s="33"/>
      <c r="AA611" s="33"/>
      <c r="AB611" s="33"/>
      <c r="AC611" s="33"/>
      <c r="AD611" s="33"/>
      <c r="AE611" s="33"/>
      <c r="AT611" s="18" t="s">
        <v>170</v>
      </c>
      <c r="AU611" s="18" t="s">
        <v>82</v>
      </c>
    </row>
    <row r="612" spans="1:65" s="2" customFormat="1" ht="36" customHeight="1">
      <c r="A612" s="33"/>
      <c r="B612" s="152"/>
      <c r="C612" s="153" t="s">
        <v>681</v>
      </c>
      <c r="D612" s="153" t="s">
        <v>153</v>
      </c>
      <c r="E612" s="154" t="s">
        <v>682</v>
      </c>
      <c r="F612" s="155" t="s">
        <v>683</v>
      </c>
      <c r="G612" s="156" t="s">
        <v>193</v>
      </c>
      <c r="H612" s="157">
        <v>97.251999999999995</v>
      </c>
      <c r="I612" s="158"/>
      <c r="J612" s="159">
        <f>ROUND(I612*H612,2)</f>
        <v>0</v>
      </c>
      <c r="K612" s="155" t="s">
        <v>157</v>
      </c>
      <c r="L612" s="34"/>
      <c r="M612" s="160" t="s">
        <v>3</v>
      </c>
      <c r="N612" s="161" t="s">
        <v>43</v>
      </c>
      <c r="O612" s="54"/>
      <c r="P612" s="162">
        <f>O612*H612</f>
        <v>0</v>
      </c>
      <c r="Q612" s="162">
        <v>0</v>
      </c>
      <c r="R612" s="162">
        <f>Q612*H612</f>
        <v>0</v>
      </c>
      <c r="S612" s="162">
        <v>0</v>
      </c>
      <c r="T612" s="163">
        <f>S612*H612</f>
        <v>0</v>
      </c>
      <c r="U612" s="33"/>
      <c r="V612" s="33"/>
      <c r="W612" s="33"/>
      <c r="X612" s="33"/>
      <c r="Y612" s="33"/>
      <c r="Z612" s="33"/>
      <c r="AA612" s="33"/>
      <c r="AB612" s="33"/>
      <c r="AC612" s="33"/>
      <c r="AD612" s="33"/>
      <c r="AE612" s="33"/>
      <c r="AR612" s="164" t="s">
        <v>158</v>
      </c>
      <c r="AT612" s="164" t="s">
        <v>153</v>
      </c>
      <c r="AU612" s="164" t="s">
        <v>82</v>
      </c>
      <c r="AY612" s="18" t="s">
        <v>150</v>
      </c>
      <c r="BE612" s="165">
        <f>IF(N612="základní",J612,0)</f>
        <v>0</v>
      </c>
      <c r="BF612" s="165">
        <f>IF(N612="snížená",J612,0)</f>
        <v>0</v>
      </c>
      <c r="BG612" s="165">
        <f>IF(N612="zákl. přenesená",J612,0)</f>
        <v>0</v>
      </c>
      <c r="BH612" s="165">
        <f>IF(N612="sníž. přenesená",J612,0)</f>
        <v>0</v>
      </c>
      <c r="BI612" s="165">
        <f>IF(N612="nulová",J612,0)</f>
        <v>0</v>
      </c>
      <c r="BJ612" s="18" t="s">
        <v>80</v>
      </c>
      <c r="BK612" s="165">
        <f>ROUND(I612*H612,2)</f>
        <v>0</v>
      </c>
      <c r="BL612" s="18" t="s">
        <v>158</v>
      </c>
      <c r="BM612" s="164" t="s">
        <v>684</v>
      </c>
    </row>
    <row r="613" spans="1:65" s="2" customFormat="1" ht="97.5">
      <c r="A613" s="33"/>
      <c r="B613" s="34"/>
      <c r="C613" s="33"/>
      <c r="D613" s="167" t="s">
        <v>170</v>
      </c>
      <c r="E613" s="33"/>
      <c r="F613" s="178" t="s">
        <v>670</v>
      </c>
      <c r="G613" s="33"/>
      <c r="H613" s="33"/>
      <c r="I613" s="92"/>
      <c r="J613" s="33"/>
      <c r="K613" s="33"/>
      <c r="L613" s="34"/>
      <c r="M613" s="176"/>
      <c r="N613" s="177"/>
      <c r="O613" s="54"/>
      <c r="P613" s="54"/>
      <c r="Q613" s="54"/>
      <c r="R613" s="54"/>
      <c r="S613" s="54"/>
      <c r="T613" s="55"/>
      <c r="U613" s="33"/>
      <c r="V613" s="33"/>
      <c r="W613" s="33"/>
      <c r="X613" s="33"/>
      <c r="Y613" s="33"/>
      <c r="Z613" s="33"/>
      <c r="AA613" s="33"/>
      <c r="AB613" s="33"/>
      <c r="AC613" s="33"/>
      <c r="AD613" s="33"/>
      <c r="AE613" s="33"/>
      <c r="AT613" s="18" t="s">
        <v>170</v>
      </c>
      <c r="AU613" s="18" t="s">
        <v>82</v>
      </c>
    </row>
    <row r="614" spans="1:65" s="13" customFormat="1">
      <c r="B614" s="166"/>
      <c r="D614" s="167" t="s">
        <v>160</v>
      </c>
      <c r="E614" s="168" t="s">
        <v>3</v>
      </c>
      <c r="F614" s="169" t="s">
        <v>685</v>
      </c>
      <c r="H614" s="170">
        <v>97.251999999999995</v>
      </c>
      <c r="I614" s="171"/>
      <c r="L614" s="166"/>
      <c r="M614" s="172"/>
      <c r="N614" s="173"/>
      <c r="O614" s="173"/>
      <c r="P614" s="173"/>
      <c r="Q614" s="173"/>
      <c r="R614" s="173"/>
      <c r="S614" s="173"/>
      <c r="T614" s="174"/>
      <c r="AT614" s="168" t="s">
        <v>160</v>
      </c>
      <c r="AU614" s="168" t="s">
        <v>82</v>
      </c>
      <c r="AV614" s="13" t="s">
        <v>82</v>
      </c>
      <c r="AW614" s="13" t="s">
        <v>34</v>
      </c>
      <c r="AX614" s="13" t="s">
        <v>80</v>
      </c>
      <c r="AY614" s="168" t="s">
        <v>150</v>
      </c>
    </row>
    <row r="615" spans="1:65" s="2" customFormat="1" ht="36" customHeight="1">
      <c r="A615" s="33"/>
      <c r="B615" s="152"/>
      <c r="C615" s="153" t="s">
        <v>686</v>
      </c>
      <c r="D615" s="153" t="s">
        <v>153</v>
      </c>
      <c r="E615" s="154" t="s">
        <v>687</v>
      </c>
      <c r="F615" s="155" t="s">
        <v>688</v>
      </c>
      <c r="G615" s="156" t="s">
        <v>193</v>
      </c>
      <c r="H615" s="157">
        <v>6.9279999999999999</v>
      </c>
      <c r="I615" s="158"/>
      <c r="J615" s="159">
        <f>ROUND(I615*H615,2)</f>
        <v>0</v>
      </c>
      <c r="K615" s="155" t="s">
        <v>157</v>
      </c>
      <c r="L615" s="34"/>
      <c r="M615" s="160" t="s">
        <v>3</v>
      </c>
      <c r="N615" s="161" t="s">
        <v>43</v>
      </c>
      <c r="O615" s="54"/>
      <c r="P615" s="162">
        <f>O615*H615</f>
        <v>0</v>
      </c>
      <c r="Q615" s="162">
        <v>0</v>
      </c>
      <c r="R615" s="162">
        <f>Q615*H615</f>
        <v>0</v>
      </c>
      <c r="S615" s="162">
        <v>0</v>
      </c>
      <c r="T615" s="163">
        <f>S615*H615</f>
        <v>0</v>
      </c>
      <c r="U615" s="33"/>
      <c r="V615" s="33"/>
      <c r="W615" s="33"/>
      <c r="X615" s="33"/>
      <c r="Y615" s="33"/>
      <c r="Z615" s="33"/>
      <c r="AA615" s="33"/>
      <c r="AB615" s="33"/>
      <c r="AC615" s="33"/>
      <c r="AD615" s="33"/>
      <c r="AE615" s="33"/>
      <c r="AR615" s="164" t="s">
        <v>158</v>
      </c>
      <c r="AT615" s="164" t="s">
        <v>153</v>
      </c>
      <c r="AU615" s="164" t="s">
        <v>82</v>
      </c>
      <c r="AY615" s="18" t="s">
        <v>150</v>
      </c>
      <c r="BE615" s="165">
        <f>IF(N615="základní",J615,0)</f>
        <v>0</v>
      </c>
      <c r="BF615" s="165">
        <f>IF(N615="snížená",J615,0)</f>
        <v>0</v>
      </c>
      <c r="BG615" s="165">
        <f>IF(N615="zákl. přenesená",J615,0)</f>
        <v>0</v>
      </c>
      <c r="BH615" s="165">
        <f>IF(N615="sníž. přenesená",J615,0)</f>
        <v>0</v>
      </c>
      <c r="BI615" s="165">
        <f>IF(N615="nulová",J615,0)</f>
        <v>0</v>
      </c>
      <c r="BJ615" s="18" t="s">
        <v>80</v>
      </c>
      <c r="BK615" s="165">
        <f>ROUND(I615*H615,2)</f>
        <v>0</v>
      </c>
      <c r="BL615" s="18" t="s">
        <v>158</v>
      </c>
      <c r="BM615" s="164" t="s">
        <v>689</v>
      </c>
    </row>
    <row r="616" spans="1:65" s="2" customFormat="1" ht="97.5">
      <c r="A616" s="33"/>
      <c r="B616" s="34"/>
      <c r="C616" s="33"/>
      <c r="D616" s="167" t="s">
        <v>170</v>
      </c>
      <c r="E616" s="33"/>
      <c r="F616" s="178" t="s">
        <v>670</v>
      </c>
      <c r="G616" s="33"/>
      <c r="H616" s="33"/>
      <c r="I616" s="92"/>
      <c r="J616" s="33"/>
      <c r="K616" s="33"/>
      <c r="L616" s="34"/>
      <c r="M616" s="176"/>
      <c r="N616" s="177"/>
      <c r="O616" s="54"/>
      <c r="P616" s="54"/>
      <c r="Q616" s="54"/>
      <c r="R616" s="54"/>
      <c r="S616" s="54"/>
      <c r="T616" s="55"/>
      <c r="U616" s="33"/>
      <c r="V616" s="33"/>
      <c r="W616" s="33"/>
      <c r="X616" s="33"/>
      <c r="Y616" s="33"/>
      <c r="Z616" s="33"/>
      <c r="AA616" s="33"/>
      <c r="AB616" s="33"/>
      <c r="AC616" s="33"/>
      <c r="AD616" s="33"/>
      <c r="AE616" s="33"/>
      <c r="AT616" s="18" t="s">
        <v>170</v>
      </c>
      <c r="AU616" s="18" t="s">
        <v>82</v>
      </c>
    </row>
    <row r="617" spans="1:65" s="13" customFormat="1">
      <c r="B617" s="166"/>
      <c r="D617" s="167" t="s">
        <v>160</v>
      </c>
      <c r="E617" s="168" t="s">
        <v>3</v>
      </c>
      <c r="F617" s="169" t="s">
        <v>690</v>
      </c>
      <c r="H617" s="170">
        <v>6.9279999999999999</v>
      </c>
      <c r="I617" s="171"/>
      <c r="L617" s="166"/>
      <c r="M617" s="172"/>
      <c r="N617" s="173"/>
      <c r="O617" s="173"/>
      <c r="P617" s="173"/>
      <c r="Q617" s="173"/>
      <c r="R617" s="173"/>
      <c r="S617" s="173"/>
      <c r="T617" s="174"/>
      <c r="AT617" s="168" t="s">
        <v>160</v>
      </c>
      <c r="AU617" s="168" t="s">
        <v>82</v>
      </c>
      <c r="AV617" s="13" t="s">
        <v>82</v>
      </c>
      <c r="AW617" s="13" t="s">
        <v>34</v>
      </c>
      <c r="AX617" s="13" t="s">
        <v>80</v>
      </c>
      <c r="AY617" s="168" t="s">
        <v>150</v>
      </c>
    </row>
    <row r="618" spans="1:65" s="2" customFormat="1" ht="36" customHeight="1">
      <c r="A618" s="33"/>
      <c r="B618" s="152"/>
      <c r="C618" s="153" t="s">
        <v>691</v>
      </c>
      <c r="D618" s="153" t="s">
        <v>153</v>
      </c>
      <c r="E618" s="154" t="s">
        <v>692</v>
      </c>
      <c r="F618" s="155" t="s">
        <v>693</v>
      </c>
      <c r="G618" s="156" t="s">
        <v>193</v>
      </c>
      <c r="H618" s="157">
        <v>0.57999999999999996</v>
      </c>
      <c r="I618" s="158"/>
      <c r="J618" s="159">
        <f>ROUND(I618*H618,2)</f>
        <v>0</v>
      </c>
      <c r="K618" s="155" t="s">
        <v>157</v>
      </c>
      <c r="L618" s="34"/>
      <c r="M618" s="160" t="s">
        <v>3</v>
      </c>
      <c r="N618" s="161" t="s">
        <v>43</v>
      </c>
      <c r="O618" s="54"/>
      <c r="P618" s="162">
        <f>O618*H618</f>
        <v>0</v>
      </c>
      <c r="Q618" s="162">
        <v>0</v>
      </c>
      <c r="R618" s="162">
        <f>Q618*H618</f>
        <v>0</v>
      </c>
      <c r="S618" s="162">
        <v>0</v>
      </c>
      <c r="T618" s="163">
        <f>S618*H618</f>
        <v>0</v>
      </c>
      <c r="U618" s="33"/>
      <c r="V618" s="33"/>
      <c r="W618" s="33"/>
      <c r="X618" s="33"/>
      <c r="Y618" s="33"/>
      <c r="Z618" s="33"/>
      <c r="AA618" s="33"/>
      <c r="AB618" s="33"/>
      <c r="AC618" s="33"/>
      <c r="AD618" s="33"/>
      <c r="AE618" s="33"/>
      <c r="AR618" s="164" t="s">
        <v>158</v>
      </c>
      <c r="AT618" s="164" t="s">
        <v>153</v>
      </c>
      <c r="AU618" s="164" t="s">
        <v>82</v>
      </c>
      <c r="AY618" s="18" t="s">
        <v>150</v>
      </c>
      <c r="BE618" s="165">
        <f>IF(N618="základní",J618,0)</f>
        <v>0</v>
      </c>
      <c r="BF618" s="165">
        <f>IF(N618="snížená",J618,0)</f>
        <v>0</v>
      </c>
      <c r="BG618" s="165">
        <f>IF(N618="zákl. přenesená",J618,0)</f>
        <v>0</v>
      </c>
      <c r="BH618" s="165">
        <f>IF(N618="sníž. přenesená",J618,0)</f>
        <v>0</v>
      </c>
      <c r="BI618" s="165">
        <f>IF(N618="nulová",J618,0)</f>
        <v>0</v>
      </c>
      <c r="BJ618" s="18" t="s">
        <v>80</v>
      </c>
      <c r="BK618" s="165">
        <f>ROUND(I618*H618,2)</f>
        <v>0</v>
      </c>
      <c r="BL618" s="18" t="s">
        <v>158</v>
      </c>
      <c r="BM618" s="164" t="s">
        <v>694</v>
      </c>
    </row>
    <row r="619" spans="1:65" s="2" customFormat="1" ht="97.5">
      <c r="A619" s="33"/>
      <c r="B619" s="34"/>
      <c r="C619" s="33"/>
      <c r="D619" s="167" t="s">
        <v>170</v>
      </c>
      <c r="E619" s="33"/>
      <c r="F619" s="178" t="s">
        <v>670</v>
      </c>
      <c r="G619" s="33"/>
      <c r="H619" s="33"/>
      <c r="I619" s="92"/>
      <c r="J619" s="33"/>
      <c r="K619" s="33"/>
      <c r="L619" s="34"/>
      <c r="M619" s="176"/>
      <c r="N619" s="177"/>
      <c r="O619" s="54"/>
      <c r="P619" s="54"/>
      <c r="Q619" s="54"/>
      <c r="R619" s="54"/>
      <c r="S619" s="54"/>
      <c r="T619" s="55"/>
      <c r="U619" s="33"/>
      <c r="V619" s="33"/>
      <c r="W619" s="33"/>
      <c r="X619" s="33"/>
      <c r="Y619" s="33"/>
      <c r="Z619" s="33"/>
      <c r="AA619" s="33"/>
      <c r="AB619" s="33"/>
      <c r="AC619" s="33"/>
      <c r="AD619" s="33"/>
      <c r="AE619" s="33"/>
      <c r="AT619" s="18" t="s">
        <v>170</v>
      </c>
      <c r="AU619" s="18" t="s">
        <v>82</v>
      </c>
    </row>
    <row r="620" spans="1:65" s="2" customFormat="1" ht="36" customHeight="1">
      <c r="A620" s="33"/>
      <c r="B620" s="152"/>
      <c r="C620" s="153" t="s">
        <v>695</v>
      </c>
      <c r="D620" s="153" t="s">
        <v>153</v>
      </c>
      <c r="E620" s="154" t="s">
        <v>696</v>
      </c>
      <c r="F620" s="155" t="s">
        <v>697</v>
      </c>
      <c r="G620" s="156" t="s">
        <v>193</v>
      </c>
      <c r="H620" s="157">
        <v>7.2569999999999997</v>
      </c>
      <c r="I620" s="158"/>
      <c r="J620" s="159">
        <f>ROUND(I620*H620,2)</f>
        <v>0</v>
      </c>
      <c r="K620" s="155" t="s">
        <v>157</v>
      </c>
      <c r="L620" s="34"/>
      <c r="M620" s="160" t="s">
        <v>3</v>
      </c>
      <c r="N620" s="161" t="s">
        <v>43</v>
      </c>
      <c r="O620" s="54"/>
      <c r="P620" s="162">
        <f>O620*H620</f>
        <v>0</v>
      </c>
      <c r="Q620" s="162">
        <v>0</v>
      </c>
      <c r="R620" s="162">
        <f>Q620*H620</f>
        <v>0</v>
      </c>
      <c r="S620" s="162">
        <v>0</v>
      </c>
      <c r="T620" s="163">
        <f>S620*H620</f>
        <v>0</v>
      </c>
      <c r="U620" s="33"/>
      <c r="V620" s="33"/>
      <c r="W620" s="33"/>
      <c r="X620" s="33"/>
      <c r="Y620" s="33"/>
      <c r="Z620" s="33"/>
      <c r="AA620" s="33"/>
      <c r="AB620" s="33"/>
      <c r="AC620" s="33"/>
      <c r="AD620" s="33"/>
      <c r="AE620" s="33"/>
      <c r="AR620" s="164" t="s">
        <v>158</v>
      </c>
      <c r="AT620" s="164" t="s">
        <v>153</v>
      </c>
      <c r="AU620" s="164" t="s">
        <v>82</v>
      </c>
      <c r="AY620" s="18" t="s">
        <v>150</v>
      </c>
      <c r="BE620" s="165">
        <f>IF(N620="základní",J620,0)</f>
        <v>0</v>
      </c>
      <c r="BF620" s="165">
        <f>IF(N620="snížená",J620,0)</f>
        <v>0</v>
      </c>
      <c r="BG620" s="165">
        <f>IF(N620="zákl. přenesená",J620,0)</f>
        <v>0</v>
      </c>
      <c r="BH620" s="165">
        <f>IF(N620="sníž. přenesená",J620,0)</f>
        <v>0</v>
      </c>
      <c r="BI620" s="165">
        <f>IF(N620="nulová",J620,0)</f>
        <v>0</v>
      </c>
      <c r="BJ620" s="18" t="s">
        <v>80</v>
      </c>
      <c r="BK620" s="165">
        <f>ROUND(I620*H620,2)</f>
        <v>0</v>
      </c>
      <c r="BL620" s="18" t="s">
        <v>158</v>
      </c>
      <c r="BM620" s="164" t="s">
        <v>698</v>
      </c>
    </row>
    <row r="621" spans="1:65" s="2" customFormat="1" ht="97.5">
      <c r="A621" s="33"/>
      <c r="B621" s="34"/>
      <c r="C621" s="33"/>
      <c r="D621" s="167" t="s">
        <v>170</v>
      </c>
      <c r="E621" s="33"/>
      <c r="F621" s="178" t="s">
        <v>670</v>
      </c>
      <c r="G621" s="33"/>
      <c r="H621" s="33"/>
      <c r="I621" s="92"/>
      <c r="J621" s="33"/>
      <c r="K621" s="33"/>
      <c r="L621" s="34"/>
      <c r="M621" s="176"/>
      <c r="N621" s="177"/>
      <c r="O621" s="54"/>
      <c r="P621" s="54"/>
      <c r="Q621" s="54"/>
      <c r="R621" s="54"/>
      <c r="S621" s="54"/>
      <c r="T621" s="55"/>
      <c r="U621" s="33"/>
      <c r="V621" s="33"/>
      <c r="W621" s="33"/>
      <c r="X621" s="33"/>
      <c r="Y621" s="33"/>
      <c r="Z621" s="33"/>
      <c r="AA621" s="33"/>
      <c r="AB621" s="33"/>
      <c r="AC621" s="33"/>
      <c r="AD621" s="33"/>
      <c r="AE621" s="33"/>
      <c r="AT621" s="18" t="s">
        <v>170</v>
      </c>
      <c r="AU621" s="18" t="s">
        <v>82</v>
      </c>
    </row>
    <row r="622" spans="1:65" s="13" customFormat="1">
      <c r="B622" s="166"/>
      <c r="D622" s="167" t="s">
        <v>160</v>
      </c>
      <c r="E622" s="168" t="s">
        <v>3</v>
      </c>
      <c r="F622" s="169" t="s">
        <v>699</v>
      </c>
      <c r="H622" s="170">
        <v>7.2569999999999997</v>
      </c>
      <c r="I622" s="171"/>
      <c r="L622" s="166"/>
      <c r="M622" s="172"/>
      <c r="N622" s="173"/>
      <c r="O622" s="173"/>
      <c r="P622" s="173"/>
      <c r="Q622" s="173"/>
      <c r="R622" s="173"/>
      <c r="S622" s="173"/>
      <c r="T622" s="174"/>
      <c r="AT622" s="168" t="s">
        <v>160</v>
      </c>
      <c r="AU622" s="168" t="s">
        <v>82</v>
      </c>
      <c r="AV622" s="13" t="s">
        <v>82</v>
      </c>
      <c r="AW622" s="13" t="s">
        <v>34</v>
      </c>
      <c r="AX622" s="13" t="s">
        <v>80</v>
      </c>
      <c r="AY622" s="168" t="s">
        <v>150</v>
      </c>
    </row>
    <row r="623" spans="1:65" s="12" customFormat="1" ht="22.9" customHeight="1">
      <c r="B623" s="139"/>
      <c r="D623" s="140" t="s">
        <v>71</v>
      </c>
      <c r="E623" s="150" t="s">
        <v>700</v>
      </c>
      <c r="F623" s="150" t="s">
        <v>701</v>
      </c>
      <c r="I623" s="142"/>
      <c r="J623" s="151">
        <f>BK623</f>
        <v>0</v>
      </c>
      <c r="L623" s="139"/>
      <c r="M623" s="144"/>
      <c r="N623" s="145"/>
      <c r="O623" s="145"/>
      <c r="P623" s="146">
        <f>SUM(P624:P625)</f>
        <v>0</v>
      </c>
      <c r="Q623" s="145"/>
      <c r="R623" s="146">
        <f>SUM(R624:R625)</f>
        <v>0</v>
      </c>
      <c r="S623" s="145"/>
      <c r="T623" s="147">
        <f>SUM(T624:T625)</f>
        <v>0</v>
      </c>
      <c r="AR623" s="140" t="s">
        <v>80</v>
      </c>
      <c r="AT623" s="148" t="s">
        <v>71</v>
      </c>
      <c r="AU623" s="148" t="s">
        <v>80</v>
      </c>
      <c r="AY623" s="140" t="s">
        <v>150</v>
      </c>
      <c r="BK623" s="149">
        <f>SUM(BK624:BK625)</f>
        <v>0</v>
      </c>
    </row>
    <row r="624" spans="1:65" s="2" customFormat="1" ht="48" customHeight="1">
      <c r="A624" s="33"/>
      <c r="B624" s="152"/>
      <c r="C624" s="153" t="s">
        <v>702</v>
      </c>
      <c r="D624" s="153" t="s">
        <v>153</v>
      </c>
      <c r="E624" s="154" t="s">
        <v>703</v>
      </c>
      <c r="F624" s="155" t="s">
        <v>704</v>
      </c>
      <c r="G624" s="156" t="s">
        <v>193</v>
      </c>
      <c r="H624" s="157">
        <v>142.07400000000001</v>
      </c>
      <c r="I624" s="158"/>
      <c r="J624" s="159">
        <f>ROUND(I624*H624,2)</f>
        <v>0</v>
      </c>
      <c r="K624" s="155" t="s">
        <v>157</v>
      </c>
      <c r="L624" s="34"/>
      <c r="M624" s="160" t="s">
        <v>3</v>
      </c>
      <c r="N624" s="161" t="s">
        <v>43</v>
      </c>
      <c r="O624" s="54"/>
      <c r="P624" s="162">
        <f>O624*H624</f>
        <v>0</v>
      </c>
      <c r="Q624" s="162">
        <v>0</v>
      </c>
      <c r="R624" s="162">
        <f>Q624*H624</f>
        <v>0</v>
      </c>
      <c r="S624" s="162">
        <v>0</v>
      </c>
      <c r="T624" s="163">
        <f>S624*H624</f>
        <v>0</v>
      </c>
      <c r="U624" s="33"/>
      <c r="V624" s="33"/>
      <c r="W624" s="33"/>
      <c r="X624" s="33"/>
      <c r="Y624" s="33"/>
      <c r="Z624" s="33"/>
      <c r="AA624" s="33"/>
      <c r="AB624" s="33"/>
      <c r="AC624" s="33"/>
      <c r="AD624" s="33"/>
      <c r="AE624" s="33"/>
      <c r="AR624" s="164" t="s">
        <v>158</v>
      </c>
      <c r="AT624" s="164" t="s">
        <v>153</v>
      </c>
      <c r="AU624" s="164" t="s">
        <v>82</v>
      </c>
      <c r="AY624" s="18" t="s">
        <v>150</v>
      </c>
      <c r="BE624" s="165">
        <f>IF(N624="základní",J624,0)</f>
        <v>0</v>
      </c>
      <c r="BF624" s="165">
        <f>IF(N624="snížená",J624,0)</f>
        <v>0</v>
      </c>
      <c r="BG624" s="165">
        <f>IF(N624="zákl. přenesená",J624,0)</f>
        <v>0</v>
      </c>
      <c r="BH624" s="165">
        <f>IF(N624="sníž. přenesená",J624,0)</f>
        <v>0</v>
      </c>
      <c r="BI624" s="165">
        <f>IF(N624="nulová",J624,0)</f>
        <v>0</v>
      </c>
      <c r="BJ624" s="18" t="s">
        <v>80</v>
      </c>
      <c r="BK624" s="165">
        <f>ROUND(I624*H624,2)</f>
        <v>0</v>
      </c>
      <c r="BL624" s="18" t="s">
        <v>158</v>
      </c>
      <c r="BM624" s="164" t="s">
        <v>705</v>
      </c>
    </row>
    <row r="625" spans="1:65" s="2" customFormat="1" ht="87.75">
      <c r="A625" s="33"/>
      <c r="B625" s="34"/>
      <c r="C625" s="33"/>
      <c r="D625" s="167" t="s">
        <v>170</v>
      </c>
      <c r="E625" s="33"/>
      <c r="F625" s="178" t="s">
        <v>706</v>
      </c>
      <c r="G625" s="33"/>
      <c r="H625" s="33"/>
      <c r="I625" s="92"/>
      <c r="J625" s="33"/>
      <c r="K625" s="33"/>
      <c r="L625" s="34"/>
      <c r="M625" s="176"/>
      <c r="N625" s="177"/>
      <c r="O625" s="54"/>
      <c r="P625" s="54"/>
      <c r="Q625" s="54"/>
      <c r="R625" s="54"/>
      <c r="S625" s="54"/>
      <c r="T625" s="55"/>
      <c r="U625" s="33"/>
      <c r="V625" s="33"/>
      <c r="W625" s="33"/>
      <c r="X625" s="33"/>
      <c r="Y625" s="33"/>
      <c r="Z625" s="33"/>
      <c r="AA625" s="33"/>
      <c r="AB625" s="33"/>
      <c r="AC625" s="33"/>
      <c r="AD625" s="33"/>
      <c r="AE625" s="33"/>
      <c r="AT625" s="18" t="s">
        <v>170</v>
      </c>
      <c r="AU625" s="18" t="s">
        <v>82</v>
      </c>
    </row>
    <row r="626" spans="1:65" s="12" customFormat="1" ht="25.9" customHeight="1">
      <c r="B626" s="139"/>
      <c r="D626" s="140" t="s">
        <v>71</v>
      </c>
      <c r="E626" s="141" t="s">
        <v>707</v>
      </c>
      <c r="F626" s="141" t="s">
        <v>708</v>
      </c>
      <c r="I626" s="142"/>
      <c r="J626" s="143">
        <f>BK626</f>
        <v>0</v>
      </c>
      <c r="L626" s="139"/>
      <c r="M626" s="144"/>
      <c r="N626" s="145"/>
      <c r="O626" s="145"/>
      <c r="P626" s="146">
        <f>P627+P651+P668+P673+P676+P709+P769+P778+P800+P822+P1018+P1024+P1061+P1070</f>
        <v>0</v>
      </c>
      <c r="Q626" s="145"/>
      <c r="R626" s="146">
        <f>R627+R651+R668+R673+R676+R709+R769+R778+R800+R822+R1018+R1024+R1061+R1070</f>
        <v>20.574455799999999</v>
      </c>
      <c r="S626" s="145"/>
      <c r="T626" s="147">
        <f>T627+T651+T668+T673+T676+T709+T769+T778+T800+T822+T1018+T1024+T1061+T1070</f>
        <v>106.5352456</v>
      </c>
      <c r="AR626" s="140" t="s">
        <v>82</v>
      </c>
      <c r="AT626" s="148" t="s">
        <v>71</v>
      </c>
      <c r="AU626" s="148" t="s">
        <v>72</v>
      </c>
      <c r="AY626" s="140" t="s">
        <v>150</v>
      </c>
      <c r="BK626" s="149">
        <f>BK627+BK651+BK668+BK673+BK676+BK709+BK769+BK778+BK800+BK822+BK1018+BK1024+BK1061+BK1070</f>
        <v>0</v>
      </c>
    </row>
    <row r="627" spans="1:65" s="12" customFormat="1" ht="22.9" customHeight="1">
      <c r="B627" s="139"/>
      <c r="D627" s="140" t="s">
        <v>71</v>
      </c>
      <c r="E627" s="150" t="s">
        <v>709</v>
      </c>
      <c r="F627" s="150" t="s">
        <v>710</v>
      </c>
      <c r="I627" s="142"/>
      <c r="J627" s="151">
        <f>BK627</f>
        <v>0</v>
      </c>
      <c r="L627" s="139"/>
      <c r="M627" s="144"/>
      <c r="N627" s="145"/>
      <c r="O627" s="145"/>
      <c r="P627" s="146">
        <f>SUM(P628:P650)</f>
        <v>0</v>
      </c>
      <c r="Q627" s="145"/>
      <c r="R627" s="146">
        <f>SUM(R628:R650)</f>
        <v>0.97341487999999998</v>
      </c>
      <c r="S627" s="145"/>
      <c r="T627" s="147">
        <f>SUM(T628:T650)</f>
        <v>0</v>
      </c>
      <c r="AR627" s="140" t="s">
        <v>82</v>
      </c>
      <c r="AT627" s="148" t="s">
        <v>71</v>
      </c>
      <c r="AU627" s="148" t="s">
        <v>80</v>
      </c>
      <c r="AY627" s="140" t="s">
        <v>150</v>
      </c>
      <c r="BK627" s="149">
        <f>SUM(BK628:BK650)</f>
        <v>0</v>
      </c>
    </row>
    <row r="628" spans="1:65" s="2" customFormat="1" ht="24" customHeight="1">
      <c r="A628" s="33"/>
      <c r="B628" s="152"/>
      <c r="C628" s="153" t="s">
        <v>711</v>
      </c>
      <c r="D628" s="153" t="s">
        <v>153</v>
      </c>
      <c r="E628" s="154" t="s">
        <v>712</v>
      </c>
      <c r="F628" s="155" t="s">
        <v>713</v>
      </c>
      <c r="G628" s="156" t="s">
        <v>200</v>
      </c>
      <c r="H628" s="157">
        <v>80.400000000000006</v>
      </c>
      <c r="I628" s="158"/>
      <c r="J628" s="159">
        <f>ROUND(I628*H628,2)</f>
        <v>0</v>
      </c>
      <c r="K628" s="155" t="s">
        <v>157</v>
      </c>
      <c r="L628" s="34"/>
      <c r="M628" s="160" t="s">
        <v>3</v>
      </c>
      <c r="N628" s="161" t="s">
        <v>43</v>
      </c>
      <c r="O628" s="54"/>
      <c r="P628" s="162">
        <f>O628*H628</f>
        <v>0</v>
      </c>
      <c r="Q628" s="162">
        <v>4.5799999999999999E-3</v>
      </c>
      <c r="R628" s="162">
        <f>Q628*H628</f>
        <v>0.368232</v>
      </c>
      <c r="S628" s="162">
        <v>0</v>
      </c>
      <c r="T628" s="163">
        <f>S628*H628</f>
        <v>0</v>
      </c>
      <c r="U628" s="33"/>
      <c r="V628" s="33"/>
      <c r="W628" s="33"/>
      <c r="X628" s="33"/>
      <c r="Y628" s="33"/>
      <c r="Z628" s="33"/>
      <c r="AA628" s="33"/>
      <c r="AB628" s="33"/>
      <c r="AC628" s="33"/>
      <c r="AD628" s="33"/>
      <c r="AE628" s="33"/>
      <c r="AR628" s="164" t="s">
        <v>246</v>
      </c>
      <c r="AT628" s="164" t="s">
        <v>153</v>
      </c>
      <c r="AU628" s="164" t="s">
        <v>82</v>
      </c>
      <c r="AY628" s="18" t="s">
        <v>150</v>
      </c>
      <c r="BE628" s="165">
        <f>IF(N628="základní",J628,0)</f>
        <v>0</v>
      </c>
      <c r="BF628" s="165">
        <f>IF(N628="snížená",J628,0)</f>
        <v>0</v>
      </c>
      <c r="BG628" s="165">
        <f>IF(N628="zákl. přenesená",J628,0)</f>
        <v>0</v>
      </c>
      <c r="BH628" s="165">
        <f>IF(N628="sníž. přenesená",J628,0)</f>
        <v>0</v>
      </c>
      <c r="BI628" s="165">
        <f>IF(N628="nulová",J628,0)</f>
        <v>0</v>
      </c>
      <c r="BJ628" s="18" t="s">
        <v>80</v>
      </c>
      <c r="BK628" s="165">
        <f>ROUND(I628*H628,2)</f>
        <v>0</v>
      </c>
      <c r="BL628" s="18" t="s">
        <v>246</v>
      </c>
      <c r="BM628" s="164" t="s">
        <v>714</v>
      </c>
    </row>
    <row r="629" spans="1:65" s="13" customFormat="1" ht="22.5">
      <c r="B629" s="166"/>
      <c r="D629" s="167" t="s">
        <v>160</v>
      </c>
      <c r="E629" s="168" t="s">
        <v>3</v>
      </c>
      <c r="F629" s="169" t="s">
        <v>486</v>
      </c>
      <c r="H629" s="170">
        <v>80.400000000000006</v>
      </c>
      <c r="I629" s="171"/>
      <c r="L629" s="166"/>
      <c r="M629" s="172"/>
      <c r="N629" s="173"/>
      <c r="O629" s="173"/>
      <c r="P629" s="173"/>
      <c r="Q629" s="173"/>
      <c r="R629" s="173"/>
      <c r="S629" s="173"/>
      <c r="T629" s="174"/>
      <c r="AT629" s="168" t="s">
        <v>160</v>
      </c>
      <c r="AU629" s="168" t="s">
        <v>82</v>
      </c>
      <c r="AV629" s="13" t="s">
        <v>82</v>
      </c>
      <c r="AW629" s="13" t="s">
        <v>34</v>
      </c>
      <c r="AX629" s="13" t="s">
        <v>80</v>
      </c>
      <c r="AY629" s="168" t="s">
        <v>150</v>
      </c>
    </row>
    <row r="630" spans="1:65" s="2" customFormat="1" ht="24" customHeight="1">
      <c r="A630" s="33"/>
      <c r="B630" s="152"/>
      <c r="C630" s="153" t="s">
        <v>715</v>
      </c>
      <c r="D630" s="153" t="s">
        <v>153</v>
      </c>
      <c r="E630" s="154" t="s">
        <v>716</v>
      </c>
      <c r="F630" s="155" t="s">
        <v>717</v>
      </c>
      <c r="G630" s="156" t="s">
        <v>200</v>
      </c>
      <c r="H630" s="157">
        <v>132.136</v>
      </c>
      <c r="I630" s="158"/>
      <c r="J630" s="159">
        <f>ROUND(I630*H630,2)</f>
        <v>0</v>
      </c>
      <c r="K630" s="155" t="s">
        <v>157</v>
      </c>
      <c r="L630" s="34"/>
      <c r="M630" s="160" t="s">
        <v>3</v>
      </c>
      <c r="N630" s="161" t="s">
        <v>43</v>
      </c>
      <c r="O630" s="54"/>
      <c r="P630" s="162">
        <f>O630*H630</f>
        <v>0</v>
      </c>
      <c r="Q630" s="162">
        <v>4.5799999999999999E-3</v>
      </c>
      <c r="R630" s="162">
        <f>Q630*H630</f>
        <v>0.60518287999999998</v>
      </c>
      <c r="S630" s="162">
        <v>0</v>
      </c>
      <c r="T630" s="163">
        <f>S630*H630</f>
        <v>0</v>
      </c>
      <c r="U630" s="33"/>
      <c r="V630" s="33"/>
      <c r="W630" s="33"/>
      <c r="X630" s="33"/>
      <c r="Y630" s="33"/>
      <c r="Z630" s="33"/>
      <c r="AA630" s="33"/>
      <c r="AB630" s="33"/>
      <c r="AC630" s="33"/>
      <c r="AD630" s="33"/>
      <c r="AE630" s="33"/>
      <c r="AR630" s="164" t="s">
        <v>246</v>
      </c>
      <c r="AT630" s="164" t="s">
        <v>153</v>
      </c>
      <c r="AU630" s="164" t="s">
        <v>82</v>
      </c>
      <c r="AY630" s="18" t="s">
        <v>150</v>
      </c>
      <c r="BE630" s="165">
        <f>IF(N630="základní",J630,0)</f>
        <v>0</v>
      </c>
      <c r="BF630" s="165">
        <f>IF(N630="snížená",J630,0)</f>
        <v>0</v>
      </c>
      <c r="BG630" s="165">
        <f>IF(N630="zákl. přenesená",J630,0)</f>
        <v>0</v>
      </c>
      <c r="BH630" s="165">
        <f>IF(N630="sníž. přenesená",J630,0)</f>
        <v>0</v>
      </c>
      <c r="BI630" s="165">
        <f>IF(N630="nulová",J630,0)</f>
        <v>0</v>
      </c>
      <c r="BJ630" s="18" t="s">
        <v>80</v>
      </c>
      <c r="BK630" s="165">
        <f>ROUND(I630*H630,2)</f>
        <v>0</v>
      </c>
      <c r="BL630" s="18" t="s">
        <v>246</v>
      </c>
      <c r="BM630" s="164" t="s">
        <v>718</v>
      </c>
    </row>
    <row r="631" spans="1:65" s="13" customFormat="1">
      <c r="B631" s="166"/>
      <c r="D631" s="167" t="s">
        <v>160</v>
      </c>
      <c r="E631" s="168" t="s">
        <v>3</v>
      </c>
      <c r="F631" s="169" t="s">
        <v>719</v>
      </c>
      <c r="H631" s="170">
        <v>22.12</v>
      </c>
      <c r="I631" s="171"/>
      <c r="L631" s="166"/>
      <c r="M631" s="172"/>
      <c r="N631" s="173"/>
      <c r="O631" s="173"/>
      <c r="P631" s="173"/>
      <c r="Q631" s="173"/>
      <c r="R631" s="173"/>
      <c r="S631" s="173"/>
      <c r="T631" s="174"/>
      <c r="AT631" s="168" t="s">
        <v>160</v>
      </c>
      <c r="AU631" s="168" t="s">
        <v>82</v>
      </c>
      <c r="AV631" s="13" t="s">
        <v>82</v>
      </c>
      <c r="AW631" s="13" t="s">
        <v>34</v>
      </c>
      <c r="AX631" s="13" t="s">
        <v>72</v>
      </c>
      <c r="AY631" s="168" t="s">
        <v>150</v>
      </c>
    </row>
    <row r="632" spans="1:65" s="13" customFormat="1">
      <c r="B632" s="166"/>
      <c r="D632" s="167" t="s">
        <v>160</v>
      </c>
      <c r="E632" s="168" t="s">
        <v>3</v>
      </c>
      <c r="F632" s="169" t="s">
        <v>720</v>
      </c>
      <c r="H632" s="170">
        <v>1.56</v>
      </c>
      <c r="I632" s="171"/>
      <c r="L632" s="166"/>
      <c r="M632" s="172"/>
      <c r="N632" s="173"/>
      <c r="O632" s="173"/>
      <c r="P632" s="173"/>
      <c r="Q632" s="173"/>
      <c r="R632" s="173"/>
      <c r="S632" s="173"/>
      <c r="T632" s="174"/>
      <c r="AT632" s="168" t="s">
        <v>160</v>
      </c>
      <c r="AU632" s="168" t="s">
        <v>82</v>
      </c>
      <c r="AV632" s="13" t="s">
        <v>82</v>
      </c>
      <c r="AW632" s="13" t="s">
        <v>34</v>
      </c>
      <c r="AX632" s="13" t="s">
        <v>72</v>
      </c>
      <c r="AY632" s="168" t="s">
        <v>150</v>
      </c>
    </row>
    <row r="633" spans="1:65" s="13" customFormat="1">
      <c r="B633" s="166"/>
      <c r="D633" s="167" t="s">
        <v>160</v>
      </c>
      <c r="E633" s="168" t="s">
        <v>3</v>
      </c>
      <c r="F633" s="169" t="s">
        <v>720</v>
      </c>
      <c r="H633" s="170">
        <v>1.56</v>
      </c>
      <c r="I633" s="171"/>
      <c r="L633" s="166"/>
      <c r="M633" s="172"/>
      <c r="N633" s="173"/>
      <c r="O633" s="173"/>
      <c r="P633" s="173"/>
      <c r="Q633" s="173"/>
      <c r="R633" s="173"/>
      <c r="S633" s="173"/>
      <c r="T633" s="174"/>
      <c r="AT633" s="168" t="s">
        <v>160</v>
      </c>
      <c r="AU633" s="168" t="s">
        <v>82</v>
      </c>
      <c r="AV633" s="13" t="s">
        <v>82</v>
      </c>
      <c r="AW633" s="13" t="s">
        <v>34</v>
      </c>
      <c r="AX633" s="13" t="s">
        <v>72</v>
      </c>
      <c r="AY633" s="168" t="s">
        <v>150</v>
      </c>
    </row>
    <row r="634" spans="1:65" s="13" customFormat="1">
      <c r="B634" s="166"/>
      <c r="D634" s="167" t="s">
        <v>160</v>
      </c>
      <c r="E634" s="168" t="s">
        <v>3</v>
      </c>
      <c r="F634" s="169" t="s">
        <v>721</v>
      </c>
      <c r="H634" s="170">
        <v>1.71</v>
      </c>
      <c r="I634" s="171"/>
      <c r="L634" s="166"/>
      <c r="M634" s="172"/>
      <c r="N634" s="173"/>
      <c r="O634" s="173"/>
      <c r="P634" s="173"/>
      <c r="Q634" s="173"/>
      <c r="R634" s="173"/>
      <c r="S634" s="173"/>
      <c r="T634" s="174"/>
      <c r="AT634" s="168" t="s">
        <v>160</v>
      </c>
      <c r="AU634" s="168" t="s">
        <v>82</v>
      </c>
      <c r="AV634" s="13" t="s">
        <v>82</v>
      </c>
      <c r="AW634" s="13" t="s">
        <v>34</v>
      </c>
      <c r="AX634" s="13" t="s">
        <v>72</v>
      </c>
      <c r="AY634" s="168" t="s">
        <v>150</v>
      </c>
    </row>
    <row r="635" spans="1:65" s="13" customFormat="1">
      <c r="B635" s="166"/>
      <c r="D635" s="167" t="s">
        <v>160</v>
      </c>
      <c r="E635" s="168" t="s">
        <v>3</v>
      </c>
      <c r="F635" s="169" t="s">
        <v>721</v>
      </c>
      <c r="H635" s="170">
        <v>1.71</v>
      </c>
      <c r="I635" s="171"/>
      <c r="L635" s="166"/>
      <c r="M635" s="172"/>
      <c r="N635" s="173"/>
      <c r="O635" s="173"/>
      <c r="P635" s="173"/>
      <c r="Q635" s="173"/>
      <c r="R635" s="173"/>
      <c r="S635" s="173"/>
      <c r="T635" s="174"/>
      <c r="AT635" s="168" t="s">
        <v>160</v>
      </c>
      <c r="AU635" s="168" t="s">
        <v>82</v>
      </c>
      <c r="AV635" s="13" t="s">
        <v>82</v>
      </c>
      <c r="AW635" s="13" t="s">
        <v>34</v>
      </c>
      <c r="AX635" s="13" t="s">
        <v>72</v>
      </c>
      <c r="AY635" s="168" t="s">
        <v>150</v>
      </c>
    </row>
    <row r="636" spans="1:65" s="13" customFormat="1">
      <c r="B636" s="166"/>
      <c r="D636" s="167" t="s">
        <v>160</v>
      </c>
      <c r="E636" s="168" t="s">
        <v>3</v>
      </c>
      <c r="F636" s="169" t="s">
        <v>722</v>
      </c>
      <c r="H636" s="170">
        <v>20.8</v>
      </c>
      <c r="I636" s="171"/>
      <c r="L636" s="166"/>
      <c r="M636" s="172"/>
      <c r="N636" s="173"/>
      <c r="O636" s="173"/>
      <c r="P636" s="173"/>
      <c r="Q636" s="173"/>
      <c r="R636" s="173"/>
      <c r="S636" s="173"/>
      <c r="T636" s="174"/>
      <c r="AT636" s="168" t="s">
        <v>160</v>
      </c>
      <c r="AU636" s="168" t="s">
        <v>82</v>
      </c>
      <c r="AV636" s="13" t="s">
        <v>82</v>
      </c>
      <c r="AW636" s="13" t="s">
        <v>34</v>
      </c>
      <c r="AX636" s="13" t="s">
        <v>72</v>
      </c>
      <c r="AY636" s="168" t="s">
        <v>150</v>
      </c>
    </row>
    <row r="637" spans="1:65" s="13" customFormat="1">
      <c r="B637" s="166"/>
      <c r="D637" s="167" t="s">
        <v>160</v>
      </c>
      <c r="E637" s="168" t="s">
        <v>3</v>
      </c>
      <c r="F637" s="169" t="s">
        <v>722</v>
      </c>
      <c r="H637" s="170">
        <v>20.8</v>
      </c>
      <c r="I637" s="171"/>
      <c r="L637" s="166"/>
      <c r="M637" s="172"/>
      <c r="N637" s="173"/>
      <c r="O637" s="173"/>
      <c r="P637" s="173"/>
      <c r="Q637" s="173"/>
      <c r="R637" s="173"/>
      <c r="S637" s="173"/>
      <c r="T637" s="174"/>
      <c r="AT637" s="168" t="s">
        <v>160</v>
      </c>
      <c r="AU637" s="168" t="s">
        <v>82</v>
      </c>
      <c r="AV637" s="13" t="s">
        <v>82</v>
      </c>
      <c r="AW637" s="13" t="s">
        <v>34</v>
      </c>
      <c r="AX637" s="13" t="s">
        <v>72</v>
      </c>
      <c r="AY637" s="168" t="s">
        <v>150</v>
      </c>
    </row>
    <row r="638" spans="1:65" s="13" customFormat="1">
      <c r="B638" s="166"/>
      <c r="D638" s="167" t="s">
        <v>160</v>
      </c>
      <c r="E638" s="168" t="s">
        <v>3</v>
      </c>
      <c r="F638" s="169" t="s">
        <v>723</v>
      </c>
      <c r="H638" s="170">
        <v>3.516</v>
      </c>
      <c r="I638" s="171"/>
      <c r="L638" s="166"/>
      <c r="M638" s="172"/>
      <c r="N638" s="173"/>
      <c r="O638" s="173"/>
      <c r="P638" s="173"/>
      <c r="Q638" s="173"/>
      <c r="R638" s="173"/>
      <c r="S638" s="173"/>
      <c r="T638" s="174"/>
      <c r="AT638" s="168" t="s">
        <v>160</v>
      </c>
      <c r="AU638" s="168" t="s">
        <v>82</v>
      </c>
      <c r="AV638" s="13" t="s">
        <v>82</v>
      </c>
      <c r="AW638" s="13" t="s">
        <v>34</v>
      </c>
      <c r="AX638" s="13" t="s">
        <v>72</v>
      </c>
      <c r="AY638" s="168" t="s">
        <v>150</v>
      </c>
    </row>
    <row r="639" spans="1:65" s="13" customFormat="1">
      <c r="B639" s="166"/>
      <c r="D639" s="167" t="s">
        <v>160</v>
      </c>
      <c r="E639" s="168" t="s">
        <v>3</v>
      </c>
      <c r="F639" s="169" t="s">
        <v>724</v>
      </c>
      <c r="H639" s="170">
        <v>16.079999999999998</v>
      </c>
      <c r="I639" s="171"/>
      <c r="L639" s="166"/>
      <c r="M639" s="172"/>
      <c r="N639" s="173"/>
      <c r="O639" s="173"/>
      <c r="P639" s="173"/>
      <c r="Q639" s="173"/>
      <c r="R639" s="173"/>
      <c r="S639" s="173"/>
      <c r="T639" s="174"/>
      <c r="AT639" s="168" t="s">
        <v>160</v>
      </c>
      <c r="AU639" s="168" t="s">
        <v>82</v>
      </c>
      <c r="AV639" s="13" t="s">
        <v>82</v>
      </c>
      <c r="AW639" s="13" t="s">
        <v>34</v>
      </c>
      <c r="AX639" s="13" t="s">
        <v>72</v>
      </c>
      <c r="AY639" s="168" t="s">
        <v>150</v>
      </c>
    </row>
    <row r="640" spans="1:65" s="13" customFormat="1">
      <c r="B640" s="166"/>
      <c r="D640" s="167" t="s">
        <v>160</v>
      </c>
      <c r="E640" s="168" t="s">
        <v>3</v>
      </c>
      <c r="F640" s="169" t="s">
        <v>725</v>
      </c>
      <c r="H640" s="170">
        <v>1.8120000000000001</v>
      </c>
      <c r="I640" s="171"/>
      <c r="L640" s="166"/>
      <c r="M640" s="172"/>
      <c r="N640" s="173"/>
      <c r="O640" s="173"/>
      <c r="P640" s="173"/>
      <c r="Q640" s="173"/>
      <c r="R640" s="173"/>
      <c r="S640" s="173"/>
      <c r="T640" s="174"/>
      <c r="AT640" s="168" t="s">
        <v>160</v>
      </c>
      <c r="AU640" s="168" t="s">
        <v>82</v>
      </c>
      <c r="AV640" s="13" t="s">
        <v>82</v>
      </c>
      <c r="AW640" s="13" t="s">
        <v>34</v>
      </c>
      <c r="AX640" s="13" t="s">
        <v>72</v>
      </c>
      <c r="AY640" s="168" t="s">
        <v>150</v>
      </c>
    </row>
    <row r="641" spans="1:65" s="13" customFormat="1">
      <c r="B641" s="166"/>
      <c r="D641" s="167" t="s">
        <v>160</v>
      </c>
      <c r="E641" s="168" t="s">
        <v>3</v>
      </c>
      <c r="F641" s="169" t="s">
        <v>726</v>
      </c>
      <c r="H641" s="170">
        <v>3.69</v>
      </c>
      <c r="I641" s="171"/>
      <c r="L641" s="166"/>
      <c r="M641" s="172"/>
      <c r="N641" s="173"/>
      <c r="O641" s="173"/>
      <c r="P641" s="173"/>
      <c r="Q641" s="173"/>
      <c r="R641" s="173"/>
      <c r="S641" s="173"/>
      <c r="T641" s="174"/>
      <c r="AT641" s="168" t="s">
        <v>160</v>
      </c>
      <c r="AU641" s="168" t="s">
        <v>82</v>
      </c>
      <c r="AV641" s="13" t="s">
        <v>82</v>
      </c>
      <c r="AW641" s="13" t="s">
        <v>34</v>
      </c>
      <c r="AX641" s="13" t="s">
        <v>72</v>
      </c>
      <c r="AY641" s="168" t="s">
        <v>150</v>
      </c>
    </row>
    <row r="642" spans="1:65" s="13" customFormat="1">
      <c r="B642" s="166"/>
      <c r="D642" s="167" t="s">
        <v>160</v>
      </c>
      <c r="E642" s="168" t="s">
        <v>3</v>
      </c>
      <c r="F642" s="169" t="s">
        <v>727</v>
      </c>
      <c r="H642" s="170">
        <v>1.89</v>
      </c>
      <c r="I642" s="171"/>
      <c r="L642" s="166"/>
      <c r="M642" s="172"/>
      <c r="N642" s="173"/>
      <c r="O642" s="173"/>
      <c r="P642" s="173"/>
      <c r="Q642" s="173"/>
      <c r="R642" s="173"/>
      <c r="S642" s="173"/>
      <c r="T642" s="174"/>
      <c r="AT642" s="168" t="s">
        <v>160</v>
      </c>
      <c r="AU642" s="168" t="s">
        <v>82</v>
      </c>
      <c r="AV642" s="13" t="s">
        <v>82</v>
      </c>
      <c r="AW642" s="13" t="s">
        <v>34</v>
      </c>
      <c r="AX642" s="13" t="s">
        <v>72</v>
      </c>
      <c r="AY642" s="168" t="s">
        <v>150</v>
      </c>
    </row>
    <row r="643" spans="1:65" s="13" customFormat="1">
      <c r="B643" s="166"/>
      <c r="D643" s="167" t="s">
        <v>160</v>
      </c>
      <c r="E643" s="168" t="s">
        <v>3</v>
      </c>
      <c r="F643" s="169" t="s">
        <v>728</v>
      </c>
      <c r="H643" s="170">
        <v>3.57</v>
      </c>
      <c r="I643" s="171"/>
      <c r="L643" s="166"/>
      <c r="M643" s="172"/>
      <c r="N643" s="173"/>
      <c r="O643" s="173"/>
      <c r="P643" s="173"/>
      <c r="Q643" s="173"/>
      <c r="R643" s="173"/>
      <c r="S643" s="173"/>
      <c r="T643" s="174"/>
      <c r="AT643" s="168" t="s">
        <v>160</v>
      </c>
      <c r="AU643" s="168" t="s">
        <v>82</v>
      </c>
      <c r="AV643" s="13" t="s">
        <v>82</v>
      </c>
      <c r="AW643" s="13" t="s">
        <v>34</v>
      </c>
      <c r="AX643" s="13" t="s">
        <v>72</v>
      </c>
      <c r="AY643" s="168" t="s">
        <v>150</v>
      </c>
    </row>
    <row r="644" spans="1:65" s="13" customFormat="1">
      <c r="B644" s="166"/>
      <c r="D644" s="167" t="s">
        <v>160</v>
      </c>
      <c r="E644" s="168" t="s">
        <v>3</v>
      </c>
      <c r="F644" s="169" t="s">
        <v>729</v>
      </c>
      <c r="H644" s="170">
        <v>25.6</v>
      </c>
      <c r="I644" s="171"/>
      <c r="L644" s="166"/>
      <c r="M644" s="172"/>
      <c r="N644" s="173"/>
      <c r="O644" s="173"/>
      <c r="P644" s="173"/>
      <c r="Q644" s="173"/>
      <c r="R644" s="173"/>
      <c r="S644" s="173"/>
      <c r="T644" s="174"/>
      <c r="AT644" s="168" t="s">
        <v>160</v>
      </c>
      <c r="AU644" s="168" t="s">
        <v>82</v>
      </c>
      <c r="AV644" s="13" t="s">
        <v>82</v>
      </c>
      <c r="AW644" s="13" t="s">
        <v>34</v>
      </c>
      <c r="AX644" s="13" t="s">
        <v>72</v>
      </c>
      <c r="AY644" s="168" t="s">
        <v>150</v>
      </c>
    </row>
    <row r="645" spans="1:65" s="13" customFormat="1">
      <c r="B645" s="166"/>
      <c r="D645" s="167" t="s">
        <v>160</v>
      </c>
      <c r="E645" s="168" t="s">
        <v>3</v>
      </c>
      <c r="F645" s="169" t="s">
        <v>730</v>
      </c>
      <c r="H645" s="170">
        <v>5.718</v>
      </c>
      <c r="I645" s="171"/>
      <c r="L645" s="166"/>
      <c r="M645" s="172"/>
      <c r="N645" s="173"/>
      <c r="O645" s="173"/>
      <c r="P645" s="173"/>
      <c r="Q645" s="173"/>
      <c r="R645" s="173"/>
      <c r="S645" s="173"/>
      <c r="T645" s="174"/>
      <c r="AT645" s="168" t="s">
        <v>160</v>
      </c>
      <c r="AU645" s="168" t="s">
        <v>82</v>
      </c>
      <c r="AV645" s="13" t="s">
        <v>82</v>
      </c>
      <c r="AW645" s="13" t="s">
        <v>34</v>
      </c>
      <c r="AX645" s="13" t="s">
        <v>72</v>
      </c>
      <c r="AY645" s="168" t="s">
        <v>150</v>
      </c>
    </row>
    <row r="646" spans="1:65" s="14" customFormat="1">
      <c r="B646" s="179"/>
      <c r="D646" s="167" t="s">
        <v>160</v>
      </c>
      <c r="E646" s="180" t="s">
        <v>3</v>
      </c>
      <c r="F646" s="181" t="s">
        <v>220</v>
      </c>
      <c r="H646" s="182">
        <v>132.136</v>
      </c>
      <c r="I646" s="183"/>
      <c r="L646" s="179"/>
      <c r="M646" s="184"/>
      <c r="N646" s="185"/>
      <c r="O646" s="185"/>
      <c r="P646" s="185"/>
      <c r="Q646" s="185"/>
      <c r="R646" s="185"/>
      <c r="S646" s="185"/>
      <c r="T646" s="186"/>
      <c r="AT646" s="180" t="s">
        <v>160</v>
      </c>
      <c r="AU646" s="180" t="s">
        <v>82</v>
      </c>
      <c r="AV646" s="14" t="s">
        <v>158</v>
      </c>
      <c r="AW646" s="14" t="s">
        <v>34</v>
      </c>
      <c r="AX646" s="14" t="s">
        <v>80</v>
      </c>
      <c r="AY646" s="180" t="s">
        <v>150</v>
      </c>
    </row>
    <row r="647" spans="1:65" s="2" customFormat="1" ht="48" customHeight="1">
      <c r="A647" s="33"/>
      <c r="B647" s="152"/>
      <c r="C647" s="153" t="s">
        <v>731</v>
      </c>
      <c r="D647" s="153" t="s">
        <v>153</v>
      </c>
      <c r="E647" s="154" t="s">
        <v>732</v>
      </c>
      <c r="F647" s="155" t="s">
        <v>733</v>
      </c>
      <c r="G647" s="156" t="s">
        <v>193</v>
      </c>
      <c r="H647" s="157">
        <v>0.97299999999999998</v>
      </c>
      <c r="I647" s="158"/>
      <c r="J647" s="159">
        <f>ROUND(I647*H647,2)</f>
        <v>0</v>
      </c>
      <c r="K647" s="155" t="s">
        <v>157</v>
      </c>
      <c r="L647" s="34"/>
      <c r="M647" s="160" t="s">
        <v>3</v>
      </c>
      <c r="N647" s="161" t="s">
        <v>43</v>
      </c>
      <c r="O647" s="54"/>
      <c r="P647" s="162">
        <f>O647*H647</f>
        <v>0</v>
      </c>
      <c r="Q647" s="162">
        <v>0</v>
      </c>
      <c r="R647" s="162">
        <f>Q647*H647</f>
        <v>0</v>
      </c>
      <c r="S647" s="162">
        <v>0</v>
      </c>
      <c r="T647" s="163">
        <f>S647*H647</f>
        <v>0</v>
      </c>
      <c r="U647" s="33"/>
      <c r="V647" s="33"/>
      <c r="W647" s="33"/>
      <c r="X647" s="33"/>
      <c r="Y647" s="33"/>
      <c r="Z647" s="33"/>
      <c r="AA647" s="33"/>
      <c r="AB647" s="33"/>
      <c r="AC647" s="33"/>
      <c r="AD647" s="33"/>
      <c r="AE647" s="33"/>
      <c r="AR647" s="164" t="s">
        <v>246</v>
      </c>
      <c r="AT647" s="164" t="s">
        <v>153</v>
      </c>
      <c r="AU647" s="164" t="s">
        <v>82</v>
      </c>
      <c r="AY647" s="18" t="s">
        <v>150</v>
      </c>
      <c r="BE647" s="165">
        <f>IF(N647="základní",J647,0)</f>
        <v>0</v>
      </c>
      <c r="BF647" s="165">
        <f>IF(N647="snížená",J647,0)</f>
        <v>0</v>
      </c>
      <c r="BG647" s="165">
        <f>IF(N647="zákl. přenesená",J647,0)</f>
        <v>0</v>
      </c>
      <c r="BH647" s="165">
        <f>IF(N647="sníž. přenesená",J647,0)</f>
        <v>0</v>
      </c>
      <c r="BI647" s="165">
        <f>IF(N647="nulová",J647,0)</f>
        <v>0</v>
      </c>
      <c r="BJ647" s="18" t="s">
        <v>80</v>
      </c>
      <c r="BK647" s="165">
        <f>ROUND(I647*H647,2)</f>
        <v>0</v>
      </c>
      <c r="BL647" s="18" t="s">
        <v>246</v>
      </c>
      <c r="BM647" s="164" t="s">
        <v>734</v>
      </c>
    </row>
    <row r="648" spans="1:65" s="2" customFormat="1" ht="126.75">
      <c r="A648" s="33"/>
      <c r="B648" s="34"/>
      <c r="C648" s="33"/>
      <c r="D648" s="167" t="s">
        <v>170</v>
      </c>
      <c r="E648" s="33"/>
      <c r="F648" s="178" t="s">
        <v>735</v>
      </c>
      <c r="G648" s="33"/>
      <c r="H648" s="33"/>
      <c r="I648" s="92"/>
      <c r="J648" s="33"/>
      <c r="K648" s="33"/>
      <c r="L648" s="34"/>
      <c r="M648" s="176"/>
      <c r="N648" s="177"/>
      <c r="O648" s="54"/>
      <c r="P648" s="54"/>
      <c r="Q648" s="54"/>
      <c r="R648" s="54"/>
      <c r="S648" s="54"/>
      <c r="T648" s="55"/>
      <c r="U648" s="33"/>
      <c r="V648" s="33"/>
      <c r="W648" s="33"/>
      <c r="X648" s="33"/>
      <c r="Y648" s="33"/>
      <c r="Z648" s="33"/>
      <c r="AA648" s="33"/>
      <c r="AB648" s="33"/>
      <c r="AC648" s="33"/>
      <c r="AD648" s="33"/>
      <c r="AE648" s="33"/>
      <c r="AT648" s="18" t="s">
        <v>170</v>
      </c>
      <c r="AU648" s="18" t="s">
        <v>82</v>
      </c>
    </row>
    <row r="649" spans="1:65" s="2" customFormat="1" ht="48" customHeight="1">
      <c r="A649" s="33"/>
      <c r="B649" s="152"/>
      <c r="C649" s="153" t="s">
        <v>736</v>
      </c>
      <c r="D649" s="153" t="s">
        <v>153</v>
      </c>
      <c r="E649" s="154" t="s">
        <v>737</v>
      </c>
      <c r="F649" s="155" t="s">
        <v>738</v>
      </c>
      <c r="G649" s="156" t="s">
        <v>193</v>
      </c>
      <c r="H649" s="157">
        <v>0.97299999999999998</v>
      </c>
      <c r="I649" s="158"/>
      <c r="J649" s="159">
        <f>ROUND(I649*H649,2)</f>
        <v>0</v>
      </c>
      <c r="K649" s="155" t="s">
        <v>157</v>
      </c>
      <c r="L649" s="34"/>
      <c r="M649" s="160" t="s">
        <v>3</v>
      </c>
      <c r="N649" s="161" t="s">
        <v>43</v>
      </c>
      <c r="O649" s="54"/>
      <c r="P649" s="162">
        <f>O649*H649</f>
        <v>0</v>
      </c>
      <c r="Q649" s="162">
        <v>0</v>
      </c>
      <c r="R649" s="162">
        <f>Q649*H649</f>
        <v>0</v>
      </c>
      <c r="S649" s="162">
        <v>0</v>
      </c>
      <c r="T649" s="163">
        <f>S649*H649</f>
        <v>0</v>
      </c>
      <c r="U649" s="33"/>
      <c r="V649" s="33"/>
      <c r="W649" s="33"/>
      <c r="X649" s="33"/>
      <c r="Y649" s="33"/>
      <c r="Z649" s="33"/>
      <c r="AA649" s="33"/>
      <c r="AB649" s="33"/>
      <c r="AC649" s="33"/>
      <c r="AD649" s="33"/>
      <c r="AE649" s="33"/>
      <c r="AR649" s="164" t="s">
        <v>246</v>
      </c>
      <c r="AT649" s="164" t="s">
        <v>153</v>
      </c>
      <c r="AU649" s="164" t="s">
        <v>82</v>
      </c>
      <c r="AY649" s="18" t="s">
        <v>150</v>
      </c>
      <c r="BE649" s="165">
        <f>IF(N649="základní",J649,0)</f>
        <v>0</v>
      </c>
      <c r="BF649" s="165">
        <f>IF(N649="snížená",J649,0)</f>
        <v>0</v>
      </c>
      <c r="BG649" s="165">
        <f>IF(N649="zákl. přenesená",J649,0)</f>
        <v>0</v>
      </c>
      <c r="BH649" s="165">
        <f>IF(N649="sníž. přenesená",J649,0)</f>
        <v>0</v>
      </c>
      <c r="BI649" s="165">
        <f>IF(N649="nulová",J649,0)</f>
        <v>0</v>
      </c>
      <c r="BJ649" s="18" t="s">
        <v>80</v>
      </c>
      <c r="BK649" s="165">
        <f>ROUND(I649*H649,2)</f>
        <v>0</v>
      </c>
      <c r="BL649" s="18" t="s">
        <v>246</v>
      </c>
      <c r="BM649" s="164" t="s">
        <v>739</v>
      </c>
    </row>
    <row r="650" spans="1:65" s="2" customFormat="1" ht="126.75">
      <c r="A650" s="33"/>
      <c r="B650" s="34"/>
      <c r="C650" s="33"/>
      <c r="D650" s="167" t="s">
        <v>170</v>
      </c>
      <c r="E650" s="33"/>
      <c r="F650" s="178" t="s">
        <v>735</v>
      </c>
      <c r="G650" s="33"/>
      <c r="H650" s="33"/>
      <c r="I650" s="92"/>
      <c r="J650" s="33"/>
      <c r="K650" s="33"/>
      <c r="L650" s="34"/>
      <c r="M650" s="176"/>
      <c r="N650" s="177"/>
      <c r="O650" s="54"/>
      <c r="P650" s="54"/>
      <c r="Q650" s="54"/>
      <c r="R650" s="54"/>
      <c r="S650" s="54"/>
      <c r="T650" s="55"/>
      <c r="U650" s="33"/>
      <c r="V650" s="33"/>
      <c r="W650" s="33"/>
      <c r="X650" s="33"/>
      <c r="Y650" s="33"/>
      <c r="Z650" s="33"/>
      <c r="AA650" s="33"/>
      <c r="AB650" s="33"/>
      <c r="AC650" s="33"/>
      <c r="AD650" s="33"/>
      <c r="AE650" s="33"/>
      <c r="AT650" s="18" t="s">
        <v>170</v>
      </c>
      <c r="AU650" s="18" t="s">
        <v>82</v>
      </c>
    </row>
    <row r="651" spans="1:65" s="12" customFormat="1" ht="22.9" customHeight="1">
      <c r="B651" s="139"/>
      <c r="D651" s="140" t="s">
        <v>71</v>
      </c>
      <c r="E651" s="150" t="s">
        <v>740</v>
      </c>
      <c r="F651" s="150" t="s">
        <v>741</v>
      </c>
      <c r="I651" s="142"/>
      <c r="J651" s="151">
        <f>BK651</f>
        <v>0</v>
      </c>
      <c r="L651" s="139"/>
      <c r="M651" s="144"/>
      <c r="N651" s="145"/>
      <c r="O651" s="145"/>
      <c r="P651" s="146">
        <f>SUM(P652:P667)</f>
        <v>0</v>
      </c>
      <c r="Q651" s="145"/>
      <c r="R651" s="146">
        <f>SUM(R652:R667)</f>
        <v>0</v>
      </c>
      <c r="S651" s="145"/>
      <c r="T651" s="147">
        <f>SUM(T652:T667)</f>
        <v>0.84933000000000014</v>
      </c>
      <c r="AR651" s="140" t="s">
        <v>82</v>
      </c>
      <c r="AT651" s="148" t="s">
        <v>71</v>
      </c>
      <c r="AU651" s="148" t="s">
        <v>80</v>
      </c>
      <c r="AY651" s="140" t="s">
        <v>150</v>
      </c>
      <c r="BK651" s="149">
        <f>SUM(BK652:BK667)</f>
        <v>0</v>
      </c>
    </row>
    <row r="652" spans="1:65" s="2" customFormat="1" ht="24" customHeight="1">
      <c r="A652" s="33"/>
      <c r="B652" s="152"/>
      <c r="C652" s="153" t="s">
        <v>742</v>
      </c>
      <c r="D652" s="153" t="s">
        <v>153</v>
      </c>
      <c r="E652" s="154" t="s">
        <v>743</v>
      </c>
      <c r="F652" s="155" t="s">
        <v>744</v>
      </c>
      <c r="G652" s="156" t="s">
        <v>745</v>
      </c>
      <c r="H652" s="157">
        <v>7</v>
      </c>
      <c r="I652" s="158"/>
      <c r="J652" s="159">
        <f t="shared" ref="J652:J660" si="0">ROUND(I652*H652,2)</f>
        <v>0</v>
      </c>
      <c r="K652" s="155" t="s">
        <v>157</v>
      </c>
      <c r="L652" s="34"/>
      <c r="M652" s="160" t="s">
        <v>3</v>
      </c>
      <c r="N652" s="161" t="s">
        <v>43</v>
      </c>
      <c r="O652" s="54"/>
      <c r="P652" s="162">
        <f t="shared" ref="P652:P660" si="1">O652*H652</f>
        <v>0</v>
      </c>
      <c r="Q652" s="162">
        <v>0</v>
      </c>
      <c r="R652" s="162">
        <f t="shared" ref="R652:R660" si="2">Q652*H652</f>
        <v>0</v>
      </c>
      <c r="S652" s="162">
        <v>1.933E-2</v>
      </c>
      <c r="T652" s="163">
        <f t="shared" ref="T652:T660" si="3">S652*H652</f>
        <v>0.13530999999999999</v>
      </c>
      <c r="U652" s="33"/>
      <c r="V652" s="33"/>
      <c r="W652" s="33"/>
      <c r="X652" s="33"/>
      <c r="Y652" s="33"/>
      <c r="Z652" s="33"/>
      <c r="AA652" s="33"/>
      <c r="AB652" s="33"/>
      <c r="AC652" s="33"/>
      <c r="AD652" s="33"/>
      <c r="AE652" s="33"/>
      <c r="AR652" s="164" t="s">
        <v>246</v>
      </c>
      <c r="AT652" s="164" t="s">
        <v>153</v>
      </c>
      <c r="AU652" s="164" t="s">
        <v>82</v>
      </c>
      <c r="AY652" s="18" t="s">
        <v>150</v>
      </c>
      <c r="BE652" s="165">
        <f t="shared" ref="BE652:BE660" si="4">IF(N652="základní",J652,0)</f>
        <v>0</v>
      </c>
      <c r="BF652" s="165">
        <f t="shared" ref="BF652:BF660" si="5">IF(N652="snížená",J652,0)</f>
        <v>0</v>
      </c>
      <c r="BG652" s="165">
        <f t="shared" ref="BG652:BG660" si="6">IF(N652="zákl. přenesená",J652,0)</f>
        <v>0</v>
      </c>
      <c r="BH652" s="165">
        <f t="shared" ref="BH652:BH660" si="7">IF(N652="sníž. přenesená",J652,0)</f>
        <v>0</v>
      </c>
      <c r="BI652" s="165">
        <f t="shared" ref="BI652:BI660" si="8">IF(N652="nulová",J652,0)</f>
        <v>0</v>
      </c>
      <c r="BJ652" s="18" t="s">
        <v>80</v>
      </c>
      <c r="BK652" s="165">
        <f t="shared" ref="BK652:BK660" si="9">ROUND(I652*H652,2)</f>
        <v>0</v>
      </c>
      <c r="BL652" s="18" t="s">
        <v>246</v>
      </c>
      <c r="BM652" s="164" t="s">
        <v>746</v>
      </c>
    </row>
    <row r="653" spans="1:65" s="2" customFormat="1" ht="16.5" customHeight="1">
      <c r="A653" s="33"/>
      <c r="B653" s="152"/>
      <c r="C653" s="153" t="s">
        <v>747</v>
      </c>
      <c r="D653" s="153" t="s">
        <v>153</v>
      </c>
      <c r="E653" s="154" t="s">
        <v>748</v>
      </c>
      <c r="F653" s="155" t="s">
        <v>749</v>
      </c>
      <c r="G653" s="156" t="s">
        <v>745</v>
      </c>
      <c r="H653" s="157">
        <v>22</v>
      </c>
      <c r="I653" s="158"/>
      <c r="J653" s="159">
        <f t="shared" si="0"/>
        <v>0</v>
      </c>
      <c r="K653" s="155" t="s">
        <v>157</v>
      </c>
      <c r="L653" s="34"/>
      <c r="M653" s="160" t="s">
        <v>3</v>
      </c>
      <c r="N653" s="161" t="s">
        <v>43</v>
      </c>
      <c r="O653" s="54"/>
      <c r="P653" s="162">
        <f t="shared" si="1"/>
        <v>0</v>
      </c>
      <c r="Q653" s="162">
        <v>0</v>
      </c>
      <c r="R653" s="162">
        <f t="shared" si="2"/>
        <v>0</v>
      </c>
      <c r="S653" s="162">
        <v>1.9460000000000002E-2</v>
      </c>
      <c r="T653" s="163">
        <f t="shared" si="3"/>
        <v>0.42812000000000006</v>
      </c>
      <c r="U653" s="33"/>
      <c r="V653" s="33"/>
      <c r="W653" s="33"/>
      <c r="X653" s="33"/>
      <c r="Y653" s="33"/>
      <c r="Z653" s="33"/>
      <c r="AA653" s="33"/>
      <c r="AB653" s="33"/>
      <c r="AC653" s="33"/>
      <c r="AD653" s="33"/>
      <c r="AE653" s="33"/>
      <c r="AR653" s="164" t="s">
        <v>246</v>
      </c>
      <c r="AT653" s="164" t="s">
        <v>153</v>
      </c>
      <c r="AU653" s="164" t="s">
        <v>82</v>
      </c>
      <c r="AY653" s="18" t="s">
        <v>150</v>
      </c>
      <c r="BE653" s="165">
        <f t="shared" si="4"/>
        <v>0</v>
      </c>
      <c r="BF653" s="165">
        <f t="shared" si="5"/>
        <v>0</v>
      </c>
      <c r="BG653" s="165">
        <f t="shared" si="6"/>
        <v>0</v>
      </c>
      <c r="BH653" s="165">
        <f t="shared" si="7"/>
        <v>0</v>
      </c>
      <c r="BI653" s="165">
        <f t="shared" si="8"/>
        <v>0</v>
      </c>
      <c r="BJ653" s="18" t="s">
        <v>80</v>
      </c>
      <c r="BK653" s="165">
        <f t="shared" si="9"/>
        <v>0</v>
      </c>
      <c r="BL653" s="18" t="s">
        <v>246</v>
      </c>
      <c r="BM653" s="164" t="s">
        <v>750</v>
      </c>
    </row>
    <row r="654" spans="1:65" s="2" customFormat="1" ht="16.5" customHeight="1">
      <c r="A654" s="33"/>
      <c r="B654" s="152"/>
      <c r="C654" s="153" t="s">
        <v>751</v>
      </c>
      <c r="D654" s="153" t="s">
        <v>153</v>
      </c>
      <c r="E654" s="154" t="s">
        <v>752</v>
      </c>
      <c r="F654" s="155" t="s">
        <v>753</v>
      </c>
      <c r="G654" s="156" t="s">
        <v>745</v>
      </c>
      <c r="H654" s="157">
        <v>1</v>
      </c>
      <c r="I654" s="158"/>
      <c r="J654" s="159">
        <f t="shared" si="0"/>
        <v>0</v>
      </c>
      <c r="K654" s="155" t="s">
        <v>157</v>
      </c>
      <c r="L654" s="34"/>
      <c r="M654" s="160" t="s">
        <v>3</v>
      </c>
      <c r="N654" s="161" t="s">
        <v>43</v>
      </c>
      <c r="O654" s="54"/>
      <c r="P654" s="162">
        <f t="shared" si="1"/>
        <v>0</v>
      </c>
      <c r="Q654" s="162">
        <v>0</v>
      </c>
      <c r="R654" s="162">
        <f t="shared" si="2"/>
        <v>0</v>
      </c>
      <c r="S654" s="162">
        <v>6.6E-3</v>
      </c>
      <c r="T654" s="163">
        <f t="shared" si="3"/>
        <v>6.6E-3</v>
      </c>
      <c r="U654" s="33"/>
      <c r="V654" s="33"/>
      <c r="W654" s="33"/>
      <c r="X654" s="33"/>
      <c r="Y654" s="33"/>
      <c r="Z654" s="33"/>
      <c r="AA654" s="33"/>
      <c r="AB654" s="33"/>
      <c r="AC654" s="33"/>
      <c r="AD654" s="33"/>
      <c r="AE654" s="33"/>
      <c r="AR654" s="164" t="s">
        <v>246</v>
      </c>
      <c r="AT654" s="164" t="s">
        <v>153</v>
      </c>
      <c r="AU654" s="164" t="s">
        <v>82</v>
      </c>
      <c r="AY654" s="18" t="s">
        <v>150</v>
      </c>
      <c r="BE654" s="165">
        <f t="shared" si="4"/>
        <v>0</v>
      </c>
      <c r="BF654" s="165">
        <f t="shared" si="5"/>
        <v>0</v>
      </c>
      <c r="BG654" s="165">
        <f t="shared" si="6"/>
        <v>0</v>
      </c>
      <c r="BH654" s="165">
        <f t="shared" si="7"/>
        <v>0</v>
      </c>
      <c r="BI654" s="165">
        <f t="shared" si="8"/>
        <v>0</v>
      </c>
      <c r="BJ654" s="18" t="s">
        <v>80</v>
      </c>
      <c r="BK654" s="165">
        <f t="shared" si="9"/>
        <v>0</v>
      </c>
      <c r="BL654" s="18" t="s">
        <v>246</v>
      </c>
      <c r="BM654" s="164" t="s">
        <v>754</v>
      </c>
    </row>
    <row r="655" spans="1:65" s="2" customFormat="1" ht="16.5" customHeight="1">
      <c r="A655" s="33"/>
      <c r="B655" s="152"/>
      <c r="C655" s="153" t="s">
        <v>755</v>
      </c>
      <c r="D655" s="153" t="s">
        <v>153</v>
      </c>
      <c r="E655" s="154" t="s">
        <v>756</v>
      </c>
      <c r="F655" s="155" t="s">
        <v>757</v>
      </c>
      <c r="G655" s="156" t="s">
        <v>745</v>
      </c>
      <c r="H655" s="157">
        <v>1</v>
      </c>
      <c r="I655" s="158"/>
      <c r="J655" s="159">
        <f t="shared" si="0"/>
        <v>0</v>
      </c>
      <c r="K655" s="155" t="s">
        <v>157</v>
      </c>
      <c r="L655" s="34"/>
      <c r="M655" s="160" t="s">
        <v>3</v>
      </c>
      <c r="N655" s="161" t="s">
        <v>43</v>
      </c>
      <c r="O655" s="54"/>
      <c r="P655" s="162">
        <f t="shared" si="1"/>
        <v>0</v>
      </c>
      <c r="Q655" s="162">
        <v>0</v>
      </c>
      <c r="R655" s="162">
        <f t="shared" si="2"/>
        <v>0</v>
      </c>
      <c r="S655" s="162">
        <v>3.2899999999999999E-2</v>
      </c>
      <c r="T655" s="163">
        <f t="shared" si="3"/>
        <v>3.2899999999999999E-2</v>
      </c>
      <c r="U655" s="33"/>
      <c r="V655" s="33"/>
      <c r="W655" s="33"/>
      <c r="X655" s="33"/>
      <c r="Y655" s="33"/>
      <c r="Z655" s="33"/>
      <c r="AA655" s="33"/>
      <c r="AB655" s="33"/>
      <c r="AC655" s="33"/>
      <c r="AD655" s="33"/>
      <c r="AE655" s="33"/>
      <c r="AR655" s="164" t="s">
        <v>246</v>
      </c>
      <c r="AT655" s="164" t="s">
        <v>153</v>
      </c>
      <c r="AU655" s="164" t="s">
        <v>82</v>
      </c>
      <c r="AY655" s="18" t="s">
        <v>150</v>
      </c>
      <c r="BE655" s="165">
        <f t="shared" si="4"/>
        <v>0</v>
      </c>
      <c r="BF655" s="165">
        <f t="shared" si="5"/>
        <v>0</v>
      </c>
      <c r="BG655" s="165">
        <f t="shared" si="6"/>
        <v>0</v>
      </c>
      <c r="BH655" s="165">
        <f t="shared" si="7"/>
        <v>0</v>
      </c>
      <c r="BI655" s="165">
        <f t="shared" si="8"/>
        <v>0</v>
      </c>
      <c r="BJ655" s="18" t="s">
        <v>80</v>
      </c>
      <c r="BK655" s="165">
        <f t="shared" si="9"/>
        <v>0</v>
      </c>
      <c r="BL655" s="18" t="s">
        <v>246</v>
      </c>
      <c r="BM655" s="164" t="s">
        <v>758</v>
      </c>
    </row>
    <row r="656" spans="1:65" s="2" customFormat="1" ht="24" customHeight="1">
      <c r="A656" s="33"/>
      <c r="B656" s="152"/>
      <c r="C656" s="153" t="s">
        <v>759</v>
      </c>
      <c r="D656" s="153" t="s">
        <v>153</v>
      </c>
      <c r="E656" s="154" t="s">
        <v>760</v>
      </c>
      <c r="F656" s="155" t="s">
        <v>761</v>
      </c>
      <c r="G656" s="156" t="s">
        <v>745</v>
      </c>
      <c r="H656" s="157">
        <v>1</v>
      </c>
      <c r="I656" s="158"/>
      <c r="J656" s="159">
        <f t="shared" si="0"/>
        <v>0</v>
      </c>
      <c r="K656" s="155" t="s">
        <v>157</v>
      </c>
      <c r="L656" s="34"/>
      <c r="M656" s="160" t="s">
        <v>3</v>
      </c>
      <c r="N656" s="161" t="s">
        <v>43</v>
      </c>
      <c r="O656" s="54"/>
      <c r="P656" s="162">
        <f t="shared" si="1"/>
        <v>0</v>
      </c>
      <c r="Q656" s="162">
        <v>0</v>
      </c>
      <c r="R656" s="162">
        <f t="shared" si="2"/>
        <v>0</v>
      </c>
      <c r="S656" s="162">
        <v>2.4500000000000001E-2</v>
      </c>
      <c r="T656" s="163">
        <f t="shared" si="3"/>
        <v>2.4500000000000001E-2</v>
      </c>
      <c r="U656" s="33"/>
      <c r="V656" s="33"/>
      <c r="W656" s="33"/>
      <c r="X656" s="33"/>
      <c r="Y656" s="33"/>
      <c r="Z656" s="33"/>
      <c r="AA656" s="33"/>
      <c r="AB656" s="33"/>
      <c r="AC656" s="33"/>
      <c r="AD656" s="33"/>
      <c r="AE656" s="33"/>
      <c r="AR656" s="164" t="s">
        <v>246</v>
      </c>
      <c r="AT656" s="164" t="s">
        <v>153</v>
      </c>
      <c r="AU656" s="164" t="s">
        <v>82</v>
      </c>
      <c r="AY656" s="18" t="s">
        <v>150</v>
      </c>
      <c r="BE656" s="165">
        <f t="shared" si="4"/>
        <v>0</v>
      </c>
      <c r="BF656" s="165">
        <f t="shared" si="5"/>
        <v>0</v>
      </c>
      <c r="BG656" s="165">
        <f t="shared" si="6"/>
        <v>0</v>
      </c>
      <c r="BH656" s="165">
        <f t="shared" si="7"/>
        <v>0</v>
      </c>
      <c r="BI656" s="165">
        <f t="shared" si="8"/>
        <v>0</v>
      </c>
      <c r="BJ656" s="18" t="s">
        <v>80</v>
      </c>
      <c r="BK656" s="165">
        <f t="shared" si="9"/>
        <v>0</v>
      </c>
      <c r="BL656" s="18" t="s">
        <v>246</v>
      </c>
      <c r="BM656" s="164" t="s">
        <v>762</v>
      </c>
    </row>
    <row r="657" spans="1:65" s="2" customFormat="1" ht="24" customHeight="1">
      <c r="A657" s="33"/>
      <c r="B657" s="152"/>
      <c r="C657" s="153" t="s">
        <v>763</v>
      </c>
      <c r="D657" s="153" t="s">
        <v>153</v>
      </c>
      <c r="E657" s="154" t="s">
        <v>764</v>
      </c>
      <c r="F657" s="155" t="s">
        <v>765</v>
      </c>
      <c r="G657" s="156" t="s">
        <v>745</v>
      </c>
      <c r="H657" s="157">
        <v>1</v>
      </c>
      <c r="I657" s="158"/>
      <c r="J657" s="159">
        <f t="shared" si="0"/>
        <v>0</v>
      </c>
      <c r="K657" s="155" t="s">
        <v>157</v>
      </c>
      <c r="L657" s="34"/>
      <c r="M657" s="160" t="s">
        <v>3</v>
      </c>
      <c r="N657" s="161" t="s">
        <v>43</v>
      </c>
      <c r="O657" s="54"/>
      <c r="P657" s="162">
        <f t="shared" si="1"/>
        <v>0</v>
      </c>
      <c r="Q657" s="162">
        <v>0</v>
      </c>
      <c r="R657" s="162">
        <f t="shared" si="2"/>
        <v>0</v>
      </c>
      <c r="S657" s="162">
        <v>1.7069999999999998E-2</v>
      </c>
      <c r="T657" s="163">
        <f t="shared" si="3"/>
        <v>1.7069999999999998E-2</v>
      </c>
      <c r="U657" s="33"/>
      <c r="V657" s="33"/>
      <c r="W657" s="33"/>
      <c r="X657" s="33"/>
      <c r="Y657" s="33"/>
      <c r="Z657" s="33"/>
      <c r="AA657" s="33"/>
      <c r="AB657" s="33"/>
      <c r="AC657" s="33"/>
      <c r="AD657" s="33"/>
      <c r="AE657" s="33"/>
      <c r="AR657" s="164" t="s">
        <v>246</v>
      </c>
      <c r="AT657" s="164" t="s">
        <v>153</v>
      </c>
      <c r="AU657" s="164" t="s">
        <v>82</v>
      </c>
      <c r="AY657" s="18" t="s">
        <v>150</v>
      </c>
      <c r="BE657" s="165">
        <f t="shared" si="4"/>
        <v>0</v>
      </c>
      <c r="BF657" s="165">
        <f t="shared" si="5"/>
        <v>0</v>
      </c>
      <c r="BG657" s="165">
        <f t="shared" si="6"/>
        <v>0</v>
      </c>
      <c r="BH657" s="165">
        <f t="shared" si="7"/>
        <v>0</v>
      </c>
      <c r="BI657" s="165">
        <f t="shared" si="8"/>
        <v>0</v>
      </c>
      <c r="BJ657" s="18" t="s">
        <v>80</v>
      </c>
      <c r="BK657" s="165">
        <f t="shared" si="9"/>
        <v>0</v>
      </c>
      <c r="BL657" s="18" t="s">
        <v>246</v>
      </c>
      <c r="BM657" s="164" t="s">
        <v>766</v>
      </c>
    </row>
    <row r="658" spans="1:65" s="2" customFormat="1" ht="24" customHeight="1">
      <c r="A658" s="33"/>
      <c r="B658" s="152"/>
      <c r="C658" s="153" t="s">
        <v>767</v>
      </c>
      <c r="D658" s="153" t="s">
        <v>153</v>
      </c>
      <c r="E658" s="154" t="s">
        <v>768</v>
      </c>
      <c r="F658" s="155" t="s">
        <v>769</v>
      </c>
      <c r="G658" s="156" t="s">
        <v>745</v>
      </c>
      <c r="H658" s="157">
        <v>1</v>
      </c>
      <c r="I658" s="158"/>
      <c r="J658" s="159">
        <f t="shared" si="0"/>
        <v>0</v>
      </c>
      <c r="K658" s="155" t="s">
        <v>157</v>
      </c>
      <c r="L658" s="34"/>
      <c r="M658" s="160" t="s">
        <v>3</v>
      </c>
      <c r="N658" s="161" t="s">
        <v>43</v>
      </c>
      <c r="O658" s="54"/>
      <c r="P658" s="162">
        <f t="shared" si="1"/>
        <v>0</v>
      </c>
      <c r="Q658" s="162">
        <v>0</v>
      </c>
      <c r="R658" s="162">
        <f t="shared" si="2"/>
        <v>0</v>
      </c>
      <c r="S658" s="162">
        <v>1.7299999999999999E-2</v>
      </c>
      <c r="T658" s="163">
        <f t="shared" si="3"/>
        <v>1.7299999999999999E-2</v>
      </c>
      <c r="U658" s="33"/>
      <c r="V658" s="33"/>
      <c r="W658" s="33"/>
      <c r="X658" s="33"/>
      <c r="Y658" s="33"/>
      <c r="Z658" s="33"/>
      <c r="AA658" s="33"/>
      <c r="AB658" s="33"/>
      <c r="AC658" s="33"/>
      <c r="AD658" s="33"/>
      <c r="AE658" s="33"/>
      <c r="AR658" s="164" t="s">
        <v>246</v>
      </c>
      <c r="AT658" s="164" t="s">
        <v>153</v>
      </c>
      <c r="AU658" s="164" t="s">
        <v>82</v>
      </c>
      <c r="AY658" s="18" t="s">
        <v>150</v>
      </c>
      <c r="BE658" s="165">
        <f t="shared" si="4"/>
        <v>0</v>
      </c>
      <c r="BF658" s="165">
        <f t="shared" si="5"/>
        <v>0</v>
      </c>
      <c r="BG658" s="165">
        <f t="shared" si="6"/>
        <v>0</v>
      </c>
      <c r="BH658" s="165">
        <f t="shared" si="7"/>
        <v>0</v>
      </c>
      <c r="BI658" s="165">
        <f t="shared" si="8"/>
        <v>0</v>
      </c>
      <c r="BJ658" s="18" t="s">
        <v>80</v>
      </c>
      <c r="BK658" s="165">
        <f t="shared" si="9"/>
        <v>0</v>
      </c>
      <c r="BL658" s="18" t="s">
        <v>246</v>
      </c>
      <c r="BM658" s="164" t="s">
        <v>770</v>
      </c>
    </row>
    <row r="659" spans="1:65" s="2" customFormat="1" ht="24" customHeight="1">
      <c r="A659" s="33"/>
      <c r="B659" s="152"/>
      <c r="C659" s="153" t="s">
        <v>771</v>
      </c>
      <c r="D659" s="153" t="s">
        <v>153</v>
      </c>
      <c r="E659" s="154" t="s">
        <v>772</v>
      </c>
      <c r="F659" s="155" t="s">
        <v>773</v>
      </c>
      <c r="G659" s="156" t="s">
        <v>745</v>
      </c>
      <c r="H659" s="157">
        <v>2</v>
      </c>
      <c r="I659" s="158"/>
      <c r="J659" s="159">
        <f t="shared" si="0"/>
        <v>0</v>
      </c>
      <c r="K659" s="155" t="s">
        <v>157</v>
      </c>
      <c r="L659" s="34"/>
      <c r="M659" s="160" t="s">
        <v>3</v>
      </c>
      <c r="N659" s="161" t="s">
        <v>43</v>
      </c>
      <c r="O659" s="54"/>
      <c r="P659" s="162">
        <f t="shared" si="1"/>
        <v>0</v>
      </c>
      <c r="Q659" s="162">
        <v>0</v>
      </c>
      <c r="R659" s="162">
        <f t="shared" si="2"/>
        <v>0</v>
      </c>
      <c r="S659" s="162">
        <v>3.4700000000000002E-2</v>
      </c>
      <c r="T659" s="163">
        <f t="shared" si="3"/>
        <v>6.9400000000000003E-2</v>
      </c>
      <c r="U659" s="33"/>
      <c r="V659" s="33"/>
      <c r="W659" s="33"/>
      <c r="X659" s="33"/>
      <c r="Y659" s="33"/>
      <c r="Z659" s="33"/>
      <c r="AA659" s="33"/>
      <c r="AB659" s="33"/>
      <c r="AC659" s="33"/>
      <c r="AD659" s="33"/>
      <c r="AE659" s="33"/>
      <c r="AR659" s="164" t="s">
        <v>246</v>
      </c>
      <c r="AT659" s="164" t="s">
        <v>153</v>
      </c>
      <c r="AU659" s="164" t="s">
        <v>82</v>
      </c>
      <c r="AY659" s="18" t="s">
        <v>150</v>
      </c>
      <c r="BE659" s="165">
        <f t="shared" si="4"/>
        <v>0</v>
      </c>
      <c r="BF659" s="165">
        <f t="shared" si="5"/>
        <v>0</v>
      </c>
      <c r="BG659" s="165">
        <f t="shared" si="6"/>
        <v>0</v>
      </c>
      <c r="BH659" s="165">
        <f t="shared" si="7"/>
        <v>0</v>
      </c>
      <c r="BI659" s="165">
        <f t="shared" si="8"/>
        <v>0</v>
      </c>
      <c r="BJ659" s="18" t="s">
        <v>80</v>
      </c>
      <c r="BK659" s="165">
        <f t="shared" si="9"/>
        <v>0</v>
      </c>
      <c r="BL659" s="18" t="s">
        <v>246</v>
      </c>
      <c r="BM659" s="164" t="s">
        <v>774</v>
      </c>
    </row>
    <row r="660" spans="1:65" s="2" customFormat="1" ht="24" customHeight="1">
      <c r="A660" s="33"/>
      <c r="B660" s="152"/>
      <c r="C660" s="153" t="s">
        <v>775</v>
      </c>
      <c r="D660" s="153" t="s">
        <v>153</v>
      </c>
      <c r="E660" s="154" t="s">
        <v>776</v>
      </c>
      <c r="F660" s="155" t="s">
        <v>777</v>
      </c>
      <c r="G660" s="156" t="s">
        <v>745</v>
      </c>
      <c r="H660" s="157">
        <v>1</v>
      </c>
      <c r="I660" s="158"/>
      <c r="J660" s="159">
        <f t="shared" si="0"/>
        <v>0</v>
      </c>
      <c r="K660" s="155" t="s">
        <v>157</v>
      </c>
      <c r="L660" s="34"/>
      <c r="M660" s="160" t="s">
        <v>3</v>
      </c>
      <c r="N660" s="161" t="s">
        <v>43</v>
      </c>
      <c r="O660" s="54"/>
      <c r="P660" s="162">
        <f t="shared" si="1"/>
        <v>0</v>
      </c>
      <c r="Q660" s="162">
        <v>0</v>
      </c>
      <c r="R660" s="162">
        <f t="shared" si="2"/>
        <v>0</v>
      </c>
      <c r="S660" s="162">
        <v>6.7000000000000004E-2</v>
      </c>
      <c r="T660" s="163">
        <f t="shared" si="3"/>
        <v>6.7000000000000004E-2</v>
      </c>
      <c r="U660" s="33"/>
      <c r="V660" s="33"/>
      <c r="W660" s="33"/>
      <c r="X660" s="33"/>
      <c r="Y660" s="33"/>
      <c r="Z660" s="33"/>
      <c r="AA660" s="33"/>
      <c r="AB660" s="33"/>
      <c r="AC660" s="33"/>
      <c r="AD660" s="33"/>
      <c r="AE660" s="33"/>
      <c r="AR660" s="164" t="s">
        <v>246</v>
      </c>
      <c r="AT660" s="164" t="s">
        <v>153</v>
      </c>
      <c r="AU660" s="164" t="s">
        <v>82</v>
      </c>
      <c r="AY660" s="18" t="s">
        <v>150</v>
      </c>
      <c r="BE660" s="165">
        <f t="shared" si="4"/>
        <v>0</v>
      </c>
      <c r="BF660" s="165">
        <f t="shared" si="5"/>
        <v>0</v>
      </c>
      <c r="BG660" s="165">
        <f t="shared" si="6"/>
        <v>0</v>
      </c>
      <c r="BH660" s="165">
        <f t="shared" si="7"/>
        <v>0</v>
      </c>
      <c r="BI660" s="165">
        <f t="shared" si="8"/>
        <v>0</v>
      </c>
      <c r="BJ660" s="18" t="s">
        <v>80</v>
      </c>
      <c r="BK660" s="165">
        <f t="shared" si="9"/>
        <v>0</v>
      </c>
      <c r="BL660" s="18" t="s">
        <v>246</v>
      </c>
      <c r="BM660" s="164" t="s">
        <v>778</v>
      </c>
    </row>
    <row r="661" spans="1:65" s="13" customFormat="1">
      <c r="B661" s="166"/>
      <c r="D661" s="167" t="s">
        <v>160</v>
      </c>
      <c r="E661" s="168" t="s">
        <v>3</v>
      </c>
      <c r="F661" s="169" t="s">
        <v>581</v>
      </c>
      <c r="H661" s="170">
        <v>1</v>
      </c>
      <c r="I661" s="171"/>
      <c r="L661" s="166"/>
      <c r="M661" s="172"/>
      <c r="N661" s="173"/>
      <c r="O661" s="173"/>
      <c r="P661" s="173"/>
      <c r="Q661" s="173"/>
      <c r="R661" s="173"/>
      <c r="S661" s="173"/>
      <c r="T661" s="174"/>
      <c r="AT661" s="168" t="s">
        <v>160</v>
      </c>
      <c r="AU661" s="168" t="s">
        <v>82</v>
      </c>
      <c r="AV661" s="13" t="s">
        <v>82</v>
      </c>
      <c r="AW661" s="13" t="s">
        <v>34</v>
      </c>
      <c r="AX661" s="13" t="s">
        <v>80</v>
      </c>
      <c r="AY661" s="168" t="s">
        <v>150</v>
      </c>
    </row>
    <row r="662" spans="1:65" s="2" customFormat="1" ht="16.5" customHeight="1">
      <c r="A662" s="33"/>
      <c r="B662" s="152"/>
      <c r="C662" s="153" t="s">
        <v>779</v>
      </c>
      <c r="D662" s="153" t="s">
        <v>153</v>
      </c>
      <c r="E662" s="154" t="s">
        <v>780</v>
      </c>
      <c r="F662" s="155" t="s">
        <v>781</v>
      </c>
      <c r="G662" s="156" t="s">
        <v>745</v>
      </c>
      <c r="H662" s="157">
        <v>31</v>
      </c>
      <c r="I662" s="158"/>
      <c r="J662" s="159">
        <f>ROUND(I662*H662,2)</f>
        <v>0</v>
      </c>
      <c r="K662" s="155" t="s">
        <v>157</v>
      </c>
      <c r="L662" s="34"/>
      <c r="M662" s="160" t="s">
        <v>3</v>
      </c>
      <c r="N662" s="161" t="s">
        <v>43</v>
      </c>
      <c r="O662" s="54"/>
      <c r="P662" s="162">
        <f>O662*H662</f>
        <v>0</v>
      </c>
      <c r="Q662" s="162">
        <v>0</v>
      </c>
      <c r="R662" s="162">
        <f>Q662*H662</f>
        <v>0</v>
      </c>
      <c r="S662" s="162">
        <v>1.56E-3</v>
      </c>
      <c r="T662" s="163">
        <f>S662*H662</f>
        <v>4.836E-2</v>
      </c>
      <c r="U662" s="33"/>
      <c r="V662" s="33"/>
      <c r="W662" s="33"/>
      <c r="X662" s="33"/>
      <c r="Y662" s="33"/>
      <c r="Z662" s="33"/>
      <c r="AA662" s="33"/>
      <c r="AB662" s="33"/>
      <c r="AC662" s="33"/>
      <c r="AD662" s="33"/>
      <c r="AE662" s="33"/>
      <c r="AR662" s="164" t="s">
        <v>246</v>
      </c>
      <c r="AT662" s="164" t="s">
        <v>153</v>
      </c>
      <c r="AU662" s="164" t="s">
        <v>82</v>
      </c>
      <c r="AY662" s="18" t="s">
        <v>150</v>
      </c>
      <c r="BE662" s="165">
        <f>IF(N662="základní",J662,0)</f>
        <v>0</v>
      </c>
      <c r="BF662" s="165">
        <f>IF(N662="snížená",J662,0)</f>
        <v>0</v>
      </c>
      <c r="BG662" s="165">
        <f>IF(N662="zákl. přenesená",J662,0)</f>
        <v>0</v>
      </c>
      <c r="BH662" s="165">
        <f>IF(N662="sníž. přenesená",J662,0)</f>
        <v>0</v>
      </c>
      <c r="BI662" s="165">
        <f>IF(N662="nulová",J662,0)</f>
        <v>0</v>
      </c>
      <c r="BJ662" s="18" t="s">
        <v>80</v>
      </c>
      <c r="BK662" s="165">
        <f>ROUND(I662*H662,2)</f>
        <v>0</v>
      </c>
      <c r="BL662" s="18" t="s">
        <v>246</v>
      </c>
      <c r="BM662" s="164" t="s">
        <v>782</v>
      </c>
    </row>
    <row r="663" spans="1:65" s="13" customFormat="1">
      <c r="B663" s="166"/>
      <c r="D663" s="167" t="s">
        <v>160</v>
      </c>
      <c r="E663" s="168" t="s">
        <v>3</v>
      </c>
      <c r="F663" s="169" t="s">
        <v>783</v>
      </c>
      <c r="H663" s="170">
        <v>31</v>
      </c>
      <c r="I663" s="171"/>
      <c r="L663" s="166"/>
      <c r="M663" s="172"/>
      <c r="N663" s="173"/>
      <c r="O663" s="173"/>
      <c r="P663" s="173"/>
      <c r="Q663" s="173"/>
      <c r="R663" s="173"/>
      <c r="S663" s="173"/>
      <c r="T663" s="174"/>
      <c r="AT663" s="168" t="s">
        <v>160</v>
      </c>
      <c r="AU663" s="168" t="s">
        <v>82</v>
      </c>
      <c r="AV663" s="13" t="s">
        <v>82</v>
      </c>
      <c r="AW663" s="13" t="s">
        <v>34</v>
      </c>
      <c r="AX663" s="13" t="s">
        <v>80</v>
      </c>
      <c r="AY663" s="168" t="s">
        <v>150</v>
      </c>
    </row>
    <row r="664" spans="1:65" s="2" customFormat="1" ht="24" customHeight="1">
      <c r="A664" s="33"/>
      <c r="B664" s="152"/>
      <c r="C664" s="153" t="s">
        <v>784</v>
      </c>
      <c r="D664" s="153" t="s">
        <v>153</v>
      </c>
      <c r="E664" s="154" t="s">
        <v>785</v>
      </c>
      <c r="F664" s="155" t="s">
        <v>786</v>
      </c>
      <c r="G664" s="156" t="s">
        <v>156</v>
      </c>
      <c r="H664" s="157">
        <v>1</v>
      </c>
      <c r="I664" s="158"/>
      <c r="J664" s="159">
        <f>ROUND(I664*H664,2)</f>
        <v>0</v>
      </c>
      <c r="K664" s="155" t="s">
        <v>157</v>
      </c>
      <c r="L664" s="34"/>
      <c r="M664" s="160" t="s">
        <v>3</v>
      </c>
      <c r="N664" s="161" t="s">
        <v>43</v>
      </c>
      <c r="O664" s="54"/>
      <c r="P664" s="162">
        <f>O664*H664</f>
        <v>0</v>
      </c>
      <c r="Q664" s="162">
        <v>0</v>
      </c>
      <c r="R664" s="162">
        <f>Q664*H664</f>
        <v>0</v>
      </c>
      <c r="S664" s="162">
        <v>2.2499999999999998E-3</v>
      </c>
      <c r="T664" s="163">
        <f>S664*H664</f>
        <v>2.2499999999999998E-3</v>
      </c>
      <c r="U664" s="33"/>
      <c r="V664" s="33"/>
      <c r="W664" s="33"/>
      <c r="X664" s="33"/>
      <c r="Y664" s="33"/>
      <c r="Z664" s="33"/>
      <c r="AA664" s="33"/>
      <c r="AB664" s="33"/>
      <c r="AC664" s="33"/>
      <c r="AD664" s="33"/>
      <c r="AE664" s="33"/>
      <c r="AR664" s="164" t="s">
        <v>246</v>
      </c>
      <c r="AT664" s="164" t="s">
        <v>153</v>
      </c>
      <c r="AU664" s="164" t="s">
        <v>82</v>
      </c>
      <c r="AY664" s="18" t="s">
        <v>150</v>
      </c>
      <c r="BE664" s="165">
        <f>IF(N664="základní",J664,0)</f>
        <v>0</v>
      </c>
      <c r="BF664" s="165">
        <f>IF(N664="snížená",J664,0)</f>
        <v>0</v>
      </c>
      <c r="BG664" s="165">
        <f>IF(N664="zákl. přenesená",J664,0)</f>
        <v>0</v>
      </c>
      <c r="BH664" s="165">
        <f>IF(N664="sníž. přenesená",J664,0)</f>
        <v>0</v>
      </c>
      <c r="BI664" s="165">
        <f>IF(N664="nulová",J664,0)</f>
        <v>0</v>
      </c>
      <c r="BJ664" s="18" t="s">
        <v>80</v>
      </c>
      <c r="BK664" s="165">
        <f>ROUND(I664*H664,2)</f>
        <v>0</v>
      </c>
      <c r="BL664" s="18" t="s">
        <v>246</v>
      </c>
      <c r="BM664" s="164" t="s">
        <v>787</v>
      </c>
    </row>
    <row r="665" spans="1:65" s="2" customFormat="1" ht="24" customHeight="1">
      <c r="A665" s="33"/>
      <c r="B665" s="152"/>
      <c r="C665" s="153" t="s">
        <v>788</v>
      </c>
      <c r="D665" s="153" t="s">
        <v>153</v>
      </c>
      <c r="E665" s="154" t="s">
        <v>789</v>
      </c>
      <c r="F665" s="155" t="s">
        <v>790</v>
      </c>
      <c r="G665" s="156" t="s">
        <v>156</v>
      </c>
      <c r="H665" s="157">
        <v>1</v>
      </c>
      <c r="I665" s="158"/>
      <c r="J665" s="159">
        <f>ROUND(I665*H665,2)</f>
        <v>0</v>
      </c>
      <c r="K665" s="155" t="s">
        <v>157</v>
      </c>
      <c r="L665" s="34"/>
      <c r="M665" s="160" t="s">
        <v>3</v>
      </c>
      <c r="N665" s="161" t="s">
        <v>43</v>
      </c>
      <c r="O665" s="54"/>
      <c r="P665" s="162">
        <f>O665*H665</f>
        <v>0</v>
      </c>
      <c r="Q665" s="162">
        <v>0</v>
      </c>
      <c r="R665" s="162">
        <f>Q665*H665</f>
        <v>0</v>
      </c>
      <c r="S665" s="162">
        <v>5.1999999999999995E-4</v>
      </c>
      <c r="T665" s="163">
        <f>S665*H665</f>
        <v>5.1999999999999995E-4</v>
      </c>
      <c r="U665" s="33"/>
      <c r="V665" s="33"/>
      <c r="W665" s="33"/>
      <c r="X665" s="33"/>
      <c r="Y665" s="33"/>
      <c r="Z665" s="33"/>
      <c r="AA665" s="33"/>
      <c r="AB665" s="33"/>
      <c r="AC665" s="33"/>
      <c r="AD665" s="33"/>
      <c r="AE665" s="33"/>
      <c r="AR665" s="164" t="s">
        <v>246</v>
      </c>
      <c r="AT665" s="164" t="s">
        <v>153</v>
      </c>
      <c r="AU665" s="164" t="s">
        <v>82</v>
      </c>
      <c r="AY665" s="18" t="s">
        <v>150</v>
      </c>
      <c r="BE665" s="165">
        <f>IF(N665="základní",J665,0)</f>
        <v>0</v>
      </c>
      <c r="BF665" s="165">
        <f>IF(N665="snížená",J665,0)</f>
        <v>0</v>
      </c>
      <c r="BG665" s="165">
        <f>IF(N665="zákl. přenesená",J665,0)</f>
        <v>0</v>
      </c>
      <c r="BH665" s="165">
        <f>IF(N665="sníž. přenesená",J665,0)</f>
        <v>0</v>
      </c>
      <c r="BI665" s="165">
        <f>IF(N665="nulová",J665,0)</f>
        <v>0</v>
      </c>
      <c r="BJ665" s="18" t="s">
        <v>80</v>
      </c>
      <c r="BK665" s="165">
        <f>ROUND(I665*H665,2)</f>
        <v>0</v>
      </c>
      <c r="BL665" s="18" t="s">
        <v>246</v>
      </c>
      <c r="BM665" s="164" t="s">
        <v>791</v>
      </c>
    </row>
    <row r="666" spans="1:65" s="2" customFormat="1" ht="16.5" customHeight="1">
      <c r="A666" s="33"/>
      <c r="B666" s="152"/>
      <c r="C666" s="153" t="s">
        <v>792</v>
      </c>
      <c r="D666" s="153" t="s">
        <v>153</v>
      </c>
      <c r="E666" s="154" t="s">
        <v>793</v>
      </c>
      <c r="F666" s="155" t="s">
        <v>794</v>
      </c>
      <c r="G666" s="156" t="s">
        <v>156</v>
      </c>
      <c r="H666" s="157">
        <v>2</v>
      </c>
      <c r="I666" s="158"/>
      <c r="J666" s="159">
        <f>ROUND(I666*H666,2)</f>
        <v>0</v>
      </c>
      <c r="K666" s="155" t="s">
        <v>3</v>
      </c>
      <c r="L666" s="34"/>
      <c r="M666" s="160" t="s">
        <v>3</v>
      </c>
      <c r="N666" s="161" t="s">
        <v>43</v>
      </c>
      <c r="O666" s="54"/>
      <c r="P666" s="162">
        <f>O666*H666</f>
        <v>0</v>
      </c>
      <c r="Q666" s="162">
        <v>0</v>
      </c>
      <c r="R666" s="162">
        <f>Q666*H666</f>
        <v>0</v>
      </c>
      <c r="S666" s="162">
        <v>0</v>
      </c>
      <c r="T666" s="163">
        <f>S666*H666</f>
        <v>0</v>
      </c>
      <c r="U666" s="33"/>
      <c r="V666" s="33"/>
      <c r="W666" s="33"/>
      <c r="X666" s="33"/>
      <c r="Y666" s="33"/>
      <c r="Z666" s="33"/>
      <c r="AA666" s="33"/>
      <c r="AB666" s="33"/>
      <c r="AC666" s="33"/>
      <c r="AD666" s="33"/>
      <c r="AE666" s="33"/>
      <c r="AR666" s="164" t="s">
        <v>246</v>
      </c>
      <c r="AT666" s="164" t="s">
        <v>153</v>
      </c>
      <c r="AU666" s="164" t="s">
        <v>82</v>
      </c>
      <c r="AY666" s="18" t="s">
        <v>150</v>
      </c>
      <c r="BE666" s="165">
        <f>IF(N666="základní",J666,0)</f>
        <v>0</v>
      </c>
      <c r="BF666" s="165">
        <f>IF(N666="snížená",J666,0)</f>
        <v>0</v>
      </c>
      <c r="BG666" s="165">
        <f>IF(N666="zákl. přenesená",J666,0)</f>
        <v>0</v>
      </c>
      <c r="BH666" s="165">
        <f>IF(N666="sníž. přenesená",J666,0)</f>
        <v>0</v>
      </c>
      <c r="BI666" s="165">
        <f>IF(N666="nulová",J666,0)</f>
        <v>0</v>
      </c>
      <c r="BJ666" s="18" t="s">
        <v>80</v>
      </c>
      <c r="BK666" s="165">
        <f>ROUND(I666*H666,2)</f>
        <v>0</v>
      </c>
      <c r="BL666" s="18" t="s">
        <v>246</v>
      </c>
      <c r="BM666" s="164" t="s">
        <v>795</v>
      </c>
    </row>
    <row r="667" spans="1:65" s="13" customFormat="1">
      <c r="B667" s="166"/>
      <c r="D667" s="167" t="s">
        <v>160</v>
      </c>
      <c r="E667" s="168" t="s">
        <v>3</v>
      </c>
      <c r="F667" s="169" t="s">
        <v>796</v>
      </c>
      <c r="H667" s="170">
        <v>2</v>
      </c>
      <c r="I667" s="171"/>
      <c r="L667" s="166"/>
      <c r="M667" s="172"/>
      <c r="N667" s="173"/>
      <c r="O667" s="173"/>
      <c r="P667" s="173"/>
      <c r="Q667" s="173"/>
      <c r="R667" s="173"/>
      <c r="S667" s="173"/>
      <c r="T667" s="174"/>
      <c r="AT667" s="168" t="s">
        <v>160</v>
      </c>
      <c r="AU667" s="168" t="s">
        <v>82</v>
      </c>
      <c r="AV667" s="13" t="s">
        <v>82</v>
      </c>
      <c r="AW667" s="13" t="s">
        <v>34</v>
      </c>
      <c r="AX667" s="13" t="s">
        <v>80</v>
      </c>
      <c r="AY667" s="168" t="s">
        <v>150</v>
      </c>
    </row>
    <row r="668" spans="1:65" s="12" customFormat="1" ht="22.9" customHeight="1">
      <c r="B668" s="139"/>
      <c r="D668" s="140" t="s">
        <v>71</v>
      </c>
      <c r="E668" s="150" t="s">
        <v>797</v>
      </c>
      <c r="F668" s="150" t="s">
        <v>798</v>
      </c>
      <c r="I668" s="142"/>
      <c r="J668" s="151">
        <f>BK668</f>
        <v>0</v>
      </c>
      <c r="L668" s="139"/>
      <c r="M668" s="144"/>
      <c r="N668" s="145"/>
      <c r="O668" s="145"/>
      <c r="P668" s="146">
        <f>SUM(P669:P672)</f>
        <v>0</v>
      </c>
      <c r="Q668" s="145"/>
      <c r="R668" s="146">
        <f>SUM(R669:R672)</f>
        <v>0</v>
      </c>
      <c r="S668" s="145"/>
      <c r="T668" s="147">
        <f>SUM(T669:T672)</f>
        <v>0</v>
      </c>
      <c r="AR668" s="140" t="s">
        <v>82</v>
      </c>
      <c r="AT668" s="148" t="s">
        <v>71</v>
      </c>
      <c r="AU668" s="148" t="s">
        <v>80</v>
      </c>
      <c r="AY668" s="140" t="s">
        <v>150</v>
      </c>
      <c r="BK668" s="149">
        <f>SUM(BK669:BK672)</f>
        <v>0</v>
      </c>
    </row>
    <row r="669" spans="1:65" s="2" customFormat="1" ht="16.5" customHeight="1">
      <c r="A669" s="33"/>
      <c r="B669" s="152"/>
      <c r="C669" s="153" t="s">
        <v>799</v>
      </c>
      <c r="D669" s="153" t="s">
        <v>153</v>
      </c>
      <c r="E669" s="154" t="s">
        <v>800</v>
      </c>
      <c r="F669" s="155" t="s">
        <v>801</v>
      </c>
      <c r="G669" s="156" t="s">
        <v>156</v>
      </c>
      <c r="H669" s="157">
        <v>2</v>
      </c>
      <c r="I669" s="158"/>
      <c r="J669" s="159">
        <f>ROUND(I669*H669,2)</f>
        <v>0</v>
      </c>
      <c r="K669" s="155" t="s">
        <v>3</v>
      </c>
      <c r="L669" s="34"/>
      <c r="M669" s="160" t="s">
        <v>3</v>
      </c>
      <c r="N669" s="161" t="s">
        <v>43</v>
      </c>
      <c r="O669" s="54"/>
      <c r="P669" s="162">
        <f>O669*H669</f>
        <v>0</v>
      </c>
      <c r="Q669" s="162">
        <v>0</v>
      </c>
      <c r="R669" s="162">
        <f>Q669*H669</f>
        <v>0</v>
      </c>
      <c r="S669" s="162">
        <v>0</v>
      </c>
      <c r="T669" s="163">
        <f>S669*H669</f>
        <v>0</v>
      </c>
      <c r="U669" s="33"/>
      <c r="V669" s="33"/>
      <c r="W669" s="33"/>
      <c r="X669" s="33"/>
      <c r="Y669" s="33"/>
      <c r="Z669" s="33"/>
      <c r="AA669" s="33"/>
      <c r="AB669" s="33"/>
      <c r="AC669" s="33"/>
      <c r="AD669" s="33"/>
      <c r="AE669" s="33"/>
      <c r="AR669" s="164" t="s">
        <v>246</v>
      </c>
      <c r="AT669" s="164" t="s">
        <v>153</v>
      </c>
      <c r="AU669" s="164" t="s">
        <v>82</v>
      </c>
      <c r="AY669" s="18" t="s">
        <v>150</v>
      </c>
      <c r="BE669" s="165">
        <f>IF(N669="základní",J669,0)</f>
        <v>0</v>
      </c>
      <c r="BF669" s="165">
        <f>IF(N669="snížená",J669,0)</f>
        <v>0</v>
      </c>
      <c r="BG669" s="165">
        <f>IF(N669="zákl. přenesená",J669,0)</f>
        <v>0</v>
      </c>
      <c r="BH669" s="165">
        <f>IF(N669="sníž. přenesená",J669,0)</f>
        <v>0</v>
      </c>
      <c r="BI669" s="165">
        <f>IF(N669="nulová",J669,0)</f>
        <v>0</v>
      </c>
      <c r="BJ669" s="18" t="s">
        <v>80</v>
      </c>
      <c r="BK669" s="165">
        <f>ROUND(I669*H669,2)</f>
        <v>0</v>
      </c>
      <c r="BL669" s="18" t="s">
        <v>246</v>
      </c>
      <c r="BM669" s="164" t="s">
        <v>802</v>
      </c>
    </row>
    <row r="670" spans="1:65" s="13" customFormat="1">
      <c r="B670" s="166"/>
      <c r="D670" s="167" t="s">
        <v>160</v>
      </c>
      <c r="E670" s="168" t="s">
        <v>3</v>
      </c>
      <c r="F670" s="169" t="s">
        <v>181</v>
      </c>
      <c r="H670" s="170">
        <v>2</v>
      </c>
      <c r="I670" s="171"/>
      <c r="L670" s="166"/>
      <c r="M670" s="172"/>
      <c r="N670" s="173"/>
      <c r="O670" s="173"/>
      <c r="P670" s="173"/>
      <c r="Q670" s="173"/>
      <c r="R670" s="173"/>
      <c r="S670" s="173"/>
      <c r="T670" s="174"/>
      <c r="AT670" s="168" t="s">
        <v>160</v>
      </c>
      <c r="AU670" s="168" t="s">
        <v>82</v>
      </c>
      <c r="AV670" s="13" t="s">
        <v>82</v>
      </c>
      <c r="AW670" s="13" t="s">
        <v>34</v>
      </c>
      <c r="AX670" s="13" t="s">
        <v>80</v>
      </c>
      <c r="AY670" s="168" t="s">
        <v>150</v>
      </c>
    </row>
    <row r="671" spans="1:65" s="2" customFormat="1" ht="24" customHeight="1">
      <c r="A671" s="33"/>
      <c r="B671" s="152"/>
      <c r="C671" s="153" t="s">
        <v>803</v>
      </c>
      <c r="D671" s="153" t="s">
        <v>153</v>
      </c>
      <c r="E671" s="154" t="s">
        <v>804</v>
      </c>
      <c r="F671" s="155" t="s">
        <v>805</v>
      </c>
      <c r="G671" s="156" t="s">
        <v>156</v>
      </c>
      <c r="H671" s="157">
        <v>2</v>
      </c>
      <c r="I671" s="158"/>
      <c r="J671" s="159">
        <f>ROUND(I671*H671,2)</f>
        <v>0</v>
      </c>
      <c r="K671" s="155" t="s">
        <v>3</v>
      </c>
      <c r="L671" s="34"/>
      <c r="M671" s="160" t="s">
        <v>3</v>
      </c>
      <c r="N671" s="161" t="s">
        <v>43</v>
      </c>
      <c r="O671" s="54"/>
      <c r="P671" s="162">
        <f>O671*H671</f>
        <v>0</v>
      </c>
      <c r="Q671" s="162">
        <v>0</v>
      </c>
      <c r="R671" s="162">
        <f>Q671*H671</f>
        <v>0</v>
      </c>
      <c r="S671" s="162">
        <v>0</v>
      </c>
      <c r="T671" s="163">
        <f>S671*H671</f>
        <v>0</v>
      </c>
      <c r="U671" s="33"/>
      <c r="V671" s="33"/>
      <c r="W671" s="33"/>
      <c r="X671" s="33"/>
      <c r="Y671" s="33"/>
      <c r="Z671" s="33"/>
      <c r="AA671" s="33"/>
      <c r="AB671" s="33"/>
      <c r="AC671" s="33"/>
      <c r="AD671" s="33"/>
      <c r="AE671" s="33"/>
      <c r="AR671" s="164" t="s">
        <v>246</v>
      </c>
      <c r="AT671" s="164" t="s">
        <v>153</v>
      </c>
      <c r="AU671" s="164" t="s">
        <v>82</v>
      </c>
      <c r="AY671" s="18" t="s">
        <v>150</v>
      </c>
      <c r="BE671" s="165">
        <f>IF(N671="základní",J671,0)</f>
        <v>0</v>
      </c>
      <c r="BF671" s="165">
        <f>IF(N671="snížená",J671,0)</f>
        <v>0</v>
      </c>
      <c r="BG671" s="165">
        <f>IF(N671="zákl. přenesená",J671,0)</f>
        <v>0</v>
      </c>
      <c r="BH671" s="165">
        <f>IF(N671="sníž. přenesená",J671,0)</f>
        <v>0</v>
      </c>
      <c r="BI671" s="165">
        <f>IF(N671="nulová",J671,0)</f>
        <v>0</v>
      </c>
      <c r="BJ671" s="18" t="s">
        <v>80</v>
      </c>
      <c r="BK671" s="165">
        <f>ROUND(I671*H671,2)</f>
        <v>0</v>
      </c>
      <c r="BL671" s="18" t="s">
        <v>246</v>
      </c>
      <c r="BM671" s="164" t="s">
        <v>806</v>
      </c>
    </row>
    <row r="672" spans="1:65" s="13" customFormat="1">
      <c r="B672" s="166"/>
      <c r="D672" s="167" t="s">
        <v>160</v>
      </c>
      <c r="E672" s="168" t="s">
        <v>3</v>
      </c>
      <c r="F672" s="169" t="s">
        <v>181</v>
      </c>
      <c r="H672" s="170">
        <v>2</v>
      </c>
      <c r="I672" s="171"/>
      <c r="L672" s="166"/>
      <c r="M672" s="172"/>
      <c r="N672" s="173"/>
      <c r="O672" s="173"/>
      <c r="P672" s="173"/>
      <c r="Q672" s="173"/>
      <c r="R672" s="173"/>
      <c r="S672" s="173"/>
      <c r="T672" s="174"/>
      <c r="AT672" s="168" t="s">
        <v>160</v>
      </c>
      <c r="AU672" s="168" t="s">
        <v>82</v>
      </c>
      <c r="AV672" s="13" t="s">
        <v>82</v>
      </c>
      <c r="AW672" s="13" t="s">
        <v>34</v>
      </c>
      <c r="AX672" s="13" t="s">
        <v>80</v>
      </c>
      <c r="AY672" s="168" t="s">
        <v>150</v>
      </c>
    </row>
    <row r="673" spans="1:65" s="12" customFormat="1" ht="22.9" customHeight="1">
      <c r="B673" s="139"/>
      <c r="D673" s="140" t="s">
        <v>71</v>
      </c>
      <c r="E673" s="150" t="s">
        <v>807</v>
      </c>
      <c r="F673" s="150" t="s">
        <v>808</v>
      </c>
      <c r="I673" s="142"/>
      <c r="J673" s="151">
        <f>BK673</f>
        <v>0</v>
      </c>
      <c r="L673" s="139"/>
      <c r="M673" s="144"/>
      <c r="N673" s="145"/>
      <c r="O673" s="145"/>
      <c r="P673" s="146">
        <f>SUM(P674:P675)</f>
        <v>0</v>
      </c>
      <c r="Q673" s="145"/>
      <c r="R673" s="146">
        <f>SUM(R674:R675)</f>
        <v>0</v>
      </c>
      <c r="S673" s="145"/>
      <c r="T673" s="147">
        <f>SUM(T674:T675)</f>
        <v>2.6399999999999997</v>
      </c>
      <c r="AR673" s="140" t="s">
        <v>82</v>
      </c>
      <c r="AT673" s="148" t="s">
        <v>71</v>
      </c>
      <c r="AU673" s="148" t="s">
        <v>80</v>
      </c>
      <c r="AY673" s="140" t="s">
        <v>150</v>
      </c>
      <c r="BK673" s="149">
        <f>SUM(BK674:BK675)</f>
        <v>0</v>
      </c>
    </row>
    <row r="674" spans="1:65" s="2" customFormat="1" ht="16.5" customHeight="1">
      <c r="A674" s="33"/>
      <c r="B674" s="152"/>
      <c r="C674" s="153" t="s">
        <v>809</v>
      </c>
      <c r="D674" s="153" t="s">
        <v>153</v>
      </c>
      <c r="E674" s="154" t="s">
        <v>810</v>
      </c>
      <c r="F674" s="155" t="s">
        <v>811</v>
      </c>
      <c r="G674" s="156" t="s">
        <v>200</v>
      </c>
      <c r="H674" s="157">
        <v>120</v>
      </c>
      <c r="I674" s="158"/>
      <c r="J674" s="159">
        <f>ROUND(I674*H674,2)</f>
        <v>0</v>
      </c>
      <c r="K674" s="155" t="s">
        <v>157</v>
      </c>
      <c r="L674" s="34"/>
      <c r="M674" s="160" t="s">
        <v>3</v>
      </c>
      <c r="N674" s="161" t="s">
        <v>43</v>
      </c>
      <c r="O674" s="54"/>
      <c r="P674" s="162">
        <f>O674*H674</f>
        <v>0</v>
      </c>
      <c r="Q674" s="162">
        <v>0</v>
      </c>
      <c r="R674" s="162">
        <f>Q674*H674</f>
        <v>0</v>
      </c>
      <c r="S674" s="162">
        <v>2.1999999999999999E-2</v>
      </c>
      <c r="T674" s="163">
        <f>S674*H674</f>
        <v>2.6399999999999997</v>
      </c>
      <c r="U674" s="33"/>
      <c r="V674" s="33"/>
      <c r="W674" s="33"/>
      <c r="X674" s="33"/>
      <c r="Y674" s="33"/>
      <c r="Z674" s="33"/>
      <c r="AA674" s="33"/>
      <c r="AB674" s="33"/>
      <c r="AC674" s="33"/>
      <c r="AD674" s="33"/>
      <c r="AE674" s="33"/>
      <c r="AR674" s="164" t="s">
        <v>246</v>
      </c>
      <c r="AT674" s="164" t="s">
        <v>153</v>
      </c>
      <c r="AU674" s="164" t="s">
        <v>82</v>
      </c>
      <c r="AY674" s="18" t="s">
        <v>150</v>
      </c>
      <c r="BE674" s="165">
        <f>IF(N674="základní",J674,0)</f>
        <v>0</v>
      </c>
      <c r="BF674" s="165">
        <f>IF(N674="snížená",J674,0)</f>
        <v>0</v>
      </c>
      <c r="BG674" s="165">
        <f>IF(N674="zákl. přenesená",J674,0)</f>
        <v>0</v>
      </c>
      <c r="BH674" s="165">
        <f>IF(N674="sníž. přenesená",J674,0)</f>
        <v>0</v>
      </c>
      <c r="BI674" s="165">
        <f>IF(N674="nulová",J674,0)</f>
        <v>0</v>
      </c>
      <c r="BJ674" s="18" t="s">
        <v>80</v>
      </c>
      <c r="BK674" s="165">
        <f>ROUND(I674*H674,2)</f>
        <v>0</v>
      </c>
      <c r="BL674" s="18" t="s">
        <v>246</v>
      </c>
      <c r="BM674" s="164" t="s">
        <v>812</v>
      </c>
    </row>
    <row r="675" spans="1:65" s="13" customFormat="1">
      <c r="B675" s="166"/>
      <c r="D675" s="167" t="s">
        <v>160</v>
      </c>
      <c r="E675" s="168" t="s">
        <v>3</v>
      </c>
      <c r="F675" s="169" t="s">
        <v>813</v>
      </c>
      <c r="H675" s="170">
        <v>120</v>
      </c>
      <c r="I675" s="171"/>
      <c r="L675" s="166"/>
      <c r="M675" s="172"/>
      <c r="N675" s="173"/>
      <c r="O675" s="173"/>
      <c r="P675" s="173"/>
      <c r="Q675" s="173"/>
      <c r="R675" s="173"/>
      <c r="S675" s="173"/>
      <c r="T675" s="174"/>
      <c r="AT675" s="168" t="s">
        <v>160</v>
      </c>
      <c r="AU675" s="168" t="s">
        <v>82</v>
      </c>
      <c r="AV675" s="13" t="s">
        <v>82</v>
      </c>
      <c r="AW675" s="13" t="s">
        <v>34</v>
      </c>
      <c r="AX675" s="13" t="s">
        <v>80</v>
      </c>
      <c r="AY675" s="168" t="s">
        <v>150</v>
      </c>
    </row>
    <row r="676" spans="1:65" s="12" customFormat="1" ht="22.9" customHeight="1">
      <c r="B676" s="139"/>
      <c r="D676" s="140" t="s">
        <v>71</v>
      </c>
      <c r="E676" s="150" t="s">
        <v>814</v>
      </c>
      <c r="F676" s="150" t="s">
        <v>815</v>
      </c>
      <c r="I676" s="142"/>
      <c r="J676" s="151">
        <f>BK676</f>
        <v>0</v>
      </c>
      <c r="L676" s="139"/>
      <c r="M676" s="144"/>
      <c r="N676" s="145"/>
      <c r="O676" s="145"/>
      <c r="P676" s="146">
        <f>SUM(P677:P708)</f>
        <v>0</v>
      </c>
      <c r="Q676" s="145"/>
      <c r="R676" s="146">
        <f>SUM(R677:R708)</f>
        <v>3.4926760000000003</v>
      </c>
      <c r="S676" s="145"/>
      <c r="T676" s="147">
        <f>SUM(T677:T708)</f>
        <v>0</v>
      </c>
      <c r="AR676" s="140" t="s">
        <v>82</v>
      </c>
      <c r="AT676" s="148" t="s">
        <v>71</v>
      </c>
      <c r="AU676" s="148" t="s">
        <v>80</v>
      </c>
      <c r="AY676" s="140" t="s">
        <v>150</v>
      </c>
      <c r="BK676" s="149">
        <f>SUM(BK677:BK708)</f>
        <v>0</v>
      </c>
    </row>
    <row r="677" spans="1:65" s="2" customFormat="1" ht="48" customHeight="1">
      <c r="A677" s="33"/>
      <c r="B677" s="152"/>
      <c r="C677" s="153" t="s">
        <v>816</v>
      </c>
      <c r="D677" s="153" t="s">
        <v>153</v>
      </c>
      <c r="E677" s="154" t="s">
        <v>817</v>
      </c>
      <c r="F677" s="155" t="s">
        <v>818</v>
      </c>
      <c r="G677" s="156" t="s">
        <v>200</v>
      </c>
      <c r="H677" s="157">
        <v>10.85</v>
      </c>
      <c r="I677" s="158"/>
      <c r="J677" s="159">
        <f>ROUND(I677*H677,2)</f>
        <v>0</v>
      </c>
      <c r="K677" s="155" t="s">
        <v>157</v>
      </c>
      <c r="L677" s="34"/>
      <c r="M677" s="160" t="s">
        <v>3</v>
      </c>
      <c r="N677" s="161" t="s">
        <v>43</v>
      </c>
      <c r="O677" s="54"/>
      <c r="P677" s="162">
        <f>O677*H677</f>
        <v>0</v>
      </c>
      <c r="Q677" s="162">
        <v>1.2540000000000001E-2</v>
      </c>
      <c r="R677" s="162">
        <f>Q677*H677</f>
        <v>0.13605900000000001</v>
      </c>
      <c r="S677" s="162">
        <v>0</v>
      </c>
      <c r="T677" s="163">
        <f>S677*H677</f>
        <v>0</v>
      </c>
      <c r="U677" s="33"/>
      <c r="V677" s="33"/>
      <c r="W677" s="33"/>
      <c r="X677" s="33"/>
      <c r="Y677" s="33"/>
      <c r="Z677" s="33"/>
      <c r="AA677" s="33"/>
      <c r="AB677" s="33"/>
      <c r="AC677" s="33"/>
      <c r="AD677" s="33"/>
      <c r="AE677" s="33"/>
      <c r="AR677" s="164" t="s">
        <v>246</v>
      </c>
      <c r="AT677" s="164" t="s">
        <v>153</v>
      </c>
      <c r="AU677" s="164" t="s">
        <v>82</v>
      </c>
      <c r="AY677" s="18" t="s">
        <v>150</v>
      </c>
      <c r="BE677" s="165">
        <f>IF(N677="základní",J677,0)</f>
        <v>0</v>
      </c>
      <c r="BF677" s="165">
        <f>IF(N677="snížená",J677,0)</f>
        <v>0</v>
      </c>
      <c r="BG677" s="165">
        <f>IF(N677="zákl. přenesená",J677,0)</f>
        <v>0</v>
      </c>
      <c r="BH677" s="165">
        <f>IF(N677="sníž. přenesená",J677,0)</f>
        <v>0</v>
      </c>
      <c r="BI677" s="165">
        <f>IF(N677="nulová",J677,0)</f>
        <v>0</v>
      </c>
      <c r="BJ677" s="18" t="s">
        <v>80</v>
      </c>
      <c r="BK677" s="165">
        <f>ROUND(I677*H677,2)</f>
        <v>0</v>
      </c>
      <c r="BL677" s="18" t="s">
        <v>246</v>
      </c>
      <c r="BM677" s="164" t="s">
        <v>819</v>
      </c>
    </row>
    <row r="678" spans="1:65" s="2" customFormat="1" ht="185.25">
      <c r="A678" s="33"/>
      <c r="B678" s="34"/>
      <c r="C678" s="33"/>
      <c r="D678" s="167" t="s">
        <v>170</v>
      </c>
      <c r="E678" s="33"/>
      <c r="F678" s="178" t="s">
        <v>820</v>
      </c>
      <c r="G678" s="33"/>
      <c r="H678" s="33"/>
      <c r="I678" s="92"/>
      <c r="J678" s="33"/>
      <c r="K678" s="33"/>
      <c r="L678" s="34"/>
      <c r="M678" s="176"/>
      <c r="N678" s="177"/>
      <c r="O678" s="54"/>
      <c r="P678" s="54"/>
      <c r="Q678" s="54"/>
      <c r="R678" s="54"/>
      <c r="S678" s="54"/>
      <c r="T678" s="55"/>
      <c r="U678" s="33"/>
      <c r="V678" s="33"/>
      <c r="W678" s="33"/>
      <c r="X678" s="33"/>
      <c r="Y678" s="33"/>
      <c r="Z678" s="33"/>
      <c r="AA678" s="33"/>
      <c r="AB678" s="33"/>
      <c r="AC678" s="33"/>
      <c r="AD678" s="33"/>
      <c r="AE678" s="33"/>
      <c r="AT678" s="18" t="s">
        <v>170</v>
      </c>
      <c r="AU678" s="18" t="s">
        <v>82</v>
      </c>
    </row>
    <row r="679" spans="1:65" s="13" customFormat="1">
      <c r="B679" s="166"/>
      <c r="D679" s="167" t="s">
        <v>160</v>
      </c>
      <c r="E679" s="168" t="s">
        <v>3</v>
      </c>
      <c r="F679" s="169" t="s">
        <v>821</v>
      </c>
      <c r="H679" s="170">
        <v>10.85</v>
      </c>
      <c r="I679" s="171"/>
      <c r="L679" s="166"/>
      <c r="M679" s="172"/>
      <c r="N679" s="173"/>
      <c r="O679" s="173"/>
      <c r="P679" s="173"/>
      <c r="Q679" s="173"/>
      <c r="R679" s="173"/>
      <c r="S679" s="173"/>
      <c r="T679" s="174"/>
      <c r="AT679" s="168" t="s">
        <v>160</v>
      </c>
      <c r="AU679" s="168" t="s">
        <v>82</v>
      </c>
      <c r="AV679" s="13" t="s">
        <v>82</v>
      </c>
      <c r="AW679" s="13" t="s">
        <v>34</v>
      </c>
      <c r="AX679" s="13" t="s">
        <v>80</v>
      </c>
      <c r="AY679" s="168" t="s">
        <v>150</v>
      </c>
    </row>
    <row r="680" spans="1:65" s="2" customFormat="1" ht="36" customHeight="1">
      <c r="A680" s="33"/>
      <c r="B680" s="152"/>
      <c r="C680" s="153" t="s">
        <v>822</v>
      </c>
      <c r="D680" s="153" t="s">
        <v>153</v>
      </c>
      <c r="E680" s="154" t="s">
        <v>823</v>
      </c>
      <c r="F680" s="155" t="s">
        <v>824</v>
      </c>
      <c r="G680" s="156" t="s">
        <v>200</v>
      </c>
      <c r="H680" s="157">
        <v>28.35</v>
      </c>
      <c r="I680" s="158"/>
      <c r="J680" s="159">
        <f>ROUND(I680*H680,2)</f>
        <v>0</v>
      </c>
      <c r="K680" s="155" t="s">
        <v>157</v>
      </c>
      <c r="L680" s="34"/>
      <c r="M680" s="160" t="s">
        <v>3</v>
      </c>
      <c r="N680" s="161" t="s">
        <v>43</v>
      </c>
      <c r="O680" s="54"/>
      <c r="P680" s="162">
        <f>O680*H680</f>
        <v>0</v>
      </c>
      <c r="Q680" s="162">
        <v>1E-4</v>
      </c>
      <c r="R680" s="162">
        <f>Q680*H680</f>
        <v>2.8350000000000003E-3</v>
      </c>
      <c r="S680" s="162">
        <v>0</v>
      </c>
      <c r="T680" s="163">
        <f>S680*H680</f>
        <v>0</v>
      </c>
      <c r="U680" s="33"/>
      <c r="V680" s="33"/>
      <c r="W680" s="33"/>
      <c r="X680" s="33"/>
      <c r="Y680" s="33"/>
      <c r="Z680" s="33"/>
      <c r="AA680" s="33"/>
      <c r="AB680" s="33"/>
      <c r="AC680" s="33"/>
      <c r="AD680" s="33"/>
      <c r="AE680" s="33"/>
      <c r="AR680" s="164" t="s">
        <v>246</v>
      </c>
      <c r="AT680" s="164" t="s">
        <v>153</v>
      </c>
      <c r="AU680" s="164" t="s">
        <v>82</v>
      </c>
      <c r="AY680" s="18" t="s">
        <v>150</v>
      </c>
      <c r="BE680" s="165">
        <f>IF(N680="základní",J680,0)</f>
        <v>0</v>
      </c>
      <c r="BF680" s="165">
        <f>IF(N680="snížená",J680,0)</f>
        <v>0</v>
      </c>
      <c r="BG680" s="165">
        <f>IF(N680="zákl. přenesená",J680,0)</f>
        <v>0</v>
      </c>
      <c r="BH680" s="165">
        <f>IF(N680="sníž. přenesená",J680,0)</f>
        <v>0</v>
      </c>
      <c r="BI680" s="165">
        <f>IF(N680="nulová",J680,0)</f>
        <v>0</v>
      </c>
      <c r="BJ680" s="18" t="s">
        <v>80</v>
      </c>
      <c r="BK680" s="165">
        <f>ROUND(I680*H680,2)</f>
        <v>0</v>
      </c>
      <c r="BL680" s="18" t="s">
        <v>246</v>
      </c>
      <c r="BM680" s="164" t="s">
        <v>825</v>
      </c>
    </row>
    <row r="681" spans="1:65" s="2" customFormat="1" ht="185.25">
      <c r="A681" s="33"/>
      <c r="B681" s="34"/>
      <c r="C681" s="33"/>
      <c r="D681" s="167" t="s">
        <v>170</v>
      </c>
      <c r="E681" s="33"/>
      <c r="F681" s="178" t="s">
        <v>820</v>
      </c>
      <c r="G681" s="33"/>
      <c r="H681" s="33"/>
      <c r="I681" s="92"/>
      <c r="J681" s="33"/>
      <c r="K681" s="33"/>
      <c r="L681" s="34"/>
      <c r="M681" s="176"/>
      <c r="N681" s="177"/>
      <c r="O681" s="54"/>
      <c r="P681" s="54"/>
      <c r="Q681" s="54"/>
      <c r="R681" s="54"/>
      <c r="S681" s="54"/>
      <c r="T681" s="55"/>
      <c r="U681" s="33"/>
      <c r="V681" s="33"/>
      <c r="W681" s="33"/>
      <c r="X681" s="33"/>
      <c r="Y681" s="33"/>
      <c r="Z681" s="33"/>
      <c r="AA681" s="33"/>
      <c r="AB681" s="33"/>
      <c r="AC681" s="33"/>
      <c r="AD681" s="33"/>
      <c r="AE681" s="33"/>
      <c r="AT681" s="18" t="s">
        <v>170</v>
      </c>
      <c r="AU681" s="18" t="s">
        <v>82</v>
      </c>
    </row>
    <row r="682" spans="1:65" s="13" customFormat="1">
      <c r="B682" s="166"/>
      <c r="D682" s="167" t="s">
        <v>160</v>
      </c>
      <c r="E682" s="168" t="s">
        <v>3</v>
      </c>
      <c r="F682" s="169" t="s">
        <v>826</v>
      </c>
      <c r="H682" s="170">
        <v>28.35</v>
      </c>
      <c r="I682" s="171"/>
      <c r="L682" s="166"/>
      <c r="M682" s="172"/>
      <c r="N682" s="173"/>
      <c r="O682" s="173"/>
      <c r="P682" s="173"/>
      <c r="Q682" s="173"/>
      <c r="R682" s="173"/>
      <c r="S682" s="173"/>
      <c r="T682" s="174"/>
      <c r="AT682" s="168" t="s">
        <v>160</v>
      </c>
      <c r="AU682" s="168" t="s">
        <v>82</v>
      </c>
      <c r="AV682" s="13" t="s">
        <v>82</v>
      </c>
      <c r="AW682" s="13" t="s">
        <v>34</v>
      </c>
      <c r="AX682" s="13" t="s">
        <v>80</v>
      </c>
      <c r="AY682" s="168" t="s">
        <v>150</v>
      </c>
    </row>
    <row r="683" spans="1:65" s="2" customFormat="1" ht="36" customHeight="1">
      <c r="A683" s="33"/>
      <c r="B683" s="152"/>
      <c r="C683" s="153" t="s">
        <v>827</v>
      </c>
      <c r="D683" s="153" t="s">
        <v>153</v>
      </c>
      <c r="E683" s="154" t="s">
        <v>828</v>
      </c>
      <c r="F683" s="155" t="s">
        <v>829</v>
      </c>
      <c r="G683" s="156" t="s">
        <v>451</v>
      </c>
      <c r="H683" s="157">
        <v>35</v>
      </c>
      <c r="I683" s="158"/>
      <c r="J683" s="159">
        <f>ROUND(I683*H683,2)</f>
        <v>0</v>
      </c>
      <c r="K683" s="155" t="s">
        <v>157</v>
      </c>
      <c r="L683" s="34"/>
      <c r="M683" s="160" t="s">
        <v>3</v>
      </c>
      <c r="N683" s="161" t="s">
        <v>43</v>
      </c>
      <c r="O683" s="54"/>
      <c r="P683" s="162">
        <f>O683*H683</f>
        <v>0</v>
      </c>
      <c r="Q683" s="162">
        <v>4.3800000000000002E-3</v>
      </c>
      <c r="R683" s="162">
        <f>Q683*H683</f>
        <v>0.15330000000000002</v>
      </c>
      <c r="S683" s="162">
        <v>0</v>
      </c>
      <c r="T683" s="163">
        <f>S683*H683</f>
        <v>0</v>
      </c>
      <c r="U683" s="33"/>
      <c r="V683" s="33"/>
      <c r="W683" s="33"/>
      <c r="X683" s="33"/>
      <c r="Y683" s="33"/>
      <c r="Z683" s="33"/>
      <c r="AA683" s="33"/>
      <c r="AB683" s="33"/>
      <c r="AC683" s="33"/>
      <c r="AD683" s="33"/>
      <c r="AE683" s="33"/>
      <c r="AR683" s="164" t="s">
        <v>246</v>
      </c>
      <c r="AT683" s="164" t="s">
        <v>153</v>
      </c>
      <c r="AU683" s="164" t="s">
        <v>82</v>
      </c>
      <c r="AY683" s="18" t="s">
        <v>150</v>
      </c>
      <c r="BE683" s="165">
        <f>IF(N683="základní",J683,0)</f>
        <v>0</v>
      </c>
      <c r="BF683" s="165">
        <f>IF(N683="snížená",J683,0)</f>
        <v>0</v>
      </c>
      <c r="BG683" s="165">
        <f>IF(N683="zákl. přenesená",J683,0)</f>
        <v>0</v>
      </c>
      <c r="BH683" s="165">
        <f>IF(N683="sníž. přenesená",J683,0)</f>
        <v>0</v>
      </c>
      <c r="BI683" s="165">
        <f>IF(N683="nulová",J683,0)</f>
        <v>0</v>
      </c>
      <c r="BJ683" s="18" t="s">
        <v>80</v>
      </c>
      <c r="BK683" s="165">
        <f>ROUND(I683*H683,2)</f>
        <v>0</v>
      </c>
      <c r="BL683" s="18" t="s">
        <v>246</v>
      </c>
      <c r="BM683" s="164" t="s">
        <v>830</v>
      </c>
    </row>
    <row r="684" spans="1:65" s="2" customFormat="1" ht="185.25">
      <c r="A684" s="33"/>
      <c r="B684" s="34"/>
      <c r="C684" s="33"/>
      <c r="D684" s="167" t="s">
        <v>170</v>
      </c>
      <c r="E684" s="33"/>
      <c r="F684" s="178" t="s">
        <v>820</v>
      </c>
      <c r="G684" s="33"/>
      <c r="H684" s="33"/>
      <c r="I684" s="92"/>
      <c r="J684" s="33"/>
      <c r="K684" s="33"/>
      <c r="L684" s="34"/>
      <c r="M684" s="176"/>
      <c r="N684" s="177"/>
      <c r="O684" s="54"/>
      <c r="P684" s="54"/>
      <c r="Q684" s="54"/>
      <c r="R684" s="54"/>
      <c r="S684" s="54"/>
      <c r="T684" s="55"/>
      <c r="U684" s="33"/>
      <c r="V684" s="33"/>
      <c r="W684" s="33"/>
      <c r="X684" s="33"/>
      <c r="Y684" s="33"/>
      <c r="Z684" s="33"/>
      <c r="AA684" s="33"/>
      <c r="AB684" s="33"/>
      <c r="AC684" s="33"/>
      <c r="AD684" s="33"/>
      <c r="AE684" s="33"/>
      <c r="AT684" s="18" t="s">
        <v>170</v>
      </c>
      <c r="AU684" s="18" t="s">
        <v>82</v>
      </c>
    </row>
    <row r="685" spans="1:65" s="13" customFormat="1">
      <c r="B685" s="166"/>
      <c r="D685" s="167" t="s">
        <v>160</v>
      </c>
      <c r="E685" s="168" t="s">
        <v>3</v>
      </c>
      <c r="F685" s="169" t="s">
        <v>831</v>
      </c>
      <c r="H685" s="170">
        <v>35</v>
      </c>
      <c r="I685" s="171"/>
      <c r="L685" s="166"/>
      <c r="M685" s="172"/>
      <c r="N685" s="173"/>
      <c r="O685" s="173"/>
      <c r="P685" s="173"/>
      <c r="Q685" s="173"/>
      <c r="R685" s="173"/>
      <c r="S685" s="173"/>
      <c r="T685" s="174"/>
      <c r="AT685" s="168" t="s">
        <v>160</v>
      </c>
      <c r="AU685" s="168" t="s">
        <v>82</v>
      </c>
      <c r="AV685" s="13" t="s">
        <v>82</v>
      </c>
      <c r="AW685" s="13" t="s">
        <v>34</v>
      </c>
      <c r="AX685" s="13" t="s">
        <v>80</v>
      </c>
      <c r="AY685" s="168" t="s">
        <v>150</v>
      </c>
    </row>
    <row r="686" spans="1:65" s="2" customFormat="1" ht="36" customHeight="1">
      <c r="A686" s="33"/>
      <c r="B686" s="152"/>
      <c r="C686" s="153" t="s">
        <v>832</v>
      </c>
      <c r="D686" s="153" t="s">
        <v>153</v>
      </c>
      <c r="E686" s="154" t="s">
        <v>833</v>
      </c>
      <c r="F686" s="155" t="s">
        <v>834</v>
      </c>
      <c r="G686" s="156" t="s">
        <v>451</v>
      </c>
      <c r="H686" s="157">
        <v>35</v>
      </c>
      <c r="I686" s="158"/>
      <c r="J686" s="159">
        <f>ROUND(I686*H686,2)</f>
        <v>0</v>
      </c>
      <c r="K686" s="155" t="s">
        <v>157</v>
      </c>
      <c r="L686" s="34"/>
      <c r="M686" s="160" t="s">
        <v>3</v>
      </c>
      <c r="N686" s="161" t="s">
        <v>43</v>
      </c>
      <c r="O686" s="54"/>
      <c r="P686" s="162">
        <f>O686*H686</f>
        <v>0</v>
      </c>
      <c r="Q686" s="162">
        <v>1.07E-3</v>
      </c>
      <c r="R686" s="162">
        <f>Q686*H686</f>
        <v>3.7449999999999997E-2</v>
      </c>
      <c r="S686" s="162">
        <v>0</v>
      </c>
      <c r="T686" s="163">
        <f>S686*H686</f>
        <v>0</v>
      </c>
      <c r="U686" s="33"/>
      <c r="V686" s="33"/>
      <c r="W686" s="33"/>
      <c r="X686" s="33"/>
      <c r="Y686" s="33"/>
      <c r="Z686" s="33"/>
      <c r="AA686" s="33"/>
      <c r="AB686" s="33"/>
      <c r="AC686" s="33"/>
      <c r="AD686" s="33"/>
      <c r="AE686" s="33"/>
      <c r="AR686" s="164" t="s">
        <v>246</v>
      </c>
      <c r="AT686" s="164" t="s">
        <v>153</v>
      </c>
      <c r="AU686" s="164" t="s">
        <v>82</v>
      </c>
      <c r="AY686" s="18" t="s">
        <v>150</v>
      </c>
      <c r="BE686" s="165">
        <f>IF(N686="základní",J686,0)</f>
        <v>0</v>
      </c>
      <c r="BF686" s="165">
        <f>IF(N686="snížená",J686,0)</f>
        <v>0</v>
      </c>
      <c r="BG686" s="165">
        <f>IF(N686="zákl. přenesená",J686,0)</f>
        <v>0</v>
      </c>
      <c r="BH686" s="165">
        <f>IF(N686="sníž. přenesená",J686,0)</f>
        <v>0</v>
      </c>
      <c r="BI686" s="165">
        <f>IF(N686="nulová",J686,0)</f>
        <v>0</v>
      </c>
      <c r="BJ686" s="18" t="s">
        <v>80</v>
      </c>
      <c r="BK686" s="165">
        <f>ROUND(I686*H686,2)</f>
        <v>0</v>
      </c>
      <c r="BL686" s="18" t="s">
        <v>246</v>
      </c>
      <c r="BM686" s="164" t="s">
        <v>835</v>
      </c>
    </row>
    <row r="687" spans="1:65" s="2" customFormat="1" ht="185.25">
      <c r="A687" s="33"/>
      <c r="B687" s="34"/>
      <c r="C687" s="33"/>
      <c r="D687" s="167" t="s">
        <v>170</v>
      </c>
      <c r="E687" s="33"/>
      <c r="F687" s="178" t="s">
        <v>820</v>
      </c>
      <c r="G687" s="33"/>
      <c r="H687" s="33"/>
      <c r="I687" s="92"/>
      <c r="J687" s="33"/>
      <c r="K687" s="33"/>
      <c r="L687" s="34"/>
      <c r="M687" s="176"/>
      <c r="N687" s="177"/>
      <c r="O687" s="54"/>
      <c r="P687" s="54"/>
      <c r="Q687" s="54"/>
      <c r="R687" s="54"/>
      <c r="S687" s="54"/>
      <c r="T687" s="55"/>
      <c r="U687" s="33"/>
      <c r="V687" s="33"/>
      <c r="W687" s="33"/>
      <c r="X687" s="33"/>
      <c r="Y687" s="33"/>
      <c r="Z687" s="33"/>
      <c r="AA687" s="33"/>
      <c r="AB687" s="33"/>
      <c r="AC687" s="33"/>
      <c r="AD687" s="33"/>
      <c r="AE687" s="33"/>
      <c r="AT687" s="18" t="s">
        <v>170</v>
      </c>
      <c r="AU687" s="18" t="s">
        <v>82</v>
      </c>
    </row>
    <row r="688" spans="1:65" s="13" customFormat="1">
      <c r="B688" s="166"/>
      <c r="D688" s="167" t="s">
        <v>160</v>
      </c>
      <c r="E688" s="168" t="s">
        <v>3</v>
      </c>
      <c r="F688" s="169" t="s">
        <v>831</v>
      </c>
      <c r="H688" s="170">
        <v>35</v>
      </c>
      <c r="I688" s="171"/>
      <c r="L688" s="166"/>
      <c r="M688" s="172"/>
      <c r="N688" s="173"/>
      <c r="O688" s="173"/>
      <c r="P688" s="173"/>
      <c r="Q688" s="173"/>
      <c r="R688" s="173"/>
      <c r="S688" s="173"/>
      <c r="T688" s="174"/>
      <c r="AT688" s="168" t="s">
        <v>160</v>
      </c>
      <c r="AU688" s="168" t="s">
        <v>82</v>
      </c>
      <c r="AV688" s="13" t="s">
        <v>82</v>
      </c>
      <c r="AW688" s="13" t="s">
        <v>34</v>
      </c>
      <c r="AX688" s="13" t="s">
        <v>80</v>
      </c>
      <c r="AY688" s="168" t="s">
        <v>150</v>
      </c>
    </row>
    <row r="689" spans="1:65" s="2" customFormat="1" ht="24" customHeight="1">
      <c r="A689" s="33"/>
      <c r="B689" s="152"/>
      <c r="C689" s="153" t="s">
        <v>836</v>
      </c>
      <c r="D689" s="153" t="s">
        <v>153</v>
      </c>
      <c r="E689" s="154" t="s">
        <v>837</v>
      </c>
      <c r="F689" s="155" t="s">
        <v>838</v>
      </c>
      <c r="G689" s="156" t="s">
        <v>200</v>
      </c>
      <c r="H689" s="157">
        <v>10.85</v>
      </c>
      <c r="I689" s="158"/>
      <c r="J689" s="159">
        <f>ROUND(I689*H689,2)</f>
        <v>0</v>
      </c>
      <c r="K689" s="155" t="s">
        <v>157</v>
      </c>
      <c r="L689" s="34"/>
      <c r="M689" s="160" t="s">
        <v>3</v>
      </c>
      <c r="N689" s="161" t="s">
        <v>43</v>
      </c>
      <c r="O689" s="54"/>
      <c r="P689" s="162">
        <f>O689*H689</f>
        <v>0</v>
      </c>
      <c r="Q689" s="162">
        <v>0</v>
      </c>
      <c r="R689" s="162">
        <f>Q689*H689</f>
        <v>0</v>
      </c>
      <c r="S689" s="162">
        <v>0</v>
      </c>
      <c r="T689" s="163">
        <f>S689*H689</f>
        <v>0</v>
      </c>
      <c r="U689" s="33"/>
      <c r="V689" s="33"/>
      <c r="W689" s="33"/>
      <c r="X689" s="33"/>
      <c r="Y689" s="33"/>
      <c r="Z689" s="33"/>
      <c r="AA689" s="33"/>
      <c r="AB689" s="33"/>
      <c r="AC689" s="33"/>
      <c r="AD689" s="33"/>
      <c r="AE689" s="33"/>
      <c r="AR689" s="164" t="s">
        <v>246</v>
      </c>
      <c r="AT689" s="164" t="s">
        <v>153</v>
      </c>
      <c r="AU689" s="164" t="s">
        <v>82</v>
      </c>
      <c r="AY689" s="18" t="s">
        <v>150</v>
      </c>
      <c r="BE689" s="165">
        <f>IF(N689="základní",J689,0)</f>
        <v>0</v>
      </c>
      <c r="BF689" s="165">
        <f>IF(N689="snížená",J689,0)</f>
        <v>0</v>
      </c>
      <c r="BG689" s="165">
        <f>IF(N689="zákl. přenesená",J689,0)</f>
        <v>0</v>
      </c>
      <c r="BH689" s="165">
        <f>IF(N689="sníž. přenesená",J689,0)</f>
        <v>0</v>
      </c>
      <c r="BI689" s="165">
        <f>IF(N689="nulová",J689,0)</f>
        <v>0</v>
      </c>
      <c r="BJ689" s="18" t="s">
        <v>80</v>
      </c>
      <c r="BK689" s="165">
        <f>ROUND(I689*H689,2)</f>
        <v>0</v>
      </c>
      <c r="BL689" s="18" t="s">
        <v>246</v>
      </c>
      <c r="BM689" s="164" t="s">
        <v>839</v>
      </c>
    </row>
    <row r="690" spans="1:65" s="2" customFormat="1" ht="185.25">
      <c r="A690" s="33"/>
      <c r="B690" s="34"/>
      <c r="C690" s="33"/>
      <c r="D690" s="167" t="s">
        <v>170</v>
      </c>
      <c r="E690" s="33"/>
      <c r="F690" s="178" t="s">
        <v>820</v>
      </c>
      <c r="G690" s="33"/>
      <c r="H690" s="33"/>
      <c r="I690" s="92"/>
      <c r="J690" s="33"/>
      <c r="K690" s="33"/>
      <c r="L690" s="34"/>
      <c r="M690" s="176"/>
      <c r="N690" s="177"/>
      <c r="O690" s="54"/>
      <c r="P690" s="54"/>
      <c r="Q690" s="54"/>
      <c r="R690" s="54"/>
      <c r="S690" s="54"/>
      <c r="T690" s="55"/>
      <c r="U690" s="33"/>
      <c r="V690" s="33"/>
      <c r="W690" s="33"/>
      <c r="X690" s="33"/>
      <c r="Y690" s="33"/>
      <c r="Z690" s="33"/>
      <c r="AA690" s="33"/>
      <c r="AB690" s="33"/>
      <c r="AC690" s="33"/>
      <c r="AD690" s="33"/>
      <c r="AE690" s="33"/>
      <c r="AT690" s="18" t="s">
        <v>170</v>
      </c>
      <c r="AU690" s="18" t="s">
        <v>82</v>
      </c>
    </row>
    <row r="691" spans="1:65" s="13" customFormat="1">
      <c r="B691" s="166"/>
      <c r="D691" s="167" t="s">
        <v>160</v>
      </c>
      <c r="E691" s="168" t="s">
        <v>3</v>
      </c>
      <c r="F691" s="169" t="s">
        <v>821</v>
      </c>
      <c r="H691" s="170">
        <v>10.85</v>
      </c>
      <c r="I691" s="171"/>
      <c r="L691" s="166"/>
      <c r="M691" s="172"/>
      <c r="N691" s="173"/>
      <c r="O691" s="173"/>
      <c r="P691" s="173"/>
      <c r="Q691" s="173"/>
      <c r="R691" s="173"/>
      <c r="S691" s="173"/>
      <c r="T691" s="174"/>
      <c r="AT691" s="168" t="s">
        <v>160</v>
      </c>
      <c r="AU691" s="168" t="s">
        <v>82</v>
      </c>
      <c r="AV691" s="13" t="s">
        <v>82</v>
      </c>
      <c r="AW691" s="13" t="s">
        <v>34</v>
      </c>
      <c r="AX691" s="13" t="s">
        <v>80</v>
      </c>
      <c r="AY691" s="168" t="s">
        <v>150</v>
      </c>
    </row>
    <row r="692" spans="1:65" s="2" customFormat="1" ht="36" customHeight="1">
      <c r="A692" s="33"/>
      <c r="B692" s="152"/>
      <c r="C692" s="153" t="s">
        <v>840</v>
      </c>
      <c r="D692" s="153" t="s">
        <v>153</v>
      </c>
      <c r="E692" s="154" t="s">
        <v>841</v>
      </c>
      <c r="F692" s="155" t="s">
        <v>842</v>
      </c>
      <c r="G692" s="156" t="s">
        <v>200</v>
      </c>
      <c r="H692" s="157">
        <v>569.6</v>
      </c>
      <c r="I692" s="158"/>
      <c r="J692" s="159">
        <f>ROUND(I692*H692,2)</f>
        <v>0</v>
      </c>
      <c r="K692" s="155" t="s">
        <v>157</v>
      </c>
      <c r="L692" s="34"/>
      <c r="M692" s="160" t="s">
        <v>3</v>
      </c>
      <c r="N692" s="161" t="s">
        <v>43</v>
      </c>
      <c r="O692" s="54"/>
      <c r="P692" s="162">
        <f>O692*H692</f>
        <v>0</v>
      </c>
      <c r="Q692" s="162">
        <v>1.17E-3</v>
      </c>
      <c r="R692" s="162">
        <f>Q692*H692</f>
        <v>0.66643200000000002</v>
      </c>
      <c r="S692" s="162">
        <v>0</v>
      </c>
      <c r="T692" s="163">
        <f>S692*H692</f>
        <v>0</v>
      </c>
      <c r="U692" s="33"/>
      <c r="V692" s="33"/>
      <c r="W692" s="33"/>
      <c r="X692" s="33"/>
      <c r="Y692" s="33"/>
      <c r="Z692" s="33"/>
      <c r="AA692" s="33"/>
      <c r="AB692" s="33"/>
      <c r="AC692" s="33"/>
      <c r="AD692" s="33"/>
      <c r="AE692" s="33"/>
      <c r="AR692" s="164" t="s">
        <v>246</v>
      </c>
      <c r="AT692" s="164" t="s">
        <v>153</v>
      </c>
      <c r="AU692" s="164" t="s">
        <v>82</v>
      </c>
      <c r="AY692" s="18" t="s">
        <v>150</v>
      </c>
      <c r="BE692" s="165">
        <f>IF(N692="základní",J692,0)</f>
        <v>0</v>
      </c>
      <c r="BF692" s="165">
        <f>IF(N692="snížená",J692,0)</f>
        <v>0</v>
      </c>
      <c r="BG692" s="165">
        <f>IF(N692="zákl. přenesená",J692,0)</f>
        <v>0</v>
      </c>
      <c r="BH692" s="165">
        <f>IF(N692="sníž. přenesená",J692,0)</f>
        <v>0</v>
      </c>
      <c r="BI692" s="165">
        <f>IF(N692="nulová",J692,0)</f>
        <v>0</v>
      </c>
      <c r="BJ692" s="18" t="s">
        <v>80</v>
      </c>
      <c r="BK692" s="165">
        <f>ROUND(I692*H692,2)</f>
        <v>0</v>
      </c>
      <c r="BL692" s="18" t="s">
        <v>246</v>
      </c>
      <c r="BM692" s="164" t="s">
        <v>843</v>
      </c>
    </row>
    <row r="693" spans="1:65" s="2" customFormat="1" ht="78">
      <c r="A693" s="33"/>
      <c r="B693" s="34"/>
      <c r="C693" s="33"/>
      <c r="D693" s="167" t="s">
        <v>170</v>
      </c>
      <c r="E693" s="33"/>
      <c r="F693" s="178" t="s">
        <v>844</v>
      </c>
      <c r="G693" s="33"/>
      <c r="H693" s="33"/>
      <c r="I693" s="92"/>
      <c r="J693" s="33"/>
      <c r="K693" s="33"/>
      <c r="L693" s="34"/>
      <c r="M693" s="176"/>
      <c r="N693" s="177"/>
      <c r="O693" s="54"/>
      <c r="P693" s="54"/>
      <c r="Q693" s="54"/>
      <c r="R693" s="54"/>
      <c r="S693" s="54"/>
      <c r="T693" s="55"/>
      <c r="U693" s="33"/>
      <c r="V693" s="33"/>
      <c r="W693" s="33"/>
      <c r="X693" s="33"/>
      <c r="Y693" s="33"/>
      <c r="Z693" s="33"/>
      <c r="AA693" s="33"/>
      <c r="AB693" s="33"/>
      <c r="AC693" s="33"/>
      <c r="AD693" s="33"/>
      <c r="AE693" s="33"/>
      <c r="AT693" s="18" t="s">
        <v>170</v>
      </c>
      <c r="AU693" s="18" t="s">
        <v>82</v>
      </c>
    </row>
    <row r="694" spans="1:65" s="13" customFormat="1" ht="33.75">
      <c r="B694" s="166"/>
      <c r="D694" s="167" t="s">
        <v>160</v>
      </c>
      <c r="E694" s="168" t="s">
        <v>3</v>
      </c>
      <c r="F694" s="169" t="s">
        <v>845</v>
      </c>
      <c r="H694" s="170">
        <v>508.3</v>
      </c>
      <c r="I694" s="171"/>
      <c r="L694" s="166"/>
      <c r="M694" s="172"/>
      <c r="N694" s="173"/>
      <c r="O694" s="173"/>
      <c r="P694" s="173"/>
      <c r="Q694" s="173"/>
      <c r="R694" s="173"/>
      <c r="S694" s="173"/>
      <c r="T694" s="174"/>
      <c r="AT694" s="168" t="s">
        <v>160</v>
      </c>
      <c r="AU694" s="168" t="s">
        <v>82</v>
      </c>
      <c r="AV694" s="13" t="s">
        <v>82</v>
      </c>
      <c r="AW694" s="13" t="s">
        <v>34</v>
      </c>
      <c r="AX694" s="13" t="s">
        <v>72</v>
      </c>
      <c r="AY694" s="168" t="s">
        <v>150</v>
      </c>
    </row>
    <row r="695" spans="1:65" s="13" customFormat="1">
      <c r="B695" s="166"/>
      <c r="D695" s="167" t="s">
        <v>160</v>
      </c>
      <c r="E695" s="168" t="s">
        <v>3</v>
      </c>
      <c r="F695" s="169" t="s">
        <v>846</v>
      </c>
      <c r="H695" s="170">
        <v>61.3</v>
      </c>
      <c r="I695" s="171"/>
      <c r="L695" s="166"/>
      <c r="M695" s="172"/>
      <c r="N695" s="173"/>
      <c r="O695" s="173"/>
      <c r="P695" s="173"/>
      <c r="Q695" s="173"/>
      <c r="R695" s="173"/>
      <c r="S695" s="173"/>
      <c r="T695" s="174"/>
      <c r="AT695" s="168" t="s">
        <v>160</v>
      </c>
      <c r="AU695" s="168" t="s">
        <v>82</v>
      </c>
      <c r="AV695" s="13" t="s">
        <v>82</v>
      </c>
      <c r="AW695" s="13" t="s">
        <v>34</v>
      </c>
      <c r="AX695" s="13" t="s">
        <v>72</v>
      </c>
      <c r="AY695" s="168" t="s">
        <v>150</v>
      </c>
    </row>
    <row r="696" spans="1:65" s="14" customFormat="1">
      <c r="B696" s="179"/>
      <c r="D696" s="167" t="s">
        <v>160</v>
      </c>
      <c r="E696" s="180" t="s">
        <v>3</v>
      </c>
      <c r="F696" s="181" t="s">
        <v>847</v>
      </c>
      <c r="H696" s="182">
        <v>569.6</v>
      </c>
      <c r="I696" s="183"/>
      <c r="L696" s="179"/>
      <c r="M696" s="184"/>
      <c r="N696" s="185"/>
      <c r="O696" s="185"/>
      <c r="P696" s="185"/>
      <c r="Q696" s="185"/>
      <c r="R696" s="185"/>
      <c r="S696" s="185"/>
      <c r="T696" s="186"/>
      <c r="AT696" s="180" t="s">
        <v>160</v>
      </c>
      <c r="AU696" s="180" t="s">
        <v>82</v>
      </c>
      <c r="AV696" s="14" t="s">
        <v>158</v>
      </c>
      <c r="AW696" s="14" t="s">
        <v>34</v>
      </c>
      <c r="AX696" s="14" t="s">
        <v>80</v>
      </c>
      <c r="AY696" s="180" t="s">
        <v>150</v>
      </c>
    </row>
    <row r="697" spans="1:65" s="2" customFormat="1" ht="24" customHeight="1">
      <c r="A697" s="33"/>
      <c r="B697" s="152"/>
      <c r="C697" s="187" t="s">
        <v>848</v>
      </c>
      <c r="D697" s="187" t="s">
        <v>285</v>
      </c>
      <c r="E697" s="188" t="s">
        <v>849</v>
      </c>
      <c r="F697" s="189" t="s">
        <v>850</v>
      </c>
      <c r="G697" s="190" t="s">
        <v>200</v>
      </c>
      <c r="H697" s="191">
        <v>547.471</v>
      </c>
      <c r="I697" s="192"/>
      <c r="J697" s="193">
        <f>ROUND(I697*H697,2)</f>
        <v>0</v>
      </c>
      <c r="K697" s="189" t="s">
        <v>3</v>
      </c>
      <c r="L697" s="194"/>
      <c r="M697" s="195" t="s">
        <v>3</v>
      </c>
      <c r="N697" s="196" t="s">
        <v>43</v>
      </c>
      <c r="O697" s="54"/>
      <c r="P697" s="162">
        <f>O697*H697</f>
        <v>0</v>
      </c>
      <c r="Q697" s="162">
        <v>4.0000000000000001E-3</v>
      </c>
      <c r="R697" s="162">
        <f>Q697*H697</f>
        <v>2.1898840000000002</v>
      </c>
      <c r="S697" s="162">
        <v>0</v>
      </c>
      <c r="T697" s="163">
        <f>S697*H697</f>
        <v>0</v>
      </c>
      <c r="U697" s="33"/>
      <c r="V697" s="33"/>
      <c r="W697" s="33"/>
      <c r="X697" s="33"/>
      <c r="Y697" s="33"/>
      <c r="Z697" s="33"/>
      <c r="AA697" s="33"/>
      <c r="AB697" s="33"/>
      <c r="AC697" s="33"/>
      <c r="AD697" s="33"/>
      <c r="AE697" s="33"/>
      <c r="AR697" s="164" t="s">
        <v>434</v>
      </c>
      <c r="AT697" s="164" t="s">
        <v>285</v>
      </c>
      <c r="AU697" s="164" t="s">
        <v>82</v>
      </c>
      <c r="AY697" s="18" t="s">
        <v>150</v>
      </c>
      <c r="BE697" s="165">
        <f>IF(N697="základní",J697,0)</f>
        <v>0</v>
      </c>
      <c r="BF697" s="165">
        <f>IF(N697="snížená",J697,0)</f>
        <v>0</v>
      </c>
      <c r="BG697" s="165">
        <f>IF(N697="zákl. přenesená",J697,0)</f>
        <v>0</v>
      </c>
      <c r="BH697" s="165">
        <f>IF(N697="sníž. přenesená",J697,0)</f>
        <v>0</v>
      </c>
      <c r="BI697" s="165">
        <f>IF(N697="nulová",J697,0)</f>
        <v>0</v>
      </c>
      <c r="BJ697" s="18" t="s">
        <v>80</v>
      </c>
      <c r="BK697" s="165">
        <f>ROUND(I697*H697,2)</f>
        <v>0</v>
      </c>
      <c r="BL697" s="18" t="s">
        <v>246</v>
      </c>
      <c r="BM697" s="164" t="s">
        <v>851</v>
      </c>
    </row>
    <row r="698" spans="1:65" s="13" customFormat="1">
      <c r="B698" s="166"/>
      <c r="D698" s="167" t="s">
        <v>160</v>
      </c>
      <c r="E698" s="168" t="s">
        <v>3</v>
      </c>
      <c r="F698" s="169" t="s">
        <v>852</v>
      </c>
      <c r="H698" s="170">
        <v>521.40099999999995</v>
      </c>
      <c r="I698" s="171"/>
      <c r="L698" s="166"/>
      <c r="M698" s="172"/>
      <c r="N698" s="173"/>
      <c r="O698" s="173"/>
      <c r="P698" s="173"/>
      <c r="Q698" s="173"/>
      <c r="R698" s="173"/>
      <c r="S698" s="173"/>
      <c r="T698" s="174"/>
      <c r="AT698" s="168" t="s">
        <v>160</v>
      </c>
      <c r="AU698" s="168" t="s">
        <v>82</v>
      </c>
      <c r="AV698" s="13" t="s">
        <v>82</v>
      </c>
      <c r="AW698" s="13" t="s">
        <v>34</v>
      </c>
      <c r="AX698" s="13" t="s">
        <v>80</v>
      </c>
      <c r="AY698" s="168" t="s">
        <v>150</v>
      </c>
    </row>
    <row r="699" spans="1:65" s="13" customFormat="1">
      <c r="B699" s="166"/>
      <c r="D699" s="167" t="s">
        <v>160</v>
      </c>
      <c r="F699" s="169" t="s">
        <v>853</v>
      </c>
      <c r="H699" s="170">
        <v>547.471</v>
      </c>
      <c r="I699" s="171"/>
      <c r="L699" s="166"/>
      <c r="M699" s="172"/>
      <c r="N699" s="173"/>
      <c r="O699" s="173"/>
      <c r="P699" s="173"/>
      <c r="Q699" s="173"/>
      <c r="R699" s="173"/>
      <c r="S699" s="173"/>
      <c r="T699" s="174"/>
      <c r="AT699" s="168" t="s">
        <v>160</v>
      </c>
      <c r="AU699" s="168" t="s">
        <v>82</v>
      </c>
      <c r="AV699" s="13" t="s">
        <v>82</v>
      </c>
      <c r="AW699" s="13" t="s">
        <v>4</v>
      </c>
      <c r="AX699" s="13" t="s">
        <v>80</v>
      </c>
      <c r="AY699" s="168" t="s">
        <v>150</v>
      </c>
    </row>
    <row r="700" spans="1:65" s="2" customFormat="1" ht="24" customHeight="1">
      <c r="A700" s="33"/>
      <c r="B700" s="152"/>
      <c r="C700" s="187" t="s">
        <v>854</v>
      </c>
      <c r="D700" s="187" t="s">
        <v>285</v>
      </c>
      <c r="E700" s="188" t="s">
        <v>855</v>
      </c>
      <c r="F700" s="189" t="s">
        <v>856</v>
      </c>
      <c r="G700" s="190" t="s">
        <v>200</v>
      </c>
      <c r="H700" s="191">
        <v>76.679000000000002</v>
      </c>
      <c r="I700" s="192"/>
      <c r="J700" s="193">
        <f>ROUND(I700*H700,2)</f>
        <v>0</v>
      </c>
      <c r="K700" s="189" t="s">
        <v>3</v>
      </c>
      <c r="L700" s="194"/>
      <c r="M700" s="195" t="s">
        <v>3</v>
      </c>
      <c r="N700" s="196" t="s">
        <v>43</v>
      </c>
      <c r="O700" s="54"/>
      <c r="P700" s="162">
        <f>O700*H700</f>
        <v>0</v>
      </c>
      <c r="Q700" s="162">
        <v>4.0000000000000001E-3</v>
      </c>
      <c r="R700" s="162">
        <f>Q700*H700</f>
        <v>0.30671599999999999</v>
      </c>
      <c r="S700" s="162">
        <v>0</v>
      </c>
      <c r="T700" s="163">
        <f>S700*H700</f>
        <v>0</v>
      </c>
      <c r="U700" s="33"/>
      <c r="V700" s="33"/>
      <c r="W700" s="33"/>
      <c r="X700" s="33"/>
      <c r="Y700" s="33"/>
      <c r="Z700" s="33"/>
      <c r="AA700" s="33"/>
      <c r="AB700" s="33"/>
      <c r="AC700" s="33"/>
      <c r="AD700" s="33"/>
      <c r="AE700" s="33"/>
      <c r="AR700" s="164" t="s">
        <v>434</v>
      </c>
      <c r="AT700" s="164" t="s">
        <v>285</v>
      </c>
      <c r="AU700" s="164" t="s">
        <v>82</v>
      </c>
      <c r="AY700" s="18" t="s">
        <v>150</v>
      </c>
      <c r="BE700" s="165">
        <f>IF(N700="základní",J700,0)</f>
        <v>0</v>
      </c>
      <c r="BF700" s="165">
        <f>IF(N700="snížená",J700,0)</f>
        <v>0</v>
      </c>
      <c r="BG700" s="165">
        <f>IF(N700="zákl. přenesená",J700,0)</f>
        <v>0</v>
      </c>
      <c r="BH700" s="165">
        <f>IF(N700="sníž. přenesená",J700,0)</f>
        <v>0</v>
      </c>
      <c r="BI700" s="165">
        <f>IF(N700="nulová",J700,0)</f>
        <v>0</v>
      </c>
      <c r="BJ700" s="18" t="s">
        <v>80</v>
      </c>
      <c r="BK700" s="165">
        <f>ROUND(I700*H700,2)</f>
        <v>0</v>
      </c>
      <c r="BL700" s="18" t="s">
        <v>246</v>
      </c>
      <c r="BM700" s="164" t="s">
        <v>857</v>
      </c>
    </row>
    <row r="701" spans="1:65" s="13" customFormat="1" ht="22.5">
      <c r="B701" s="166"/>
      <c r="D701" s="167" t="s">
        <v>160</v>
      </c>
      <c r="E701" s="168" t="s">
        <v>3</v>
      </c>
      <c r="F701" s="169" t="s">
        <v>858</v>
      </c>
      <c r="H701" s="170">
        <v>73.028000000000006</v>
      </c>
      <c r="I701" s="171"/>
      <c r="L701" s="166"/>
      <c r="M701" s="172"/>
      <c r="N701" s="173"/>
      <c r="O701" s="173"/>
      <c r="P701" s="173"/>
      <c r="Q701" s="173"/>
      <c r="R701" s="173"/>
      <c r="S701" s="173"/>
      <c r="T701" s="174"/>
      <c r="AT701" s="168" t="s">
        <v>160</v>
      </c>
      <c r="AU701" s="168" t="s">
        <v>82</v>
      </c>
      <c r="AV701" s="13" t="s">
        <v>82</v>
      </c>
      <c r="AW701" s="13" t="s">
        <v>34</v>
      </c>
      <c r="AX701" s="13" t="s">
        <v>80</v>
      </c>
      <c r="AY701" s="168" t="s">
        <v>150</v>
      </c>
    </row>
    <row r="702" spans="1:65" s="13" customFormat="1">
      <c r="B702" s="166"/>
      <c r="D702" s="167" t="s">
        <v>160</v>
      </c>
      <c r="F702" s="169" t="s">
        <v>859</v>
      </c>
      <c r="H702" s="170">
        <v>76.679000000000002</v>
      </c>
      <c r="I702" s="171"/>
      <c r="L702" s="166"/>
      <c r="M702" s="172"/>
      <c r="N702" s="173"/>
      <c r="O702" s="173"/>
      <c r="P702" s="173"/>
      <c r="Q702" s="173"/>
      <c r="R702" s="173"/>
      <c r="S702" s="173"/>
      <c r="T702" s="174"/>
      <c r="AT702" s="168" t="s">
        <v>160</v>
      </c>
      <c r="AU702" s="168" t="s">
        <v>82</v>
      </c>
      <c r="AV702" s="13" t="s">
        <v>82</v>
      </c>
      <c r="AW702" s="13" t="s">
        <v>4</v>
      </c>
      <c r="AX702" s="13" t="s">
        <v>80</v>
      </c>
      <c r="AY702" s="168" t="s">
        <v>150</v>
      </c>
    </row>
    <row r="703" spans="1:65" s="2" customFormat="1" ht="16.5" customHeight="1">
      <c r="A703" s="33"/>
      <c r="B703" s="152"/>
      <c r="C703" s="153" t="s">
        <v>860</v>
      </c>
      <c r="D703" s="153" t="s">
        <v>153</v>
      </c>
      <c r="E703" s="154" t="s">
        <v>861</v>
      </c>
      <c r="F703" s="155" t="s">
        <v>862</v>
      </c>
      <c r="G703" s="156" t="s">
        <v>156</v>
      </c>
      <c r="H703" s="157">
        <v>18</v>
      </c>
      <c r="I703" s="158"/>
      <c r="J703" s="159">
        <f>ROUND(I703*H703,2)</f>
        <v>0</v>
      </c>
      <c r="K703" s="155" t="s">
        <v>3</v>
      </c>
      <c r="L703" s="34"/>
      <c r="M703" s="160" t="s">
        <v>3</v>
      </c>
      <c r="N703" s="161" t="s">
        <v>43</v>
      </c>
      <c r="O703" s="54"/>
      <c r="P703" s="162">
        <f>O703*H703</f>
        <v>0</v>
      </c>
      <c r="Q703" s="162">
        <v>0</v>
      </c>
      <c r="R703" s="162">
        <f>Q703*H703</f>
        <v>0</v>
      </c>
      <c r="S703" s="162">
        <v>0</v>
      </c>
      <c r="T703" s="163">
        <f>S703*H703</f>
        <v>0</v>
      </c>
      <c r="U703" s="33"/>
      <c r="V703" s="33"/>
      <c r="W703" s="33"/>
      <c r="X703" s="33"/>
      <c r="Y703" s="33"/>
      <c r="Z703" s="33"/>
      <c r="AA703" s="33"/>
      <c r="AB703" s="33"/>
      <c r="AC703" s="33"/>
      <c r="AD703" s="33"/>
      <c r="AE703" s="33"/>
      <c r="AR703" s="164" t="s">
        <v>246</v>
      </c>
      <c r="AT703" s="164" t="s">
        <v>153</v>
      </c>
      <c r="AU703" s="164" t="s">
        <v>82</v>
      </c>
      <c r="AY703" s="18" t="s">
        <v>150</v>
      </c>
      <c r="BE703" s="165">
        <f>IF(N703="základní",J703,0)</f>
        <v>0</v>
      </c>
      <c r="BF703" s="165">
        <f>IF(N703="snížená",J703,0)</f>
        <v>0</v>
      </c>
      <c r="BG703" s="165">
        <f>IF(N703="zákl. přenesená",J703,0)</f>
        <v>0</v>
      </c>
      <c r="BH703" s="165">
        <f>IF(N703="sníž. přenesená",J703,0)</f>
        <v>0</v>
      </c>
      <c r="BI703" s="165">
        <f>IF(N703="nulová",J703,0)</f>
        <v>0</v>
      </c>
      <c r="BJ703" s="18" t="s">
        <v>80</v>
      </c>
      <c r="BK703" s="165">
        <f>ROUND(I703*H703,2)</f>
        <v>0</v>
      </c>
      <c r="BL703" s="18" t="s">
        <v>246</v>
      </c>
      <c r="BM703" s="164" t="s">
        <v>863</v>
      </c>
    </row>
    <row r="704" spans="1:65" s="13" customFormat="1">
      <c r="B704" s="166"/>
      <c r="D704" s="167" t="s">
        <v>160</v>
      </c>
      <c r="E704" s="168" t="s">
        <v>3</v>
      </c>
      <c r="F704" s="169" t="s">
        <v>864</v>
      </c>
      <c r="H704" s="170">
        <v>18</v>
      </c>
      <c r="I704" s="171"/>
      <c r="L704" s="166"/>
      <c r="M704" s="172"/>
      <c r="N704" s="173"/>
      <c r="O704" s="173"/>
      <c r="P704" s="173"/>
      <c r="Q704" s="173"/>
      <c r="R704" s="173"/>
      <c r="S704" s="173"/>
      <c r="T704" s="174"/>
      <c r="AT704" s="168" t="s">
        <v>160</v>
      </c>
      <c r="AU704" s="168" t="s">
        <v>82</v>
      </c>
      <c r="AV704" s="13" t="s">
        <v>82</v>
      </c>
      <c r="AW704" s="13" t="s">
        <v>34</v>
      </c>
      <c r="AX704" s="13" t="s">
        <v>80</v>
      </c>
      <c r="AY704" s="168" t="s">
        <v>150</v>
      </c>
    </row>
    <row r="705" spans="1:65" s="2" customFormat="1" ht="60" customHeight="1">
      <c r="A705" s="33"/>
      <c r="B705" s="152"/>
      <c r="C705" s="153" t="s">
        <v>865</v>
      </c>
      <c r="D705" s="153" t="s">
        <v>153</v>
      </c>
      <c r="E705" s="154" t="s">
        <v>866</v>
      </c>
      <c r="F705" s="155" t="s">
        <v>867</v>
      </c>
      <c r="G705" s="156" t="s">
        <v>193</v>
      </c>
      <c r="H705" s="157">
        <v>3.4929999999999999</v>
      </c>
      <c r="I705" s="158"/>
      <c r="J705" s="159">
        <f>ROUND(I705*H705,2)</f>
        <v>0</v>
      </c>
      <c r="K705" s="155" t="s">
        <v>157</v>
      </c>
      <c r="L705" s="34"/>
      <c r="M705" s="160" t="s">
        <v>3</v>
      </c>
      <c r="N705" s="161" t="s">
        <v>43</v>
      </c>
      <c r="O705" s="54"/>
      <c r="P705" s="162">
        <f>O705*H705</f>
        <v>0</v>
      </c>
      <c r="Q705" s="162">
        <v>0</v>
      </c>
      <c r="R705" s="162">
        <f>Q705*H705</f>
        <v>0</v>
      </c>
      <c r="S705" s="162">
        <v>0</v>
      </c>
      <c r="T705" s="163">
        <f>S705*H705</f>
        <v>0</v>
      </c>
      <c r="U705" s="33"/>
      <c r="V705" s="33"/>
      <c r="W705" s="33"/>
      <c r="X705" s="33"/>
      <c r="Y705" s="33"/>
      <c r="Z705" s="33"/>
      <c r="AA705" s="33"/>
      <c r="AB705" s="33"/>
      <c r="AC705" s="33"/>
      <c r="AD705" s="33"/>
      <c r="AE705" s="33"/>
      <c r="AR705" s="164" t="s">
        <v>246</v>
      </c>
      <c r="AT705" s="164" t="s">
        <v>153</v>
      </c>
      <c r="AU705" s="164" t="s">
        <v>82</v>
      </c>
      <c r="AY705" s="18" t="s">
        <v>150</v>
      </c>
      <c r="BE705" s="165">
        <f>IF(N705="základní",J705,0)</f>
        <v>0</v>
      </c>
      <c r="BF705" s="165">
        <f>IF(N705="snížená",J705,0)</f>
        <v>0</v>
      </c>
      <c r="BG705" s="165">
        <f>IF(N705="zákl. přenesená",J705,0)</f>
        <v>0</v>
      </c>
      <c r="BH705" s="165">
        <f>IF(N705="sníž. přenesená",J705,0)</f>
        <v>0</v>
      </c>
      <c r="BI705" s="165">
        <f>IF(N705="nulová",J705,0)</f>
        <v>0</v>
      </c>
      <c r="BJ705" s="18" t="s">
        <v>80</v>
      </c>
      <c r="BK705" s="165">
        <f>ROUND(I705*H705,2)</f>
        <v>0</v>
      </c>
      <c r="BL705" s="18" t="s">
        <v>246</v>
      </c>
      <c r="BM705" s="164" t="s">
        <v>868</v>
      </c>
    </row>
    <row r="706" spans="1:65" s="2" customFormat="1" ht="146.25">
      <c r="A706" s="33"/>
      <c r="B706" s="34"/>
      <c r="C706" s="33"/>
      <c r="D706" s="167" t="s">
        <v>170</v>
      </c>
      <c r="E706" s="33"/>
      <c r="F706" s="178" t="s">
        <v>869</v>
      </c>
      <c r="G706" s="33"/>
      <c r="H706" s="33"/>
      <c r="I706" s="92"/>
      <c r="J706" s="33"/>
      <c r="K706" s="33"/>
      <c r="L706" s="34"/>
      <c r="M706" s="176"/>
      <c r="N706" s="177"/>
      <c r="O706" s="54"/>
      <c r="P706" s="54"/>
      <c r="Q706" s="54"/>
      <c r="R706" s="54"/>
      <c r="S706" s="54"/>
      <c r="T706" s="55"/>
      <c r="U706" s="33"/>
      <c r="V706" s="33"/>
      <c r="W706" s="33"/>
      <c r="X706" s="33"/>
      <c r="Y706" s="33"/>
      <c r="Z706" s="33"/>
      <c r="AA706" s="33"/>
      <c r="AB706" s="33"/>
      <c r="AC706" s="33"/>
      <c r="AD706" s="33"/>
      <c r="AE706" s="33"/>
      <c r="AT706" s="18" t="s">
        <v>170</v>
      </c>
      <c r="AU706" s="18" t="s">
        <v>82</v>
      </c>
    </row>
    <row r="707" spans="1:65" s="2" customFormat="1" ht="60" customHeight="1">
      <c r="A707" s="33"/>
      <c r="B707" s="152"/>
      <c r="C707" s="153" t="s">
        <v>870</v>
      </c>
      <c r="D707" s="153" t="s">
        <v>153</v>
      </c>
      <c r="E707" s="154" t="s">
        <v>871</v>
      </c>
      <c r="F707" s="155" t="s">
        <v>872</v>
      </c>
      <c r="G707" s="156" t="s">
        <v>193</v>
      </c>
      <c r="H707" s="157">
        <v>3.4929999999999999</v>
      </c>
      <c r="I707" s="158"/>
      <c r="J707" s="159">
        <f>ROUND(I707*H707,2)</f>
        <v>0</v>
      </c>
      <c r="K707" s="155" t="s">
        <v>157</v>
      </c>
      <c r="L707" s="34"/>
      <c r="M707" s="160" t="s">
        <v>3</v>
      </c>
      <c r="N707" s="161" t="s">
        <v>43</v>
      </c>
      <c r="O707" s="54"/>
      <c r="P707" s="162">
        <f>O707*H707</f>
        <v>0</v>
      </c>
      <c r="Q707" s="162">
        <v>0</v>
      </c>
      <c r="R707" s="162">
        <f>Q707*H707</f>
        <v>0</v>
      </c>
      <c r="S707" s="162">
        <v>0</v>
      </c>
      <c r="T707" s="163">
        <f>S707*H707</f>
        <v>0</v>
      </c>
      <c r="U707" s="33"/>
      <c r="V707" s="33"/>
      <c r="W707" s="33"/>
      <c r="X707" s="33"/>
      <c r="Y707" s="33"/>
      <c r="Z707" s="33"/>
      <c r="AA707" s="33"/>
      <c r="AB707" s="33"/>
      <c r="AC707" s="33"/>
      <c r="AD707" s="33"/>
      <c r="AE707" s="33"/>
      <c r="AR707" s="164" t="s">
        <v>246</v>
      </c>
      <c r="AT707" s="164" t="s">
        <v>153</v>
      </c>
      <c r="AU707" s="164" t="s">
        <v>82</v>
      </c>
      <c r="AY707" s="18" t="s">
        <v>150</v>
      </c>
      <c r="BE707" s="165">
        <f>IF(N707="základní",J707,0)</f>
        <v>0</v>
      </c>
      <c r="BF707" s="165">
        <f>IF(N707="snížená",J707,0)</f>
        <v>0</v>
      </c>
      <c r="BG707" s="165">
        <f>IF(N707="zákl. přenesená",J707,0)</f>
        <v>0</v>
      </c>
      <c r="BH707" s="165">
        <f>IF(N707="sníž. přenesená",J707,0)</f>
        <v>0</v>
      </c>
      <c r="BI707" s="165">
        <f>IF(N707="nulová",J707,0)</f>
        <v>0</v>
      </c>
      <c r="BJ707" s="18" t="s">
        <v>80</v>
      </c>
      <c r="BK707" s="165">
        <f>ROUND(I707*H707,2)</f>
        <v>0</v>
      </c>
      <c r="BL707" s="18" t="s">
        <v>246</v>
      </c>
      <c r="BM707" s="164" t="s">
        <v>873</v>
      </c>
    </row>
    <row r="708" spans="1:65" s="2" customFormat="1" ht="146.25">
      <c r="A708" s="33"/>
      <c r="B708" s="34"/>
      <c r="C708" s="33"/>
      <c r="D708" s="167" t="s">
        <v>170</v>
      </c>
      <c r="E708" s="33"/>
      <c r="F708" s="178" t="s">
        <v>869</v>
      </c>
      <c r="G708" s="33"/>
      <c r="H708" s="33"/>
      <c r="I708" s="92"/>
      <c r="J708" s="33"/>
      <c r="K708" s="33"/>
      <c r="L708" s="34"/>
      <c r="M708" s="176"/>
      <c r="N708" s="177"/>
      <c r="O708" s="54"/>
      <c r="P708" s="54"/>
      <c r="Q708" s="54"/>
      <c r="R708" s="54"/>
      <c r="S708" s="54"/>
      <c r="T708" s="55"/>
      <c r="U708" s="33"/>
      <c r="V708" s="33"/>
      <c r="W708" s="33"/>
      <c r="X708" s="33"/>
      <c r="Y708" s="33"/>
      <c r="Z708" s="33"/>
      <c r="AA708" s="33"/>
      <c r="AB708" s="33"/>
      <c r="AC708" s="33"/>
      <c r="AD708" s="33"/>
      <c r="AE708" s="33"/>
      <c r="AT708" s="18" t="s">
        <v>170</v>
      </c>
      <c r="AU708" s="18" t="s">
        <v>82</v>
      </c>
    </row>
    <row r="709" spans="1:65" s="12" customFormat="1" ht="22.9" customHeight="1">
      <c r="B709" s="139"/>
      <c r="D709" s="140" t="s">
        <v>71</v>
      </c>
      <c r="E709" s="150" t="s">
        <v>874</v>
      </c>
      <c r="F709" s="150" t="s">
        <v>875</v>
      </c>
      <c r="I709" s="142"/>
      <c r="J709" s="151">
        <f>BK709</f>
        <v>0</v>
      </c>
      <c r="L709" s="139"/>
      <c r="M709" s="144"/>
      <c r="N709" s="145"/>
      <c r="O709" s="145"/>
      <c r="P709" s="146">
        <f>SUM(P710:P768)</f>
        <v>0</v>
      </c>
      <c r="Q709" s="145"/>
      <c r="R709" s="146">
        <f>SUM(R710:R768)</f>
        <v>7.7609999999999998E-2</v>
      </c>
      <c r="S709" s="145"/>
      <c r="T709" s="147">
        <f>SUM(T710:T768)</f>
        <v>4.2879999999999994</v>
      </c>
      <c r="AR709" s="140" t="s">
        <v>82</v>
      </c>
      <c r="AT709" s="148" t="s">
        <v>71</v>
      </c>
      <c r="AU709" s="148" t="s">
        <v>80</v>
      </c>
      <c r="AY709" s="140" t="s">
        <v>150</v>
      </c>
      <c r="BK709" s="149">
        <f>SUM(BK710:BK768)</f>
        <v>0</v>
      </c>
    </row>
    <row r="710" spans="1:65" s="2" customFormat="1" ht="24" customHeight="1">
      <c r="A710" s="33"/>
      <c r="B710" s="152"/>
      <c r="C710" s="153" t="s">
        <v>876</v>
      </c>
      <c r="D710" s="153" t="s">
        <v>153</v>
      </c>
      <c r="E710" s="154" t="s">
        <v>877</v>
      </c>
      <c r="F710" s="155" t="s">
        <v>878</v>
      </c>
      <c r="G710" s="156" t="s">
        <v>156</v>
      </c>
      <c r="H710" s="157">
        <v>5</v>
      </c>
      <c r="I710" s="158"/>
      <c r="J710" s="159">
        <f>ROUND(I710*H710,2)</f>
        <v>0</v>
      </c>
      <c r="K710" s="155" t="s">
        <v>3</v>
      </c>
      <c r="L710" s="34"/>
      <c r="M710" s="160" t="s">
        <v>3</v>
      </c>
      <c r="N710" s="161" t="s">
        <v>43</v>
      </c>
      <c r="O710" s="54"/>
      <c r="P710" s="162">
        <f>O710*H710</f>
        <v>0</v>
      </c>
      <c r="Q710" s="162">
        <v>0</v>
      </c>
      <c r="R710" s="162">
        <f>Q710*H710</f>
        <v>0</v>
      </c>
      <c r="S710" s="162">
        <v>0</v>
      </c>
      <c r="T710" s="163">
        <f>S710*H710</f>
        <v>0</v>
      </c>
      <c r="U710" s="33"/>
      <c r="V710" s="33"/>
      <c r="W710" s="33"/>
      <c r="X710" s="33"/>
      <c r="Y710" s="33"/>
      <c r="Z710" s="33"/>
      <c r="AA710" s="33"/>
      <c r="AB710" s="33"/>
      <c r="AC710" s="33"/>
      <c r="AD710" s="33"/>
      <c r="AE710" s="33"/>
      <c r="AR710" s="164" t="s">
        <v>246</v>
      </c>
      <c r="AT710" s="164" t="s">
        <v>153</v>
      </c>
      <c r="AU710" s="164" t="s">
        <v>82</v>
      </c>
      <c r="AY710" s="18" t="s">
        <v>150</v>
      </c>
      <c r="BE710" s="165">
        <f>IF(N710="základní",J710,0)</f>
        <v>0</v>
      </c>
      <c r="BF710" s="165">
        <f>IF(N710="snížená",J710,0)</f>
        <v>0</v>
      </c>
      <c r="BG710" s="165">
        <f>IF(N710="zákl. přenesená",J710,0)</f>
        <v>0</v>
      </c>
      <c r="BH710" s="165">
        <f>IF(N710="sníž. přenesená",J710,0)</f>
        <v>0</v>
      </c>
      <c r="BI710" s="165">
        <f>IF(N710="nulová",J710,0)</f>
        <v>0</v>
      </c>
      <c r="BJ710" s="18" t="s">
        <v>80</v>
      </c>
      <c r="BK710" s="165">
        <f>ROUND(I710*H710,2)</f>
        <v>0</v>
      </c>
      <c r="BL710" s="18" t="s">
        <v>246</v>
      </c>
      <c r="BM710" s="164" t="s">
        <v>879</v>
      </c>
    </row>
    <row r="711" spans="1:65" s="13" customFormat="1">
      <c r="B711" s="166"/>
      <c r="D711" s="167" t="s">
        <v>160</v>
      </c>
      <c r="E711" s="168" t="s">
        <v>3</v>
      </c>
      <c r="F711" s="169" t="s">
        <v>880</v>
      </c>
      <c r="H711" s="170">
        <v>5</v>
      </c>
      <c r="I711" s="171"/>
      <c r="L711" s="166"/>
      <c r="M711" s="172"/>
      <c r="N711" s="173"/>
      <c r="O711" s="173"/>
      <c r="P711" s="173"/>
      <c r="Q711" s="173"/>
      <c r="R711" s="173"/>
      <c r="S711" s="173"/>
      <c r="T711" s="174"/>
      <c r="AT711" s="168" t="s">
        <v>160</v>
      </c>
      <c r="AU711" s="168" t="s">
        <v>82</v>
      </c>
      <c r="AV711" s="13" t="s">
        <v>82</v>
      </c>
      <c r="AW711" s="13" t="s">
        <v>34</v>
      </c>
      <c r="AX711" s="13" t="s">
        <v>80</v>
      </c>
      <c r="AY711" s="168" t="s">
        <v>150</v>
      </c>
    </row>
    <row r="712" spans="1:65" s="2" customFormat="1" ht="24" customHeight="1">
      <c r="A712" s="33"/>
      <c r="B712" s="152"/>
      <c r="C712" s="153" t="s">
        <v>881</v>
      </c>
      <c r="D712" s="153" t="s">
        <v>153</v>
      </c>
      <c r="E712" s="154" t="s">
        <v>882</v>
      </c>
      <c r="F712" s="155" t="s">
        <v>883</v>
      </c>
      <c r="G712" s="156" t="s">
        <v>156</v>
      </c>
      <c r="H712" s="157">
        <v>8</v>
      </c>
      <c r="I712" s="158"/>
      <c r="J712" s="159">
        <f>ROUND(I712*H712,2)</f>
        <v>0</v>
      </c>
      <c r="K712" s="155" t="s">
        <v>3</v>
      </c>
      <c r="L712" s="34"/>
      <c r="M712" s="160" t="s">
        <v>3</v>
      </c>
      <c r="N712" s="161" t="s">
        <v>43</v>
      </c>
      <c r="O712" s="54"/>
      <c r="P712" s="162">
        <f>O712*H712</f>
        <v>0</v>
      </c>
      <c r="Q712" s="162">
        <v>0</v>
      </c>
      <c r="R712" s="162">
        <f>Q712*H712</f>
        <v>0</v>
      </c>
      <c r="S712" s="162">
        <v>0</v>
      </c>
      <c r="T712" s="163">
        <f>S712*H712</f>
        <v>0</v>
      </c>
      <c r="U712" s="33"/>
      <c r="V712" s="33"/>
      <c r="W712" s="33"/>
      <c r="X712" s="33"/>
      <c r="Y712" s="33"/>
      <c r="Z712" s="33"/>
      <c r="AA712" s="33"/>
      <c r="AB712" s="33"/>
      <c r="AC712" s="33"/>
      <c r="AD712" s="33"/>
      <c r="AE712" s="33"/>
      <c r="AR712" s="164" t="s">
        <v>246</v>
      </c>
      <c r="AT712" s="164" t="s">
        <v>153</v>
      </c>
      <c r="AU712" s="164" t="s">
        <v>82</v>
      </c>
      <c r="AY712" s="18" t="s">
        <v>150</v>
      </c>
      <c r="BE712" s="165">
        <f>IF(N712="základní",J712,0)</f>
        <v>0</v>
      </c>
      <c r="BF712" s="165">
        <f>IF(N712="snížená",J712,0)</f>
        <v>0</v>
      </c>
      <c r="BG712" s="165">
        <f>IF(N712="zákl. přenesená",J712,0)</f>
        <v>0</v>
      </c>
      <c r="BH712" s="165">
        <f>IF(N712="sníž. přenesená",J712,0)</f>
        <v>0</v>
      </c>
      <c r="BI712" s="165">
        <f>IF(N712="nulová",J712,0)</f>
        <v>0</v>
      </c>
      <c r="BJ712" s="18" t="s">
        <v>80</v>
      </c>
      <c r="BK712" s="165">
        <f>ROUND(I712*H712,2)</f>
        <v>0</v>
      </c>
      <c r="BL712" s="18" t="s">
        <v>246</v>
      </c>
      <c r="BM712" s="164" t="s">
        <v>884</v>
      </c>
    </row>
    <row r="713" spans="1:65" s="13" customFormat="1">
      <c r="B713" s="166"/>
      <c r="D713" s="167" t="s">
        <v>160</v>
      </c>
      <c r="E713" s="168" t="s">
        <v>3</v>
      </c>
      <c r="F713" s="169" t="s">
        <v>885</v>
      </c>
      <c r="H713" s="170">
        <v>8</v>
      </c>
      <c r="I713" s="171"/>
      <c r="L713" s="166"/>
      <c r="M713" s="172"/>
      <c r="N713" s="173"/>
      <c r="O713" s="173"/>
      <c r="P713" s="173"/>
      <c r="Q713" s="173"/>
      <c r="R713" s="173"/>
      <c r="S713" s="173"/>
      <c r="T713" s="174"/>
      <c r="AT713" s="168" t="s">
        <v>160</v>
      </c>
      <c r="AU713" s="168" t="s">
        <v>82</v>
      </c>
      <c r="AV713" s="13" t="s">
        <v>82</v>
      </c>
      <c r="AW713" s="13" t="s">
        <v>34</v>
      </c>
      <c r="AX713" s="13" t="s">
        <v>80</v>
      </c>
      <c r="AY713" s="168" t="s">
        <v>150</v>
      </c>
    </row>
    <row r="714" spans="1:65" s="2" customFormat="1" ht="24" customHeight="1">
      <c r="A714" s="33"/>
      <c r="B714" s="152"/>
      <c r="C714" s="153" t="s">
        <v>886</v>
      </c>
      <c r="D714" s="153" t="s">
        <v>153</v>
      </c>
      <c r="E714" s="154" t="s">
        <v>887</v>
      </c>
      <c r="F714" s="155" t="s">
        <v>888</v>
      </c>
      <c r="G714" s="156" t="s">
        <v>156</v>
      </c>
      <c r="H714" s="157">
        <v>8</v>
      </c>
      <c r="I714" s="158"/>
      <c r="J714" s="159">
        <f>ROUND(I714*H714,2)</f>
        <v>0</v>
      </c>
      <c r="K714" s="155" t="s">
        <v>3</v>
      </c>
      <c r="L714" s="34"/>
      <c r="M714" s="160" t="s">
        <v>3</v>
      </c>
      <c r="N714" s="161" t="s">
        <v>43</v>
      </c>
      <c r="O714" s="54"/>
      <c r="P714" s="162">
        <f>O714*H714</f>
        <v>0</v>
      </c>
      <c r="Q714" s="162">
        <v>0</v>
      </c>
      <c r="R714" s="162">
        <f>Q714*H714</f>
        <v>0</v>
      </c>
      <c r="S714" s="162">
        <v>0</v>
      </c>
      <c r="T714" s="163">
        <f>S714*H714</f>
        <v>0</v>
      </c>
      <c r="U714" s="33"/>
      <c r="V714" s="33"/>
      <c r="W714" s="33"/>
      <c r="X714" s="33"/>
      <c r="Y714" s="33"/>
      <c r="Z714" s="33"/>
      <c r="AA714" s="33"/>
      <c r="AB714" s="33"/>
      <c r="AC714" s="33"/>
      <c r="AD714" s="33"/>
      <c r="AE714" s="33"/>
      <c r="AR714" s="164" t="s">
        <v>246</v>
      </c>
      <c r="AT714" s="164" t="s">
        <v>153</v>
      </c>
      <c r="AU714" s="164" t="s">
        <v>82</v>
      </c>
      <c r="AY714" s="18" t="s">
        <v>150</v>
      </c>
      <c r="BE714" s="165">
        <f>IF(N714="základní",J714,0)</f>
        <v>0</v>
      </c>
      <c r="BF714" s="165">
        <f>IF(N714="snížená",J714,0)</f>
        <v>0</v>
      </c>
      <c r="BG714" s="165">
        <f>IF(N714="zákl. přenesená",J714,0)</f>
        <v>0</v>
      </c>
      <c r="BH714" s="165">
        <f>IF(N714="sníž. přenesená",J714,0)</f>
        <v>0</v>
      </c>
      <c r="BI714" s="165">
        <f>IF(N714="nulová",J714,0)</f>
        <v>0</v>
      </c>
      <c r="BJ714" s="18" t="s">
        <v>80</v>
      </c>
      <c r="BK714" s="165">
        <f>ROUND(I714*H714,2)</f>
        <v>0</v>
      </c>
      <c r="BL714" s="18" t="s">
        <v>246</v>
      </c>
      <c r="BM714" s="164" t="s">
        <v>889</v>
      </c>
    </row>
    <row r="715" spans="1:65" s="13" customFormat="1">
      <c r="B715" s="166"/>
      <c r="D715" s="167" t="s">
        <v>160</v>
      </c>
      <c r="E715" s="168" t="s">
        <v>3</v>
      </c>
      <c r="F715" s="169" t="s">
        <v>885</v>
      </c>
      <c r="H715" s="170">
        <v>8</v>
      </c>
      <c r="I715" s="171"/>
      <c r="L715" s="166"/>
      <c r="M715" s="172"/>
      <c r="N715" s="173"/>
      <c r="O715" s="173"/>
      <c r="P715" s="173"/>
      <c r="Q715" s="173"/>
      <c r="R715" s="173"/>
      <c r="S715" s="173"/>
      <c r="T715" s="174"/>
      <c r="AT715" s="168" t="s">
        <v>160</v>
      </c>
      <c r="AU715" s="168" t="s">
        <v>82</v>
      </c>
      <c r="AV715" s="13" t="s">
        <v>82</v>
      </c>
      <c r="AW715" s="13" t="s">
        <v>34</v>
      </c>
      <c r="AX715" s="13" t="s">
        <v>80</v>
      </c>
      <c r="AY715" s="168" t="s">
        <v>150</v>
      </c>
    </row>
    <row r="716" spans="1:65" s="2" customFormat="1" ht="24" customHeight="1">
      <c r="A716" s="33"/>
      <c r="B716" s="152"/>
      <c r="C716" s="153" t="s">
        <v>890</v>
      </c>
      <c r="D716" s="153" t="s">
        <v>153</v>
      </c>
      <c r="E716" s="154" t="s">
        <v>891</v>
      </c>
      <c r="F716" s="155" t="s">
        <v>892</v>
      </c>
      <c r="G716" s="156" t="s">
        <v>156</v>
      </c>
      <c r="H716" s="157">
        <v>13</v>
      </c>
      <c r="I716" s="158"/>
      <c r="J716" s="159">
        <f>ROUND(I716*H716,2)</f>
        <v>0</v>
      </c>
      <c r="K716" s="155" t="s">
        <v>3</v>
      </c>
      <c r="L716" s="34"/>
      <c r="M716" s="160" t="s">
        <v>3</v>
      </c>
      <c r="N716" s="161" t="s">
        <v>43</v>
      </c>
      <c r="O716" s="54"/>
      <c r="P716" s="162">
        <f>O716*H716</f>
        <v>0</v>
      </c>
      <c r="Q716" s="162">
        <v>0</v>
      </c>
      <c r="R716" s="162">
        <f>Q716*H716</f>
        <v>0</v>
      </c>
      <c r="S716" s="162">
        <v>0</v>
      </c>
      <c r="T716" s="163">
        <f>S716*H716</f>
        <v>0</v>
      </c>
      <c r="U716" s="33"/>
      <c r="V716" s="33"/>
      <c r="W716" s="33"/>
      <c r="X716" s="33"/>
      <c r="Y716" s="33"/>
      <c r="Z716" s="33"/>
      <c r="AA716" s="33"/>
      <c r="AB716" s="33"/>
      <c r="AC716" s="33"/>
      <c r="AD716" s="33"/>
      <c r="AE716" s="33"/>
      <c r="AR716" s="164" t="s">
        <v>246</v>
      </c>
      <c r="AT716" s="164" t="s">
        <v>153</v>
      </c>
      <c r="AU716" s="164" t="s">
        <v>82</v>
      </c>
      <c r="AY716" s="18" t="s">
        <v>150</v>
      </c>
      <c r="BE716" s="165">
        <f>IF(N716="základní",J716,0)</f>
        <v>0</v>
      </c>
      <c r="BF716" s="165">
        <f>IF(N716="snížená",J716,0)</f>
        <v>0</v>
      </c>
      <c r="BG716" s="165">
        <f>IF(N716="zákl. přenesená",J716,0)</f>
        <v>0</v>
      </c>
      <c r="BH716" s="165">
        <f>IF(N716="sníž. přenesená",J716,0)</f>
        <v>0</v>
      </c>
      <c r="BI716" s="165">
        <f>IF(N716="nulová",J716,0)</f>
        <v>0</v>
      </c>
      <c r="BJ716" s="18" t="s">
        <v>80</v>
      </c>
      <c r="BK716" s="165">
        <f>ROUND(I716*H716,2)</f>
        <v>0</v>
      </c>
      <c r="BL716" s="18" t="s">
        <v>246</v>
      </c>
      <c r="BM716" s="164" t="s">
        <v>893</v>
      </c>
    </row>
    <row r="717" spans="1:65" s="13" customFormat="1">
      <c r="B717" s="166"/>
      <c r="D717" s="167" t="s">
        <v>160</v>
      </c>
      <c r="E717" s="168" t="s">
        <v>3</v>
      </c>
      <c r="F717" s="169" t="s">
        <v>894</v>
      </c>
      <c r="H717" s="170">
        <v>13</v>
      </c>
      <c r="I717" s="171"/>
      <c r="L717" s="166"/>
      <c r="M717" s="172"/>
      <c r="N717" s="173"/>
      <c r="O717" s="173"/>
      <c r="P717" s="173"/>
      <c r="Q717" s="173"/>
      <c r="R717" s="173"/>
      <c r="S717" s="173"/>
      <c r="T717" s="174"/>
      <c r="AT717" s="168" t="s">
        <v>160</v>
      </c>
      <c r="AU717" s="168" t="s">
        <v>82</v>
      </c>
      <c r="AV717" s="13" t="s">
        <v>82</v>
      </c>
      <c r="AW717" s="13" t="s">
        <v>34</v>
      </c>
      <c r="AX717" s="13" t="s">
        <v>80</v>
      </c>
      <c r="AY717" s="168" t="s">
        <v>150</v>
      </c>
    </row>
    <row r="718" spans="1:65" s="2" customFormat="1" ht="24" customHeight="1">
      <c r="A718" s="33"/>
      <c r="B718" s="152"/>
      <c r="C718" s="153" t="s">
        <v>895</v>
      </c>
      <c r="D718" s="153" t="s">
        <v>153</v>
      </c>
      <c r="E718" s="154" t="s">
        <v>896</v>
      </c>
      <c r="F718" s="155" t="s">
        <v>897</v>
      </c>
      <c r="G718" s="156" t="s">
        <v>156</v>
      </c>
      <c r="H718" s="157">
        <v>1</v>
      </c>
      <c r="I718" s="158"/>
      <c r="J718" s="159">
        <f>ROUND(I718*H718,2)</f>
        <v>0</v>
      </c>
      <c r="K718" s="155" t="s">
        <v>3</v>
      </c>
      <c r="L718" s="34"/>
      <c r="M718" s="160" t="s">
        <v>3</v>
      </c>
      <c r="N718" s="161" t="s">
        <v>43</v>
      </c>
      <c r="O718" s="54"/>
      <c r="P718" s="162">
        <f>O718*H718</f>
        <v>0</v>
      </c>
      <c r="Q718" s="162">
        <v>0</v>
      </c>
      <c r="R718" s="162">
        <f>Q718*H718</f>
        <v>0</v>
      </c>
      <c r="S718" s="162">
        <v>0</v>
      </c>
      <c r="T718" s="163">
        <f>S718*H718</f>
        <v>0</v>
      </c>
      <c r="U718" s="33"/>
      <c r="V718" s="33"/>
      <c r="W718" s="33"/>
      <c r="X718" s="33"/>
      <c r="Y718" s="33"/>
      <c r="Z718" s="33"/>
      <c r="AA718" s="33"/>
      <c r="AB718" s="33"/>
      <c r="AC718" s="33"/>
      <c r="AD718" s="33"/>
      <c r="AE718" s="33"/>
      <c r="AR718" s="164" t="s">
        <v>246</v>
      </c>
      <c r="AT718" s="164" t="s">
        <v>153</v>
      </c>
      <c r="AU718" s="164" t="s">
        <v>82</v>
      </c>
      <c r="AY718" s="18" t="s">
        <v>150</v>
      </c>
      <c r="BE718" s="165">
        <f>IF(N718="základní",J718,0)</f>
        <v>0</v>
      </c>
      <c r="BF718" s="165">
        <f>IF(N718="snížená",J718,0)</f>
        <v>0</v>
      </c>
      <c r="BG718" s="165">
        <f>IF(N718="zákl. přenesená",J718,0)</f>
        <v>0</v>
      </c>
      <c r="BH718" s="165">
        <f>IF(N718="sníž. přenesená",J718,0)</f>
        <v>0</v>
      </c>
      <c r="BI718" s="165">
        <f>IF(N718="nulová",J718,0)</f>
        <v>0</v>
      </c>
      <c r="BJ718" s="18" t="s">
        <v>80</v>
      </c>
      <c r="BK718" s="165">
        <f>ROUND(I718*H718,2)</f>
        <v>0</v>
      </c>
      <c r="BL718" s="18" t="s">
        <v>246</v>
      </c>
      <c r="BM718" s="164" t="s">
        <v>898</v>
      </c>
    </row>
    <row r="719" spans="1:65" s="13" customFormat="1">
      <c r="B719" s="166"/>
      <c r="D719" s="167" t="s">
        <v>160</v>
      </c>
      <c r="E719" s="168" t="s">
        <v>3</v>
      </c>
      <c r="F719" s="169" t="s">
        <v>899</v>
      </c>
      <c r="H719" s="170">
        <v>1</v>
      </c>
      <c r="I719" s="171"/>
      <c r="L719" s="166"/>
      <c r="M719" s="172"/>
      <c r="N719" s="173"/>
      <c r="O719" s="173"/>
      <c r="P719" s="173"/>
      <c r="Q719" s="173"/>
      <c r="R719" s="173"/>
      <c r="S719" s="173"/>
      <c r="T719" s="174"/>
      <c r="AT719" s="168" t="s">
        <v>160</v>
      </c>
      <c r="AU719" s="168" t="s">
        <v>82</v>
      </c>
      <c r="AV719" s="13" t="s">
        <v>82</v>
      </c>
      <c r="AW719" s="13" t="s">
        <v>34</v>
      </c>
      <c r="AX719" s="13" t="s">
        <v>80</v>
      </c>
      <c r="AY719" s="168" t="s">
        <v>150</v>
      </c>
    </row>
    <row r="720" spans="1:65" s="2" customFormat="1" ht="24" customHeight="1">
      <c r="A720" s="33"/>
      <c r="B720" s="152"/>
      <c r="C720" s="153" t="s">
        <v>900</v>
      </c>
      <c r="D720" s="153" t="s">
        <v>153</v>
      </c>
      <c r="E720" s="154" t="s">
        <v>901</v>
      </c>
      <c r="F720" s="155" t="s">
        <v>902</v>
      </c>
      <c r="G720" s="156" t="s">
        <v>156</v>
      </c>
      <c r="H720" s="157">
        <v>12</v>
      </c>
      <c r="I720" s="158"/>
      <c r="J720" s="159">
        <f>ROUND(I720*H720,2)</f>
        <v>0</v>
      </c>
      <c r="K720" s="155" t="s">
        <v>3</v>
      </c>
      <c r="L720" s="34"/>
      <c r="M720" s="160" t="s">
        <v>3</v>
      </c>
      <c r="N720" s="161" t="s">
        <v>43</v>
      </c>
      <c r="O720" s="54"/>
      <c r="P720" s="162">
        <f>O720*H720</f>
        <v>0</v>
      </c>
      <c r="Q720" s="162">
        <v>0</v>
      </c>
      <c r="R720" s="162">
        <f>Q720*H720</f>
        <v>0</v>
      </c>
      <c r="S720" s="162">
        <v>0</v>
      </c>
      <c r="T720" s="163">
        <f>S720*H720</f>
        <v>0</v>
      </c>
      <c r="U720" s="33"/>
      <c r="V720" s="33"/>
      <c r="W720" s="33"/>
      <c r="X720" s="33"/>
      <c r="Y720" s="33"/>
      <c r="Z720" s="33"/>
      <c r="AA720" s="33"/>
      <c r="AB720" s="33"/>
      <c r="AC720" s="33"/>
      <c r="AD720" s="33"/>
      <c r="AE720" s="33"/>
      <c r="AR720" s="164" t="s">
        <v>246</v>
      </c>
      <c r="AT720" s="164" t="s">
        <v>153</v>
      </c>
      <c r="AU720" s="164" t="s">
        <v>82</v>
      </c>
      <c r="AY720" s="18" t="s">
        <v>150</v>
      </c>
      <c r="BE720" s="165">
        <f>IF(N720="základní",J720,0)</f>
        <v>0</v>
      </c>
      <c r="BF720" s="165">
        <f>IF(N720="snížená",J720,0)</f>
        <v>0</v>
      </c>
      <c r="BG720" s="165">
        <f>IF(N720="zákl. přenesená",J720,0)</f>
        <v>0</v>
      </c>
      <c r="BH720" s="165">
        <f>IF(N720="sníž. přenesená",J720,0)</f>
        <v>0</v>
      </c>
      <c r="BI720" s="165">
        <f>IF(N720="nulová",J720,0)</f>
        <v>0</v>
      </c>
      <c r="BJ720" s="18" t="s">
        <v>80</v>
      </c>
      <c r="BK720" s="165">
        <f>ROUND(I720*H720,2)</f>
        <v>0</v>
      </c>
      <c r="BL720" s="18" t="s">
        <v>246</v>
      </c>
      <c r="BM720" s="164" t="s">
        <v>903</v>
      </c>
    </row>
    <row r="721" spans="1:65" s="13" customFormat="1">
      <c r="B721" s="166"/>
      <c r="D721" s="167" t="s">
        <v>160</v>
      </c>
      <c r="E721" s="168" t="s">
        <v>3</v>
      </c>
      <c r="F721" s="169" t="s">
        <v>904</v>
      </c>
      <c r="H721" s="170">
        <v>12</v>
      </c>
      <c r="I721" s="171"/>
      <c r="L721" s="166"/>
      <c r="M721" s="172"/>
      <c r="N721" s="173"/>
      <c r="O721" s="173"/>
      <c r="P721" s="173"/>
      <c r="Q721" s="173"/>
      <c r="R721" s="173"/>
      <c r="S721" s="173"/>
      <c r="T721" s="174"/>
      <c r="AT721" s="168" t="s">
        <v>160</v>
      </c>
      <c r="AU721" s="168" t="s">
        <v>82</v>
      </c>
      <c r="AV721" s="13" t="s">
        <v>82</v>
      </c>
      <c r="AW721" s="13" t="s">
        <v>34</v>
      </c>
      <c r="AX721" s="13" t="s">
        <v>80</v>
      </c>
      <c r="AY721" s="168" t="s">
        <v>150</v>
      </c>
    </row>
    <row r="722" spans="1:65" s="2" customFormat="1" ht="24" customHeight="1">
      <c r="A722" s="33"/>
      <c r="B722" s="152"/>
      <c r="C722" s="153" t="s">
        <v>905</v>
      </c>
      <c r="D722" s="153" t="s">
        <v>153</v>
      </c>
      <c r="E722" s="154" t="s">
        <v>906</v>
      </c>
      <c r="F722" s="155" t="s">
        <v>907</v>
      </c>
      <c r="G722" s="156" t="s">
        <v>156</v>
      </c>
      <c r="H722" s="157">
        <v>1</v>
      </c>
      <c r="I722" s="158"/>
      <c r="J722" s="159">
        <f>ROUND(I722*H722,2)</f>
        <v>0</v>
      </c>
      <c r="K722" s="155" t="s">
        <v>3</v>
      </c>
      <c r="L722" s="34"/>
      <c r="M722" s="160" t="s">
        <v>3</v>
      </c>
      <c r="N722" s="161" t="s">
        <v>43</v>
      </c>
      <c r="O722" s="54"/>
      <c r="P722" s="162">
        <f>O722*H722</f>
        <v>0</v>
      </c>
      <c r="Q722" s="162">
        <v>0</v>
      </c>
      <c r="R722" s="162">
        <f>Q722*H722</f>
        <v>0</v>
      </c>
      <c r="S722" s="162">
        <v>0</v>
      </c>
      <c r="T722" s="163">
        <f>S722*H722</f>
        <v>0</v>
      </c>
      <c r="U722" s="33"/>
      <c r="V722" s="33"/>
      <c r="W722" s="33"/>
      <c r="X722" s="33"/>
      <c r="Y722" s="33"/>
      <c r="Z722" s="33"/>
      <c r="AA722" s="33"/>
      <c r="AB722" s="33"/>
      <c r="AC722" s="33"/>
      <c r="AD722" s="33"/>
      <c r="AE722" s="33"/>
      <c r="AR722" s="164" t="s">
        <v>246</v>
      </c>
      <c r="AT722" s="164" t="s">
        <v>153</v>
      </c>
      <c r="AU722" s="164" t="s">
        <v>82</v>
      </c>
      <c r="AY722" s="18" t="s">
        <v>150</v>
      </c>
      <c r="BE722" s="165">
        <f>IF(N722="základní",J722,0)</f>
        <v>0</v>
      </c>
      <c r="BF722" s="165">
        <f>IF(N722="snížená",J722,0)</f>
        <v>0</v>
      </c>
      <c r="BG722" s="165">
        <f>IF(N722="zákl. přenesená",J722,0)</f>
        <v>0</v>
      </c>
      <c r="BH722" s="165">
        <f>IF(N722="sníž. přenesená",J722,0)</f>
        <v>0</v>
      </c>
      <c r="BI722" s="165">
        <f>IF(N722="nulová",J722,0)</f>
        <v>0</v>
      </c>
      <c r="BJ722" s="18" t="s">
        <v>80</v>
      </c>
      <c r="BK722" s="165">
        <f>ROUND(I722*H722,2)</f>
        <v>0</v>
      </c>
      <c r="BL722" s="18" t="s">
        <v>246</v>
      </c>
      <c r="BM722" s="164" t="s">
        <v>908</v>
      </c>
    </row>
    <row r="723" spans="1:65" s="13" customFormat="1">
      <c r="B723" s="166"/>
      <c r="D723" s="167" t="s">
        <v>160</v>
      </c>
      <c r="E723" s="168" t="s">
        <v>3</v>
      </c>
      <c r="F723" s="169" t="s">
        <v>909</v>
      </c>
      <c r="H723" s="170">
        <v>1</v>
      </c>
      <c r="I723" s="171"/>
      <c r="L723" s="166"/>
      <c r="M723" s="172"/>
      <c r="N723" s="173"/>
      <c r="O723" s="173"/>
      <c r="P723" s="173"/>
      <c r="Q723" s="173"/>
      <c r="R723" s="173"/>
      <c r="S723" s="173"/>
      <c r="T723" s="174"/>
      <c r="AT723" s="168" t="s">
        <v>160</v>
      </c>
      <c r="AU723" s="168" t="s">
        <v>82</v>
      </c>
      <c r="AV723" s="13" t="s">
        <v>82</v>
      </c>
      <c r="AW723" s="13" t="s">
        <v>34</v>
      </c>
      <c r="AX723" s="13" t="s">
        <v>80</v>
      </c>
      <c r="AY723" s="168" t="s">
        <v>150</v>
      </c>
    </row>
    <row r="724" spans="1:65" s="2" customFormat="1" ht="36" customHeight="1">
      <c r="A724" s="33"/>
      <c r="B724" s="152"/>
      <c r="C724" s="153" t="s">
        <v>910</v>
      </c>
      <c r="D724" s="153" t="s">
        <v>153</v>
      </c>
      <c r="E724" s="154" t="s">
        <v>911</v>
      </c>
      <c r="F724" s="155" t="s">
        <v>912</v>
      </c>
      <c r="G724" s="156" t="s">
        <v>156</v>
      </c>
      <c r="H724" s="157">
        <v>1</v>
      </c>
      <c r="I724" s="158"/>
      <c r="J724" s="159">
        <f>ROUND(I724*H724,2)</f>
        <v>0</v>
      </c>
      <c r="K724" s="155" t="s">
        <v>3</v>
      </c>
      <c r="L724" s="34"/>
      <c r="M724" s="160" t="s">
        <v>3</v>
      </c>
      <c r="N724" s="161" t="s">
        <v>43</v>
      </c>
      <c r="O724" s="54"/>
      <c r="P724" s="162">
        <f>O724*H724</f>
        <v>0</v>
      </c>
      <c r="Q724" s="162">
        <v>0</v>
      </c>
      <c r="R724" s="162">
        <f>Q724*H724</f>
        <v>0</v>
      </c>
      <c r="S724" s="162">
        <v>0</v>
      </c>
      <c r="T724" s="163">
        <f>S724*H724</f>
        <v>0</v>
      </c>
      <c r="U724" s="33"/>
      <c r="V724" s="33"/>
      <c r="W724" s="33"/>
      <c r="X724" s="33"/>
      <c r="Y724" s="33"/>
      <c r="Z724" s="33"/>
      <c r="AA724" s="33"/>
      <c r="AB724" s="33"/>
      <c r="AC724" s="33"/>
      <c r="AD724" s="33"/>
      <c r="AE724" s="33"/>
      <c r="AR724" s="164" t="s">
        <v>246</v>
      </c>
      <c r="AT724" s="164" t="s">
        <v>153</v>
      </c>
      <c r="AU724" s="164" t="s">
        <v>82</v>
      </c>
      <c r="AY724" s="18" t="s">
        <v>150</v>
      </c>
      <c r="BE724" s="165">
        <f>IF(N724="základní",J724,0)</f>
        <v>0</v>
      </c>
      <c r="BF724" s="165">
        <f>IF(N724="snížená",J724,0)</f>
        <v>0</v>
      </c>
      <c r="BG724" s="165">
        <f>IF(N724="zákl. přenesená",J724,0)</f>
        <v>0</v>
      </c>
      <c r="BH724" s="165">
        <f>IF(N724="sníž. přenesená",J724,0)</f>
        <v>0</v>
      </c>
      <c r="BI724" s="165">
        <f>IF(N724="nulová",J724,0)</f>
        <v>0</v>
      </c>
      <c r="BJ724" s="18" t="s">
        <v>80</v>
      </c>
      <c r="BK724" s="165">
        <f>ROUND(I724*H724,2)</f>
        <v>0</v>
      </c>
      <c r="BL724" s="18" t="s">
        <v>246</v>
      </c>
      <c r="BM724" s="164" t="s">
        <v>913</v>
      </c>
    </row>
    <row r="725" spans="1:65" s="13" customFormat="1">
      <c r="B725" s="166"/>
      <c r="D725" s="167" t="s">
        <v>160</v>
      </c>
      <c r="E725" s="168" t="s">
        <v>3</v>
      </c>
      <c r="F725" s="169" t="s">
        <v>914</v>
      </c>
      <c r="H725" s="170">
        <v>1</v>
      </c>
      <c r="I725" s="171"/>
      <c r="L725" s="166"/>
      <c r="M725" s="172"/>
      <c r="N725" s="173"/>
      <c r="O725" s="173"/>
      <c r="P725" s="173"/>
      <c r="Q725" s="173"/>
      <c r="R725" s="173"/>
      <c r="S725" s="173"/>
      <c r="T725" s="174"/>
      <c r="AT725" s="168" t="s">
        <v>160</v>
      </c>
      <c r="AU725" s="168" t="s">
        <v>82</v>
      </c>
      <c r="AV725" s="13" t="s">
        <v>82</v>
      </c>
      <c r="AW725" s="13" t="s">
        <v>34</v>
      </c>
      <c r="AX725" s="13" t="s">
        <v>80</v>
      </c>
      <c r="AY725" s="168" t="s">
        <v>150</v>
      </c>
    </row>
    <row r="726" spans="1:65" s="2" customFormat="1" ht="24" customHeight="1">
      <c r="A726" s="33"/>
      <c r="B726" s="152"/>
      <c r="C726" s="153" t="s">
        <v>915</v>
      </c>
      <c r="D726" s="153" t="s">
        <v>153</v>
      </c>
      <c r="E726" s="154" t="s">
        <v>916</v>
      </c>
      <c r="F726" s="155" t="s">
        <v>917</v>
      </c>
      <c r="G726" s="156" t="s">
        <v>156</v>
      </c>
      <c r="H726" s="157">
        <v>1</v>
      </c>
      <c r="I726" s="158"/>
      <c r="J726" s="159">
        <f>ROUND(I726*H726,2)</f>
        <v>0</v>
      </c>
      <c r="K726" s="155" t="s">
        <v>3</v>
      </c>
      <c r="L726" s="34"/>
      <c r="M726" s="160" t="s">
        <v>3</v>
      </c>
      <c r="N726" s="161" t="s">
        <v>43</v>
      </c>
      <c r="O726" s="54"/>
      <c r="P726" s="162">
        <f>O726*H726</f>
        <v>0</v>
      </c>
      <c r="Q726" s="162">
        <v>0</v>
      </c>
      <c r="R726" s="162">
        <f>Q726*H726</f>
        <v>0</v>
      </c>
      <c r="S726" s="162">
        <v>0</v>
      </c>
      <c r="T726" s="163">
        <f>S726*H726</f>
        <v>0</v>
      </c>
      <c r="U726" s="33"/>
      <c r="V726" s="33"/>
      <c r="W726" s="33"/>
      <c r="X726" s="33"/>
      <c r="Y726" s="33"/>
      <c r="Z726" s="33"/>
      <c r="AA726" s="33"/>
      <c r="AB726" s="33"/>
      <c r="AC726" s="33"/>
      <c r="AD726" s="33"/>
      <c r="AE726" s="33"/>
      <c r="AR726" s="164" t="s">
        <v>246</v>
      </c>
      <c r="AT726" s="164" t="s">
        <v>153</v>
      </c>
      <c r="AU726" s="164" t="s">
        <v>82</v>
      </c>
      <c r="AY726" s="18" t="s">
        <v>150</v>
      </c>
      <c r="BE726" s="165">
        <f>IF(N726="základní",J726,0)</f>
        <v>0</v>
      </c>
      <c r="BF726" s="165">
        <f>IF(N726="snížená",J726,0)</f>
        <v>0</v>
      </c>
      <c r="BG726" s="165">
        <f>IF(N726="zákl. přenesená",J726,0)</f>
        <v>0</v>
      </c>
      <c r="BH726" s="165">
        <f>IF(N726="sníž. přenesená",J726,0)</f>
        <v>0</v>
      </c>
      <c r="BI726" s="165">
        <f>IF(N726="nulová",J726,0)</f>
        <v>0</v>
      </c>
      <c r="BJ726" s="18" t="s">
        <v>80</v>
      </c>
      <c r="BK726" s="165">
        <f>ROUND(I726*H726,2)</f>
        <v>0</v>
      </c>
      <c r="BL726" s="18" t="s">
        <v>246</v>
      </c>
      <c r="BM726" s="164" t="s">
        <v>918</v>
      </c>
    </row>
    <row r="727" spans="1:65" s="13" customFormat="1">
      <c r="B727" s="166"/>
      <c r="D727" s="167" t="s">
        <v>160</v>
      </c>
      <c r="E727" s="168" t="s">
        <v>3</v>
      </c>
      <c r="F727" s="169" t="s">
        <v>914</v>
      </c>
      <c r="H727" s="170">
        <v>1</v>
      </c>
      <c r="I727" s="171"/>
      <c r="L727" s="166"/>
      <c r="M727" s="172"/>
      <c r="N727" s="173"/>
      <c r="O727" s="173"/>
      <c r="P727" s="173"/>
      <c r="Q727" s="173"/>
      <c r="R727" s="173"/>
      <c r="S727" s="173"/>
      <c r="T727" s="174"/>
      <c r="AT727" s="168" t="s">
        <v>160</v>
      </c>
      <c r="AU727" s="168" t="s">
        <v>82</v>
      </c>
      <c r="AV727" s="13" t="s">
        <v>82</v>
      </c>
      <c r="AW727" s="13" t="s">
        <v>34</v>
      </c>
      <c r="AX727" s="13" t="s">
        <v>80</v>
      </c>
      <c r="AY727" s="168" t="s">
        <v>150</v>
      </c>
    </row>
    <row r="728" spans="1:65" s="2" customFormat="1" ht="24" customHeight="1">
      <c r="A728" s="33"/>
      <c r="B728" s="152"/>
      <c r="C728" s="153" t="s">
        <v>919</v>
      </c>
      <c r="D728" s="153" t="s">
        <v>153</v>
      </c>
      <c r="E728" s="154" t="s">
        <v>920</v>
      </c>
      <c r="F728" s="155" t="s">
        <v>921</v>
      </c>
      <c r="G728" s="156" t="s">
        <v>156</v>
      </c>
      <c r="H728" s="157">
        <v>1</v>
      </c>
      <c r="I728" s="158"/>
      <c r="J728" s="159">
        <f>ROUND(I728*H728,2)</f>
        <v>0</v>
      </c>
      <c r="K728" s="155" t="s">
        <v>3</v>
      </c>
      <c r="L728" s="34"/>
      <c r="M728" s="160" t="s">
        <v>3</v>
      </c>
      <c r="N728" s="161" t="s">
        <v>43</v>
      </c>
      <c r="O728" s="54"/>
      <c r="P728" s="162">
        <f>O728*H728</f>
        <v>0</v>
      </c>
      <c r="Q728" s="162">
        <v>0</v>
      </c>
      <c r="R728" s="162">
        <f>Q728*H728</f>
        <v>0</v>
      </c>
      <c r="S728" s="162">
        <v>0</v>
      </c>
      <c r="T728" s="163">
        <f>S728*H728</f>
        <v>0</v>
      </c>
      <c r="U728" s="33"/>
      <c r="V728" s="33"/>
      <c r="W728" s="33"/>
      <c r="X728" s="33"/>
      <c r="Y728" s="33"/>
      <c r="Z728" s="33"/>
      <c r="AA728" s="33"/>
      <c r="AB728" s="33"/>
      <c r="AC728" s="33"/>
      <c r="AD728" s="33"/>
      <c r="AE728" s="33"/>
      <c r="AR728" s="164" t="s">
        <v>246</v>
      </c>
      <c r="AT728" s="164" t="s">
        <v>153</v>
      </c>
      <c r="AU728" s="164" t="s">
        <v>82</v>
      </c>
      <c r="AY728" s="18" t="s">
        <v>150</v>
      </c>
      <c r="BE728" s="165">
        <f>IF(N728="základní",J728,0)</f>
        <v>0</v>
      </c>
      <c r="BF728" s="165">
        <f>IF(N728="snížená",J728,0)</f>
        <v>0</v>
      </c>
      <c r="BG728" s="165">
        <f>IF(N728="zákl. přenesená",J728,0)</f>
        <v>0</v>
      </c>
      <c r="BH728" s="165">
        <f>IF(N728="sníž. přenesená",J728,0)</f>
        <v>0</v>
      </c>
      <c r="BI728" s="165">
        <f>IF(N728="nulová",J728,0)</f>
        <v>0</v>
      </c>
      <c r="BJ728" s="18" t="s">
        <v>80</v>
      </c>
      <c r="BK728" s="165">
        <f>ROUND(I728*H728,2)</f>
        <v>0</v>
      </c>
      <c r="BL728" s="18" t="s">
        <v>246</v>
      </c>
      <c r="BM728" s="164" t="s">
        <v>922</v>
      </c>
    </row>
    <row r="729" spans="1:65" s="13" customFormat="1">
      <c r="B729" s="166"/>
      <c r="D729" s="167" t="s">
        <v>160</v>
      </c>
      <c r="E729" s="168" t="s">
        <v>3</v>
      </c>
      <c r="F729" s="169" t="s">
        <v>914</v>
      </c>
      <c r="H729" s="170">
        <v>1</v>
      </c>
      <c r="I729" s="171"/>
      <c r="L729" s="166"/>
      <c r="M729" s="172"/>
      <c r="N729" s="173"/>
      <c r="O729" s="173"/>
      <c r="P729" s="173"/>
      <c r="Q729" s="173"/>
      <c r="R729" s="173"/>
      <c r="S729" s="173"/>
      <c r="T729" s="174"/>
      <c r="AT729" s="168" t="s">
        <v>160</v>
      </c>
      <c r="AU729" s="168" t="s">
        <v>82</v>
      </c>
      <c r="AV729" s="13" t="s">
        <v>82</v>
      </c>
      <c r="AW729" s="13" t="s">
        <v>34</v>
      </c>
      <c r="AX729" s="13" t="s">
        <v>80</v>
      </c>
      <c r="AY729" s="168" t="s">
        <v>150</v>
      </c>
    </row>
    <row r="730" spans="1:65" s="2" customFormat="1" ht="24" customHeight="1">
      <c r="A730" s="33"/>
      <c r="B730" s="152"/>
      <c r="C730" s="153" t="s">
        <v>923</v>
      </c>
      <c r="D730" s="153" t="s">
        <v>153</v>
      </c>
      <c r="E730" s="154" t="s">
        <v>924</v>
      </c>
      <c r="F730" s="155" t="s">
        <v>925</v>
      </c>
      <c r="G730" s="156" t="s">
        <v>156</v>
      </c>
      <c r="H730" s="157">
        <v>1</v>
      </c>
      <c r="I730" s="158"/>
      <c r="J730" s="159">
        <f>ROUND(I730*H730,2)</f>
        <v>0</v>
      </c>
      <c r="K730" s="155" t="s">
        <v>3</v>
      </c>
      <c r="L730" s="34"/>
      <c r="M730" s="160" t="s">
        <v>3</v>
      </c>
      <c r="N730" s="161" t="s">
        <v>43</v>
      </c>
      <c r="O730" s="54"/>
      <c r="P730" s="162">
        <f>O730*H730</f>
        <v>0</v>
      </c>
      <c r="Q730" s="162">
        <v>0</v>
      </c>
      <c r="R730" s="162">
        <f>Q730*H730</f>
        <v>0</v>
      </c>
      <c r="S730" s="162">
        <v>0</v>
      </c>
      <c r="T730" s="163">
        <f>S730*H730</f>
        <v>0</v>
      </c>
      <c r="U730" s="33"/>
      <c r="V730" s="33"/>
      <c r="W730" s="33"/>
      <c r="X730" s="33"/>
      <c r="Y730" s="33"/>
      <c r="Z730" s="33"/>
      <c r="AA730" s="33"/>
      <c r="AB730" s="33"/>
      <c r="AC730" s="33"/>
      <c r="AD730" s="33"/>
      <c r="AE730" s="33"/>
      <c r="AR730" s="164" t="s">
        <v>246</v>
      </c>
      <c r="AT730" s="164" t="s">
        <v>153</v>
      </c>
      <c r="AU730" s="164" t="s">
        <v>82</v>
      </c>
      <c r="AY730" s="18" t="s">
        <v>150</v>
      </c>
      <c r="BE730" s="165">
        <f>IF(N730="základní",J730,0)</f>
        <v>0</v>
      </c>
      <c r="BF730" s="165">
        <f>IF(N730="snížená",J730,0)</f>
        <v>0</v>
      </c>
      <c r="BG730" s="165">
        <f>IF(N730="zákl. přenesená",J730,0)</f>
        <v>0</v>
      </c>
      <c r="BH730" s="165">
        <f>IF(N730="sníž. přenesená",J730,0)</f>
        <v>0</v>
      </c>
      <c r="BI730" s="165">
        <f>IF(N730="nulová",J730,0)</f>
        <v>0</v>
      </c>
      <c r="BJ730" s="18" t="s">
        <v>80</v>
      </c>
      <c r="BK730" s="165">
        <f>ROUND(I730*H730,2)</f>
        <v>0</v>
      </c>
      <c r="BL730" s="18" t="s">
        <v>246</v>
      </c>
      <c r="BM730" s="164" t="s">
        <v>926</v>
      </c>
    </row>
    <row r="731" spans="1:65" s="13" customFormat="1">
      <c r="B731" s="166"/>
      <c r="D731" s="167" t="s">
        <v>160</v>
      </c>
      <c r="E731" s="168" t="s">
        <v>3</v>
      </c>
      <c r="F731" s="169" t="s">
        <v>914</v>
      </c>
      <c r="H731" s="170">
        <v>1</v>
      </c>
      <c r="I731" s="171"/>
      <c r="L731" s="166"/>
      <c r="M731" s="172"/>
      <c r="N731" s="173"/>
      <c r="O731" s="173"/>
      <c r="P731" s="173"/>
      <c r="Q731" s="173"/>
      <c r="R731" s="173"/>
      <c r="S731" s="173"/>
      <c r="T731" s="174"/>
      <c r="AT731" s="168" t="s">
        <v>160</v>
      </c>
      <c r="AU731" s="168" t="s">
        <v>82</v>
      </c>
      <c r="AV731" s="13" t="s">
        <v>82</v>
      </c>
      <c r="AW731" s="13" t="s">
        <v>34</v>
      </c>
      <c r="AX731" s="13" t="s">
        <v>80</v>
      </c>
      <c r="AY731" s="168" t="s">
        <v>150</v>
      </c>
    </row>
    <row r="732" spans="1:65" s="2" customFormat="1" ht="24" customHeight="1">
      <c r="A732" s="33"/>
      <c r="B732" s="152"/>
      <c r="C732" s="153" t="s">
        <v>927</v>
      </c>
      <c r="D732" s="153" t="s">
        <v>153</v>
      </c>
      <c r="E732" s="154" t="s">
        <v>928</v>
      </c>
      <c r="F732" s="155" t="s">
        <v>929</v>
      </c>
      <c r="G732" s="156" t="s">
        <v>156</v>
      </c>
      <c r="H732" s="157">
        <v>5</v>
      </c>
      <c r="I732" s="158"/>
      <c r="J732" s="159">
        <f>ROUND(I732*H732,2)</f>
        <v>0</v>
      </c>
      <c r="K732" s="155" t="s">
        <v>3</v>
      </c>
      <c r="L732" s="34"/>
      <c r="M732" s="160" t="s">
        <v>3</v>
      </c>
      <c r="N732" s="161" t="s">
        <v>43</v>
      </c>
      <c r="O732" s="54"/>
      <c r="P732" s="162">
        <f>O732*H732</f>
        <v>0</v>
      </c>
      <c r="Q732" s="162">
        <v>0</v>
      </c>
      <c r="R732" s="162">
        <f>Q732*H732</f>
        <v>0</v>
      </c>
      <c r="S732" s="162">
        <v>0</v>
      </c>
      <c r="T732" s="163">
        <f>S732*H732</f>
        <v>0</v>
      </c>
      <c r="U732" s="33"/>
      <c r="V732" s="33"/>
      <c r="W732" s="33"/>
      <c r="X732" s="33"/>
      <c r="Y732" s="33"/>
      <c r="Z732" s="33"/>
      <c r="AA732" s="33"/>
      <c r="AB732" s="33"/>
      <c r="AC732" s="33"/>
      <c r="AD732" s="33"/>
      <c r="AE732" s="33"/>
      <c r="AR732" s="164" t="s">
        <v>246</v>
      </c>
      <c r="AT732" s="164" t="s">
        <v>153</v>
      </c>
      <c r="AU732" s="164" t="s">
        <v>82</v>
      </c>
      <c r="AY732" s="18" t="s">
        <v>150</v>
      </c>
      <c r="BE732" s="165">
        <f>IF(N732="základní",J732,0)</f>
        <v>0</v>
      </c>
      <c r="BF732" s="165">
        <f>IF(N732="snížená",J732,0)</f>
        <v>0</v>
      </c>
      <c r="BG732" s="165">
        <f>IF(N732="zákl. přenesená",J732,0)</f>
        <v>0</v>
      </c>
      <c r="BH732" s="165">
        <f>IF(N732="sníž. přenesená",J732,0)</f>
        <v>0</v>
      </c>
      <c r="BI732" s="165">
        <f>IF(N732="nulová",J732,0)</f>
        <v>0</v>
      </c>
      <c r="BJ732" s="18" t="s">
        <v>80</v>
      </c>
      <c r="BK732" s="165">
        <f>ROUND(I732*H732,2)</f>
        <v>0</v>
      </c>
      <c r="BL732" s="18" t="s">
        <v>246</v>
      </c>
      <c r="BM732" s="164" t="s">
        <v>930</v>
      </c>
    </row>
    <row r="733" spans="1:65" s="13" customFormat="1">
      <c r="B733" s="166"/>
      <c r="D733" s="167" t="s">
        <v>160</v>
      </c>
      <c r="E733" s="168" t="s">
        <v>3</v>
      </c>
      <c r="F733" s="169" t="s">
        <v>931</v>
      </c>
      <c r="H733" s="170">
        <v>5</v>
      </c>
      <c r="I733" s="171"/>
      <c r="L733" s="166"/>
      <c r="M733" s="172"/>
      <c r="N733" s="173"/>
      <c r="O733" s="173"/>
      <c r="P733" s="173"/>
      <c r="Q733" s="173"/>
      <c r="R733" s="173"/>
      <c r="S733" s="173"/>
      <c r="T733" s="174"/>
      <c r="AT733" s="168" t="s">
        <v>160</v>
      </c>
      <c r="AU733" s="168" t="s">
        <v>82</v>
      </c>
      <c r="AV733" s="13" t="s">
        <v>82</v>
      </c>
      <c r="AW733" s="13" t="s">
        <v>34</v>
      </c>
      <c r="AX733" s="13" t="s">
        <v>80</v>
      </c>
      <c r="AY733" s="168" t="s">
        <v>150</v>
      </c>
    </row>
    <row r="734" spans="1:65" s="2" customFormat="1" ht="24" customHeight="1">
      <c r="A734" s="33"/>
      <c r="B734" s="152"/>
      <c r="C734" s="153" t="s">
        <v>932</v>
      </c>
      <c r="D734" s="153" t="s">
        <v>153</v>
      </c>
      <c r="E734" s="154" t="s">
        <v>933</v>
      </c>
      <c r="F734" s="155" t="s">
        <v>934</v>
      </c>
      <c r="G734" s="156" t="s">
        <v>156</v>
      </c>
      <c r="H734" s="157">
        <v>2</v>
      </c>
      <c r="I734" s="158"/>
      <c r="J734" s="159">
        <f>ROUND(I734*H734,2)</f>
        <v>0</v>
      </c>
      <c r="K734" s="155" t="s">
        <v>3</v>
      </c>
      <c r="L734" s="34"/>
      <c r="M734" s="160" t="s">
        <v>3</v>
      </c>
      <c r="N734" s="161" t="s">
        <v>43</v>
      </c>
      <c r="O734" s="54"/>
      <c r="P734" s="162">
        <f>O734*H734</f>
        <v>0</v>
      </c>
      <c r="Q734" s="162">
        <v>0</v>
      </c>
      <c r="R734" s="162">
        <f>Q734*H734</f>
        <v>0</v>
      </c>
      <c r="S734" s="162">
        <v>0</v>
      </c>
      <c r="T734" s="163">
        <f>S734*H734</f>
        <v>0</v>
      </c>
      <c r="U734" s="33"/>
      <c r="V734" s="33"/>
      <c r="W734" s="33"/>
      <c r="X734" s="33"/>
      <c r="Y734" s="33"/>
      <c r="Z734" s="33"/>
      <c r="AA734" s="33"/>
      <c r="AB734" s="33"/>
      <c r="AC734" s="33"/>
      <c r="AD734" s="33"/>
      <c r="AE734" s="33"/>
      <c r="AR734" s="164" t="s">
        <v>246</v>
      </c>
      <c r="AT734" s="164" t="s">
        <v>153</v>
      </c>
      <c r="AU734" s="164" t="s">
        <v>82</v>
      </c>
      <c r="AY734" s="18" t="s">
        <v>150</v>
      </c>
      <c r="BE734" s="165">
        <f>IF(N734="základní",J734,0)</f>
        <v>0</v>
      </c>
      <c r="BF734" s="165">
        <f>IF(N734="snížená",J734,0)</f>
        <v>0</v>
      </c>
      <c r="BG734" s="165">
        <f>IF(N734="zákl. přenesená",J734,0)</f>
        <v>0</v>
      </c>
      <c r="BH734" s="165">
        <f>IF(N734="sníž. přenesená",J734,0)</f>
        <v>0</v>
      </c>
      <c r="BI734" s="165">
        <f>IF(N734="nulová",J734,0)</f>
        <v>0</v>
      </c>
      <c r="BJ734" s="18" t="s">
        <v>80</v>
      </c>
      <c r="BK734" s="165">
        <f>ROUND(I734*H734,2)</f>
        <v>0</v>
      </c>
      <c r="BL734" s="18" t="s">
        <v>246</v>
      </c>
      <c r="BM734" s="164" t="s">
        <v>935</v>
      </c>
    </row>
    <row r="735" spans="1:65" s="13" customFormat="1">
      <c r="B735" s="166"/>
      <c r="D735" s="167" t="s">
        <v>160</v>
      </c>
      <c r="E735" s="168" t="s">
        <v>3</v>
      </c>
      <c r="F735" s="169" t="s">
        <v>181</v>
      </c>
      <c r="H735" s="170">
        <v>2</v>
      </c>
      <c r="I735" s="171"/>
      <c r="L735" s="166"/>
      <c r="M735" s="172"/>
      <c r="N735" s="173"/>
      <c r="O735" s="173"/>
      <c r="P735" s="173"/>
      <c r="Q735" s="173"/>
      <c r="R735" s="173"/>
      <c r="S735" s="173"/>
      <c r="T735" s="174"/>
      <c r="AT735" s="168" t="s">
        <v>160</v>
      </c>
      <c r="AU735" s="168" t="s">
        <v>82</v>
      </c>
      <c r="AV735" s="13" t="s">
        <v>82</v>
      </c>
      <c r="AW735" s="13" t="s">
        <v>34</v>
      </c>
      <c r="AX735" s="13" t="s">
        <v>80</v>
      </c>
      <c r="AY735" s="168" t="s">
        <v>150</v>
      </c>
    </row>
    <row r="736" spans="1:65" s="2" customFormat="1" ht="16.5" customHeight="1">
      <c r="A736" s="33"/>
      <c r="B736" s="152"/>
      <c r="C736" s="153" t="s">
        <v>936</v>
      </c>
      <c r="D736" s="153" t="s">
        <v>153</v>
      </c>
      <c r="E736" s="154" t="s">
        <v>937</v>
      </c>
      <c r="F736" s="155" t="s">
        <v>938</v>
      </c>
      <c r="G736" s="156" t="s">
        <v>156</v>
      </c>
      <c r="H736" s="157">
        <v>22</v>
      </c>
      <c r="I736" s="158"/>
      <c r="J736" s="159">
        <f>ROUND(I736*H736,2)</f>
        <v>0</v>
      </c>
      <c r="K736" s="155" t="s">
        <v>3</v>
      </c>
      <c r="L736" s="34"/>
      <c r="M736" s="160" t="s">
        <v>3</v>
      </c>
      <c r="N736" s="161" t="s">
        <v>43</v>
      </c>
      <c r="O736" s="54"/>
      <c r="P736" s="162">
        <f>O736*H736</f>
        <v>0</v>
      </c>
      <c r="Q736" s="162">
        <v>0</v>
      </c>
      <c r="R736" s="162">
        <f>Q736*H736</f>
        <v>0</v>
      </c>
      <c r="S736" s="162">
        <v>0</v>
      </c>
      <c r="T736" s="163">
        <f>S736*H736</f>
        <v>0</v>
      </c>
      <c r="U736" s="33"/>
      <c r="V736" s="33"/>
      <c r="W736" s="33"/>
      <c r="X736" s="33"/>
      <c r="Y736" s="33"/>
      <c r="Z736" s="33"/>
      <c r="AA736" s="33"/>
      <c r="AB736" s="33"/>
      <c r="AC736" s="33"/>
      <c r="AD736" s="33"/>
      <c r="AE736" s="33"/>
      <c r="AR736" s="164" t="s">
        <v>246</v>
      </c>
      <c r="AT736" s="164" t="s">
        <v>153</v>
      </c>
      <c r="AU736" s="164" t="s">
        <v>82</v>
      </c>
      <c r="AY736" s="18" t="s">
        <v>150</v>
      </c>
      <c r="BE736" s="165">
        <f>IF(N736="základní",J736,0)</f>
        <v>0</v>
      </c>
      <c r="BF736" s="165">
        <f>IF(N736="snížená",J736,0)</f>
        <v>0</v>
      </c>
      <c r="BG736" s="165">
        <f>IF(N736="zákl. přenesená",J736,0)</f>
        <v>0</v>
      </c>
      <c r="BH736" s="165">
        <f>IF(N736="sníž. přenesená",J736,0)</f>
        <v>0</v>
      </c>
      <c r="BI736" s="165">
        <f>IF(N736="nulová",J736,0)</f>
        <v>0</v>
      </c>
      <c r="BJ736" s="18" t="s">
        <v>80</v>
      </c>
      <c r="BK736" s="165">
        <f>ROUND(I736*H736,2)</f>
        <v>0</v>
      </c>
      <c r="BL736" s="18" t="s">
        <v>246</v>
      </c>
      <c r="BM736" s="164" t="s">
        <v>939</v>
      </c>
    </row>
    <row r="737" spans="1:65" s="13" customFormat="1">
      <c r="B737" s="166"/>
      <c r="D737" s="167" t="s">
        <v>160</v>
      </c>
      <c r="E737" s="168" t="s">
        <v>3</v>
      </c>
      <c r="F737" s="169" t="s">
        <v>940</v>
      </c>
      <c r="H737" s="170">
        <v>22</v>
      </c>
      <c r="I737" s="171"/>
      <c r="L737" s="166"/>
      <c r="M737" s="172"/>
      <c r="N737" s="173"/>
      <c r="O737" s="173"/>
      <c r="P737" s="173"/>
      <c r="Q737" s="173"/>
      <c r="R737" s="173"/>
      <c r="S737" s="173"/>
      <c r="T737" s="174"/>
      <c r="AT737" s="168" t="s">
        <v>160</v>
      </c>
      <c r="AU737" s="168" t="s">
        <v>82</v>
      </c>
      <c r="AV737" s="13" t="s">
        <v>82</v>
      </c>
      <c r="AW737" s="13" t="s">
        <v>34</v>
      </c>
      <c r="AX737" s="13" t="s">
        <v>80</v>
      </c>
      <c r="AY737" s="168" t="s">
        <v>150</v>
      </c>
    </row>
    <row r="738" spans="1:65" s="2" customFormat="1" ht="24" customHeight="1">
      <c r="A738" s="33"/>
      <c r="B738" s="152"/>
      <c r="C738" s="153" t="s">
        <v>941</v>
      </c>
      <c r="D738" s="153" t="s">
        <v>153</v>
      </c>
      <c r="E738" s="154" t="s">
        <v>942</v>
      </c>
      <c r="F738" s="155" t="s">
        <v>943</v>
      </c>
      <c r="G738" s="156" t="s">
        <v>451</v>
      </c>
      <c r="H738" s="157">
        <v>5</v>
      </c>
      <c r="I738" s="158"/>
      <c r="J738" s="159">
        <f>ROUND(I738*H738,2)</f>
        <v>0</v>
      </c>
      <c r="K738" s="155" t="s">
        <v>3</v>
      </c>
      <c r="L738" s="34"/>
      <c r="M738" s="160" t="s">
        <v>3</v>
      </c>
      <c r="N738" s="161" t="s">
        <v>43</v>
      </c>
      <c r="O738" s="54"/>
      <c r="P738" s="162">
        <f>O738*H738</f>
        <v>0</v>
      </c>
      <c r="Q738" s="162">
        <v>0</v>
      </c>
      <c r="R738" s="162">
        <f>Q738*H738</f>
        <v>0</v>
      </c>
      <c r="S738" s="162">
        <v>0</v>
      </c>
      <c r="T738" s="163">
        <f>S738*H738</f>
        <v>0</v>
      </c>
      <c r="U738" s="33"/>
      <c r="V738" s="33"/>
      <c r="W738" s="33"/>
      <c r="X738" s="33"/>
      <c r="Y738" s="33"/>
      <c r="Z738" s="33"/>
      <c r="AA738" s="33"/>
      <c r="AB738" s="33"/>
      <c r="AC738" s="33"/>
      <c r="AD738" s="33"/>
      <c r="AE738" s="33"/>
      <c r="AR738" s="164" t="s">
        <v>246</v>
      </c>
      <c r="AT738" s="164" t="s">
        <v>153</v>
      </c>
      <c r="AU738" s="164" t="s">
        <v>82</v>
      </c>
      <c r="AY738" s="18" t="s">
        <v>150</v>
      </c>
      <c r="BE738" s="165">
        <f>IF(N738="základní",J738,0)</f>
        <v>0</v>
      </c>
      <c r="BF738" s="165">
        <f>IF(N738="snížená",J738,0)</f>
        <v>0</v>
      </c>
      <c r="BG738" s="165">
        <f>IF(N738="zákl. přenesená",J738,0)</f>
        <v>0</v>
      </c>
      <c r="BH738" s="165">
        <f>IF(N738="sníž. přenesená",J738,0)</f>
        <v>0</v>
      </c>
      <c r="BI738" s="165">
        <f>IF(N738="nulová",J738,0)</f>
        <v>0</v>
      </c>
      <c r="BJ738" s="18" t="s">
        <v>80</v>
      </c>
      <c r="BK738" s="165">
        <f>ROUND(I738*H738,2)</f>
        <v>0</v>
      </c>
      <c r="BL738" s="18" t="s">
        <v>246</v>
      </c>
      <c r="BM738" s="164" t="s">
        <v>944</v>
      </c>
    </row>
    <row r="739" spans="1:65" s="13" customFormat="1">
      <c r="B739" s="166"/>
      <c r="D739" s="167" t="s">
        <v>160</v>
      </c>
      <c r="E739" s="168" t="s">
        <v>3</v>
      </c>
      <c r="F739" s="169" t="s">
        <v>945</v>
      </c>
      <c r="H739" s="170">
        <v>5</v>
      </c>
      <c r="I739" s="171"/>
      <c r="L739" s="166"/>
      <c r="M739" s="172"/>
      <c r="N739" s="173"/>
      <c r="O739" s="173"/>
      <c r="P739" s="173"/>
      <c r="Q739" s="173"/>
      <c r="R739" s="173"/>
      <c r="S739" s="173"/>
      <c r="T739" s="174"/>
      <c r="AT739" s="168" t="s">
        <v>160</v>
      </c>
      <c r="AU739" s="168" t="s">
        <v>82</v>
      </c>
      <c r="AV739" s="13" t="s">
        <v>82</v>
      </c>
      <c r="AW739" s="13" t="s">
        <v>34</v>
      </c>
      <c r="AX739" s="13" t="s">
        <v>80</v>
      </c>
      <c r="AY739" s="168" t="s">
        <v>150</v>
      </c>
    </row>
    <row r="740" spans="1:65" s="2" customFormat="1" ht="16.5" customHeight="1">
      <c r="A740" s="33"/>
      <c r="B740" s="152"/>
      <c r="C740" s="153" t="s">
        <v>946</v>
      </c>
      <c r="D740" s="153" t="s">
        <v>153</v>
      </c>
      <c r="E740" s="154" t="s">
        <v>947</v>
      </c>
      <c r="F740" s="155" t="s">
        <v>948</v>
      </c>
      <c r="G740" s="156" t="s">
        <v>200</v>
      </c>
      <c r="H740" s="157">
        <v>120</v>
      </c>
      <c r="I740" s="158"/>
      <c r="J740" s="159">
        <f>ROUND(I740*H740,2)</f>
        <v>0</v>
      </c>
      <c r="K740" s="155" t="s">
        <v>157</v>
      </c>
      <c r="L740" s="34"/>
      <c r="M740" s="160" t="s">
        <v>3</v>
      </c>
      <c r="N740" s="161" t="s">
        <v>43</v>
      </c>
      <c r="O740" s="54"/>
      <c r="P740" s="162">
        <f>O740*H740</f>
        <v>0</v>
      </c>
      <c r="Q740" s="162">
        <v>0</v>
      </c>
      <c r="R740" s="162">
        <f>Q740*H740</f>
        <v>0</v>
      </c>
      <c r="S740" s="162">
        <v>2.4649999999999998E-2</v>
      </c>
      <c r="T740" s="163">
        <f>S740*H740</f>
        <v>2.9579999999999997</v>
      </c>
      <c r="U740" s="33"/>
      <c r="V740" s="33"/>
      <c r="W740" s="33"/>
      <c r="X740" s="33"/>
      <c r="Y740" s="33"/>
      <c r="Z740" s="33"/>
      <c r="AA740" s="33"/>
      <c r="AB740" s="33"/>
      <c r="AC740" s="33"/>
      <c r="AD740" s="33"/>
      <c r="AE740" s="33"/>
      <c r="AR740" s="164" t="s">
        <v>246</v>
      </c>
      <c r="AT740" s="164" t="s">
        <v>153</v>
      </c>
      <c r="AU740" s="164" t="s">
        <v>82</v>
      </c>
      <c r="AY740" s="18" t="s">
        <v>150</v>
      </c>
      <c r="BE740" s="165">
        <f>IF(N740="základní",J740,0)</f>
        <v>0</v>
      </c>
      <c r="BF740" s="165">
        <f>IF(N740="snížená",J740,0)</f>
        <v>0</v>
      </c>
      <c r="BG740" s="165">
        <f>IF(N740="zákl. přenesená",J740,0)</f>
        <v>0</v>
      </c>
      <c r="BH740" s="165">
        <f>IF(N740="sníž. přenesená",J740,0)</f>
        <v>0</v>
      </c>
      <c r="BI740" s="165">
        <f>IF(N740="nulová",J740,0)</f>
        <v>0</v>
      </c>
      <c r="BJ740" s="18" t="s">
        <v>80</v>
      </c>
      <c r="BK740" s="165">
        <f>ROUND(I740*H740,2)</f>
        <v>0</v>
      </c>
      <c r="BL740" s="18" t="s">
        <v>246</v>
      </c>
      <c r="BM740" s="164" t="s">
        <v>949</v>
      </c>
    </row>
    <row r="741" spans="1:65" s="2" customFormat="1" ht="48.75">
      <c r="A741" s="33"/>
      <c r="B741" s="34"/>
      <c r="C741" s="33"/>
      <c r="D741" s="167" t="s">
        <v>170</v>
      </c>
      <c r="E741" s="33"/>
      <c r="F741" s="178" t="s">
        <v>950</v>
      </c>
      <c r="G741" s="33"/>
      <c r="H741" s="33"/>
      <c r="I741" s="92"/>
      <c r="J741" s="33"/>
      <c r="K741" s="33"/>
      <c r="L741" s="34"/>
      <c r="M741" s="176"/>
      <c r="N741" s="177"/>
      <c r="O741" s="54"/>
      <c r="P741" s="54"/>
      <c r="Q741" s="54"/>
      <c r="R741" s="54"/>
      <c r="S741" s="54"/>
      <c r="T741" s="55"/>
      <c r="U741" s="33"/>
      <c r="V741" s="33"/>
      <c r="W741" s="33"/>
      <c r="X741" s="33"/>
      <c r="Y741" s="33"/>
      <c r="Z741" s="33"/>
      <c r="AA741" s="33"/>
      <c r="AB741" s="33"/>
      <c r="AC741" s="33"/>
      <c r="AD741" s="33"/>
      <c r="AE741" s="33"/>
      <c r="AT741" s="18" t="s">
        <v>170</v>
      </c>
      <c r="AU741" s="18" t="s">
        <v>82</v>
      </c>
    </row>
    <row r="742" spans="1:65" s="13" customFormat="1">
      <c r="B742" s="166"/>
      <c r="D742" s="167" t="s">
        <v>160</v>
      </c>
      <c r="E742" s="168" t="s">
        <v>3</v>
      </c>
      <c r="F742" s="169" t="s">
        <v>813</v>
      </c>
      <c r="H742" s="170">
        <v>120</v>
      </c>
      <c r="I742" s="171"/>
      <c r="L742" s="166"/>
      <c r="M742" s="172"/>
      <c r="N742" s="173"/>
      <c r="O742" s="173"/>
      <c r="P742" s="173"/>
      <c r="Q742" s="173"/>
      <c r="R742" s="173"/>
      <c r="S742" s="173"/>
      <c r="T742" s="174"/>
      <c r="AT742" s="168" t="s">
        <v>160</v>
      </c>
      <c r="AU742" s="168" t="s">
        <v>82</v>
      </c>
      <c r="AV742" s="13" t="s">
        <v>82</v>
      </c>
      <c r="AW742" s="13" t="s">
        <v>34</v>
      </c>
      <c r="AX742" s="13" t="s">
        <v>80</v>
      </c>
      <c r="AY742" s="168" t="s">
        <v>150</v>
      </c>
    </row>
    <row r="743" spans="1:65" s="2" customFormat="1" ht="16.5" customHeight="1">
      <c r="A743" s="33"/>
      <c r="B743" s="152"/>
      <c r="C743" s="153" t="s">
        <v>951</v>
      </c>
      <c r="D743" s="153" t="s">
        <v>153</v>
      </c>
      <c r="E743" s="154" t="s">
        <v>952</v>
      </c>
      <c r="F743" s="155" t="s">
        <v>953</v>
      </c>
      <c r="G743" s="156" t="s">
        <v>200</v>
      </c>
      <c r="H743" s="157">
        <v>120</v>
      </c>
      <c r="I743" s="158"/>
      <c r="J743" s="159">
        <f>ROUND(I743*H743,2)</f>
        <v>0</v>
      </c>
      <c r="K743" s="155" t="s">
        <v>157</v>
      </c>
      <c r="L743" s="34"/>
      <c r="M743" s="160" t="s">
        <v>3</v>
      </c>
      <c r="N743" s="161" t="s">
        <v>43</v>
      </c>
      <c r="O743" s="54"/>
      <c r="P743" s="162">
        <f>O743*H743</f>
        <v>0</v>
      </c>
      <c r="Q743" s="162">
        <v>0</v>
      </c>
      <c r="R743" s="162">
        <f>Q743*H743</f>
        <v>0</v>
      </c>
      <c r="S743" s="162">
        <v>8.0000000000000002E-3</v>
      </c>
      <c r="T743" s="163">
        <f>S743*H743</f>
        <v>0.96</v>
      </c>
      <c r="U743" s="33"/>
      <c r="V743" s="33"/>
      <c r="W743" s="33"/>
      <c r="X743" s="33"/>
      <c r="Y743" s="33"/>
      <c r="Z743" s="33"/>
      <c r="AA743" s="33"/>
      <c r="AB743" s="33"/>
      <c r="AC743" s="33"/>
      <c r="AD743" s="33"/>
      <c r="AE743" s="33"/>
      <c r="AR743" s="164" t="s">
        <v>246</v>
      </c>
      <c r="AT743" s="164" t="s">
        <v>153</v>
      </c>
      <c r="AU743" s="164" t="s">
        <v>82</v>
      </c>
      <c r="AY743" s="18" t="s">
        <v>150</v>
      </c>
      <c r="BE743" s="165">
        <f>IF(N743="základní",J743,0)</f>
        <v>0</v>
      </c>
      <c r="BF743" s="165">
        <f>IF(N743="snížená",J743,0)</f>
        <v>0</v>
      </c>
      <c r="BG743" s="165">
        <f>IF(N743="zákl. přenesená",J743,0)</f>
        <v>0</v>
      </c>
      <c r="BH743" s="165">
        <f>IF(N743="sníž. přenesená",J743,0)</f>
        <v>0</v>
      </c>
      <c r="BI743" s="165">
        <f>IF(N743="nulová",J743,0)</f>
        <v>0</v>
      </c>
      <c r="BJ743" s="18" t="s">
        <v>80</v>
      </c>
      <c r="BK743" s="165">
        <f>ROUND(I743*H743,2)</f>
        <v>0</v>
      </c>
      <c r="BL743" s="18" t="s">
        <v>246</v>
      </c>
      <c r="BM743" s="164" t="s">
        <v>954</v>
      </c>
    </row>
    <row r="744" spans="1:65" s="2" customFormat="1" ht="48.75">
      <c r="A744" s="33"/>
      <c r="B744" s="34"/>
      <c r="C744" s="33"/>
      <c r="D744" s="167" t="s">
        <v>170</v>
      </c>
      <c r="E744" s="33"/>
      <c r="F744" s="178" t="s">
        <v>950</v>
      </c>
      <c r="G744" s="33"/>
      <c r="H744" s="33"/>
      <c r="I744" s="92"/>
      <c r="J744" s="33"/>
      <c r="K744" s="33"/>
      <c r="L744" s="34"/>
      <c r="M744" s="176"/>
      <c r="N744" s="177"/>
      <c r="O744" s="54"/>
      <c r="P744" s="54"/>
      <c r="Q744" s="54"/>
      <c r="R744" s="54"/>
      <c r="S744" s="54"/>
      <c r="T744" s="55"/>
      <c r="U744" s="33"/>
      <c r="V744" s="33"/>
      <c r="W744" s="33"/>
      <c r="X744" s="33"/>
      <c r="Y744" s="33"/>
      <c r="Z744" s="33"/>
      <c r="AA744" s="33"/>
      <c r="AB744" s="33"/>
      <c r="AC744" s="33"/>
      <c r="AD744" s="33"/>
      <c r="AE744" s="33"/>
      <c r="AT744" s="18" t="s">
        <v>170</v>
      </c>
      <c r="AU744" s="18" t="s">
        <v>82</v>
      </c>
    </row>
    <row r="745" spans="1:65" s="13" customFormat="1">
      <c r="B745" s="166"/>
      <c r="D745" s="167" t="s">
        <v>160</v>
      </c>
      <c r="E745" s="168" t="s">
        <v>3</v>
      </c>
      <c r="F745" s="169" t="s">
        <v>813</v>
      </c>
      <c r="H745" s="170">
        <v>120</v>
      </c>
      <c r="I745" s="171"/>
      <c r="L745" s="166"/>
      <c r="M745" s="172"/>
      <c r="N745" s="173"/>
      <c r="O745" s="173"/>
      <c r="P745" s="173"/>
      <c r="Q745" s="173"/>
      <c r="R745" s="173"/>
      <c r="S745" s="173"/>
      <c r="T745" s="174"/>
      <c r="AT745" s="168" t="s">
        <v>160</v>
      </c>
      <c r="AU745" s="168" t="s">
        <v>82</v>
      </c>
      <c r="AV745" s="13" t="s">
        <v>82</v>
      </c>
      <c r="AW745" s="13" t="s">
        <v>34</v>
      </c>
      <c r="AX745" s="13" t="s">
        <v>80</v>
      </c>
      <c r="AY745" s="168" t="s">
        <v>150</v>
      </c>
    </row>
    <row r="746" spans="1:65" s="2" customFormat="1" ht="24" customHeight="1">
      <c r="A746" s="33"/>
      <c r="B746" s="152"/>
      <c r="C746" s="153" t="s">
        <v>955</v>
      </c>
      <c r="D746" s="153" t="s">
        <v>153</v>
      </c>
      <c r="E746" s="154" t="s">
        <v>956</v>
      </c>
      <c r="F746" s="155" t="s">
        <v>957</v>
      </c>
      <c r="G746" s="156" t="s">
        <v>156</v>
      </c>
      <c r="H746" s="157">
        <v>1</v>
      </c>
      <c r="I746" s="158"/>
      <c r="J746" s="159">
        <f>ROUND(I746*H746,2)</f>
        <v>0</v>
      </c>
      <c r="K746" s="155" t="s">
        <v>157</v>
      </c>
      <c r="L746" s="34"/>
      <c r="M746" s="160" t="s">
        <v>3</v>
      </c>
      <c r="N746" s="161" t="s">
        <v>43</v>
      </c>
      <c r="O746" s="54"/>
      <c r="P746" s="162">
        <f>O746*H746</f>
        <v>0</v>
      </c>
      <c r="Q746" s="162">
        <v>0</v>
      </c>
      <c r="R746" s="162">
        <f>Q746*H746</f>
        <v>0</v>
      </c>
      <c r="S746" s="162">
        <v>4.0000000000000001E-3</v>
      </c>
      <c r="T746" s="163">
        <f>S746*H746</f>
        <v>4.0000000000000001E-3</v>
      </c>
      <c r="U746" s="33"/>
      <c r="V746" s="33"/>
      <c r="W746" s="33"/>
      <c r="X746" s="33"/>
      <c r="Y746" s="33"/>
      <c r="Z746" s="33"/>
      <c r="AA746" s="33"/>
      <c r="AB746" s="33"/>
      <c r="AC746" s="33"/>
      <c r="AD746" s="33"/>
      <c r="AE746" s="33"/>
      <c r="AR746" s="164" t="s">
        <v>246</v>
      </c>
      <c r="AT746" s="164" t="s">
        <v>153</v>
      </c>
      <c r="AU746" s="164" t="s">
        <v>82</v>
      </c>
      <c r="AY746" s="18" t="s">
        <v>150</v>
      </c>
      <c r="BE746" s="165">
        <f>IF(N746="základní",J746,0)</f>
        <v>0</v>
      </c>
      <c r="BF746" s="165">
        <f>IF(N746="snížená",J746,0)</f>
        <v>0</v>
      </c>
      <c r="BG746" s="165">
        <f>IF(N746="zákl. přenesená",J746,0)</f>
        <v>0</v>
      </c>
      <c r="BH746" s="165">
        <f>IF(N746="sníž. přenesená",J746,0)</f>
        <v>0</v>
      </c>
      <c r="BI746" s="165">
        <f>IF(N746="nulová",J746,0)</f>
        <v>0</v>
      </c>
      <c r="BJ746" s="18" t="s">
        <v>80</v>
      </c>
      <c r="BK746" s="165">
        <f>ROUND(I746*H746,2)</f>
        <v>0</v>
      </c>
      <c r="BL746" s="18" t="s">
        <v>246</v>
      </c>
      <c r="BM746" s="164" t="s">
        <v>958</v>
      </c>
    </row>
    <row r="747" spans="1:65" s="13" customFormat="1">
      <c r="B747" s="166"/>
      <c r="D747" s="167" t="s">
        <v>160</v>
      </c>
      <c r="E747" s="168" t="s">
        <v>3</v>
      </c>
      <c r="F747" s="169" t="s">
        <v>581</v>
      </c>
      <c r="H747" s="170">
        <v>1</v>
      </c>
      <c r="I747" s="171"/>
      <c r="L747" s="166"/>
      <c r="M747" s="172"/>
      <c r="N747" s="173"/>
      <c r="O747" s="173"/>
      <c r="P747" s="173"/>
      <c r="Q747" s="173"/>
      <c r="R747" s="173"/>
      <c r="S747" s="173"/>
      <c r="T747" s="174"/>
      <c r="AT747" s="168" t="s">
        <v>160</v>
      </c>
      <c r="AU747" s="168" t="s">
        <v>82</v>
      </c>
      <c r="AV747" s="13" t="s">
        <v>82</v>
      </c>
      <c r="AW747" s="13" t="s">
        <v>34</v>
      </c>
      <c r="AX747" s="13" t="s">
        <v>80</v>
      </c>
      <c r="AY747" s="168" t="s">
        <v>150</v>
      </c>
    </row>
    <row r="748" spans="1:65" s="2" customFormat="1" ht="24" customHeight="1">
      <c r="A748" s="33"/>
      <c r="B748" s="152"/>
      <c r="C748" s="153" t="s">
        <v>959</v>
      </c>
      <c r="D748" s="153" t="s">
        <v>153</v>
      </c>
      <c r="E748" s="154" t="s">
        <v>960</v>
      </c>
      <c r="F748" s="155" t="s">
        <v>961</v>
      </c>
      <c r="G748" s="156" t="s">
        <v>156</v>
      </c>
      <c r="H748" s="157">
        <v>3</v>
      </c>
      <c r="I748" s="158"/>
      <c r="J748" s="159">
        <f>ROUND(I748*H748,2)</f>
        <v>0</v>
      </c>
      <c r="K748" s="155" t="s">
        <v>157</v>
      </c>
      <c r="L748" s="34"/>
      <c r="M748" s="160" t="s">
        <v>3</v>
      </c>
      <c r="N748" s="161" t="s">
        <v>43</v>
      </c>
      <c r="O748" s="54"/>
      <c r="P748" s="162">
        <f>O748*H748</f>
        <v>0</v>
      </c>
      <c r="Q748" s="162">
        <v>0</v>
      </c>
      <c r="R748" s="162">
        <f>Q748*H748</f>
        <v>0</v>
      </c>
      <c r="S748" s="162">
        <v>6.0000000000000001E-3</v>
      </c>
      <c r="T748" s="163">
        <f>S748*H748</f>
        <v>1.8000000000000002E-2</v>
      </c>
      <c r="U748" s="33"/>
      <c r="V748" s="33"/>
      <c r="W748" s="33"/>
      <c r="X748" s="33"/>
      <c r="Y748" s="33"/>
      <c r="Z748" s="33"/>
      <c r="AA748" s="33"/>
      <c r="AB748" s="33"/>
      <c r="AC748" s="33"/>
      <c r="AD748" s="33"/>
      <c r="AE748" s="33"/>
      <c r="AR748" s="164" t="s">
        <v>246</v>
      </c>
      <c r="AT748" s="164" t="s">
        <v>153</v>
      </c>
      <c r="AU748" s="164" t="s">
        <v>82</v>
      </c>
      <c r="AY748" s="18" t="s">
        <v>150</v>
      </c>
      <c r="BE748" s="165">
        <f>IF(N748="základní",J748,0)</f>
        <v>0</v>
      </c>
      <c r="BF748" s="165">
        <f>IF(N748="snížená",J748,0)</f>
        <v>0</v>
      </c>
      <c r="BG748" s="165">
        <f>IF(N748="zákl. přenesená",J748,0)</f>
        <v>0</v>
      </c>
      <c r="BH748" s="165">
        <f>IF(N748="sníž. přenesená",J748,0)</f>
        <v>0</v>
      </c>
      <c r="BI748" s="165">
        <f>IF(N748="nulová",J748,0)</f>
        <v>0</v>
      </c>
      <c r="BJ748" s="18" t="s">
        <v>80</v>
      </c>
      <c r="BK748" s="165">
        <f>ROUND(I748*H748,2)</f>
        <v>0</v>
      </c>
      <c r="BL748" s="18" t="s">
        <v>246</v>
      </c>
      <c r="BM748" s="164" t="s">
        <v>962</v>
      </c>
    </row>
    <row r="749" spans="1:65" s="13" customFormat="1">
      <c r="B749" s="166"/>
      <c r="D749" s="167" t="s">
        <v>160</v>
      </c>
      <c r="E749" s="168" t="s">
        <v>3</v>
      </c>
      <c r="F749" s="169" t="s">
        <v>963</v>
      </c>
      <c r="H749" s="170">
        <v>3</v>
      </c>
      <c r="I749" s="171"/>
      <c r="L749" s="166"/>
      <c r="M749" s="172"/>
      <c r="N749" s="173"/>
      <c r="O749" s="173"/>
      <c r="P749" s="173"/>
      <c r="Q749" s="173"/>
      <c r="R749" s="173"/>
      <c r="S749" s="173"/>
      <c r="T749" s="174"/>
      <c r="AT749" s="168" t="s">
        <v>160</v>
      </c>
      <c r="AU749" s="168" t="s">
        <v>82</v>
      </c>
      <c r="AV749" s="13" t="s">
        <v>82</v>
      </c>
      <c r="AW749" s="13" t="s">
        <v>34</v>
      </c>
      <c r="AX749" s="13" t="s">
        <v>80</v>
      </c>
      <c r="AY749" s="168" t="s">
        <v>150</v>
      </c>
    </row>
    <row r="750" spans="1:65" s="2" customFormat="1" ht="24" customHeight="1">
      <c r="A750" s="33"/>
      <c r="B750" s="152"/>
      <c r="C750" s="153" t="s">
        <v>964</v>
      </c>
      <c r="D750" s="153" t="s">
        <v>153</v>
      </c>
      <c r="E750" s="154" t="s">
        <v>965</v>
      </c>
      <c r="F750" s="155" t="s">
        <v>966</v>
      </c>
      <c r="G750" s="156" t="s">
        <v>156</v>
      </c>
      <c r="H750" s="157">
        <v>10</v>
      </c>
      <c r="I750" s="158"/>
      <c r="J750" s="159">
        <f>ROUND(I750*H750,2)</f>
        <v>0</v>
      </c>
      <c r="K750" s="155" t="s">
        <v>157</v>
      </c>
      <c r="L750" s="34"/>
      <c r="M750" s="160" t="s">
        <v>3</v>
      </c>
      <c r="N750" s="161" t="s">
        <v>43</v>
      </c>
      <c r="O750" s="54"/>
      <c r="P750" s="162">
        <f>O750*H750</f>
        <v>0</v>
      </c>
      <c r="Q750" s="162">
        <v>0</v>
      </c>
      <c r="R750" s="162">
        <f>Q750*H750</f>
        <v>0</v>
      </c>
      <c r="S750" s="162">
        <v>0</v>
      </c>
      <c r="T750" s="163">
        <f>S750*H750</f>
        <v>0</v>
      </c>
      <c r="U750" s="33"/>
      <c r="V750" s="33"/>
      <c r="W750" s="33"/>
      <c r="X750" s="33"/>
      <c r="Y750" s="33"/>
      <c r="Z750" s="33"/>
      <c r="AA750" s="33"/>
      <c r="AB750" s="33"/>
      <c r="AC750" s="33"/>
      <c r="AD750" s="33"/>
      <c r="AE750" s="33"/>
      <c r="AR750" s="164" t="s">
        <v>246</v>
      </c>
      <c r="AT750" s="164" t="s">
        <v>153</v>
      </c>
      <c r="AU750" s="164" t="s">
        <v>82</v>
      </c>
      <c r="AY750" s="18" t="s">
        <v>150</v>
      </c>
      <c r="BE750" s="165">
        <f>IF(N750="základní",J750,0)</f>
        <v>0</v>
      </c>
      <c r="BF750" s="165">
        <f>IF(N750="snížená",J750,0)</f>
        <v>0</v>
      </c>
      <c r="BG750" s="165">
        <f>IF(N750="zákl. přenesená",J750,0)</f>
        <v>0</v>
      </c>
      <c r="BH750" s="165">
        <f>IF(N750="sníž. přenesená",J750,0)</f>
        <v>0</v>
      </c>
      <c r="BI750" s="165">
        <f>IF(N750="nulová",J750,0)</f>
        <v>0</v>
      </c>
      <c r="BJ750" s="18" t="s">
        <v>80</v>
      </c>
      <c r="BK750" s="165">
        <f>ROUND(I750*H750,2)</f>
        <v>0</v>
      </c>
      <c r="BL750" s="18" t="s">
        <v>246</v>
      </c>
      <c r="BM750" s="164" t="s">
        <v>967</v>
      </c>
    </row>
    <row r="751" spans="1:65" s="2" customFormat="1" ht="39">
      <c r="A751" s="33"/>
      <c r="B751" s="34"/>
      <c r="C751" s="33"/>
      <c r="D751" s="167" t="s">
        <v>170</v>
      </c>
      <c r="E751" s="33"/>
      <c r="F751" s="178" t="s">
        <v>968</v>
      </c>
      <c r="G751" s="33"/>
      <c r="H751" s="33"/>
      <c r="I751" s="92"/>
      <c r="J751" s="33"/>
      <c r="K751" s="33"/>
      <c r="L751" s="34"/>
      <c r="M751" s="176"/>
      <c r="N751" s="177"/>
      <c r="O751" s="54"/>
      <c r="P751" s="54"/>
      <c r="Q751" s="54"/>
      <c r="R751" s="54"/>
      <c r="S751" s="54"/>
      <c r="T751" s="55"/>
      <c r="U751" s="33"/>
      <c r="V751" s="33"/>
      <c r="W751" s="33"/>
      <c r="X751" s="33"/>
      <c r="Y751" s="33"/>
      <c r="Z751" s="33"/>
      <c r="AA751" s="33"/>
      <c r="AB751" s="33"/>
      <c r="AC751" s="33"/>
      <c r="AD751" s="33"/>
      <c r="AE751" s="33"/>
      <c r="AT751" s="18" t="s">
        <v>170</v>
      </c>
      <c r="AU751" s="18" t="s">
        <v>82</v>
      </c>
    </row>
    <row r="752" spans="1:65" s="13" customFormat="1">
      <c r="B752" s="166"/>
      <c r="D752" s="167" t="s">
        <v>160</v>
      </c>
      <c r="E752" s="168" t="s">
        <v>3</v>
      </c>
      <c r="F752" s="169" t="s">
        <v>969</v>
      </c>
      <c r="H752" s="170">
        <v>10</v>
      </c>
      <c r="I752" s="171"/>
      <c r="L752" s="166"/>
      <c r="M752" s="172"/>
      <c r="N752" s="173"/>
      <c r="O752" s="173"/>
      <c r="P752" s="173"/>
      <c r="Q752" s="173"/>
      <c r="R752" s="173"/>
      <c r="S752" s="173"/>
      <c r="T752" s="174"/>
      <c r="AT752" s="168" t="s">
        <v>160</v>
      </c>
      <c r="AU752" s="168" t="s">
        <v>82</v>
      </c>
      <c r="AV752" s="13" t="s">
        <v>82</v>
      </c>
      <c r="AW752" s="13" t="s">
        <v>34</v>
      </c>
      <c r="AX752" s="13" t="s">
        <v>80</v>
      </c>
      <c r="AY752" s="168" t="s">
        <v>150</v>
      </c>
    </row>
    <row r="753" spans="1:65" s="2" customFormat="1" ht="16.5" customHeight="1">
      <c r="A753" s="33"/>
      <c r="B753" s="152"/>
      <c r="C753" s="187" t="s">
        <v>970</v>
      </c>
      <c r="D753" s="187" t="s">
        <v>285</v>
      </c>
      <c r="E753" s="188" t="s">
        <v>971</v>
      </c>
      <c r="F753" s="189" t="s">
        <v>972</v>
      </c>
      <c r="G753" s="190" t="s">
        <v>156</v>
      </c>
      <c r="H753" s="191">
        <v>10</v>
      </c>
      <c r="I753" s="192"/>
      <c r="J753" s="193">
        <f>ROUND(I753*H753,2)</f>
        <v>0</v>
      </c>
      <c r="K753" s="189" t="s">
        <v>157</v>
      </c>
      <c r="L753" s="194"/>
      <c r="M753" s="195" t="s">
        <v>3</v>
      </c>
      <c r="N753" s="196" t="s">
        <v>43</v>
      </c>
      <c r="O753" s="54"/>
      <c r="P753" s="162">
        <f>O753*H753</f>
        <v>0</v>
      </c>
      <c r="Q753" s="162">
        <v>2.3999999999999998E-3</v>
      </c>
      <c r="R753" s="162">
        <f>Q753*H753</f>
        <v>2.3999999999999997E-2</v>
      </c>
      <c r="S753" s="162">
        <v>0</v>
      </c>
      <c r="T753" s="163">
        <f>S753*H753</f>
        <v>0</v>
      </c>
      <c r="U753" s="33"/>
      <c r="V753" s="33"/>
      <c r="W753" s="33"/>
      <c r="X753" s="33"/>
      <c r="Y753" s="33"/>
      <c r="Z753" s="33"/>
      <c r="AA753" s="33"/>
      <c r="AB753" s="33"/>
      <c r="AC753" s="33"/>
      <c r="AD753" s="33"/>
      <c r="AE753" s="33"/>
      <c r="AR753" s="164" t="s">
        <v>434</v>
      </c>
      <c r="AT753" s="164" t="s">
        <v>285</v>
      </c>
      <c r="AU753" s="164" t="s">
        <v>82</v>
      </c>
      <c r="AY753" s="18" t="s">
        <v>150</v>
      </c>
      <c r="BE753" s="165">
        <f>IF(N753="základní",J753,0)</f>
        <v>0</v>
      </c>
      <c r="BF753" s="165">
        <f>IF(N753="snížená",J753,0)</f>
        <v>0</v>
      </c>
      <c r="BG753" s="165">
        <f>IF(N753="zákl. přenesená",J753,0)</f>
        <v>0</v>
      </c>
      <c r="BH753" s="165">
        <f>IF(N753="sníž. přenesená",J753,0)</f>
        <v>0</v>
      </c>
      <c r="BI753" s="165">
        <f>IF(N753="nulová",J753,0)</f>
        <v>0</v>
      </c>
      <c r="BJ753" s="18" t="s">
        <v>80</v>
      </c>
      <c r="BK753" s="165">
        <f>ROUND(I753*H753,2)</f>
        <v>0</v>
      </c>
      <c r="BL753" s="18" t="s">
        <v>246</v>
      </c>
      <c r="BM753" s="164" t="s">
        <v>973</v>
      </c>
    </row>
    <row r="754" spans="1:65" s="13" customFormat="1">
      <c r="B754" s="166"/>
      <c r="D754" s="167" t="s">
        <v>160</v>
      </c>
      <c r="E754" s="168" t="s">
        <v>3</v>
      </c>
      <c r="F754" s="169" t="s">
        <v>974</v>
      </c>
      <c r="H754" s="170">
        <v>10</v>
      </c>
      <c r="I754" s="171"/>
      <c r="L754" s="166"/>
      <c r="M754" s="172"/>
      <c r="N754" s="173"/>
      <c r="O754" s="173"/>
      <c r="P754" s="173"/>
      <c r="Q754" s="173"/>
      <c r="R754" s="173"/>
      <c r="S754" s="173"/>
      <c r="T754" s="174"/>
      <c r="AT754" s="168" t="s">
        <v>160</v>
      </c>
      <c r="AU754" s="168" t="s">
        <v>82</v>
      </c>
      <c r="AV754" s="13" t="s">
        <v>82</v>
      </c>
      <c r="AW754" s="13" t="s">
        <v>34</v>
      </c>
      <c r="AX754" s="13" t="s">
        <v>80</v>
      </c>
      <c r="AY754" s="168" t="s">
        <v>150</v>
      </c>
    </row>
    <row r="755" spans="1:65" s="2" customFormat="1" ht="36" customHeight="1">
      <c r="A755" s="33"/>
      <c r="B755" s="152"/>
      <c r="C755" s="153" t="s">
        <v>975</v>
      </c>
      <c r="D755" s="153" t="s">
        <v>153</v>
      </c>
      <c r="E755" s="154" t="s">
        <v>976</v>
      </c>
      <c r="F755" s="155" t="s">
        <v>977</v>
      </c>
      <c r="G755" s="156" t="s">
        <v>156</v>
      </c>
      <c r="H755" s="157">
        <v>3</v>
      </c>
      <c r="I755" s="158"/>
      <c r="J755" s="159">
        <f>ROUND(I755*H755,2)</f>
        <v>0</v>
      </c>
      <c r="K755" s="155" t="s">
        <v>157</v>
      </c>
      <c r="L755" s="34"/>
      <c r="M755" s="160" t="s">
        <v>3</v>
      </c>
      <c r="N755" s="161" t="s">
        <v>43</v>
      </c>
      <c r="O755" s="54"/>
      <c r="P755" s="162">
        <f>O755*H755</f>
        <v>0</v>
      </c>
      <c r="Q755" s="162">
        <v>0</v>
      </c>
      <c r="R755" s="162">
        <f>Q755*H755</f>
        <v>0</v>
      </c>
      <c r="S755" s="162">
        <v>0</v>
      </c>
      <c r="T755" s="163">
        <f>S755*H755</f>
        <v>0</v>
      </c>
      <c r="U755" s="33"/>
      <c r="V755" s="33"/>
      <c r="W755" s="33"/>
      <c r="X755" s="33"/>
      <c r="Y755" s="33"/>
      <c r="Z755" s="33"/>
      <c r="AA755" s="33"/>
      <c r="AB755" s="33"/>
      <c r="AC755" s="33"/>
      <c r="AD755" s="33"/>
      <c r="AE755" s="33"/>
      <c r="AR755" s="164" t="s">
        <v>246</v>
      </c>
      <c r="AT755" s="164" t="s">
        <v>153</v>
      </c>
      <c r="AU755" s="164" t="s">
        <v>82</v>
      </c>
      <c r="AY755" s="18" t="s">
        <v>150</v>
      </c>
      <c r="BE755" s="165">
        <f>IF(N755="základní",J755,0)</f>
        <v>0</v>
      </c>
      <c r="BF755" s="165">
        <f>IF(N755="snížená",J755,0)</f>
        <v>0</v>
      </c>
      <c r="BG755" s="165">
        <f>IF(N755="zákl. přenesená",J755,0)</f>
        <v>0</v>
      </c>
      <c r="BH755" s="165">
        <f>IF(N755="sníž. přenesená",J755,0)</f>
        <v>0</v>
      </c>
      <c r="BI755" s="165">
        <f>IF(N755="nulová",J755,0)</f>
        <v>0</v>
      </c>
      <c r="BJ755" s="18" t="s">
        <v>80</v>
      </c>
      <c r="BK755" s="165">
        <f>ROUND(I755*H755,2)</f>
        <v>0</v>
      </c>
      <c r="BL755" s="18" t="s">
        <v>246</v>
      </c>
      <c r="BM755" s="164" t="s">
        <v>978</v>
      </c>
    </row>
    <row r="756" spans="1:65" s="2" customFormat="1" ht="48.75">
      <c r="A756" s="33"/>
      <c r="B756" s="34"/>
      <c r="C756" s="33"/>
      <c r="D756" s="167" t="s">
        <v>170</v>
      </c>
      <c r="E756" s="33"/>
      <c r="F756" s="178" t="s">
        <v>979</v>
      </c>
      <c r="G756" s="33"/>
      <c r="H756" s="33"/>
      <c r="I756" s="92"/>
      <c r="J756" s="33"/>
      <c r="K756" s="33"/>
      <c r="L756" s="34"/>
      <c r="M756" s="176"/>
      <c r="N756" s="177"/>
      <c r="O756" s="54"/>
      <c r="P756" s="54"/>
      <c r="Q756" s="54"/>
      <c r="R756" s="54"/>
      <c r="S756" s="54"/>
      <c r="T756" s="55"/>
      <c r="U756" s="33"/>
      <c r="V756" s="33"/>
      <c r="W756" s="33"/>
      <c r="X756" s="33"/>
      <c r="Y756" s="33"/>
      <c r="Z756" s="33"/>
      <c r="AA756" s="33"/>
      <c r="AB756" s="33"/>
      <c r="AC756" s="33"/>
      <c r="AD756" s="33"/>
      <c r="AE756" s="33"/>
      <c r="AT756" s="18" t="s">
        <v>170</v>
      </c>
      <c r="AU756" s="18" t="s">
        <v>82</v>
      </c>
    </row>
    <row r="757" spans="1:65" s="13" customFormat="1">
      <c r="B757" s="166"/>
      <c r="D757" s="167" t="s">
        <v>160</v>
      </c>
      <c r="E757" s="168" t="s">
        <v>3</v>
      </c>
      <c r="F757" s="169" t="s">
        <v>266</v>
      </c>
      <c r="H757" s="170">
        <v>3</v>
      </c>
      <c r="I757" s="171"/>
      <c r="L757" s="166"/>
      <c r="M757" s="172"/>
      <c r="N757" s="173"/>
      <c r="O757" s="173"/>
      <c r="P757" s="173"/>
      <c r="Q757" s="173"/>
      <c r="R757" s="173"/>
      <c r="S757" s="173"/>
      <c r="T757" s="174"/>
      <c r="AT757" s="168" t="s">
        <v>160</v>
      </c>
      <c r="AU757" s="168" t="s">
        <v>82</v>
      </c>
      <c r="AV757" s="13" t="s">
        <v>82</v>
      </c>
      <c r="AW757" s="13" t="s">
        <v>34</v>
      </c>
      <c r="AX757" s="13" t="s">
        <v>80</v>
      </c>
      <c r="AY757" s="168" t="s">
        <v>150</v>
      </c>
    </row>
    <row r="758" spans="1:65" s="2" customFormat="1" ht="16.5" customHeight="1">
      <c r="A758" s="33"/>
      <c r="B758" s="152"/>
      <c r="C758" s="187" t="s">
        <v>980</v>
      </c>
      <c r="D758" s="187" t="s">
        <v>285</v>
      </c>
      <c r="E758" s="188" t="s">
        <v>981</v>
      </c>
      <c r="F758" s="189" t="s">
        <v>982</v>
      </c>
      <c r="G758" s="190" t="s">
        <v>451</v>
      </c>
      <c r="H758" s="191">
        <v>10.65</v>
      </c>
      <c r="I758" s="192"/>
      <c r="J758" s="193">
        <f>ROUND(I758*H758,2)</f>
        <v>0</v>
      </c>
      <c r="K758" s="189" t="s">
        <v>157</v>
      </c>
      <c r="L758" s="194"/>
      <c r="M758" s="195" t="s">
        <v>3</v>
      </c>
      <c r="N758" s="196" t="s">
        <v>43</v>
      </c>
      <c r="O758" s="54"/>
      <c r="P758" s="162">
        <f>O758*H758</f>
        <v>0</v>
      </c>
      <c r="Q758" s="162">
        <v>5.0000000000000001E-3</v>
      </c>
      <c r="R758" s="162">
        <f>Q758*H758</f>
        <v>5.3250000000000006E-2</v>
      </c>
      <c r="S758" s="162">
        <v>0</v>
      </c>
      <c r="T758" s="163">
        <f>S758*H758</f>
        <v>0</v>
      </c>
      <c r="U758" s="33"/>
      <c r="V758" s="33"/>
      <c r="W758" s="33"/>
      <c r="X758" s="33"/>
      <c r="Y758" s="33"/>
      <c r="Z758" s="33"/>
      <c r="AA758" s="33"/>
      <c r="AB758" s="33"/>
      <c r="AC758" s="33"/>
      <c r="AD758" s="33"/>
      <c r="AE758" s="33"/>
      <c r="AR758" s="164" t="s">
        <v>434</v>
      </c>
      <c r="AT758" s="164" t="s">
        <v>285</v>
      </c>
      <c r="AU758" s="164" t="s">
        <v>82</v>
      </c>
      <c r="AY758" s="18" t="s">
        <v>150</v>
      </c>
      <c r="BE758" s="165">
        <f>IF(N758="základní",J758,0)</f>
        <v>0</v>
      </c>
      <c r="BF758" s="165">
        <f>IF(N758="snížená",J758,0)</f>
        <v>0</v>
      </c>
      <c r="BG758" s="165">
        <f>IF(N758="zákl. přenesená",J758,0)</f>
        <v>0</v>
      </c>
      <c r="BH758" s="165">
        <f>IF(N758="sníž. přenesená",J758,0)</f>
        <v>0</v>
      </c>
      <c r="BI758" s="165">
        <f>IF(N758="nulová",J758,0)</f>
        <v>0</v>
      </c>
      <c r="BJ758" s="18" t="s">
        <v>80</v>
      </c>
      <c r="BK758" s="165">
        <f>ROUND(I758*H758,2)</f>
        <v>0</v>
      </c>
      <c r="BL758" s="18" t="s">
        <v>246</v>
      </c>
      <c r="BM758" s="164" t="s">
        <v>983</v>
      </c>
    </row>
    <row r="759" spans="1:65" s="13" customFormat="1">
      <c r="B759" s="166"/>
      <c r="D759" s="167" t="s">
        <v>160</v>
      </c>
      <c r="E759" s="168" t="s">
        <v>3</v>
      </c>
      <c r="F759" s="169" t="s">
        <v>984</v>
      </c>
      <c r="H759" s="170">
        <v>10.65</v>
      </c>
      <c r="I759" s="171"/>
      <c r="L759" s="166"/>
      <c r="M759" s="172"/>
      <c r="N759" s="173"/>
      <c r="O759" s="173"/>
      <c r="P759" s="173"/>
      <c r="Q759" s="173"/>
      <c r="R759" s="173"/>
      <c r="S759" s="173"/>
      <c r="T759" s="174"/>
      <c r="AT759" s="168" t="s">
        <v>160</v>
      </c>
      <c r="AU759" s="168" t="s">
        <v>82</v>
      </c>
      <c r="AV759" s="13" t="s">
        <v>82</v>
      </c>
      <c r="AW759" s="13" t="s">
        <v>34</v>
      </c>
      <c r="AX759" s="13" t="s">
        <v>80</v>
      </c>
      <c r="AY759" s="168" t="s">
        <v>150</v>
      </c>
    </row>
    <row r="760" spans="1:65" s="2" customFormat="1" ht="24" customHeight="1">
      <c r="A760" s="33"/>
      <c r="B760" s="152"/>
      <c r="C760" s="187" t="s">
        <v>985</v>
      </c>
      <c r="D760" s="187" t="s">
        <v>285</v>
      </c>
      <c r="E760" s="188" t="s">
        <v>986</v>
      </c>
      <c r="F760" s="189" t="s">
        <v>987</v>
      </c>
      <c r="G760" s="190" t="s">
        <v>156</v>
      </c>
      <c r="H760" s="191">
        <v>6</v>
      </c>
      <c r="I760" s="192"/>
      <c r="J760" s="193">
        <f>ROUND(I760*H760,2)</f>
        <v>0</v>
      </c>
      <c r="K760" s="189" t="s">
        <v>157</v>
      </c>
      <c r="L760" s="194"/>
      <c r="M760" s="195" t="s">
        <v>3</v>
      </c>
      <c r="N760" s="196" t="s">
        <v>43</v>
      </c>
      <c r="O760" s="54"/>
      <c r="P760" s="162">
        <f>O760*H760</f>
        <v>0</v>
      </c>
      <c r="Q760" s="162">
        <v>6.0000000000000002E-5</v>
      </c>
      <c r="R760" s="162">
        <f>Q760*H760</f>
        <v>3.6000000000000002E-4</v>
      </c>
      <c r="S760" s="162">
        <v>0</v>
      </c>
      <c r="T760" s="163">
        <f>S760*H760</f>
        <v>0</v>
      </c>
      <c r="U760" s="33"/>
      <c r="V760" s="33"/>
      <c r="W760" s="33"/>
      <c r="X760" s="33"/>
      <c r="Y760" s="33"/>
      <c r="Z760" s="33"/>
      <c r="AA760" s="33"/>
      <c r="AB760" s="33"/>
      <c r="AC760" s="33"/>
      <c r="AD760" s="33"/>
      <c r="AE760" s="33"/>
      <c r="AR760" s="164" t="s">
        <v>434</v>
      </c>
      <c r="AT760" s="164" t="s">
        <v>285</v>
      </c>
      <c r="AU760" s="164" t="s">
        <v>82</v>
      </c>
      <c r="AY760" s="18" t="s">
        <v>150</v>
      </c>
      <c r="BE760" s="165">
        <f>IF(N760="základní",J760,0)</f>
        <v>0</v>
      </c>
      <c r="BF760" s="165">
        <f>IF(N760="snížená",J760,0)</f>
        <v>0</v>
      </c>
      <c r="BG760" s="165">
        <f>IF(N760="zákl. přenesená",J760,0)</f>
        <v>0</v>
      </c>
      <c r="BH760" s="165">
        <f>IF(N760="sníž. přenesená",J760,0)</f>
        <v>0</v>
      </c>
      <c r="BI760" s="165">
        <f>IF(N760="nulová",J760,0)</f>
        <v>0</v>
      </c>
      <c r="BJ760" s="18" t="s">
        <v>80</v>
      </c>
      <c r="BK760" s="165">
        <f>ROUND(I760*H760,2)</f>
        <v>0</v>
      </c>
      <c r="BL760" s="18" t="s">
        <v>246</v>
      </c>
      <c r="BM760" s="164" t="s">
        <v>988</v>
      </c>
    </row>
    <row r="761" spans="1:65" s="13" customFormat="1">
      <c r="B761" s="166"/>
      <c r="D761" s="167" t="s">
        <v>160</v>
      </c>
      <c r="E761" s="168" t="s">
        <v>3</v>
      </c>
      <c r="F761" s="169" t="s">
        <v>989</v>
      </c>
      <c r="H761" s="170">
        <v>6</v>
      </c>
      <c r="I761" s="171"/>
      <c r="L761" s="166"/>
      <c r="M761" s="172"/>
      <c r="N761" s="173"/>
      <c r="O761" s="173"/>
      <c r="P761" s="173"/>
      <c r="Q761" s="173"/>
      <c r="R761" s="173"/>
      <c r="S761" s="173"/>
      <c r="T761" s="174"/>
      <c r="AT761" s="168" t="s">
        <v>160</v>
      </c>
      <c r="AU761" s="168" t="s">
        <v>82</v>
      </c>
      <c r="AV761" s="13" t="s">
        <v>82</v>
      </c>
      <c r="AW761" s="13" t="s">
        <v>34</v>
      </c>
      <c r="AX761" s="13" t="s">
        <v>80</v>
      </c>
      <c r="AY761" s="168" t="s">
        <v>150</v>
      </c>
    </row>
    <row r="762" spans="1:65" s="2" customFormat="1" ht="36" customHeight="1">
      <c r="A762" s="33"/>
      <c r="B762" s="152"/>
      <c r="C762" s="153" t="s">
        <v>990</v>
      </c>
      <c r="D762" s="153" t="s">
        <v>153</v>
      </c>
      <c r="E762" s="154" t="s">
        <v>991</v>
      </c>
      <c r="F762" s="155" t="s">
        <v>992</v>
      </c>
      <c r="G762" s="156" t="s">
        <v>156</v>
      </c>
      <c r="H762" s="157">
        <v>2</v>
      </c>
      <c r="I762" s="158"/>
      <c r="J762" s="159">
        <f>ROUND(I762*H762,2)</f>
        <v>0</v>
      </c>
      <c r="K762" s="155" t="s">
        <v>157</v>
      </c>
      <c r="L762" s="34"/>
      <c r="M762" s="160" t="s">
        <v>3</v>
      </c>
      <c r="N762" s="161" t="s">
        <v>43</v>
      </c>
      <c r="O762" s="54"/>
      <c r="P762" s="162">
        <f>O762*H762</f>
        <v>0</v>
      </c>
      <c r="Q762" s="162">
        <v>0</v>
      </c>
      <c r="R762" s="162">
        <f>Q762*H762</f>
        <v>0</v>
      </c>
      <c r="S762" s="162">
        <v>0.17399999999999999</v>
      </c>
      <c r="T762" s="163">
        <f>S762*H762</f>
        <v>0.34799999999999998</v>
      </c>
      <c r="U762" s="33"/>
      <c r="V762" s="33"/>
      <c r="W762" s="33"/>
      <c r="X762" s="33"/>
      <c r="Y762" s="33"/>
      <c r="Z762" s="33"/>
      <c r="AA762" s="33"/>
      <c r="AB762" s="33"/>
      <c r="AC762" s="33"/>
      <c r="AD762" s="33"/>
      <c r="AE762" s="33"/>
      <c r="AR762" s="164" t="s">
        <v>246</v>
      </c>
      <c r="AT762" s="164" t="s">
        <v>153</v>
      </c>
      <c r="AU762" s="164" t="s">
        <v>82</v>
      </c>
      <c r="AY762" s="18" t="s">
        <v>150</v>
      </c>
      <c r="BE762" s="165">
        <f>IF(N762="základní",J762,0)</f>
        <v>0</v>
      </c>
      <c r="BF762" s="165">
        <f>IF(N762="snížená",J762,0)</f>
        <v>0</v>
      </c>
      <c r="BG762" s="165">
        <f>IF(N762="zákl. přenesená",J762,0)</f>
        <v>0</v>
      </c>
      <c r="BH762" s="165">
        <f>IF(N762="sníž. přenesená",J762,0)</f>
        <v>0</v>
      </c>
      <c r="BI762" s="165">
        <f>IF(N762="nulová",J762,0)</f>
        <v>0</v>
      </c>
      <c r="BJ762" s="18" t="s">
        <v>80</v>
      </c>
      <c r="BK762" s="165">
        <f>ROUND(I762*H762,2)</f>
        <v>0</v>
      </c>
      <c r="BL762" s="18" t="s">
        <v>246</v>
      </c>
      <c r="BM762" s="164" t="s">
        <v>993</v>
      </c>
    </row>
    <row r="763" spans="1:65" s="2" customFormat="1" ht="39">
      <c r="A763" s="33"/>
      <c r="B763" s="34"/>
      <c r="C763" s="33"/>
      <c r="D763" s="167" t="s">
        <v>170</v>
      </c>
      <c r="E763" s="33"/>
      <c r="F763" s="178" t="s">
        <v>994</v>
      </c>
      <c r="G763" s="33"/>
      <c r="H763" s="33"/>
      <c r="I763" s="92"/>
      <c r="J763" s="33"/>
      <c r="K763" s="33"/>
      <c r="L763" s="34"/>
      <c r="M763" s="176"/>
      <c r="N763" s="177"/>
      <c r="O763" s="54"/>
      <c r="P763" s="54"/>
      <c r="Q763" s="54"/>
      <c r="R763" s="54"/>
      <c r="S763" s="54"/>
      <c r="T763" s="55"/>
      <c r="U763" s="33"/>
      <c r="V763" s="33"/>
      <c r="W763" s="33"/>
      <c r="X763" s="33"/>
      <c r="Y763" s="33"/>
      <c r="Z763" s="33"/>
      <c r="AA763" s="33"/>
      <c r="AB763" s="33"/>
      <c r="AC763" s="33"/>
      <c r="AD763" s="33"/>
      <c r="AE763" s="33"/>
      <c r="AT763" s="18" t="s">
        <v>170</v>
      </c>
      <c r="AU763" s="18" t="s">
        <v>82</v>
      </c>
    </row>
    <row r="764" spans="1:65" s="13" customFormat="1">
      <c r="B764" s="166"/>
      <c r="D764" s="167" t="s">
        <v>160</v>
      </c>
      <c r="E764" s="168" t="s">
        <v>3</v>
      </c>
      <c r="F764" s="169" t="s">
        <v>796</v>
      </c>
      <c r="H764" s="170">
        <v>2</v>
      </c>
      <c r="I764" s="171"/>
      <c r="L764" s="166"/>
      <c r="M764" s="172"/>
      <c r="N764" s="173"/>
      <c r="O764" s="173"/>
      <c r="P764" s="173"/>
      <c r="Q764" s="173"/>
      <c r="R764" s="173"/>
      <c r="S764" s="173"/>
      <c r="T764" s="174"/>
      <c r="AT764" s="168" t="s">
        <v>160</v>
      </c>
      <c r="AU764" s="168" t="s">
        <v>82</v>
      </c>
      <c r="AV764" s="13" t="s">
        <v>82</v>
      </c>
      <c r="AW764" s="13" t="s">
        <v>34</v>
      </c>
      <c r="AX764" s="13" t="s">
        <v>80</v>
      </c>
      <c r="AY764" s="168" t="s">
        <v>150</v>
      </c>
    </row>
    <row r="765" spans="1:65" s="2" customFormat="1" ht="48" customHeight="1">
      <c r="A765" s="33"/>
      <c r="B765" s="152"/>
      <c r="C765" s="153" t="s">
        <v>995</v>
      </c>
      <c r="D765" s="153" t="s">
        <v>153</v>
      </c>
      <c r="E765" s="154" t="s">
        <v>996</v>
      </c>
      <c r="F765" s="155" t="s">
        <v>997</v>
      </c>
      <c r="G765" s="156" t="s">
        <v>193</v>
      </c>
      <c r="H765" s="157">
        <v>7.8E-2</v>
      </c>
      <c r="I765" s="158"/>
      <c r="J765" s="159">
        <f>ROUND(I765*H765,2)</f>
        <v>0</v>
      </c>
      <c r="K765" s="155" t="s">
        <v>157</v>
      </c>
      <c r="L765" s="34"/>
      <c r="M765" s="160" t="s">
        <v>3</v>
      </c>
      <c r="N765" s="161" t="s">
        <v>43</v>
      </c>
      <c r="O765" s="54"/>
      <c r="P765" s="162">
        <f>O765*H765</f>
        <v>0</v>
      </c>
      <c r="Q765" s="162">
        <v>0</v>
      </c>
      <c r="R765" s="162">
        <f>Q765*H765</f>
        <v>0</v>
      </c>
      <c r="S765" s="162">
        <v>0</v>
      </c>
      <c r="T765" s="163">
        <f>S765*H765</f>
        <v>0</v>
      </c>
      <c r="U765" s="33"/>
      <c r="V765" s="33"/>
      <c r="W765" s="33"/>
      <c r="X765" s="33"/>
      <c r="Y765" s="33"/>
      <c r="Z765" s="33"/>
      <c r="AA765" s="33"/>
      <c r="AB765" s="33"/>
      <c r="AC765" s="33"/>
      <c r="AD765" s="33"/>
      <c r="AE765" s="33"/>
      <c r="AR765" s="164" t="s">
        <v>246</v>
      </c>
      <c r="AT765" s="164" t="s">
        <v>153</v>
      </c>
      <c r="AU765" s="164" t="s">
        <v>82</v>
      </c>
      <c r="AY765" s="18" t="s">
        <v>150</v>
      </c>
      <c r="BE765" s="165">
        <f>IF(N765="základní",J765,0)</f>
        <v>0</v>
      </c>
      <c r="BF765" s="165">
        <f>IF(N765="snížená",J765,0)</f>
        <v>0</v>
      </c>
      <c r="BG765" s="165">
        <f>IF(N765="zákl. přenesená",J765,0)</f>
        <v>0</v>
      </c>
      <c r="BH765" s="165">
        <f>IF(N765="sníž. přenesená",J765,0)</f>
        <v>0</v>
      </c>
      <c r="BI765" s="165">
        <f>IF(N765="nulová",J765,0)</f>
        <v>0</v>
      </c>
      <c r="BJ765" s="18" t="s">
        <v>80</v>
      </c>
      <c r="BK765" s="165">
        <f>ROUND(I765*H765,2)</f>
        <v>0</v>
      </c>
      <c r="BL765" s="18" t="s">
        <v>246</v>
      </c>
      <c r="BM765" s="164" t="s">
        <v>998</v>
      </c>
    </row>
    <row r="766" spans="1:65" s="2" customFormat="1" ht="126.75">
      <c r="A766" s="33"/>
      <c r="B766" s="34"/>
      <c r="C766" s="33"/>
      <c r="D766" s="167" t="s">
        <v>170</v>
      </c>
      <c r="E766" s="33"/>
      <c r="F766" s="178" t="s">
        <v>999</v>
      </c>
      <c r="G766" s="33"/>
      <c r="H766" s="33"/>
      <c r="I766" s="92"/>
      <c r="J766" s="33"/>
      <c r="K766" s="33"/>
      <c r="L766" s="34"/>
      <c r="M766" s="176"/>
      <c r="N766" s="177"/>
      <c r="O766" s="54"/>
      <c r="P766" s="54"/>
      <c r="Q766" s="54"/>
      <c r="R766" s="54"/>
      <c r="S766" s="54"/>
      <c r="T766" s="55"/>
      <c r="U766" s="33"/>
      <c r="V766" s="33"/>
      <c r="W766" s="33"/>
      <c r="X766" s="33"/>
      <c r="Y766" s="33"/>
      <c r="Z766" s="33"/>
      <c r="AA766" s="33"/>
      <c r="AB766" s="33"/>
      <c r="AC766" s="33"/>
      <c r="AD766" s="33"/>
      <c r="AE766" s="33"/>
      <c r="AT766" s="18" t="s">
        <v>170</v>
      </c>
      <c r="AU766" s="18" t="s">
        <v>82</v>
      </c>
    </row>
    <row r="767" spans="1:65" s="2" customFormat="1" ht="48" customHeight="1">
      <c r="A767" s="33"/>
      <c r="B767" s="152"/>
      <c r="C767" s="153" t="s">
        <v>1000</v>
      </c>
      <c r="D767" s="153" t="s">
        <v>153</v>
      </c>
      <c r="E767" s="154" t="s">
        <v>1001</v>
      </c>
      <c r="F767" s="155" t="s">
        <v>1002</v>
      </c>
      <c r="G767" s="156" t="s">
        <v>193</v>
      </c>
      <c r="H767" s="157">
        <v>7.8E-2</v>
      </c>
      <c r="I767" s="158"/>
      <c r="J767" s="159">
        <f>ROUND(I767*H767,2)</f>
        <v>0</v>
      </c>
      <c r="K767" s="155" t="s">
        <v>157</v>
      </c>
      <c r="L767" s="34"/>
      <c r="M767" s="160" t="s">
        <v>3</v>
      </c>
      <c r="N767" s="161" t="s">
        <v>43</v>
      </c>
      <c r="O767" s="54"/>
      <c r="P767" s="162">
        <f>O767*H767</f>
        <v>0</v>
      </c>
      <c r="Q767" s="162">
        <v>0</v>
      </c>
      <c r="R767" s="162">
        <f>Q767*H767</f>
        <v>0</v>
      </c>
      <c r="S767" s="162">
        <v>0</v>
      </c>
      <c r="T767" s="163">
        <f>S767*H767</f>
        <v>0</v>
      </c>
      <c r="U767" s="33"/>
      <c r="V767" s="33"/>
      <c r="W767" s="33"/>
      <c r="X767" s="33"/>
      <c r="Y767" s="33"/>
      <c r="Z767" s="33"/>
      <c r="AA767" s="33"/>
      <c r="AB767" s="33"/>
      <c r="AC767" s="33"/>
      <c r="AD767" s="33"/>
      <c r="AE767" s="33"/>
      <c r="AR767" s="164" t="s">
        <v>246</v>
      </c>
      <c r="AT767" s="164" t="s">
        <v>153</v>
      </c>
      <c r="AU767" s="164" t="s">
        <v>82</v>
      </c>
      <c r="AY767" s="18" t="s">
        <v>150</v>
      </c>
      <c r="BE767" s="165">
        <f>IF(N767="základní",J767,0)</f>
        <v>0</v>
      </c>
      <c r="BF767" s="165">
        <f>IF(N767="snížená",J767,0)</f>
        <v>0</v>
      </c>
      <c r="BG767" s="165">
        <f>IF(N767="zákl. přenesená",J767,0)</f>
        <v>0</v>
      </c>
      <c r="BH767" s="165">
        <f>IF(N767="sníž. přenesená",J767,0)</f>
        <v>0</v>
      </c>
      <c r="BI767" s="165">
        <f>IF(N767="nulová",J767,0)</f>
        <v>0</v>
      </c>
      <c r="BJ767" s="18" t="s">
        <v>80</v>
      </c>
      <c r="BK767" s="165">
        <f>ROUND(I767*H767,2)</f>
        <v>0</v>
      </c>
      <c r="BL767" s="18" t="s">
        <v>246</v>
      </c>
      <c r="BM767" s="164" t="s">
        <v>1003</v>
      </c>
    </row>
    <row r="768" spans="1:65" s="2" customFormat="1" ht="126.75">
      <c r="A768" s="33"/>
      <c r="B768" s="34"/>
      <c r="C768" s="33"/>
      <c r="D768" s="167" t="s">
        <v>170</v>
      </c>
      <c r="E768" s="33"/>
      <c r="F768" s="178" t="s">
        <v>999</v>
      </c>
      <c r="G768" s="33"/>
      <c r="H768" s="33"/>
      <c r="I768" s="92"/>
      <c r="J768" s="33"/>
      <c r="K768" s="33"/>
      <c r="L768" s="34"/>
      <c r="M768" s="176"/>
      <c r="N768" s="177"/>
      <c r="O768" s="54"/>
      <c r="P768" s="54"/>
      <c r="Q768" s="54"/>
      <c r="R768" s="54"/>
      <c r="S768" s="54"/>
      <c r="T768" s="55"/>
      <c r="U768" s="33"/>
      <c r="V768" s="33"/>
      <c r="W768" s="33"/>
      <c r="X768" s="33"/>
      <c r="Y768" s="33"/>
      <c r="Z768" s="33"/>
      <c r="AA768" s="33"/>
      <c r="AB768" s="33"/>
      <c r="AC768" s="33"/>
      <c r="AD768" s="33"/>
      <c r="AE768" s="33"/>
      <c r="AT768" s="18" t="s">
        <v>170</v>
      </c>
      <c r="AU768" s="18" t="s">
        <v>82</v>
      </c>
    </row>
    <row r="769" spans="1:65" s="12" customFormat="1" ht="22.9" customHeight="1">
      <c r="B769" s="139"/>
      <c r="D769" s="140" t="s">
        <v>71</v>
      </c>
      <c r="E769" s="150" t="s">
        <v>1004</v>
      </c>
      <c r="F769" s="150" t="s">
        <v>1005</v>
      </c>
      <c r="I769" s="142"/>
      <c r="J769" s="151">
        <f>BK769</f>
        <v>0</v>
      </c>
      <c r="L769" s="139"/>
      <c r="M769" s="144"/>
      <c r="N769" s="145"/>
      <c r="O769" s="145"/>
      <c r="P769" s="146">
        <f>SUM(P770:P777)</f>
        <v>0</v>
      </c>
      <c r="Q769" s="145"/>
      <c r="R769" s="146">
        <f>SUM(R770:R777)</f>
        <v>0</v>
      </c>
      <c r="S769" s="145"/>
      <c r="T769" s="147">
        <f>SUM(T770:T777)</f>
        <v>1.7749799999999998</v>
      </c>
      <c r="AR769" s="140" t="s">
        <v>82</v>
      </c>
      <c r="AT769" s="148" t="s">
        <v>71</v>
      </c>
      <c r="AU769" s="148" t="s">
        <v>80</v>
      </c>
      <c r="AY769" s="140" t="s">
        <v>150</v>
      </c>
      <c r="BK769" s="149">
        <f>SUM(BK770:BK777)</f>
        <v>0</v>
      </c>
    </row>
    <row r="770" spans="1:65" s="2" customFormat="1" ht="16.5" customHeight="1">
      <c r="A770" s="33"/>
      <c r="B770" s="152"/>
      <c r="C770" s="153" t="s">
        <v>1006</v>
      </c>
      <c r="D770" s="153" t="s">
        <v>153</v>
      </c>
      <c r="E770" s="154" t="s">
        <v>1007</v>
      </c>
      <c r="F770" s="155" t="s">
        <v>1008</v>
      </c>
      <c r="G770" s="156" t="s">
        <v>1009</v>
      </c>
      <c r="H770" s="157">
        <v>1</v>
      </c>
      <c r="I770" s="158"/>
      <c r="J770" s="159">
        <f>ROUND(I770*H770,2)</f>
        <v>0</v>
      </c>
      <c r="K770" s="155" t="s">
        <v>3</v>
      </c>
      <c r="L770" s="34"/>
      <c r="M770" s="160" t="s">
        <v>3</v>
      </c>
      <c r="N770" s="161" t="s">
        <v>43</v>
      </c>
      <c r="O770" s="54"/>
      <c r="P770" s="162">
        <f>O770*H770</f>
        <v>0</v>
      </c>
      <c r="Q770" s="162">
        <v>0</v>
      </c>
      <c r="R770" s="162">
        <f>Q770*H770</f>
        <v>0</v>
      </c>
      <c r="S770" s="162">
        <v>0</v>
      </c>
      <c r="T770" s="163">
        <f>S770*H770</f>
        <v>0</v>
      </c>
      <c r="U770" s="33"/>
      <c r="V770" s="33"/>
      <c r="W770" s="33"/>
      <c r="X770" s="33"/>
      <c r="Y770" s="33"/>
      <c r="Z770" s="33"/>
      <c r="AA770" s="33"/>
      <c r="AB770" s="33"/>
      <c r="AC770" s="33"/>
      <c r="AD770" s="33"/>
      <c r="AE770" s="33"/>
      <c r="AR770" s="164" t="s">
        <v>246</v>
      </c>
      <c r="AT770" s="164" t="s">
        <v>153</v>
      </c>
      <c r="AU770" s="164" t="s">
        <v>82</v>
      </c>
      <c r="AY770" s="18" t="s">
        <v>150</v>
      </c>
      <c r="BE770" s="165">
        <f>IF(N770="základní",J770,0)</f>
        <v>0</v>
      </c>
      <c r="BF770" s="165">
        <f>IF(N770="snížená",J770,0)</f>
        <v>0</v>
      </c>
      <c r="BG770" s="165">
        <f>IF(N770="zákl. přenesená",J770,0)</f>
        <v>0</v>
      </c>
      <c r="BH770" s="165">
        <f>IF(N770="sníž. přenesená",J770,0)</f>
        <v>0</v>
      </c>
      <c r="BI770" s="165">
        <f>IF(N770="nulová",J770,0)</f>
        <v>0</v>
      </c>
      <c r="BJ770" s="18" t="s">
        <v>80</v>
      </c>
      <c r="BK770" s="165">
        <f>ROUND(I770*H770,2)</f>
        <v>0</v>
      </c>
      <c r="BL770" s="18" t="s">
        <v>246</v>
      </c>
      <c r="BM770" s="164" t="s">
        <v>1010</v>
      </c>
    </row>
    <row r="771" spans="1:65" s="13" customFormat="1">
      <c r="B771" s="166"/>
      <c r="D771" s="167" t="s">
        <v>160</v>
      </c>
      <c r="E771" s="168" t="s">
        <v>3</v>
      </c>
      <c r="F771" s="169" t="s">
        <v>1011</v>
      </c>
      <c r="H771" s="170">
        <v>1</v>
      </c>
      <c r="I771" s="171"/>
      <c r="L771" s="166"/>
      <c r="M771" s="172"/>
      <c r="N771" s="173"/>
      <c r="O771" s="173"/>
      <c r="P771" s="173"/>
      <c r="Q771" s="173"/>
      <c r="R771" s="173"/>
      <c r="S771" s="173"/>
      <c r="T771" s="174"/>
      <c r="AT771" s="168" t="s">
        <v>160</v>
      </c>
      <c r="AU771" s="168" t="s">
        <v>82</v>
      </c>
      <c r="AV771" s="13" t="s">
        <v>82</v>
      </c>
      <c r="AW771" s="13" t="s">
        <v>34</v>
      </c>
      <c r="AX771" s="13" t="s">
        <v>80</v>
      </c>
      <c r="AY771" s="168" t="s">
        <v>150</v>
      </c>
    </row>
    <row r="772" spans="1:65" s="2" customFormat="1" ht="24" customHeight="1">
      <c r="A772" s="33"/>
      <c r="B772" s="152"/>
      <c r="C772" s="153" t="s">
        <v>1012</v>
      </c>
      <c r="D772" s="153" t="s">
        <v>153</v>
      </c>
      <c r="E772" s="154" t="s">
        <v>1013</v>
      </c>
      <c r="F772" s="155" t="s">
        <v>1014</v>
      </c>
      <c r="G772" s="156" t="s">
        <v>156</v>
      </c>
      <c r="H772" s="157">
        <v>6</v>
      </c>
      <c r="I772" s="158"/>
      <c r="J772" s="159">
        <f>ROUND(I772*H772,2)</f>
        <v>0</v>
      </c>
      <c r="K772" s="155" t="s">
        <v>3</v>
      </c>
      <c r="L772" s="34"/>
      <c r="M772" s="160" t="s">
        <v>3</v>
      </c>
      <c r="N772" s="161" t="s">
        <v>43</v>
      </c>
      <c r="O772" s="54"/>
      <c r="P772" s="162">
        <f>O772*H772</f>
        <v>0</v>
      </c>
      <c r="Q772" s="162">
        <v>0</v>
      </c>
      <c r="R772" s="162">
        <f>Q772*H772</f>
        <v>0</v>
      </c>
      <c r="S772" s="162">
        <v>0</v>
      </c>
      <c r="T772" s="163">
        <f>S772*H772</f>
        <v>0</v>
      </c>
      <c r="U772" s="33"/>
      <c r="V772" s="33"/>
      <c r="W772" s="33"/>
      <c r="X772" s="33"/>
      <c r="Y772" s="33"/>
      <c r="Z772" s="33"/>
      <c r="AA772" s="33"/>
      <c r="AB772" s="33"/>
      <c r="AC772" s="33"/>
      <c r="AD772" s="33"/>
      <c r="AE772" s="33"/>
      <c r="AR772" s="164" t="s">
        <v>246</v>
      </c>
      <c r="AT772" s="164" t="s">
        <v>153</v>
      </c>
      <c r="AU772" s="164" t="s">
        <v>82</v>
      </c>
      <c r="AY772" s="18" t="s">
        <v>150</v>
      </c>
      <c r="BE772" s="165">
        <f>IF(N772="základní",J772,0)</f>
        <v>0</v>
      </c>
      <c r="BF772" s="165">
        <f>IF(N772="snížená",J772,0)</f>
        <v>0</v>
      </c>
      <c r="BG772" s="165">
        <f>IF(N772="zákl. přenesená",J772,0)</f>
        <v>0</v>
      </c>
      <c r="BH772" s="165">
        <f>IF(N772="sníž. přenesená",J772,0)</f>
        <v>0</v>
      </c>
      <c r="BI772" s="165">
        <f>IF(N772="nulová",J772,0)</f>
        <v>0</v>
      </c>
      <c r="BJ772" s="18" t="s">
        <v>80</v>
      </c>
      <c r="BK772" s="165">
        <f>ROUND(I772*H772,2)</f>
        <v>0</v>
      </c>
      <c r="BL772" s="18" t="s">
        <v>246</v>
      </c>
      <c r="BM772" s="164" t="s">
        <v>1015</v>
      </c>
    </row>
    <row r="773" spans="1:65" s="13" customFormat="1">
      <c r="B773" s="166"/>
      <c r="D773" s="167" t="s">
        <v>160</v>
      </c>
      <c r="E773" s="168" t="s">
        <v>3</v>
      </c>
      <c r="F773" s="169" t="s">
        <v>1016</v>
      </c>
      <c r="H773" s="170">
        <v>6</v>
      </c>
      <c r="I773" s="171"/>
      <c r="L773" s="166"/>
      <c r="M773" s="172"/>
      <c r="N773" s="173"/>
      <c r="O773" s="173"/>
      <c r="P773" s="173"/>
      <c r="Q773" s="173"/>
      <c r="R773" s="173"/>
      <c r="S773" s="173"/>
      <c r="T773" s="174"/>
      <c r="AT773" s="168" t="s">
        <v>160</v>
      </c>
      <c r="AU773" s="168" t="s">
        <v>82</v>
      </c>
      <c r="AV773" s="13" t="s">
        <v>82</v>
      </c>
      <c r="AW773" s="13" t="s">
        <v>34</v>
      </c>
      <c r="AX773" s="13" t="s">
        <v>80</v>
      </c>
      <c r="AY773" s="168" t="s">
        <v>150</v>
      </c>
    </row>
    <row r="774" spans="1:65" s="2" customFormat="1" ht="16.5" customHeight="1">
      <c r="A774" s="33"/>
      <c r="B774" s="152"/>
      <c r="C774" s="153" t="s">
        <v>1017</v>
      </c>
      <c r="D774" s="153" t="s">
        <v>153</v>
      </c>
      <c r="E774" s="154" t="s">
        <v>1018</v>
      </c>
      <c r="F774" s="155" t="s">
        <v>1019</v>
      </c>
      <c r="G774" s="156" t="s">
        <v>200</v>
      </c>
      <c r="H774" s="157">
        <v>295.83</v>
      </c>
      <c r="I774" s="158"/>
      <c r="J774" s="159">
        <f>ROUND(I774*H774,2)</f>
        <v>0</v>
      </c>
      <c r="K774" s="155" t="s">
        <v>157</v>
      </c>
      <c r="L774" s="34"/>
      <c r="M774" s="160" t="s">
        <v>3</v>
      </c>
      <c r="N774" s="161" t="s">
        <v>43</v>
      </c>
      <c r="O774" s="54"/>
      <c r="P774" s="162">
        <f>O774*H774</f>
        <v>0</v>
      </c>
      <c r="Q774" s="162">
        <v>0</v>
      </c>
      <c r="R774" s="162">
        <f>Q774*H774</f>
        <v>0</v>
      </c>
      <c r="S774" s="162">
        <v>4.0000000000000001E-3</v>
      </c>
      <c r="T774" s="163">
        <f>S774*H774</f>
        <v>1.1833199999999999</v>
      </c>
      <c r="U774" s="33"/>
      <c r="V774" s="33"/>
      <c r="W774" s="33"/>
      <c r="X774" s="33"/>
      <c r="Y774" s="33"/>
      <c r="Z774" s="33"/>
      <c r="AA774" s="33"/>
      <c r="AB774" s="33"/>
      <c r="AC774" s="33"/>
      <c r="AD774" s="33"/>
      <c r="AE774" s="33"/>
      <c r="AR774" s="164" t="s">
        <v>246</v>
      </c>
      <c r="AT774" s="164" t="s">
        <v>153</v>
      </c>
      <c r="AU774" s="164" t="s">
        <v>82</v>
      </c>
      <c r="AY774" s="18" t="s">
        <v>150</v>
      </c>
      <c r="BE774" s="165">
        <f>IF(N774="základní",J774,0)</f>
        <v>0</v>
      </c>
      <c r="BF774" s="165">
        <f>IF(N774="snížená",J774,0)</f>
        <v>0</v>
      </c>
      <c r="BG774" s="165">
        <f>IF(N774="zákl. přenesená",J774,0)</f>
        <v>0</v>
      </c>
      <c r="BH774" s="165">
        <f>IF(N774="sníž. přenesená",J774,0)</f>
        <v>0</v>
      </c>
      <c r="BI774" s="165">
        <f>IF(N774="nulová",J774,0)</f>
        <v>0</v>
      </c>
      <c r="BJ774" s="18" t="s">
        <v>80</v>
      </c>
      <c r="BK774" s="165">
        <f>ROUND(I774*H774,2)</f>
        <v>0</v>
      </c>
      <c r="BL774" s="18" t="s">
        <v>246</v>
      </c>
      <c r="BM774" s="164" t="s">
        <v>1020</v>
      </c>
    </row>
    <row r="775" spans="1:65" s="13" customFormat="1" ht="22.5">
      <c r="B775" s="166"/>
      <c r="D775" s="167" t="s">
        <v>160</v>
      </c>
      <c r="E775" s="168" t="s">
        <v>3</v>
      </c>
      <c r="F775" s="169" t="s">
        <v>1021</v>
      </c>
      <c r="H775" s="170">
        <v>295.83</v>
      </c>
      <c r="I775" s="171"/>
      <c r="L775" s="166"/>
      <c r="M775" s="172"/>
      <c r="N775" s="173"/>
      <c r="O775" s="173"/>
      <c r="P775" s="173"/>
      <c r="Q775" s="173"/>
      <c r="R775" s="173"/>
      <c r="S775" s="173"/>
      <c r="T775" s="174"/>
      <c r="AT775" s="168" t="s">
        <v>160</v>
      </c>
      <c r="AU775" s="168" t="s">
        <v>82</v>
      </c>
      <c r="AV775" s="13" t="s">
        <v>82</v>
      </c>
      <c r="AW775" s="13" t="s">
        <v>34</v>
      </c>
      <c r="AX775" s="13" t="s">
        <v>80</v>
      </c>
      <c r="AY775" s="168" t="s">
        <v>150</v>
      </c>
    </row>
    <row r="776" spans="1:65" s="2" customFormat="1" ht="16.5" customHeight="1">
      <c r="A776" s="33"/>
      <c r="B776" s="152"/>
      <c r="C776" s="153" t="s">
        <v>1022</v>
      </c>
      <c r="D776" s="153" t="s">
        <v>153</v>
      </c>
      <c r="E776" s="154" t="s">
        <v>1023</v>
      </c>
      <c r="F776" s="155" t="s">
        <v>1024</v>
      </c>
      <c r="G776" s="156" t="s">
        <v>200</v>
      </c>
      <c r="H776" s="157">
        <v>295.83</v>
      </c>
      <c r="I776" s="158"/>
      <c r="J776" s="159">
        <f>ROUND(I776*H776,2)</f>
        <v>0</v>
      </c>
      <c r="K776" s="155" t="s">
        <v>157</v>
      </c>
      <c r="L776" s="34"/>
      <c r="M776" s="160" t="s">
        <v>3</v>
      </c>
      <c r="N776" s="161" t="s">
        <v>43</v>
      </c>
      <c r="O776" s="54"/>
      <c r="P776" s="162">
        <f>O776*H776</f>
        <v>0</v>
      </c>
      <c r="Q776" s="162">
        <v>0</v>
      </c>
      <c r="R776" s="162">
        <f>Q776*H776</f>
        <v>0</v>
      </c>
      <c r="S776" s="162">
        <v>2E-3</v>
      </c>
      <c r="T776" s="163">
        <f>S776*H776</f>
        <v>0.59165999999999996</v>
      </c>
      <c r="U776" s="33"/>
      <c r="V776" s="33"/>
      <c r="W776" s="33"/>
      <c r="X776" s="33"/>
      <c r="Y776" s="33"/>
      <c r="Z776" s="33"/>
      <c r="AA776" s="33"/>
      <c r="AB776" s="33"/>
      <c r="AC776" s="33"/>
      <c r="AD776" s="33"/>
      <c r="AE776" s="33"/>
      <c r="AR776" s="164" t="s">
        <v>246</v>
      </c>
      <c r="AT776" s="164" t="s">
        <v>153</v>
      </c>
      <c r="AU776" s="164" t="s">
        <v>82</v>
      </c>
      <c r="AY776" s="18" t="s">
        <v>150</v>
      </c>
      <c r="BE776" s="165">
        <f>IF(N776="základní",J776,0)</f>
        <v>0</v>
      </c>
      <c r="BF776" s="165">
        <f>IF(N776="snížená",J776,0)</f>
        <v>0</v>
      </c>
      <c r="BG776" s="165">
        <f>IF(N776="zákl. přenesená",J776,0)</f>
        <v>0</v>
      </c>
      <c r="BH776" s="165">
        <f>IF(N776="sníž. přenesená",J776,0)</f>
        <v>0</v>
      </c>
      <c r="BI776" s="165">
        <f>IF(N776="nulová",J776,0)</f>
        <v>0</v>
      </c>
      <c r="BJ776" s="18" t="s">
        <v>80</v>
      </c>
      <c r="BK776" s="165">
        <f>ROUND(I776*H776,2)</f>
        <v>0</v>
      </c>
      <c r="BL776" s="18" t="s">
        <v>246</v>
      </c>
      <c r="BM776" s="164" t="s">
        <v>1025</v>
      </c>
    </row>
    <row r="777" spans="1:65" s="13" customFormat="1" ht="22.5">
      <c r="B777" s="166"/>
      <c r="D777" s="167" t="s">
        <v>160</v>
      </c>
      <c r="E777" s="168" t="s">
        <v>3</v>
      </c>
      <c r="F777" s="169" t="s">
        <v>1021</v>
      </c>
      <c r="H777" s="170">
        <v>295.83</v>
      </c>
      <c r="I777" s="171"/>
      <c r="L777" s="166"/>
      <c r="M777" s="172"/>
      <c r="N777" s="173"/>
      <c r="O777" s="173"/>
      <c r="P777" s="173"/>
      <c r="Q777" s="173"/>
      <c r="R777" s="173"/>
      <c r="S777" s="173"/>
      <c r="T777" s="174"/>
      <c r="AT777" s="168" t="s">
        <v>160</v>
      </c>
      <c r="AU777" s="168" t="s">
        <v>82</v>
      </c>
      <c r="AV777" s="13" t="s">
        <v>82</v>
      </c>
      <c r="AW777" s="13" t="s">
        <v>34</v>
      </c>
      <c r="AX777" s="13" t="s">
        <v>80</v>
      </c>
      <c r="AY777" s="168" t="s">
        <v>150</v>
      </c>
    </row>
    <row r="778" spans="1:65" s="12" customFormat="1" ht="22.9" customHeight="1">
      <c r="B778" s="139"/>
      <c r="D778" s="140" t="s">
        <v>71</v>
      </c>
      <c r="E778" s="150" t="s">
        <v>1026</v>
      </c>
      <c r="F778" s="150" t="s">
        <v>1027</v>
      </c>
      <c r="I778" s="142"/>
      <c r="J778" s="151">
        <f>BK778</f>
        <v>0</v>
      </c>
      <c r="L778" s="139"/>
      <c r="M778" s="144"/>
      <c r="N778" s="145"/>
      <c r="O778" s="145"/>
      <c r="P778" s="146">
        <f>SUM(P779:P799)</f>
        <v>0</v>
      </c>
      <c r="Q778" s="145"/>
      <c r="R778" s="146">
        <f>SUM(R779:R799)</f>
        <v>2.003568</v>
      </c>
      <c r="S778" s="145"/>
      <c r="T778" s="147">
        <f>SUM(T779:T799)</f>
        <v>41.871697599999997</v>
      </c>
      <c r="AR778" s="140" t="s">
        <v>82</v>
      </c>
      <c r="AT778" s="148" t="s">
        <v>71</v>
      </c>
      <c r="AU778" s="148" t="s">
        <v>80</v>
      </c>
      <c r="AY778" s="140" t="s">
        <v>150</v>
      </c>
      <c r="BK778" s="149">
        <f>SUM(BK779:BK799)</f>
        <v>0</v>
      </c>
    </row>
    <row r="779" spans="1:65" s="2" customFormat="1" ht="24" customHeight="1">
      <c r="A779" s="33"/>
      <c r="B779" s="152"/>
      <c r="C779" s="153" t="s">
        <v>1028</v>
      </c>
      <c r="D779" s="153" t="s">
        <v>153</v>
      </c>
      <c r="E779" s="154" t="s">
        <v>1029</v>
      </c>
      <c r="F779" s="155" t="s">
        <v>1030</v>
      </c>
      <c r="G779" s="156" t="s">
        <v>451</v>
      </c>
      <c r="H779" s="157">
        <v>216.88</v>
      </c>
      <c r="I779" s="158"/>
      <c r="J779" s="159">
        <f>ROUND(I779*H779,2)</f>
        <v>0</v>
      </c>
      <c r="K779" s="155" t="s">
        <v>157</v>
      </c>
      <c r="L779" s="34"/>
      <c r="M779" s="160" t="s">
        <v>3</v>
      </c>
      <c r="N779" s="161" t="s">
        <v>43</v>
      </c>
      <c r="O779" s="54"/>
      <c r="P779" s="162">
        <f>O779*H779</f>
        <v>0</v>
      </c>
      <c r="Q779" s="162">
        <v>0</v>
      </c>
      <c r="R779" s="162">
        <f>Q779*H779</f>
        <v>0</v>
      </c>
      <c r="S779" s="162">
        <v>1.174E-2</v>
      </c>
      <c r="T779" s="163">
        <f>S779*H779</f>
        <v>2.5461711999999999</v>
      </c>
      <c r="U779" s="33"/>
      <c r="V779" s="33"/>
      <c r="W779" s="33"/>
      <c r="X779" s="33"/>
      <c r="Y779" s="33"/>
      <c r="Z779" s="33"/>
      <c r="AA779" s="33"/>
      <c r="AB779" s="33"/>
      <c r="AC779" s="33"/>
      <c r="AD779" s="33"/>
      <c r="AE779" s="33"/>
      <c r="AR779" s="164" t="s">
        <v>246</v>
      </c>
      <c r="AT779" s="164" t="s">
        <v>153</v>
      </c>
      <c r="AU779" s="164" t="s">
        <v>82</v>
      </c>
      <c r="AY779" s="18" t="s">
        <v>150</v>
      </c>
      <c r="BE779" s="165">
        <f>IF(N779="základní",J779,0)</f>
        <v>0</v>
      </c>
      <c r="BF779" s="165">
        <f>IF(N779="snížená",J779,0)</f>
        <v>0</v>
      </c>
      <c r="BG779" s="165">
        <f>IF(N779="zákl. přenesená",J779,0)</f>
        <v>0</v>
      </c>
      <c r="BH779" s="165">
        <f>IF(N779="sníž. přenesená",J779,0)</f>
        <v>0</v>
      </c>
      <c r="BI779" s="165">
        <f>IF(N779="nulová",J779,0)</f>
        <v>0</v>
      </c>
      <c r="BJ779" s="18" t="s">
        <v>80</v>
      </c>
      <c r="BK779" s="165">
        <f>ROUND(I779*H779,2)</f>
        <v>0</v>
      </c>
      <c r="BL779" s="18" t="s">
        <v>246</v>
      </c>
      <c r="BM779" s="164" t="s">
        <v>1031</v>
      </c>
    </row>
    <row r="780" spans="1:65" s="13" customFormat="1">
      <c r="B780" s="166"/>
      <c r="D780" s="167" t="s">
        <v>160</v>
      </c>
      <c r="E780" s="168" t="s">
        <v>3</v>
      </c>
      <c r="F780" s="169" t="s">
        <v>1032</v>
      </c>
      <c r="H780" s="170">
        <v>216.88</v>
      </c>
      <c r="I780" s="171"/>
      <c r="L780" s="166"/>
      <c r="M780" s="172"/>
      <c r="N780" s="173"/>
      <c r="O780" s="173"/>
      <c r="P780" s="173"/>
      <c r="Q780" s="173"/>
      <c r="R780" s="173"/>
      <c r="S780" s="173"/>
      <c r="T780" s="174"/>
      <c r="AT780" s="168" t="s">
        <v>160</v>
      </c>
      <c r="AU780" s="168" t="s">
        <v>82</v>
      </c>
      <c r="AV780" s="13" t="s">
        <v>82</v>
      </c>
      <c r="AW780" s="13" t="s">
        <v>34</v>
      </c>
      <c r="AX780" s="13" t="s">
        <v>80</v>
      </c>
      <c r="AY780" s="168" t="s">
        <v>150</v>
      </c>
    </row>
    <row r="781" spans="1:65" s="2" customFormat="1" ht="24" customHeight="1">
      <c r="A781" s="33"/>
      <c r="B781" s="152"/>
      <c r="C781" s="153" t="s">
        <v>1033</v>
      </c>
      <c r="D781" s="153" t="s">
        <v>153</v>
      </c>
      <c r="E781" s="154" t="s">
        <v>1034</v>
      </c>
      <c r="F781" s="155" t="s">
        <v>1035</v>
      </c>
      <c r="G781" s="156" t="s">
        <v>200</v>
      </c>
      <c r="H781" s="157">
        <v>23.2</v>
      </c>
      <c r="I781" s="158"/>
      <c r="J781" s="159">
        <f>ROUND(I781*H781,2)</f>
        <v>0</v>
      </c>
      <c r="K781" s="155" t="s">
        <v>157</v>
      </c>
      <c r="L781" s="34"/>
      <c r="M781" s="160" t="s">
        <v>3</v>
      </c>
      <c r="N781" s="161" t="s">
        <v>43</v>
      </c>
      <c r="O781" s="54"/>
      <c r="P781" s="162">
        <f>O781*H781</f>
        <v>0</v>
      </c>
      <c r="Q781" s="162">
        <v>0</v>
      </c>
      <c r="R781" s="162">
        <f>Q781*H781</f>
        <v>0</v>
      </c>
      <c r="S781" s="162">
        <v>0.13950000000000001</v>
      </c>
      <c r="T781" s="163">
        <f>S781*H781</f>
        <v>3.2364000000000002</v>
      </c>
      <c r="U781" s="33"/>
      <c r="V781" s="33"/>
      <c r="W781" s="33"/>
      <c r="X781" s="33"/>
      <c r="Y781" s="33"/>
      <c r="Z781" s="33"/>
      <c r="AA781" s="33"/>
      <c r="AB781" s="33"/>
      <c r="AC781" s="33"/>
      <c r="AD781" s="33"/>
      <c r="AE781" s="33"/>
      <c r="AR781" s="164" t="s">
        <v>246</v>
      </c>
      <c r="AT781" s="164" t="s">
        <v>153</v>
      </c>
      <c r="AU781" s="164" t="s">
        <v>82</v>
      </c>
      <c r="AY781" s="18" t="s">
        <v>150</v>
      </c>
      <c r="BE781" s="165">
        <f>IF(N781="základní",J781,0)</f>
        <v>0</v>
      </c>
      <c r="BF781" s="165">
        <f>IF(N781="snížená",J781,0)</f>
        <v>0</v>
      </c>
      <c r="BG781" s="165">
        <f>IF(N781="zákl. přenesená",J781,0)</f>
        <v>0</v>
      </c>
      <c r="BH781" s="165">
        <f>IF(N781="sníž. přenesená",J781,0)</f>
        <v>0</v>
      </c>
      <c r="BI781" s="165">
        <f>IF(N781="nulová",J781,0)</f>
        <v>0</v>
      </c>
      <c r="BJ781" s="18" t="s">
        <v>80</v>
      </c>
      <c r="BK781" s="165">
        <f>ROUND(I781*H781,2)</f>
        <v>0</v>
      </c>
      <c r="BL781" s="18" t="s">
        <v>246</v>
      </c>
      <c r="BM781" s="164" t="s">
        <v>1036</v>
      </c>
    </row>
    <row r="782" spans="1:65" s="13" customFormat="1">
      <c r="B782" s="166"/>
      <c r="D782" s="167" t="s">
        <v>160</v>
      </c>
      <c r="E782" s="168" t="s">
        <v>3</v>
      </c>
      <c r="F782" s="169" t="s">
        <v>1037</v>
      </c>
      <c r="H782" s="170">
        <v>23.2</v>
      </c>
      <c r="I782" s="171"/>
      <c r="L782" s="166"/>
      <c r="M782" s="172"/>
      <c r="N782" s="173"/>
      <c r="O782" s="173"/>
      <c r="P782" s="173"/>
      <c r="Q782" s="173"/>
      <c r="R782" s="173"/>
      <c r="S782" s="173"/>
      <c r="T782" s="174"/>
      <c r="AT782" s="168" t="s">
        <v>160</v>
      </c>
      <c r="AU782" s="168" t="s">
        <v>82</v>
      </c>
      <c r="AV782" s="13" t="s">
        <v>82</v>
      </c>
      <c r="AW782" s="13" t="s">
        <v>34</v>
      </c>
      <c r="AX782" s="13" t="s">
        <v>80</v>
      </c>
      <c r="AY782" s="168" t="s">
        <v>150</v>
      </c>
    </row>
    <row r="783" spans="1:65" s="2" customFormat="1" ht="24" customHeight="1">
      <c r="A783" s="33"/>
      <c r="B783" s="152"/>
      <c r="C783" s="153" t="s">
        <v>1038</v>
      </c>
      <c r="D783" s="153" t="s">
        <v>153</v>
      </c>
      <c r="E783" s="154" t="s">
        <v>1039</v>
      </c>
      <c r="F783" s="155" t="s">
        <v>1040</v>
      </c>
      <c r="G783" s="156" t="s">
        <v>200</v>
      </c>
      <c r="H783" s="157">
        <v>433.92</v>
      </c>
      <c r="I783" s="158"/>
      <c r="J783" s="159">
        <f>ROUND(I783*H783,2)</f>
        <v>0</v>
      </c>
      <c r="K783" s="155" t="s">
        <v>157</v>
      </c>
      <c r="L783" s="34"/>
      <c r="M783" s="160" t="s">
        <v>3</v>
      </c>
      <c r="N783" s="161" t="s">
        <v>43</v>
      </c>
      <c r="O783" s="54"/>
      <c r="P783" s="162">
        <f>O783*H783</f>
        <v>0</v>
      </c>
      <c r="Q783" s="162">
        <v>0</v>
      </c>
      <c r="R783" s="162">
        <f>Q783*H783</f>
        <v>0</v>
      </c>
      <c r="S783" s="162">
        <v>8.3169999999999994E-2</v>
      </c>
      <c r="T783" s="163">
        <f>S783*H783</f>
        <v>36.089126399999998</v>
      </c>
      <c r="U783" s="33"/>
      <c r="V783" s="33"/>
      <c r="W783" s="33"/>
      <c r="X783" s="33"/>
      <c r="Y783" s="33"/>
      <c r="Z783" s="33"/>
      <c r="AA783" s="33"/>
      <c r="AB783" s="33"/>
      <c r="AC783" s="33"/>
      <c r="AD783" s="33"/>
      <c r="AE783" s="33"/>
      <c r="AR783" s="164" t="s">
        <v>246</v>
      </c>
      <c r="AT783" s="164" t="s">
        <v>153</v>
      </c>
      <c r="AU783" s="164" t="s">
        <v>82</v>
      </c>
      <c r="AY783" s="18" t="s">
        <v>150</v>
      </c>
      <c r="BE783" s="165">
        <f>IF(N783="základní",J783,0)</f>
        <v>0</v>
      </c>
      <c r="BF783" s="165">
        <f>IF(N783="snížená",J783,0)</f>
        <v>0</v>
      </c>
      <c r="BG783" s="165">
        <f>IF(N783="zákl. přenesená",J783,0)</f>
        <v>0</v>
      </c>
      <c r="BH783" s="165">
        <f>IF(N783="sníž. přenesená",J783,0)</f>
        <v>0</v>
      </c>
      <c r="BI783" s="165">
        <f>IF(N783="nulová",J783,0)</f>
        <v>0</v>
      </c>
      <c r="BJ783" s="18" t="s">
        <v>80</v>
      </c>
      <c r="BK783" s="165">
        <f>ROUND(I783*H783,2)</f>
        <v>0</v>
      </c>
      <c r="BL783" s="18" t="s">
        <v>246</v>
      </c>
      <c r="BM783" s="164" t="s">
        <v>1041</v>
      </c>
    </row>
    <row r="784" spans="1:65" s="13" customFormat="1" ht="33.75">
      <c r="B784" s="166"/>
      <c r="D784" s="167" t="s">
        <v>160</v>
      </c>
      <c r="E784" s="168" t="s">
        <v>3</v>
      </c>
      <c r="F784" s="169" t="s">
        <v>1042</v>
      </c>
      <c r="H784" s="170">
        <v>385.29</v>
      </c>
      <c r="I784" s="171"/>
      <c r="L784" s="166"/>
      <c r="M784" s="172"/>
      <c r="N784" s="173"/>
      <c r="O784" s="173"/>
      <c r="P784" s="173"/>
      <c r="Q784" s="173"/>
      <c r="R784" s="173"/>
      <c r="S784" s="173"/>
      <c r="T784" s="174"/>
      <c r="AT784" s="168" t="s">
        <v>160</v>
      </c>
      <c r="AU784" s="168" t="s">
        <v>82</v>
      </c>
      <c r="AV784" s="13" t="s">
        <v>82</v>
      </c>
      <c r="AW784" s="13" t="s">
        <v>34</v>
      </c>
      <c r="AX784" s="13" t="s">
        <v>72</v>
      </c>
      <c r="AY784" s="168" t="s">
        <v>150</v>
      </c>
    </row>
    <row r="785" spans="1:65" s="13" customFormat="1">
      <c r="B785" s="166"/>
      <c r="D785" s="167" t="s">
        <v>160</v>
      </c>
      <c r="E785" s="168" t="s">
        <v>3</v>
      </c>
      <c r="F785" s="169" t="s">
        <v>1043</v>
      </c>
      <c r="H785" s="170">
        <v>48.63</v>
      </c>
      <c r="I785" s="171"/>
      <c r="L785" s="166"/>
      <c r="M785" s="172"/>
      <c r="N785" s="173"/>
      <c r="O785" s="173"/>
      <c r="P785" s="173"/>
      <c r="Q785" s="173"/>
      <c r="R785" s="173"/>
      <c r="S785" s="173"/>
      <c r="T785" s="174"/>
      <c r="AT785" s="168" t="s">
        <v>160</v>
      </c>
      <c r="AU785" s="168" t="s">
        <v>82</v>
      </c>
      <c r="AV785" s="13" t="s">
        <v>82</v>
      </c>
      <c r="AW785" s="13" t="s">
        <v>34</v>
      </c>
      <c r="AX785" s="13" t="s">
        <v>72</v>
      </c>
      <c r="AY785" s="168" t="s">
        <v>150</v>
      </c>
    </row>
    <row r="786" spans="1:65" s="14" customFormat="1">
      <c r="B786" s="179"/>
      <c r="D786" s="167" t="s">
        <v>160</v>
      </c>
      <c r="E786" s="180" t="s">
        <v>3</v>
      </c>
      <c r="F786" s="181" t="s">
        <v>521</v>
      </c>
      <c r="H786" s="182">
        <v>433.92</v>
      </c>
      <c r="I786" s="183"/>
      <c r="L786" s="179"/>
      <c r="M786" s="184"/>
      <c r="N786" s="185"/>
      <c r="O786" s="185"/>
      <c r="P786" s="185"/>
      <c r="Q786" s="185"/>
      <c r="R786" s="185"/>
      <c r="S786" s="185"/>
      <c r="T786" s="186"/>
      <c r="AT786" s="180" t="s">
        <v>160</v>
      </c>
      <c r="AU786" s="180" t="s">
        <v>82</v>
      </c>
      <c r="AV786" s="14" t="s">
        <v>158</v>
      </c>
      <c r="AW786" s="14" t="s">
        <v>34</v>
      </c>
      <c r="AX786" s="14" t="s">
        <v>80</v>
      </c>
      <c r="AY786" s="180" t="s">
        <v>150</v>
      </c>
    </row>
    <row r="787" spans="1:65" s="2" customFormat="1" ht="36" customHeight="1">
      <c r="A787" s="33"/>
      <c r="B787" s="152"/>
      <c r="C787" s="153" t="s">
        <v>1044</v>
      </c>
      <c r="D787" s="153" t="s">
        <v>153</v>
      </c>
      <c r="E787" s="154" t="s">
        <v>1045</v>
      </c>
      <c r="F787" s="155" t="s">
        <v>1046</v>
      </c>
      <c r="G787" s="156" t="s">
        <v>200</v>
      </c>
      <c r="H787" s="157">
        <v>80.400000000000006</v>
      </c>
      <c r="I787" s="158"/>
      <c r="J787" s="159">
        <f>ROUND(I787*H787,2)</f>
        <v>0</v>
      </c>
      <c r="K787" s="155" t="s">
        <v>157</v>
      </c>
      <c r="L787" s="34"/>
      <c r="M787" s="160" t="s">
        <v>3</v>
      </c>
      <c r="N787" s="161" t="s">
        <v>43</v>
      </c>
      <c r="O787" s="54"/>
      <c r="P787" s="162">
        <f>O787*H787</f>
        <v>0</v>
      </c>
      <c r="Q787" s="162">
        <v>3.5000000000000001E-3</v>
      </c>
      <c r="R787" s="162">
        <f>Q787*H787</f>
        <v>0.28140000000000004</v>
      </c>
      <c r="S787" s="162">
        <v>0</v>
      </c>
      <c r="T787" s="163">
        <f>S787*H787</f>
        <v>0</v>
      </c>
      <c r="U787" s="33"/>
      <c r="V787" s="33"/>
      <c r="W787" s="33"/>
      <c r="X787" s="33"/>
      <c r="Y787" s="33"/>
      <c r="Z787" s="33"/>
      <c r="AA787" s="33"/>
      <c r="AB787" s="33"/>
      <c r="AC787" s="33"/>
      <c r="AD787" s="33"/>
      <c r="AE787" s="33"/>
      <c r="AR787" s="164" t="s">
        <v>246</v>
      </c>
      <c r="AT787" s="164" t="s">
        <v>153</v>
      </c>
      <c r="AU787" s="164" t="s">
        <v>82</v>
      </c>
      <c r="AY787" s="18" t="s">
        <v>150</v>
      </c>
      <c r="BE787" s="165">
        <f>IF(N787="základní",J787,0)</f>
        <v>0</v>
      </c>
      <c r="BF787" s="165">
        <f>IF(N787="snížená",J787,0)</f>
        <v>0</v>
      </c>
      <c r="BG787" s="165">
        <f>IF(N787="zákl. přenesená",J787,0)</f>
        <v>0</v>
      </c>
      <c r="BH787" s="165">
        <f>IF(N787="sníž. přenesená",J787,0)</f>
        <v>0</v>
      </c>
      <c r="BI787" s="165">
        <f>IF(N787="nulová",J787,0)</f>
        <v>0</v>
      </c>
      <c r="BJ787" s="18" t="s">
        <v>80</v>
      </c>
      <c r="BK787" s="165">
        <f>ROUND(I787*H787,2)</f>
        <v>0</v>
      </c>
      <c r="BL787" s="18" t="s">
        <v>246</v>
      </c>
      <c r="BM787" s="164" t="s">
        <v>1047</v>
      </c>
    </row>
    <row r="788" spans="1:65" s="13" customFormat="1" ht="22.5">
      <c r="B788" s="166"/>
      <c r="D788" s="167" t="s">
        <v>160</v>
      </c>
      <c r="E788" s="168" t="s">
        <v>3</v>
      </c>
      <c r="F788" s="169" t="s">
        <v>486</v>
      </c>
      <c r="H788" s="170">
        <v>80.400000000000006</v>
      </c>
      <c r="I788" s="171"/>
      <c r="L788" s="166"/>
      <c r="M788" s="172"/>
      <c r="N788" s="173"/>
      <c r="O788" s="173"/>
      <c r="P788" s="173"/>
      <c r="Q788" s="173"/>
      <c r="R788" s="173"/>
      <c r="S788" s="173"/>
      <c r="T788" s="174"/>
      <c r="AT788" s="168" t="s">
        <v>160</v>
      </c>
      <c r="AU788" s="168" t="s">
        <v>82</v>
      </c>
      <c r="AV788" s="13" t="s">
        <v>82</v>
      </c>
      <c r="AW788" s="13" t="s">
        <v>34</v>
      </c>
      <c r="AX788" s="13" t="s">
        <v>80</v>
      </c>
      <c r="AY788" s="168" t="s">
        <v>150</v>
      </c>
    </row>
    <row r="789" spans="1:65" s="2" customFormat="1" ht="24" customHeight="1">
      <c r="A789" s="33"/>
      <c r="B789" s="152"/>
      <c r="C789" s="187" t="s">
        <v>1048</v>
      </c>
      <c r="D789" s="187" t="s">
        <v>285</v>
      </c>
      <c r="E789" s="188" t="s">
        <v>1049</v>
      </c>
      <c r="F789" s="189" t="s">
        <v>1050</v>
      </c>
      <c r="G789" s="190" t="s">
        <v>200</v>
      </c>
      <c r="H789" s="191">
        <v>88.44</v>
      </c>
      <c r="I789" s="192"/>
      <c r="J789" s="193">
        <f>ROUND(I789*H789,2)</f>
        <v>0</v>
      </c>
      <c r="K789" s="189" t="s">
        <v>3</v>
      </c>
      <c r="L789" s="194"/>
      <c r="M789" s="195" t="s">
        <v>3</v>
      </c>
      <c r="N789" s="196" t="s">
        <v>43</v>
      </c>
      <c r="O789" s="54"/>
      <c r="P789" s="162">
        <f>O789*H789</f>
        <v>0</v>
      </c>
      <c r="Q789" s="162">
        <v>1.9199999999999998E-2</v>
      </c>
      <c r="R789" s="162">
        <f>Q789*H789</f>
        <v>1.6980479999999998</v>
      </c>
      <c r="S789" s="162">
        <v>0</v>
      </c>
      <c r="T789" s="163">
        <f>S789*H789</f>
        <v>0</v>
      </c>
      <c r="U789" s="33"/>
      <c r="V789" s="33"/>
      <c r="W789" s="33"/>
      <c r="X789" s="33"/>
      <c r="Y789" s="33"/>
      <c r="Z789" s="33"/>
      <c r="AA789" s="33"/>
      <c r="AB789" s="33"/>
      <c r="AC789" s="33"/>
      <c r="AD789" s="33"/>
      <c r="AE789" s="33"/>
      <c r="AR789" s="164" t="s">
        <v>434</v>
      </c>
      <c r="AT789" s="164" t="s">
        <v>285</v>
      </c>
      <c r="AU789" s="164" t="s">
        <v>82</v>
      </c>
      <c r="AY789" s="18" t="s">
        <v>150</v>
      </c>
      <c r="BE789" s="165">
        <f>IF(N789="základní",J789,0)</f>
        <v>0</v>
      </c>
      <c r="BF789" s="165">
        <f>IF(N789="snížená",J789,0)</f>
        <v>0</v>
      </c>
      <c r="BG789" s="165">
        <f>IF(N789="zákl. přenesená",J789,0)</f>
        <v>0</v>
      </c>
      <c r="BH789" s="165">
        <f>IF(N789="sníž. přenesená",J789,0)</f>
        <v>0</v>
      </c>
      <c r="BI789" s="165">
        <f>IF(N789="nulová",J789,0)</f>
        <v>0</v>
      </c>
      <c r="BJ789" s="18" t="s">
        <v>80</v>
      </c>
      <c r="BK789" s="165">
        <f>ROUND(I789*H789,2)</f>
        <v>0</v>
      </c>
      <c r="BL789" s="18" t="s">
        <v>246</v>
      </c>
      <c r="BM789" s="164" t="s">
        <v>1051</v>
      </c>
    </row>
    <row r="790" spans="1:65" s="13" customFormat="1">
      <c r="B790" s="166"/>
      <c r="D790" s="167" t="s">
        <v>160</v>
      </c>
      <c r="F790" s="169" t="s">
        <v>1052</v>
      </c>
      <c r="H790" s="170">
        <v>88.44</v>
      </c>
      <c r="I790" s="171"/>
      <c r="L790" s="166"/>
      <c r="M790" s="172"/>
      <c r="N790" s="173"/>
      <c r="O790" s="173"/>
      <c r="P790" s="173"/>
      <c r="Q790" s="173"/>
      <c r="R790" s="173"/>
      <c r="S790" s="173"/>
      <c r="T790" s="174"/>
      <c r="AT790" s="168" t="s">
        <v>160</v>
      </c>
      <c r="AU790" s="168" t="s">
        <v>82</v>
      </c>
      <c r="AV790" s="13" t="s">
        <v>82</v>
      </c>
      <c r="AW790" s="13" t="s">
        <v>4</v>
      </c>
      <c r="AX790" s="13" t="s">
        <v>80</v>
      </c>
      <c r="AY790" s="168" t="s">
        <v>150</v>
      </c>
    </row>
    <row r="791" spans="1:65" s="2" customFormat="1" ht="24" customHeight="1">
      <c r="A791" s="33"/>
      <c r="B791" s="152"/>
      <c r="C791" s="153" t="s">
        <v>1053</v>
      </c>
      <c r="D791" s="153" t="s">
        <v>153</v>
      </c>
      <c r="E791" s="154" t="s">
        <v>1054</v>
      </c>
      <c r="F791" s="155" t="s">
        <v>1055</v>
      </c>
      <c r="G791" s="156" t="s">
        <v>200</v>
      </c>
      <c r="H791" s="157">
        <v>23.65</v>
      </c>
      <c r="I791" s="158"/>
      <c r="J791" s="159">
        <f>ROUND(I791*H791,2)</f>
        <v>0</v>
      </c>
      <c r="K791" s="155" t="s">
        <v>157</v>
      </c>
      <c r="L791" s="34"/>
      <c r="M791" s="160" t="s">
        <v>3</v>
      </c>
      <c r="N791" s="161" t="s">
        <v>43</v>
      </c>
      <c r="O791" s="54"/>
      <c r="P791" s="162">
        <f>O791*H791</f>
        <v>0</v>
      </c>
      <c r="Q791" s="162">
        <v>0</v>
      </c>
      <c r="R791" s="162">
        <f>Q791*H791</f>
        <v>0</v>
      </c>
      <c r="S791" s="162">
        <v>0</v>
      </c>
      <c r="T791" s="163">
        <f>S791*H791</f>
        <v>0</v>
      </c>
      <c r="U791" s="33"/>
      <c r="V791" s="33"/>
      <c r="W791" s="33"/>
      <c r="X791" s="33"/>
      <c r="Y791" s="33"/>
      <c r="Z791" s="33"/>
      <c r="AA791" s="33"/>
      <c r="AB791" s="33"/>
      <c r="AC791" s="33"/>
      <c r="AD791" s="33"/>
      <c r="AE791" s="33"/>
      <c r="AR791" s="164" t="s">
        <v>246</v>
      </c>
      <c r="AT791" s="164" t="s">
        <v>153</v>
      </c>
      <c r="AU791" s="164" t="s">
        <v>82</v>
      </c>
      <c r="AY791" s="18" t="s">
        <v>150</v>
      </c>
      <c r="BE791" s="165">
        <f>IF(N791="základní",J791,0)</f>
        <v>0</v>
      </c>
      <c r="BF791" s="165">
        <f>IF(N791="snížená",J791,0)</f>
        <v>0</v>
      </c>
      <c r="BG791" s="165">
        <f>IF(N791="zákl. přenesená",J791,0)</f>
        <v>0</v>
      </c>
      <c r="BH791" s="165">
        <f>IF(N791="sníž. přenesená",J791,0)</f>
        <v>0</v>
      </c>
      <c r="BI791" s="165">
        <f>IF(N791="nulová",J791,0)</f>
        <v>0</v>
      </c>
      <c r="BJ791" s="18" t="s">
        <v>80</v>
      </c>
      <c r="BK791" s="165">
        <f>ROUND(I791*H791,2)</f>
        <v>0</v>
      </c>
      <c r="BL791" s="18" t="s">
        <v>246</v>
      </c>
      <c r="BM791" s="164" t="s">
        <v>1056</v>
      </c>
    </row>
    <row r="792" spans="1:65" s="13" customFormat="1">
      <c r="B792" s="166"/>
      <c r="D792" s="167" t="s">
        <v>160</v>
      </c>
      <c r="E792" s="168" t="s">
        <v>3</v>
      </c>
      <c r="F792" s="169" t="s">
        <v>1057</v>
      </c>
      <c r="H792" s="170">
        <v>23.65</v>
      </c>
      <c r="I792" s="171"/>
      <c r="L792" s="166"/>
      <c r="M792" s="172"/>
      <c r="N792" s="173"/>
      <c r="O792" s="173"/>
      <c r="P792" s="173"/>
      <c r="Q792" s="173"/>
      <c r="R792" s="173"/>
      <c r="S792" s="173"/>
      <c r="T792" s="174"/>
      <c r="AT792" s="168" t="s">
        <v>160</v>
      </c>
      <c r="AU792" s="168" t="s">
        <v>82</v>
      </c>
      <c r="AV792" s="13" t="s">
        <v>82</v>
      </c>
      <c r="AW792" s="13" t="s">
        <v>34</v>
      </c>
      <c r="AX792" s="13" t="s">
        <v>80</v>
      </c>
      <c r="AY792" s="168" t="s">
        <v>150</v>
      </c>
    </row>
    <row r="793" spans="1:65" s="2" customFormat="1" ht="16.5" customHeight="1">
      <c r="A793" s="33"/>
      <c r="B793" s="152"/>
      <c r="C793" s="153" t="s">
        <v>1058</v>
      </c>
      <c r="D793" s="153" t="s">
        <v>153</v>
      </c>
      <c r="E793" s="154" t="s">
        <v>1059</v>
      </c>
      <c r="F793" s="155" t="s">
        <v>1060</v>
      </c>
      <c r="G793" s="156" t="s">
        <v>200</v>
      </c>
      <c r="H793" s="157">
        <v>80.400000000000006</v>
      </c>
      <c r="I793" s="158"/>
      <c r="J793" s="159">
        <f>ROUND(I793*H793,2)</f>
        <v>0</v>
      </c>
      <c r="K793" s="155" t="s">
        <v>157</v>
      </c>
      <c r="L793" s="34"/>
      <c r="M793" s="160" t="s">
        <v>3</v>
      </c>
      <c r="N793" s="161" t="s">
        <v>43</v>
      </c>
      <c r="O793" s="54"/>
      <c r="P793" s="162">
        <f>O793*H793</f>
        <v>0</v>
      </c>
      <c r="Q793" s="162">
        <v>2.9999999999999997E-4</v>
      </c>
      <c r="R793" s="162">
        <f>Q793*H793</f>
        <v>2.4119999999999999E-2</v>
      </c>
      <c r="S793" s="162">
        <v>0</v>
      </c>
      <c r="T793" s="163">
        <f>S793*H793</f>
        <v>0</v>
      </c>
      <c r="U793" s="33"/>
      <c r="V793" s="33"/>
      <c r="W793" s="33"/>
      <c r="X793" s="33"/>
      <c r="Y793" s="33"/>
      <c r="Z793" s="33"/>
      <c r="AA793" s="33"/>
      <c r="AB793" s="33"/>
      <c r="AC793" s="33"/>
      <c r="AD793" s="33"/>
      <c r="AE793" s="33"/>
      <c r="AR793" s="164" t="s">
        <v>246</v>
      </c>
      <c r="AT793" s="164" t="s">
        <v>153</v>
      </c>
      <c r="AU793" s="164" t="s">
        <v>82</v>
      </c>
      <c r="AY793" s="18" t="s">
        <v>150</v>
      </c>
      <c r="BE793" s="165">
        <f>IF(N793="základní",J793,0)</f>
        <v>0</v>
      </c>
      <c r="BF793" s="165">
        <f>IF(N793="snížená",J793,0)</f>
        <v>0</v>
      </c>
      <c r="BG793" s="165">
        <f>IF(N793="zákl. přenesená",J793,0)</f>
        <v>0</v>
      </c>
      <c r="BH793" s="165">
        <f>IF(N793="sníž. přenesená",J793,0)</f>
        <v>0</v>
      </c>
      <c r="BI793" s="165">
        <f>IF(N793="nulová",J793,0)</f>
        <v>0</v>
      </c>
      <c r="BJ793" s="18" t="s">
        <v>80</v>
      </c>
      <c r="BK793" s="165">
        <f>ROUND(I793*H793,2)</f>
        <v>0</v>
      </c>
      <c r="BL793" s="18" t="s">
        <v>246</v>
      </c>
      <c r="BM793" s="164" t="s">
        <v>1061</v>
      </c>
    </row>
    <row r="794" spans="1:65" s="2" customFormat="1" ht="58.5">
      <c r="A794" s="33"/>
      <c r="B794" s="34"/>
      <c r="C794" s="33"/>
      <c r="D794" s="167" t="s">
        <v>170</v>
      </c>
      <c r="E794" s="33"/>
      <c r="F794" s="178" t="s">
        <v>1062</v>
      </c>
      <c r="G794" s="33"/>
      <c r="H794" s="33"/>
      <c r="I794" s="92"/>
      <c r="J794" s="33"/>
      <c r="K794" s="33"/>
      <c r="L794" s="34"/>
      <c r="M794" s="176"/>
      <c r="N794" s="177"/>
      <c r="O794" s="54"/>
      <c r="P794" s="54"/>
      <c r="Q794" s="54"/>
      <c r="R794" s="54"/>
      <c r="S794" s="54"/>
      <c r="T794" s="55"/>
      <c r="U794" s="33"/>
      <c r="V794" s="33"/>
      <c r="W794" s="33"/>
      <c r="X794" s="33"/>
      <c r="Y794" s="33"/>
      <c r="Z794" s="33"/>
      <c r="AA794" s="33"/>
      <c r="AB794" s="33"/>
      <c r="AC794" s="33"/>
      <c r="AD794" s="33"/>
      <c r="AE794" s="33"/>
      <c r="AT794" s="18" t="s">
        <v>170</v>
      </c>
      <c r="AU794" s="18" t="s">
        <v>82</v>
      </c>
    </row>
    <row r="795" spans="1:65" s="13" customFormat="1" ht="22.5">
      <c r="B795" s="166"/>
      <c r="D795" s="167" t="s">
        <v>160</v>
      </c>
      <c r="E795" s="168" t="s">
        <v>3</v>
      </c>
      <c r="F795" s="169" t="s">
        <v>486</v>
      </c>
      <c r="H795" s="170">
        <v>80.400000000000006</v>
      </c>
      <c r="I795" s="171"/>
      <c r="L795" s="166"/>
      <c r="M795" s="172"/>
      <c r="N795" s="173"/>
      <c r="O795" s="173"/>
      <c r="P795" s="173"/>
      <c r="Q795" s="173"/>
      <c r="R795" s="173"/>
      <c r="S795" s="173"/>
      <c r="T795" s="174"/>
      <c r="AT795" s="168" t="s">
        <v>160</v>
      </c>
      <c r="AU795" s="168" t="s">
        <v>82</v>
      </c>
      <c r="AV795" s="13" t="s">
        <v>82</v>
      </c>
      <c r="AW795" s="13" t="s">
        <v>34</v>
      </c>
      <c r="AX795" s="13" t="s">
        <v>80</v>
      </c>
      <c r="AY795" s="168" t="s">
        <v>150</v>
      </c>
    </row>
    <row r="796" spans="1:65" s="2" customFormat="1" ht="48" customHeight="1">
      <c r="A796" s="33"/>
      <c r="B796" s="152"/>
      <c r="C796" s="153" t="s">
        <v>1063</v>
      </c>
      <c r="D796" s="153" t="s">
        <v>153</v>
      </c>
      <c r="E796" s="154" t="s">
        <v>1064</v>
      </c>
      <c r="F796" s="155" t="s">
        <v>1065</v>
      </c>
      <c r="G796" s="156" t="s">
        <v>193</v>
      </c>
      <c r="H796" s="157">
        <v>2.004</v>
      </c>
      <c r="I796" s="158"/>
      <c r="J796" s="159">
        <f>ROUND(I796*H796,2)</f>
        <v>0</v>
      </c>
      <c r="K796" s="155" t="s">
        <v>157</v>
      </c>
      <c r="L796" s="34"/>
      <c r="M796" s="160" t="s">
        <v>3</v>
      </c>
      <c r="N796" s="161" t="s">
        <v>43</v>
      </c>
      <c r="O796" s="54"/>
      <c r="P796" s="162">
        <f>O796*H796</f>
        <v>0</v>
      </c>
      <c r="Q796" s="162">
        <v>0</v>
      </c>
      <c r="R796" s="162">
        <f>Q796*H796</f>
        <v>0</v>
      </c>
      <c r="S796" s="162">
        <v>0</v>
      </c>
      <c r="T796" s="163">
        <f>S796*H796</f>
        <v>0</v>
      </c>
      <c r="U796" s="33"/>
      <c r="V796" s="33"/>
      <c r="W796" s="33"/>
      <c r="X796" s="33"/>
      <c r="Y796" s="33"/>
      <c r="Z796" s="33"/>
      <c r="AA796" s="33"/>
      <c r="AB796" s="33"/>
      <c r="AC796" s="33"/>
      <c r="AD796" s="33"/>
      <c r="AE796" s="33"/>
      <c r="AR796" s="164" t="s">
        <v>246</v>
      </c>
      <c r="AT796" s="164" t="s">
        <v>153</v>
      </c>
      <c r="AU796" s="164" t="s">
        <v>82</v>
      </c>
      <c r="AY796" s="18" t="s">
        <v>150</v>
      </c>
      <c r="BE796" s="165">
        <f>IF(N796="základní",J796,0)</f>
        <v>0</v>
      </c>
      <c r="BF796" s="165">
        <f>IF(N796="snížená",J796,0)</f>
        <v>0</v>
      </c>
      <c r="BG796" s="165">
        <f>IF(N796="zákl. přenesená",J796,0)</f>
        <v>0</v>
      </c>
      <c r="BH796" s="165">
        <f>IF(N796="sníž. přenesená",J796,0)</f>
        <v>0</v>
      </c>
      <c r="BI796" s="165">
        <f>IF(N796="nulová",J796,0)</f>
        <v>0</v>
      </c>
      <c r="BJ796" s="18" t="s">
        <v>80</v>
      </c>
      <c r="BK796" s="165">
        <f>ROUND(I796*H796,2)</f>
        <v>0</v>
      </c>
      <c r="BL796" s="18" t="s">
        <v>246</v>
      </c>
      <c r="BM796" s="164" t="s">
        <v>1066</v>
      </c>
    </row>
    <row r="797" spans="1:65" s="2" customFormat="1" ht="126.75">
      <c r="A797" s="33"/>
      <c r="B797" s="34"/>
      <c r="C797" s="33"/>
      <c r="D797" s="167" t="s">
        <v>170</v>
      </c>
      <c r="E797" s="33"/>
      <c r="F797" s="178" t="s">
        <v>735</v>
      </c>
      <c r="G797" s="33"/>
      <c r="H797" s="33"/>
      <c r="I797" s="92"/>
      <c r="J797" s="33"/>
      <c r="K797" s="33"/>
      <c r="L797" s="34"/>
      <c r="M797" s="176"/>
      <c r="N797" s="177"/>
      <c r="O797" s="54"/>
      <c r="P797" s="54"/>
      <c r="Q797" s="54"/>
      <c r="R797" s="54"/>
      <c r="S797" s="54"/>
      <c r="T797" s="55"/>
      <c r="U797" s="33"/>
      <c r="V797" s="33"/>
      <c r="W797" s="33"/>
      <c r="X797" s="33"/>
      <c r="Y797" s="33"/>
      <c r="Z797" s="33"/>
      <c r="AA797" s="33"/>
      <c r="AB797" s="33"/>
      <c r="AC797" s="33"/>
      <c r="AD797" s="33"/>
      <c r="AE797" s="33"/>
      <c r="AT797" s="18" t="s">
        <v>170</v>
      </c>
      <c r="AU797" s="18" t="s">
        <v>82</v>
      </c>
    </row>
    <row r="798" spans="1:65" s="2" customFormat="1" ht="48" customHeight="1">
      <c r="A798" s="33"/>
      <c r="B798" s="152"/>
      <c r="C798" s="153" t="s">
        <v>1067</v>
      </c>
      <c r="D798" s="153" t="s">
        <v>153</v>
      </c>
      <c r="E798" s="154" t="s">
        <v>1068</v>
      </c>
      <c r="F798" s="155" t="s">
        <v>1069</v>
      </c>
      <c r="G798" s="156" t="s">
        <v>193</v>
      </c>
      <c r="H798" s="157">
        <v>2.004</v>
      </c>
      <c r="I798" s="158"/>
      <c r="J798" s="159">
        <f>ROUND(I798*H798,2)</f>
        <v>0</v>
      </c>
      <c r="K798" s="155" t="s">
        <v>157</v>
      </c>
      <c r="L798" s="34"/>
      <c r="M798" s="160" t="s">
        <v>3</v>
      </c>
      <c r="N798" s="161" t="s">
        <v>43</v>
      </c>
      <c r="O798" s="54"/>
      <c r="P798" s="162">
        <f>O798*H798</f>
        <v>0</v>
      </c>
      <c r="Q798" s="162">
        <v>0</v>
      </c>
      <c r="R798" s="162">
        <f>Q798*H798</f>
        <v>0</v>
      </c>
      <c r="S798" s="162">
        <v>0</v>
      </c>
      <c r="T798" s="163">
        <f>S798*H798</f>
        <v>0</v>
      </c>
      <c r="U798" s="33"/>
      <c r="V798" s="33"/>
      <c r="W798" s="33"/>
      <c r="X798" s="33"/>
      <c r="Y798" s="33"/>
      <c r="Z798" s="33"/>
      <c r="AA798" s="33"/>
      <c r="AB798" s="33"/>
      <c r="AC798" s="33"/>
      <c r="AD798" s="33"/>
      <c r="AE798" s="33"/>
      <c r="AR798" s="164" t="s">
        <v>246</v>
      </c>
      <c r="AT798" s="164" t="s">
        <v>153</v>
      </c>
      <c r="AU798" s="164" t="s">
        <v>82</v>
      </c>
      <c r="AY798" s="18" t="s">
        <v>150</v>
      </c>
      <c r="BE798" s="165">
        <f>IF(N798="základní",J798,0)</f>
        <v>0</v>
      </c>
      <c r="BF798" s="165">
        <f>IF(N798="snížená",J798,0)</f>
        <v>0</v>
      </c>
      <c r="BG798" s="165">
        <f>IF(N798="zákl. přenesená",J798,0)</f>
        <v>0</v>
      </c>
      <c r="BH798" s="165">
        <f>IF(N798="sníž. přenesená",J798,0)</f>
        <v>0</v>
      </c>
      <c r="BI798" s="165">
        <f>IF(N798="nulová",J798,0)</f>
        <v>0</v>
      </c>
      <c r="BJ798" s="18" t="s">
        <v>80</v>
      </c>
      <c r="BK798" s="165">
        <f>ROUND(I798*H798,2)</f>
        <v>0</v>
      </c>
      <c r="BL798" s="18" t="s">
        <v>246</v>
      </c>
      <c r="BM798" s="164" t="s">
        <v>1070</v>
      </c>
    </row>
    <row r="799" spans="1:65" s="2" customFormat="1" ht="126.75">
      <c r="A799" s="33"/>
      <c r="B799" s="34"/>
      <c r="C799" s="33"/>
      <c r="D799" s="167" t="s">
        <v>170</v>
      </c>
      <c r="E799" s="33"/>
      <c r="F799" s="178" t="s">
        <v>735</v>
      </c>
      <c r="G799" s="33"/>
      <c r="H799" s="33"/>
      <c r="I799" s="92"/>
      <c r="J799" s="33"/>
      <c r="K799" s="33"/>
      <c r="L799" s="34"/>
      <c r="M799" s="176"/>
      <c r="N799" s="177"/>
      <c r="O799" s="54"/>
      <c r="P799" s="54"/>
      <c r="Q799" s="54"/>
      <c r="R799" s="54"/>
      <c r="S799" s="54"/>
      <c r="T799" s="55"/>
      <c r="U799" s="33"/>
      <c r="V799" s="33"/>
      <c r="W799" s="33"/>
      <c r="X799" s="33"/>
      <c r="Y799" s="33"/>
      <c r="Z799" s="33"/>
      <c r="AA799" s="33"/>
      <c r="AB799" s="33"/>
      <c r="AC799" s="33"/>
      <c r="AD799" s="33"/>
      <c r="AE799" s="33"/>
      <c r="AT799" s="18" t="s">
        <v>170</v>
      </c>
      <c r="AU799" s="18" t="s">
        <v>82</v>
      </c>
    </row>
    <row r="800" spans="1:65" s="12" customFormat="1" ht="22.9" customHeight="1">
      <c r="B800" s="139"/>
      <c r="D800" s="140" t="s">
        <v>71</v>
      </c>
      <c r="E800" s="150" t="s">
        <v>1071</v>
      </c>
      <c r="F800" s="150" t="s">
        <v>1072</v>
      </c>
      <c r="I800" s="142"/>
      <c r="J800" s="151">
        <f>BK800</f>
        <v>0</v>
      </c>
      <c r="L800" s="139"/>
      <c r="M800" s="144"/>
      <c r="N800" s="145"/>
      <c r="O800" s="145"/>
      <c r="P800" s="146">
        <f>SUM(P801:P821)</f>
        <v>0</v>
      </c>
      <c r="Q800" s="145"/>
      <c r="R800" s="146">
        <f>SUM(R801:R821)</f>
        <v>4.1082289999999997</v>
      </c>
      <c r="S800" s="145"/>
      <c r="T800" s="147">
        <f>SUM(T801:T821)</f>
        <v>0.57987</v>
      </c>
      <c r="AR800" s="140" t="s">
        <v>82</v>
      </c>
      <c r="AT800" s="148" t="s">
        <v>71</v>
      </c>
      <c r="AU800" s="148" t="s">
        <v>80</v>
      </c>
      <c r="AY800" s="140" t="s">
        <v>150</v>
      </c>
      <c r="BK800" s="149">
        <f>SUM(BK801:BK821)</f>
        <v>0</v>
      </c>
    </row>
    <row r="801" spans="1:65" s="2" customFormat="1" ht="16.5" customHeight="1">
      <c r="A801" s="33"/>
      <c r="B801" s="152"/>
      <c r="C801" s="153" t="s">
        <v>1073</v>
      </c>
      <c r="D801" s="153" t="s">
        <v>153</v>
      </c>
      <c r="E801" s="154" t="s">
        <v>1074</v>
      </c>
      <c r="F801" s="155" t="s">
        <v>1075</v>
      </c>
      <c r="G801" s="156" t="s">
        <v>200</v>
      </c>
      <c r="H801" s="157">
        <v>528.04999999999995</v>
      </c>
      <c r="I801" s="158"/>
      <c r="J801" s="159">
        <f>ROUND(I801*H801,2)</f>
        <v>0</v>
      </c>
      <c r="K801" s="155" t="s">
        <v>612</v>
      </c>
      <c r="L801" s="34"/>
      <c r="M801" s="160" t="s">
        <v>3</v>
      </c>
      <c r="N801" s="161" t="s">
        <v>43</v>
      </c>
      <c r="O801" s="54"/>
      <c r="P801" s="162">
        <f>O801*H801</f>
        <v>0</v>
      </c>
      <c r="Q801" s="162">
        <v>0</v>
      </c>
      <c r="R801" s="162">
        <f>Q801*H801</f>
        <v>0</v>
      </c>
      <c r="S801" s="162">
        <v>0</v>
      </c>
      <c r="T801" s="163">
        <f>S801*H801</f>
        <v>0</v>
      </c>
      <c r="U801" s="33"/>
      <c r="V801" s="33"/>
      <c r="W801" s="33"/>
      <c r="X801" s="33"/>
      <c r="Y801" s="33"/>
      <c r="Z801" s="33"/>
      <c r="AA801" s="33"/>
      <c r="AB801" s="33"/>
      <c r="AC801" s="33"/>
      <c r="AD801" s="33"/>
      <c r="AE801" s="33"/>
      <c r="AR801" s="164" t="s">
        <v>246</v>
      </c>
      <c r="AT801" s="164" t="s">
        <v>153</v>
      </c>
      <c r="AU801" s="164" t="s">
        <v>82</v>
      </c>
      <c r="AY801" s="18" t="s">
        <v>150</v>
      </c>
      <c r="BE801" s="165">
        <f>IF(N801="základní",J801,0)</f>
        <v>0</v>
      </c>
      <c r="BF801" s="165">
        <f>IF(N801="snížená",J801,0)</f>
        <v>0</v>
      </c>
      <c r="BG801" s="165">
        <f>IF(N801="zákl. přenesená",J801,0)</f>
        <v>0</v>
      </c>
      <c r="BH801" s="165">
        <f>IF(N801="sníž. přenesená",J801,0)</f>
        <v>0</v>
      </c>
      <c r="BI801" s="165">
        <f>IF(N801="nulová",J801,0)</f>
        <v>0</v>
      </c>
      <c r="BJ801" s="18" t="s">
        <v>80</v>
      </c>
      <c r="BK801" s="165">
        <f>ROUND(I801*H801,2)</f>
        <v>0</v>
      </c>
      <c r="BL801" s="18" t="s">
        <v>246</v>
      </c>
      <c r="BM801" s="164" t="s">
        <v>1076</v>
      </c>
    </row>
    <row r="802" spans="1:65" s="2" customFormat="1" ht="78">
      <c r="A802" s="33"/>
      <c r="B802" s="34"/>
      <c r="C802" s="33"/>
      <c r="D802" s="167" t="s">
        <v>170</v>
      </c>
      <c r="E802" s="33"/>
      <c r="F802" s="178" t="s">
        <v>1077</v>
      </c>
      <c r="G802" s="33"/>
      <c r="H802" s="33"/>
      <c r="I802" s="92"/>
      <c r="J802" s="33"/>
      <c r="K802" s="33"/>
      <c r="L802" s="34"/>
      <c r="M802" s="176"/>
      <c r="N802" s="177"/>
      <c r="O802" s="54"/>
      <c r="P802" s="54"/>
      <c r="Q802" s="54"/>
      <c r="R802" s="54"/>
      <c r="S802" s="54"/>
      <c r="T802" s="55"/>
      <c r="U802" s="33"/>
      <c r="V802" s="33"/>
      <c r="W802" s="33"/>
      <c r="X802" s="33"/>
      <c r="Y802" s="33"/>
      <c r="Z802" s="33"/>
      <c r="AA802" s="33"/>
      <c r="AB802" s="33"/>
      <c r="AC802" s="33"/>
      <c r="AD802" s="33"/>
      <c r="AE802" s="33"/>
      <c r="AT802" s="18" t="s">
        <v>170</v>
      </c>
      <c r="AU802" s="18" t="s">
        <v>82</v>
      </c>
    </row>
    <row r="803" spans="1:65" s="13" customFormat="1">
      <c r="B803" s="166"/>
      <c r="D803" s="167" t="s">
        <v>160</v>
      </c>
      <c r="E803" s="168" t="s">
        <v>3</v>
      </c>
      <c r="F803" s="169" t="s">
        <v>1078</v>
      </c>
      <c r="H803" s="170">
        <v>510.05</v>
      </c>
      <c r="I803" s="171"/>
      <c r="L803" s="166"/>
      <c r="M803" s="172"/>
      <c r="N803" s="173"/>
      <c r="O803" s="173"/>
      <c r="P803" s="173"/>
      <c r="Q803" s="173"/>
      <c r="R803" s="173"/>
      <c r="S803" s="173"/>
      <c r="T803" s="174"/>
      <c r="AT803" s="168" t="s">
        <v>160</v>
      </c>
      <c r="AU803" s="168" t="s">
        <v>82</v>
      </c>
      <c r="AV803" s="13" t="s">
        <v>82</v>
      </c>
      <c r="AW803" s="13" t="s">
        <v>34</v>
      </c>
      <c r="AX803" s="13" t="s">
        <v>72</v>
      </c>
      <c r="AY803" s="168" t="s">
        <v>150</v>
      </c>
    </row>
    <row r="804" spans="1:65" s="13" customFormat="1">
      <c r="B804" s="166"/>
      <c r="D804" s="167" t="s">
        <v>160</v>
      </c>
      <c r="E804" s="168" t="s">
        <v>3</v>
      </c>
      <c r="F804" s="169" t="s">
        <v>468</v>
      </c>
      <c r="H804" s="170">
        <v>18</v>
      </c>
      <c r="I804" s="171"/>
      <c r="L804" s="166"/>
      <c r="M804" s="172"/>
      <c r="N804" s="173"/>
      <c r="O804" s="173"/>
      <c r="P804" s="173"/>
      <c r="Q804" s="173"/>
      <c r="R804" s="173"/>
      <c r="S804" s="173"/>
      <c r="T804" s="174"/>
      <c r="AT804" s="168" t="s">
        <v>160</v>
      </c>
      <c r="AU804" s="168" t="s">
        <v>82</v>
      </c>
      <c r="AV804" s="13" t="s">
        <v>82</v>
      </c>
      <c r="AW804" s="13" t="s">
        <v>34</v>
      </c>
      <c r="AX804" s="13" t="s">
        <v>72</v>
      </c>
      <c r="AY804" s="168" t="s">
        <v>150</v>
      </c>
    </row>
    <row r="805" spans="1:65" s="14" customFormat="1">
      <c r="B805" s="179"/>
      <c r="D805" s="167" t="s">
        <v>160</v>
      </c>
      <c r="E805" s="180" t="s">
        <v>3</v>
      </c>
      <c r="F805" s="181" t="s">
        <v>189</v>
      </c>
      <c r="H805" s="182">
        <v>528.04999999999995</v>
      </c>
      <c r="I805" s="183"/>
      <c r="L805" s="179"/>
      <c r="M805" s="184"/>
      <c r="N805" s="185"/>
      <c r="O805" s="185"/>
      <c r="P805" s="185"/>
      <c r="Q805" s="185"/>
      <c r="R805" s="185"/>
      <c r="S805" s="185"/>
      <c r="T805" s="186"/>
      <c r="AT805" s="180" t="s">
        <v>160</v>
      </c>
      <c r="AU805" s="180" t="s">
        <v>82</v>
      </c>
      <c r="AV805" s="14" t="s">
        <v>158</v>
      </c>
      <c r="AW805" s="14" t="s">
        <v>34</v>
      </c>
      <c r="AX805" s="14" t="s">
        <v>80</v>
      </c>
      <c r="AY805" s="180" t="s">
        <v>150</v>
      </c>
    </row>
    <row r="806" spans="1:65" s="2" customFormat="1" ht="16.5" customHeight="1">
      <c r="A806" s="33"/>
      <c r="B806" s="152"/>
      <c r="C806" s="153" t="s">
        <v>1079</v>
      </c>
      <c r="D806" s="153" t="s">
        <v>153</v>
      </c>
      <c r="E806" s="154" t="s">
        <v>1080</v>
      </c>
      <c r="F806" s="155" t="s">
        <v>1081</v>
      </c>
      <c r="G806" s="156" t="s">
        <v>200</v>
      </c>
      <c r="H806" s="157">
        <v>528.04999999999995</v>
      </c>
      <c r="I806" s="158"/>
      <c r="J806" s="159">
        <f>ROUND(I806*H806,2)</f>
        <v>0</v>
      </c>
      <c r="K806" s="155" t="s">
        <v>612</v>
      </c>
      <c r="L806" s="34"/>
      <c r="M806" s="160" t="s">
        <v>3</v>
      </c>
      <c r="N806" s="161" t="s">
        <v>43</v>
      </c>
      <c r="O806" s="54"/>
      <c r="P806" s="162">
        <f>O806*H806</f>
        <v>0</v>
      </c>
      <c r="Q806" s="162">
        <v>2.0000000000000001E-4</v>
      </c>
      <c r="R806" s="162">
        <f>Q806*H806</f>
        <v>0.10561</v>
      </c>
      <c r="S806" s="162">
        <v>0</v>
      </c>
      <c r="T806" s="163">
        <f>S806*H806</f>
        <v>0</v>
      </c>
      <c r="U806" s="33"/>
      <c r="V806" s="33"/>
      <c r="W806" s="33"/>
      <c r="X806" s="33"/>
      <c r="Y806" s="33"/>
      <c r="Z806" s="33"/>
      <c r="AA806" s="33"/>
      <c r="AB806" s="33"/>
      <c r="AC806" s="33"/>
      <c r="AD806" s="33"/>
      <c r="AE806" s="33"/>
      <c r="AR806" s="164" t="s">
        <v>246</v>
      </c>
      <c r="AT806" s="164" t="s">
        <v>153</v>
      </c>
      <c r="AU806" s="164" t="s">
        <v>82</v>
      </c>
      <c r="AY806" s="18" t="s">
        <v>150</v>
      </c>
      <c r="BE806" s="165">
        <f>IF(N806="základní",J806,0)</f>
        <v>0</v>
      </c>
      <c r="BF806" s="165">
        <f>IF(N806="snížená",J806,0)</f>
        <v>0</v>
      </c>
      <c r="BG806" s="165">
        <f>IF(N806="zákl. přenesená",J806,0)</f>
        <v>0</v>
      </c>
      <c r="BH806" s="165">
        <f>IF(N806="sníž. přenesená",J806,0)</f>
        <v>0</v>
      </c>
      <c r="BI806" s="165">
        <f>IF(N806="nulová",J806,0)</f>
        <v>0</v>
      </c>
      <c r="BJ806" s="18" t="s">
        <v>80</v>
      </c>
      <c r="BK806" s="165">
        <f>ROUND(I806*H806,2)</f>
        <v>0</v>
      </c>
      <c r="BL806" s="18" t="s">
        <v>246</v>
      </c>
      <c r="BM806" s="164" t="s">
        <v>1082</v>
      </c>
    </row>
    <row r="807" spans="1:65" s="2" customFormat="1" ht="78">
      <c r="A807" s="33"/>
      <c r="B807" s="34"/>
      <c r="C807" s="33"/>
      <c r="D807" s="167" t="s">
        <v>170</v>
      </c>
      <c r="E807" s="33"/>
      <c r="F807" s="178" t="s">
        <v>1077</v>
      </c>
      <c r="G807" s="33"/>
      <c r="H807" s="33"/>
      <c r="I807" s="92"/>
      <c r="J807" s="33"/>
      <c r="K807" s="33"/>
      <c r="L807" s="34"/>
      <c r="M807" s="176"/>
      <c r="N807" s="177"/>
      <c r="O807" s="54"/>
      <c r="P807" s="54"/>
      <c r="Q807" s="54"/>
      <c r="R807" s="54"/>
      <c r="S807" s="54"/>
      <c r="T807" s="55"/>
      <c r="U807" s="33"/>
      <c r="V807" s="33"/>
      <c r="W807" s="33"/>
      <c r="X807" s="33"/>
      <c r="Y807" s="33"/>
      <c r="Z807" s="33"/>
      <c r="AA807" s="33"/>
      <c r="AB807" s="33"/>
      <c r="AC807" s="33"/>
      <c r="AD807" s="33"/>
      <c r="AE807" s="33"/>
      <c r="AT807" s="18" t="s">
        <v>170</v>
      </c>
      <c r="AU807" s="18" t="s">
        <v>82</v>
      </c>
    </row>
    <row r="808" spans="1:65" s="2" customFormat="1" ht="24" customHeight="1">
      <c r="A808" s="33"/>
      <c r="B808" s="152"/>
      <c r="C808" s="153" t="s">
        <v>1083</v>
      </c>
      <c r="D808" s="153" t="s">
        <v>153</v>
      </c>
      <c r="E808" s="154" t="s">
        <v>1084</v>
      </c>
      <c r="F808" s="155" t="s">
        <v>1085</v>
      </c>
      <c r="G808" s="156" t="s">
        <v>200</v>
      </c>
      <c r="H808" s="157">
        <v>528.04999999999995</v>
      </c>
      <c r="I808" s="158"/>
      <c r="J808" s="159">
        <f>ROUND(I808*H808,2)</f>
        <v>0</v>
      </c>
      <c r="K808" s="155" t="s">
        <v>612</v>
      </c>
      <c r="L808" s="34"/>
      <c r="M808" s="160" t="s">
        <v>3</v>
      </c>
      <c r="N808" s="161" t="s">
        <v>43</v>
      </c>
      <c r="O808" s="54"/>
      <c r="P808" s="162">
        <f>O808*H808</f>
        <v>0</v>
      </c>
      <c r="Q808" s="162">
        <v>7.5799999999999999E-3</v>
      </c>
      <c r="R808" s="162">
        <f>Q808*H808</f>
        <v>4.0026189999999993</v>
      </c>
      <c r="S808" s="162">
        <v>0</v>
      </c>
      <c r="T808" s="163">
        <f>S808*H808</f>
        <v>0</v>
      </c>
      <c r="U808" s="33"/>
      <c r="V808" s="33"/>
      <c r="W808" s="33"/>
      <c r="X808" s="33"/>
      <c r="Y808" s="33"/>
      <c r="Z808" s="33"/>
      <c r="AA808" s="33"/>
      <c r="AB808" s="33"/>
      <c r="AC808" s="33"/>
      <c r="AD808" s="33"/>
      <c r="AE808" s="33"/>
      <c r="AR808" s="164" t="s">
        <v>246</v>
      </c>
      <c r="AT808" s="164" t="s">
        <v>153</v>
      </c>
      <c r="AU808" s="164" t="s">
        <v>82</v>
      </c>
      <c r="AY808" s="18" t="s">
        <v>150</v>
      </c>
      <c r="BE808" s="165">
        <f>IF(N808="základní",J808,0)</f>
        <v>0</v>
      </c>
      <c r="BF808" s="165">
        <f>IF(N808="snížená",J808,0)</f>
        <v>0</v>
      </c>
      <c r="BG808" s="165">
        <f>IF(N808="zákl. přenesená",J808,0)</f>
        <v>0</v>
      </c>
      <c r="BH808" s="165">
        <f>IF(N808="sníž. přenesená",J808,0)</f>
        <v>0</v>
      </c>
      <c r="BI808" s="165">
        <f>IF(N808="nulová",J808,0)</f>
        <v>0</v>
      </c>
      <c r="BJ808" s="18" t="s">
        <v>80</v>
      </c>
      <c r="BK808" s="165">
        <f>ROUND(I808*H808,2)</f>
        <v>0</v>
      </c>
      <c r="BL808" s="18" t="s">
        <v>246</v>
      </c>
      <c r="BM808" s="164" t="s">
        <v>1086</v>
      </c>
    </row>
    <row r="809" spans="1:65" s="2" customFormat="1" ht="78">
      <c r="A809" s="33"/>
      <c r="B809" s="34"/>
      <c r="C809" s="33"/>
      <c r="D809" s="167" t="s">
        <v>170</v>
      </c>
      <c r="E809" s="33"/>
      <c r="F809" s="178" t="s">
        <v>1077</v>
      </c>
      <c r="G809" s="33"/>
      <c r="H809" s="33"/>
      <c r="I809" s="92"/>
      <c r="J809" s="33"/>
      <c r="K809" s="33"/>
      <c r="L809" s="34"/>
      <c r="M809" s="176"/>
      <c r="N809" s="177"/>
      <c r="O809" s="54"/>
      <c r="P809" s="54"/>
      <c r="Q809" s="54"/>
      <c r="R809" s="54"/>
      <c r="S809" s="54"/>
      <c r="T809" s="55"/>
      <c r="U809" s="33"/>
      <c r="V809" s="33"/>
      <c r="W809" s="33"/>
      <c r="X809" s="33"/>
      <c r="Y809" s="33"/>
      <c r="Z809" s="33"/>
      <c r="AA809" s="33"/>
      <c r="AB809" s="33"/>
      <c r="AC809" s="33"/>
      <c r="AD809" s="33"/>
      <c r="AE809" s="33"/>
      <c r="AT809" s="18" t="s">
        <v>170</v>
      </c>
      <c r="AU809" s="18" t="s">
        <v>82</v>
      </c>
    </row>
    <row r="810" spans="1:65" s="2" customFormat="1" ht="24" customHeight="1">
      <c r="A810" s="33"/>
      <c r="B810" s="152"/>
      <c r="C810" s="153" t="s">
        <v>1087</v>
      </c>
      <c r="D810" s="153" t="s">
        <v>153</v>
      </c>
      <c r="E810" s="154" t="s">
        <v>1088</v>
      </c>
      <c r="F810" s="155" t="s">
        <v>1089</v>
      </c>
      <c r="G810" s="156" t="s">
        <v>200</v>
      </c>
      <c r="H810" s="157">
        <v>127.63</v>
      </c>
      <c r="I810" s="158"/>
      <c r="J810" s="159">
        <f>ROUND(I810*H810,2)</f>
        <v>0</v>
      </c>
      <c r="K810" s="155" t="s">
        <v>157</v>
      </c>
      <c r="L810" s="34"/>
      <c r="M810" s="160" t="s">
        <v>3</v>
      </c>
      <c r="N810" s="161" t="s">
        <v>43</v>
      </c>
      <c r="O810" s="54"/>
      <c r="P810" s="162">
        <f>O810*H810</f>
        <v>0</v>
      </c>
      <c r="Q810" s="162">
        <v>0</v>
      </c>
      <c r="R810" s="162">
        <f>Q810*H810</f>
        <v>0</v>
      </c>
      <c r="S810" s="162">
        <v>3.0000000000000001E-3</v>
      </c>
      <c r="T810" s="163">
        <f>S810*H810</f>
        <v>0.38289000000000001</v>
      </c>
      <c r="U810" s="33"/>
      <c r="V810" s="33"/>
      <c r="W810" s="33"/>
      <c r="X810" s="33"/>
      <c r="Y810" s="33"/>
      <c r="Z810" s="33"/>
      <c r="AA810" s="33"/>
      <c r="AB810" s="33"/>
      <c r="AC810" s="33"/>
      <c r="AD810" s="33"/>
      <c r="AE810" s="33"/>
      <c r="AR810" s="164" t="s">
        <v>246</v>
      </c>
      <c r="AT810" s="164" t="s">
        <v>153</v>
      </c>
      <c r="AU810" s="164" t="s">
        <v>82</v>
      </c>
      <c r="AY810" s="18" t="s">
        <v>150</v>
      </c>
      <c r="BE810" s="165">
        <f>IF(N810="základní",J810,0)</f>
        <v>0</v>
      </c>
      <c r="BF810" s="165">
        <f>IF(N810="snížená",J810,0)</f>
        <v>0</v>
      </c>
      <c r="BG810" s="165">
        <f>IF(N810="zákl. přenesená",J810,0)</f>
        <v>0</v>
      </c>
      <c r="BH810" s="165">
        <f>IF(N810="sníž. přenesená",J810,0)</f>
        <v>0</v>
      </c>
      <c r="BI810" s="165">
        <f>IF(N810="nulová",J810,0)</f>
        <v>0</v>
      </c>
      <c r="BJ810" s="18" t="s">
        <v>80</v>
      </c>
      <c r="BK810" s="165">
        <f>ROUND(I810*H810,2)</f>
        <v>0</v>
      </c>
      <c r="BL810" s="18" t="s">
        <v>246</v>
      </c>
      <c r="BM810" s="164" t="s">
        <v>1090</v>
      </c>
    </row>
    <row r="811" spans="1:65" s="13" customFormat="1" ht="22.5">
      <c r="B811" s="166"/>
      <c r="D811" s="167" t="s">
        <v>160</v>
      </c>
      <c r="E811" s="168" t="s">
        <v>3</v>
      </c>
      <c r="F811" s="169" t="s">
        <v>1091</v>
      </c>
      <c r="H811" s="170">
        <v>127.63</v>
      </c>
      <c r="I811" s="171"/>
      <c r="L811" s="166"/>
      <c r="M811" s="172"/>
      <c r="N811" s="173"/>
      <c r="O811" s="173"/>
      <c r="P811" s="173"/>
      <c r="Q811" s="173"/>
      <c r="R811" s="173"/>
      <c r="S811" s="173"/>
      <c r="T811" s="174"/>
      <c r="AT811" s="168" t="s">
        <v>160</v>
      </c>
      <c r="AU811" s="168" t="s">
        <v>82</v>
      </c>
      <c r="AV811" s="13" t="s">
        <v>82</v>
      </c>
      <c r="AW811" s="13" t="s">
        <v>34</v>
      </c>
      <c r="AX811" s="13" t="s">
        <v>80</v>
      </c>
      <c r="AY811" s="168" t="s">
        <v>150</v>
      </c>
    </row>
    <row r="812" spans="1:65" s="2" customFormat="1" ht="24" customHeight="1">
      <c r="A812" s="33"/>
      <c r="B812" s="152"/>
      <c r="C812" s="153" t="s">
        <v>1092</v>
      </c>
      <c r="D812" s="153" t="s">
        <v>153</v>
      </c>
      <c r="E812" s="154" t="s">
        <v>1093</v>
      </c>
      <c r="F812" s="155" t="s">
        <v>1094</v>
      </c>
      <c r="G812" s="156" t="s">
        <v>200</v>
      </c>
      <c r="H812" s="157">
        <v>65.66</v>
      </c>
      <c r="I812" s="158"/>
      <c r="J812" s="159">
        <f>ROUND(I812*H812,2)</f>
        <v>0</v>
      </c>
      <c r="K812" s="155" t="s">
        <v>157</v>
      </c>
      <c r="L812" s="34"/>
      <c r="M812" s="160" t="s">
        <v>3</v>
      </c>
      <c r="N812" s="161" t="s">
        <v>43</v>
      </c>
      <c r="O812" s="54"/>
      <c r="P812" s="162">
        <f>O812*H812</f>
        <v>0</v>
      </c>
      <c r="Q812" s="162">
        <v>0</v>
      </c>
      <c r="R812" s="162">
        <f>Q812*H812</f>
        <v>0</v>
      </c>
      <c r="S812" s="162">
        <v>3.0000000000000001E-3</v>
      </c>
      <c r="T812" s="163">
        <f>S812*H812</f>
        <v>0.19697999999999999</v>
      </c>
      <c r="U812" s="33"/>
      <c r="V812" s="33"/>
      <c r="W812" s="33"/>
      <c r="X812" s="33"/>
      <c r="Y812" s="33"/>
      <c r="Z812" s="33"/>
      <c r="AA812" s="33"/>
      <c r="AB812" s="33"/>
      <c r="AC812" s="33"/>
      <c r="AD812" s="33"/>
      <c r="AE812" s="33"/>
      <c r="AR812" s="164" t="s">
        <v>246</v>
      </c>
      <c r="AT812" s="164" t="s">
        <v>153</v>
      </c>
      <c r="AU812" s="164" t="s">
        <v>82</v>
      </c>
      <c r="AY812" s="18" t="s">
        <v>150</v>
      </c>
      <c r="BE812" s="165">
        <f>IF(N812="základní",J812,0)</f>
        <v>0</v>
      </c>
      <c r="BF812" s="165">
        <f>IF(N812="snížená",J812,0)</f>
        <v>0</v>
      </c>
      <c r="BG812" s="165">
        <f>IF(N812="zákl. přenesená",J812,0)</f>
        <v>0</v>
      </c>
      <c r="BH812" s="165">
        <f>IF(N812="sníž. přenesená",J812,0)</f>
        <v>0</v>
      </c>
      <c r="BI812" s="165">
        <f>IF(N812="nulová",J812,0)</f>
        <v>0</v>
      </c>
      <c r="BJ812" s="18" t="s">
        <v>80</v>
      </c>
      <c r="BK812" s="165">
        <f>ROUND(I812*H812,2)</f>
        <v>0</v>
      </c>
      <c r="BL812" s="18" t="s">
        <v>246</v>
      </c>
      <c r="BM812" s="164" t="s">
        <v>1095</v>
      </c>
    </row>
    <row r="813" spans="1:65" s="13" customFormat="1">
      <c r="B813" s="166"/>
      <c r="D813" s="167" t="s">
        <v>160</v>
      </c>
      <c r="E813" s="168" t="s">
        <v>3</v>
      </c>
      <c r="F813" s="169" t="s">
        <v>1096</v>
      </c>
      <c r="H813" s="170">
        <v>65.66</v>
      </c>
      <c r="I813" s="171"/>
      <c r="L813" s="166"/>
      <c r="M813" s="172"/>
      <c r="N813" s="173"/>
      <c r="O813" s="173"/>
      <c r="P813" s="173"/>
      <c r="Q813" s="173"/>
      <c r="R813" s="173"/>
      <c r="S813" s="173"/>
      <c r="T813" s="174"/>
      <c r="AT813" s="168" t="s">
        <v>160</v>
      </c>
      <c r="AU813" s="168" t="s">
        <v>82</v>
      </c>
      <c r="AV813" s="13" t="s">
        <v>82</v>
      </c>
      <c r="AW813" s="13" t="s">
        <v>34</v>
      </c>
      <c r="AX813" s="13" t="s">
        <v>80</v>
      </c>
      <c r="AY813" s="168" t="s">
        <v>150</v>
      </c>
    </row>
    <row r="814" spans="1:65" s="2" customFormat="1" ht="24" customHeight="1">
      <c r="A814" s="33"/>
      <c r="B814" s="152"/>
      <c r="C814" s="153" t="s">
        <v>1097</v>
      </c>
      <c r="D814" s="153" t="s">
        <v>153</v>
      </c>
      <c r="E814" s="154" t="s">
        <v>1098</v>
      </c>
      <c r="F814" s="155" t="s">
        <v>1099</v>
      </c>
      <c r="G814" s="156" t="s">
        <v>200</v>
      </c>
      <c r="H814" s="157">
        <v>482.15</v>
      </c>
      <c r="I814" s="158"/>
      <c r="J814" s="159">
        <f>ROUND(I814*H814,2)</f>
        <v>0</v>
      </c>
      <c r="K814" s="155" t="s">
        <v>3</v>
      </c>
      <c r="L814" s="34"/>
      <c r="M814" s="160" t="s">
        <v>3</v>
      </c>
      <c r="N814" s="161" t="s">
        <v>43</v>
      </c>
      <c r="O814" s="54"/>
      <c r="P814" s="162">
        <f>O814*H814</f>
        <v>0</v>
      </c>
      <c r="Q814" s="162">
        <v>0</v>
      </c>
      <c r="R814" s="162">
        <f>Q814*H814</f>
        <v>0</v>
      </c>
      <c r="S814" s="162">
        <v>0</v>
      </c>
      <c r="T814" s="163">
        <f>S814*H814</f>
        <v>0</v>
      </c>
      <c r="U814" s="33"/>
      <c r="V814" s="33"/>
      <c r="W814" s="33"/>
      <c r="X814" s="33"/>
      <c r="Y814" s="33"/>
      <c r="Z814" s="33"/>
      <c r="AA814" s="33"/>
      <c r="AB814" s="33"/>
      <c r="AC814" s="33"/>
      <c r="AD814" s="33"/>
      <c r="AE814" s="33"/>
      <c r="AR814" s="164" t="s">
        <v>246</v>
      </c>
      <c r="AT814" s="164" t="s">
        <v>153</v>
      </c>
      <c r="AU814" s="164" t="s">
        <v>82</v>
      </c>
      <c r="AY814" s="18" t="s">
        <v>150</v>
      </c>
      <c r="BE814" s="165">
        <f>IF(N814="základní",J814,0)</f>
        <v>0</v>
      </c>
      <c r="BF814" s="165">
        <f>IF(N814="snížená",J814,0)</f>
        <v>0</v>
      </c>
      <c r="BG814" s="165">
        <f>IF(N814="zákl. přenesená",J814,0)</f>
        <v>0</v>
      </c>
      <c r="BH814" s="165">
        <f>IF(N814="sníž. přenesená",J814,0)</f>
        <v>0</v>
      </c>
      <c r="BI814" s="165">
        <f>IF(N814="nulová",J814,0)</f>
        <v>0</v>
      </c>
      <c r="BJ814" s="18" t="s">
        <v>80</v>
      </c>
      <c r="BK814" s="165">
        <f>ROUND(I814*H814,2)</f>
        <v>0</v>
      </c>
      <c r="BL814" s="18" t="s">
        <v>246</v>
      </c>
      <c r="BM814" s="164" t="s">
        <v>1100</v>
      </c>
    </row>
    <row r="815" spans="1:65" s="13" customFormat="1" ht="33.75">
      <c r="B815" s="166"/>
      <c r="D815" s="167" t="s">
        <v>160</v>
      </c>
      <c r="E815" s="168" t="s">
        <v>3</v>
      </c>
      <c r="F815" s="169" t="s">
        <v>1101</v>
      </c>
      <c r="H815" s="170">
        <v>464.15</v>
      </c>
      <c r="I815" s="171"/>
      <c r="L815" s="166"/>
      <c r="M815" s="172"/>
      <c r="N815" s="173"/>
      <c r="O815" s="173"/>
      <c r="P815" s="173"/>
      <c r="Q815" s="173"/>
      <c r="R815" s="173"/>
      <c r="S815" s="173"/>
      <c r="T815" s="174"/>
      <c r="AT815" s="168" t="s">
        <v>160</v>
      </c>
      <c r="AU815" s="168" t="s">
        <v>82</v>
      </c>
      <c r="AV815" s="13" t="s">
        <v>82</v>
      </c>
      <c r="AW815" s="13" t="s">
        <v>34</v>
      </c>
      <c r="AX815" s="13" t="s">
        <v>72</v>
      </c>
      <c r="AY815" s="168" t="s">
        <v>150</v>
      </c>
    </row>
    <row r="816" spans="1:65" s="13" customFormat="1">
      <c r="B816" s="166"/>
      <c r="D816" s="167" t="s">
        <v>160</v>
      </c>
      <c r="E816" s="168" t="s">
        <v>3</v>
      </c>
      <c r="F816" s="169" t="s">
        <v>468</v>
      </c>
      <c r="H816" s="170">
        <v>18</v>
      </c>
      <c r="I816" s="171"/>
      <c r="L816" s="166"/>
      <c r="M816" s="172"/>
      <c r="N816" s="173"/>
      <c r="O816" s="173"/>
      <c r="P816" s="173"/>
      <c r="Q816" s="173"/>
      <c r="R816" s="173"/>
      <c r="S816" s="173"/>
      <c r="T816" s="174"/>
      <c r="AT816" s="168" t="s">
        <v>160</v>
      </c>
      <c r="AU816" s="168" t="s">
        <v>82</v>
      </c>
      <c r="AV816" s="13" t="s">
        <v>82</v>
      </c>
      <c r="AW816" s="13" t="s">
        <v>34</v>
      </c>
      <c r="AX816" s="13" t="s">
        <v>72</v>
      </c>
      <c r="AY816" s="168" t="s">
        <v>150</v>
      </c>
    </row>
    <row r="817" spans="1:65" s="14" customFormat="1">
      <c r="B817" s="179"/>
      <c r="D817" s="167" t="s">
        <v>160</v>
      </c>
      <c r="E817" s="180" t="s">
        <v>3</v>
      </c>
      <c r="F817" s="181" t="s">
        <v>189</v>
      </c>
      <c r="H817" s="182">
        <v>482.15</v>
      </c>
      <c r="I817" s="183"/>
      <c r="L817" s="179"/>
      <c r="M817" s="184"/>
      <c r="N817" s="185"/>
      <c r="O817" s="185"/>
      <c r="P817" s="185"/>
      <c r="Q817" s="185"/>
      <c r="R817" s="185"/>
      <c r="S817" s="185"/>
      <c r="T817" s="186"/>
      <c r="AT817" s="180" t="s">
        <v>160</v>
      </c>
      <c r="AU817" s="180" t="s">
        <v>82</v>
      </c>
      <c r="AV817" s="14" t="s">
        <v>158</v>
      </c>
      <c r="AW817" s="14" t="s">
        <v>34</v>
      </c>
      <c r="AX817" s="14" t="s">
        <v>80</v>
      </c>
      <c r="AY817" s="180" t="s">
        <v>150</v>
      </c>
    </row>
    <row r="818" spans="1:65" s="2" customFormat="1" ht="36" customHeight="1">
      <c r="A818" s="33"/>
      <c r="B818" s="152"/>
      <c r="C818" s="153" t="s">
        <v>1102</v>
      </c>
      <c r="D818" s="153" t="s">
        <v>153</v>
      </c>
      <c r="E818" s="154" t="s">
        <v>1103</v>
      </c>
      <c r="F818" s="155" t="s">
        <v>1104</v>
      </c>
      <c r="G818" s="156" t="s">
        <v>200</v>
      </c>
      <c r="H818" s="157">
        <v>20.350000000000001</v>
      </c>
      <c r="I818" s="158"/>
      <c r="J818" s="159">
        <f>ROUND(I818*H818,2)</f>
        <v>0</v>
      </c>
      <c r="K818" s="155" t="s">
        <v>3</v>
      </c>
      <c r="L818" s="34"/>
      <c r="M818" s="160" t="s">
        <v>3</v>
      </c>
      <c r="N818" s="161" t="s">
        <v>43</v>
      </c>
      <c r="O818" s="54"/>
      <c r="P818" s="162">
        <f>O818*H818</f>
        <v>0</v>
      </c>
      <c r="Q818" s="162">
        <v>0</v>
      </c>
      <c r="R818" s="162">
        <f>Q818*H818</f>
        <v>0</v>
      </c>
      <c r="S818" s="162">
        <v>0</v>
      </c>
      <c r="T818" s="163">
        <f>S818*H818</f>
        <v>0</v>
      </c>
      <c r="U818" s="33"/>
      <c r="V818" s="33"/>
      <c r="W818" s="33"/>
      <c r="X818" s="33"/>
      <c r="Y818" s="33"/>
      <c r="Z818" s="33"/>
      <c r="AA818" s="33"/>
      <c r="AB818" s="33"/>
      <c r="AC818" s="33"/>
      <c r="AD818" s="33"/>
      <c r="AE818" s="33"/>
      <c r="AR818" s="164" t="s">
        <v>246</v>
      </c>
      <c r="AT818" s="164" t="s">
        <v>153</v>
      </c>
      <c r="AU818" s="164" t="s">
        <v>82</v>
      </c>
      <c r="AY818" s="18" t="s">
        <v>150</v>
      </c>
      <c r="BE818" s="165">
        <f>IF(N818="základní",J818,0)</f>
        <v>0</v>
      </c>
      <c r="BF818" s="165">
        <f>IF(N818="snížená",J818,0)</f>
        <v>0</v>
      </c>
      <c r="BG818" s="165">
        <f>IF(N818="zákl. přenesená",J818,0)</f>
        <v>0</v>
      </c>
      <c r="BH818" s="165">
        <f>IF(N818="sníž. přenesená",J818,0)</f>
        <v>0</v>
      </c>
      <c r="BI818" s="165">
        <f>IF(N818="nulová",J818,0)</f>
        <v>0</v>
      </c>
      <c r="BJ818" s="18" t="s">
        <v>80</v>
      </c>
      <c r="BK818" s="165">
        <f>ROUND(I818*H818,2)</f>
        <v>0</v>
      </c>
      <c r="BL818" s="18" t="s">
        <v>246</v>
      </c>
      <c r="BM818" s="164" t="s">
        <v>1105</v>
      </c>
    </row>
    <row r="819" spans="1:65" s="13" customFormat="1">
      <c r="B819" s="166"/>
      <c r="D819" s="167" t="s">
        <v>160</v>
      </c>
      <c r="E819" s="168" t="s">
        <v>3</v>
      </c>
      <c r="F819" s="169" t="s">
        <v>1106</v>
      </c>
      <c r="H819" s="170">
        <v>20.350000000000001</v>
      </c>
      <c r="I819" s="171"/>
      <c r="L819" s="166"/>
      <c r="M819" s="172"/>
      <c r="N819" s="173"/>
      <c r="O819" s="173"/>
      <c r="P819" s="173"/>
      <c r="Q819" s="173"/>
      <c r="R819" s="173"/>
      <c r="S819" s="173"/>
      <c r="T819" s="174"/>
      <c r="AT819" s="168" t="s">
        <v>160</v>
      </c>
      <c r="AU819" s="168" t="s">
        <v>82</v>
      </c>
      <c r="AV819" s="13" t="s">
        <v>82</v>
      </c>
      <c r="AW819" s="13" t="s">
        <v>34</v>
      </c>
      <c r="AX819" s="13" t="s">
        <v>80</v>
      </c>
      <c r="AY819" s="168" t="s">
        <v>150</v>
      </c>
    </row>
    <row r="820" spans="1:65" s="2" customFormat="1" ht="36" customHeight="1">
      <c r="A820" s="33"/>
      <c r="B820" s="152"/>
      <c r="C820" s="153" t="s">
        <v>1107</v>
      </c>
      <c r="D820" s="153" t="s">
        <v>153</v>
      </c>
      <c r="E820" s="154" t="s">
        <v>1108</v>
      </c>
      <c r="F820" s="155" t="s">
        <v>1109</v>
      </c>
      <c r="G820" s="156" t="s">
        <v>200</v>
      </c>
      <c r="H820" s="157">
        <v>25.55</v>
      </c>
      <c r="I820" s="158"/>
      <c r="J820" s="159">
        <f>ROUND(I820*H820,2)</f>
        <v>0</v>
      </c>
      <c r="K820" s="155" t="s">
        <v>3</v>
      </c>
      <c r="L820" s="34"/>
      <c r="M820" s="160" t="s">
        <v>3</v>
      </c>
      <c r="N820" s="161" t="s">
        <v>43</v>
      </c>
      <c r="O820" s="54"/>
      <c r="P820" s="162">
        <f>O820*H820</f>
        <v>0</v>
      </c>
      <c r="Q820" s="162">
        <v>0</v>
      </c>
      <c r="R820" s="162">
        <f>Q820*H820</f>
        <v>0</v>
      </c>
      <c r="S820" s="162">
        <v>0</v>
      </c>
      <c r="T820" s="163">
        <f>S820*H820</f>
        <v>0</v>
      </c>
      <c r="U820" s="33"/>
      <c r="V820" s="33"/>
      <c r="W820" s="33"/>
      <c r="X820" s="33"/>
      <c r="Y820" s="33"/>
      <c r="Z820" s="33"/>
      <c r="AA820" s="33"/>
      <c r="AB820" s="33"/>
      <c r="AC820" s="33"/>
      <c r="AD820" s="33"/>
      <c r="AE820" s="33"/>
      <c r="AR820" s="164" t="s">
        <v>246</v>
      </c>
      <c r="AT820" s="164" t="s">
        <v>153</v>
      </c>
      <c r="AU820" s="164" t="s">
        <v>82</v>
      </c>
      <c r="AY820" s="18" t="s">
        <v>150</v>
      </c>
      <c r="BE820" s="165">
        <f>IF(N820="základní",J820,0)</f>
        <v>0</v>
      </c>
      <c r="BF820" s="165">
        <f>IF(N820="snížená",J820,0)</f>
        <v>0</v>
      </c>
      <c r="BG820" s="165">
        <f>IF(N820="zákl. přenesená",J820,0)</f>
        <v>0</v>
      </c>
      <c r="BH820" s="165">
        <f>IF(N820="sníž. přenesená",J820,0)</f>
        <v>0</v>
      </c>
      <c r="BI820" s="165">
        <f>IF(N820="nulová",J820,0)</f>
        <v>0</v>
      </c>
      <c r="BJ820" s="18" t="s">
        <v>80</v>
      </c>
      <c r="BK820" s="165">
        <f>ROUND(I820*H820,2)</f>
        <v>0</v>
      </c>
      <c r="BL820" s="18" t="s">
        <v>246</v>
      </c>
      <c r="BM820" s="164" t="s">
        <v>1110</v>
      </c>
    </row>
    <row r="821" spans="1:65" s="13" customFormat="1">
      <c r="B821" s="166"/>
      <c r="D821" s="167" t="s">
        <v>160</v>
      </c>
      <c r="E821" s="168" t="s">
        <v>3</v>
      </c>
      <c r="F821" s="169" t="s">
        <v>1111</v>
      </c>
      <c r="H821" s="170">
        <v>25.55</v>
      </c>
      <c r="I821" s="171"/>
      <c r="L821" s="166"/>
      <c r="M821" s="172"/>
      <c r="N821" s="173"/>
      <c r="O821" s="173"/>
      <c r="P821" s="173"/>
      <c r="Q821" s="173"/>
      <c r="R821" s="173"/>
      <c r="S821" s="173"/>
      <c r="T821" s="174"/>
      <c r="AT821" s="168" t="s">
        <v>160</v>
      </c>
      <c r="AU821" s="168" t="s">
        <v>82</v>
      </c>
      <c r="AV821" s="13" t="s">
        <v>82</v>
      </c>
      <c r="AW821" s="13" t="s">
        <v>34</v>
      </c>
      <c r="AX821" s="13" t="s">
        <v>80</v>
      </c>
      <c r="AY821" s="168" t="s">
        <v>150</v>
      </c>
    </row>
    <row r="822" spans="1:65" s="12" customFormat="1" ht="22.9" customHeight="1">
      <c r="B822" s="139"/>
      <c r="D822" s="140" t="s">
        <v>71</v>
      </c>
      <c r="E822" s="150" t="s">
        <v>1112</v>
      </c>
      <c r="F822" s="150" t="s">
        <v>1113</v>
      </c>
      <c r="I822" s="142"/>
      <c r="J822" s="151">
        <f>BK822</f>
        <v>0</v>
      </c>
      <c r="L822" s="139"/>
      <c r="M822" s="144"/>
      <c r="N822" s="145"/>
      <c r="O822" s="145"/>
      <c r="P822" s="146">
        <f>SUM(P823:P1017)</f>
        <v>0</v>
      </c>
      <c r="Q822" s="145"/>
      <c r="R822" s="146">
        <f>SUM(R823:R1017)</f>
        <v>9.0276745000000016</v>
      </c>
      <c r="S822" s="145"/>
      <c r="T822" s="147">
        <f>SUM(T823:T1017)</f>
        <v>54.531368000000001</v>
      </c>
      <c r="AR822" s="140" t="s">
        <v>82</v>
      </c>
      <c r="AT822" s="148" t="s">
        <v>71</v>
      </c>
      <c r="AU822" s="148" t="s">
        <v>80</v>
      </c>
      <c r="AY822" s="140" t="s">
        <v>150</v>
      </c>
      <c r="BK822" s="149">
        <f>SUM(BK823:BK1017)</f>
        <v>0</v>
      </c>
    </row>
    <row r="823" spans="1:65" s="2" customFormat="1" ht="24" customHeight="1">
      <c r="A823" s="33"/>
      <c r="B823" s="152"/>
      <c r="C823" s="153" t="s">
        <v>1114</v>
      </c>
      <c r="D823" s="153" t="s">
        <v>153</v>
      </c>
      <c r="E823" s="154" t="s">
        <v>1115</v>
      </c>
      <c r="F823" s="155" t="s">
        <v>1116</v>
      </c>
      <c r="G823" s="156" t="s">
        <v>200</v>
      </c>
      <c r="H823" s="157">
        <v>989.68</v>
      </c>
      <c r="I823" s="158"/>
      <c r="J823" s="159">
        <f>ROUND(I823*H823,2)</f>
        <v>0</v>
      </c>
      <c r="K823" s="155" t="s">
        <v>157</v>
      </c>
      <c r="L823" s="34"/>
      <c r="M823" s="160" t="s">
        <v>3</v>
      </c>
      <c r="N823" s="161" t="s">
        <v>43</v>
      </c>
      <c r="O823" s="54"/>
      <c r="P823" s="162">
        <f>O823*H823</f>
        <v>0</v>
      </c>
      <c r="Q823" s="162">
        <v>0</v>
      </c>
      <c r="R823" s="162">
        <f>Q823*H823</f>
        <v>0</v>
      </c>
      <c r="S823" s="162">
        <v>5.5100000000000003E-2</v>
      </c>
      <c r="T823" s="163">
        <f>S823*H823</f>
        <v>54.531368000000001</v>
      </c>
      <c r="U823" s="33"/>
      <c r="V823" s="33"/>
      <c r="W823" s="33"/>
      <c r="X823" s="33"/>
      <c r="Y823" s="33"/>
      <c r="Z823" s="33"/>
      <c r="AA823" s="33"/>
      <c r="AB823" s="33"/>
      <c r="AC823" s="33"/>
      <c r="AD823" s="33"/>
      <c r="AE823" s="33"/>
      <c r="AR823" s="164" t="s">
        <v>246</v>
      </c>
      <c r="AT823" s="164" t="s">
        <v>153</v>
      </c>
      <c r="AU823" s="164" t="s">
        <v>82</v>
      </c>
      <c r="AY823" s="18" t="s">
        <v>150</v>
      </c>
      <c r="BE823" s="165">
        <f>IF(N823="základní",J823,0)</f>
        <v>0</v>
      </c>
      <c r="BF823" s="165">
        <f>IF(N823="snížená",J823,0)</f>
        <v>0</v>
      </c>
      <c r="BG823" s="165">
        <f>IF(N823="zákl. přenesená",J823,0)</f>
        <v>0</v>
      </c>
      <c r="BH823" s="165">
        <f>IF(N823="sníž. přenesená",J823,0)</f>
        <v>0</v>
      </c>
      <c r="BI823" s="165">
        <f>IF(N823="nulová",J823,0)</f>
        <v>0</v>
      </c>
      <c r="BJ823" s="18" t="s">
        <v>80</v>
      </c>
      <c r="BK823" s="165">
        <f>ROUND(I823*H823,2)</f>
        <v>0</v>
      </c>
      <c r="BL823" s="18" t="s">
        <v>246</v>
      </c>
      <c r="BM823" s="164" t="s">
        <v>1117</v>
      </c>
    </row>
    <row r="824" spans="1:65" s="13" customFormat="1">
      <c r="B824" s="166"/>
      <c r="D824" s="167" t="s">
        <v>160</v>
      </c>
      <c r="E824" s="168" t="s">
        <v>3</v>
      </c>
      <c r="F824" s="169" t="s">
        <v>1118</v>
      </c>
      <c r="H824" s="170">
        <v>57.6</v>
      </c>
      <c r="I824" s="171"/>
      <c r="L824" s="166"/>
      <c r="M824" s="172"/>
      <c r="N824" s="173"/>
      <c r="O824" s="173"/>
      <c r="P824" s="173"/>
      <c r="Q824" s="173"/>
      <c r="R824" s="173"/>
      <c r="S824" s="173"/>
      <c r="T824" s="174"/>
      <c r="AT824" s="168" t="s">
        <v>160</v>
      </c>
      <c r="AU824" s="168" t="s">
        <v>82</v>
      </c>
      <c r="AV824" s="13" t="s">
        <v>82</v>
      </c>
      <c r="AW824" s="13" t="s">
        <v>34</v>
      </c>
      <c r="AX824" s="13" t="s">
        <v>72</v>
      </c>
      <c r="AY824" s="168" t="s">
        <v>150</v>
      </c>
    </row>
    <row r="825" spans="1:65" s="13" customFormat="1">
      <c r="B825" s="166"/>
      <c r="D825" s="167" t="s">
        <v>160</v>
      </c>
      <c r="E825" s="168" t="s">
        <v>3</v>
      </c>
      <c r="F825" s="169" t="s">
        <v>1119</v>
      </c>
      <c r="H825" s="170">
        <v>31.8</v>
      </c>
      <c r="I825" s="171"/>
      <c r="L825" s="166"/>
      <c r="M825" s="172"/>
      <c r="N825" s="173"/>
      <c r="O825" s="173"/>
      <c r="P825" s="173"/>
      <c r="Q825" s="173"/>
      <c r="R825" s="173"/>
      <c r="S825" s="173"/>
      <c r="T825" s="174"/>
      <c r="AT825" s="168" t="s">
        <v>160</v>
      </c>
      <c r="AU825" s="168" t="s">
        <v>82</v>
      </c>
      <c r="AV825" s="13" t="s">
        <v>82</v>
      </c>
      <c r="AW825" s="13" t="s">
        <v>34</v>
      </c>
      <c r="AX825" s="13" t="s">
        <v>72</v>
      </c>
      <c r="AY825" s="168" t="s">
        <v>150</v>
      </c>
    </row>
    <row r="826" spans="1:65" s="13" customFormat="1">
      <c r="B826" s="166"/>
      <c r="D826" s="167" t="s">
        <v>160</v>
      </c>
      <c r="E826" s="168" t="s">
        <v>3</v>
      </c>
      <c r="F826" s="169" t="s">
        <v>1120</v>
      </c>
      <c r="H826" s="170">
        <v>30.6</v>
      </c>
      <c r="I826" s="171"/>
      <c r="L826" s="166"/>
      <c r="M826" s="172"/>
      <c r="N826" s="173"/>
      <c r="O826" s="173"/>
      <c r="P826" s="173"/>
      <c r="Q826" s="173"/>
      <c r="R826" s="173"/>
      <c r="S826" s="173"/>
      <c r="T826" s="174"/>
      <c r="AT826" s="168" t="s">
        <v>160</v>
      </c>
      <c r="AU826" s="168" t="s">
        <v>82</v>
      </c>
      <c r="AV826" s="13" t="s">
        <v>82</v>
      </c>
      <c r="AW826" s="13" t="s">
        <v>34</v>
      </c>
      <c r="AX826" s="13" t="s">
        <v>72</v>
      </c>
      <c r="AY826" s="168" t="s">
        <v>150</v>
      </c>
    </row>
    <row r="827" spans="1:65" s="13" customFormat="1">
      <c r="B827" s="166"/>
      <c r="D827" s="167" t="s">
        <v>160</v>
      </c>
      <c r="E827" s="168" t="s">
        <v>3</v>
      </c>
      <c r="F827" s="169" t="s">
        <v>1121</v>
      </c>
      <c r="H827" s="170">
        <v>10.119999999999999</v>
      </c>
      <c r="I827" s="171"/>
      <c r="L827" s="166"/>
      <c r="M827" s="172"/>
      <c r="N827" s="173"/>
      <c r="O827" s="173"/>
      <c r="P827" s="173"/>
      <c r="Q827" s="173"/>
      <c r="R827" s="173"/>
      <c r="S827" s="173"/>
      <c r="T827" s="174"/>
      <c r="AT827" s="168" t="s">
        <v>160</v>
      </c>
      <c r="AU827" s="168" t="s">
        <v>82</v>
      </c>
      <c r="AV827" s="13" t="s">
        <v>82</v>
      </c>
      <c r="AW827" s="13" t="s">
        <v>34</v>
      </c>
      <c r="AX827" s="13" t="s">
        <v>72</v>
      </c>
      <c r="AY827" s="168" t="s">
        <v>150</v>
      </c>
    </row>
    <row r="828" spans="1:65" s="13" customFormat="1">
      <c r="B828" s="166"/>
      <c r="D828" s="167" t="s">
        <v>160</v>
      </c>
      <c r="E828" s="168" t="s">
        <v>3</v>
      </c>
      <c r="F828" s="169" t="s">
        <v>1122</v>
      </c>
      <c r="H828" s="170">
        <v>8.8000000000000007</v>
      </c>
      <c r="I828" s="171"/>
      <c r="L828" s="166"/>
      <c r="M828" s="172"/>
      <c r="N828" s="173"/>
      <c r="O828" s="173"/>
      <c r="P828" s="173"/>
      <c r="Q828" s="173"/>
      <c r="R828" s="173"/>
      <c r="S828" s="173"/>
      <c r="T828" s="174"/>
      <c r="AT828" s="168" t="s">
        <v>160</v>
      </c>
      <c r="AU828" s="168" t="s">
        <v>82</v>
      </c>
      <c r="AV828" s="13" t="s">
        <v>82</v>
      </c>
      <c r="AW828" s="13" t="s">
        <v>34</v>
      </c>
      <c r="AX828" s="13" t="s">
        <v>72</v>
      </c>
      <c r="AY828" s="168" t="s">
        <v>150</v>
      </c>
    </row>
    <row r="829" spans="1:65" s="13" customFormat="1">
      <c r="B829" s="166"/>
      <c r="D829" s="167" t="s">
        <v>160</v>
      </c>
      <c r="E829" s="168" t="s">
        <v>3</v>
      </c>
      <c r="F829" s="169" t="s">
        <v>1123</v>
      </c>
      <c r="H829" s="170">
        <v>9.92</v>
      </c>
      <c r="I829" s="171"/>
      <c r="L829" s="166"/>
      <c r="M829" s="172"/>
      <c r="N829" s="173"/>
      <c r="O829" s="173"/>
      <c r="P829" s="173"/>
      <c r="Q829" s="173"/>
      <c r="R829" s="173"/>
      <c r="S829" s="173"/>
      <c r="T829" s="174"/>
      <c r="AT829" s="168" t="s">
        <v>160</v>
      </c>
      <c r="AU829" s="168" t="s">
        <v>82</v>
      </c>
      <c r="AV829" s="13" t="s">
        <v>82</v>
      </c>
      <c r="AW829" s="13" t="s">
        <v>34</v>
      </c>
      <c r="AX829" s="13" t="s">
        <v>72</v>
      </c>
      <c r="AY829" s="168" t="s">
        <v>150</v>
      </c>
    </row>
    <row r="830" spans="1:65" s="13" customFormat="1">
      <c r="B830" s="166"/>
      <c r="D830" s="167" t="s">
        <v>160</v>
      </c>
      <c r="E830" s="168" t="s">
        <v>3</v>
      </c>
      <c r="F830" s="169" t="s">
        <v>1124</v>
      </c>
      <c r="H830" s="170">
        <v>9.6</v>
      </c>
      <c r="I830" s="171"/>
      <c r="L830" s="166"/>
      <c r="M830" s="172"/>
      <c r="N830" s="173"/>
      <c r="O830" s="173"/>
      <c r="P830" s="173"/>
      <c r="Q830" s="173"/>
      <c r="R830" s="173"/>
      <c r="S830" s="173"/>
      <c r="T830" s="174"/>
      <c r="AT830" s="168" t="s">
        <v>160</v>
      </c>
      <c r="AU830" s="168" t="s">
        <v>82</v>
      </c>
      <c r="AV830" s="13" t="s">
        <v>82</v>
      </c>
      <c r="AW830" s="13" t="s">
        <v>34</v>
      </c>
      <c r="AX830" s="13" t="s">
        <v>72</v>
      </c>
      <c r="AY830" s="168" t="s">
        <v>150</v>
      </c>
    </row>
    <row r="831" spans="1:65" s="13" customFormat="1">
      <c r="B831" s="166"/>
      <c r="D831" s="167" t="s">
        <v>160</v>
      </c>
      <c r="E831" s="168" t="s">
        <v>3</v>
      </c>
      <c r="F831" s="169" t="s">
        <v>1125</v>
      </c>
      <c r="H831" s="170">
        <v>7.5</v>
      </c>
      <c r="I831" s="171"/>
      <c r="L831" s="166"/>
      <c r="M831" s="172"/>
      <c r="N831" s="173"/>
      <c r="O831" s="173"/>
      <c r="P831" s="173"/>
      <c r="Q831" s="173"/>
      <c r="R831" s="173"/>
      <c r="S831" s="173"/>
      <c r="T831" s="174"/>
      <c r="AT831" s="168" t="s">
        <v>160</v>
      </c>
      <c r="AU831" s="168" t="s">
        <v>82</v>
      </c>
      <c r="AV831" s="13" t="s">
        <v>82</v>
      </c>
      <c r="AW831" s="13" t="s">
        <v>34</v>
      </c>
      <c r="AX831" s="13" t="s">
        <v>72</v>
      </c>
      <c r="AY831" s="168" t="s">
        <v>150</v>
      </c>
    </row>
    <row r="832" spans="1:65" s="13" customFormat="1">
      <c r="B832" s="166"/>
      <c r="D832" s="167" t="s">
        <v>160</v>
      </c>
      <c r="E832" s="168" t="s">
        <v>3</v>
      </c>
      <c r="F832" s="169" t="s">
        <v>1126</v>
      </c>
      <c r="H832" s="170">
        <v>5.4</v>
      </c>
      <c r="I832" s="171"/>
      <c r="L832" s="166"/>
      <c r="M832" s="172"/>
      <c r="N832" s="173"/>
      <c r="O832" s="173"/>
      <c r="P832" s="173"/>
      <c r="Q832" s="173"/>
      <c r="R832" s="173"/>
      <c r="S832" s="173"/>
      <c r="T832" s="174"/>
      <c r="AT832" s="168" t="s">
        <v>160</v>
      </c>
      <c r="AU832" s="168" t="s">
        <v>82</v>
      </c>
      <c r="AV832" s="13" t="s">
        <v>82</v>
      </c>
      <c r="AW832" s="13" t="s">
        <v>34</v>
      </c>
      <c r="AX832" s="13" t="s">
        <v>72</v>
      </c>
      <c r="AY832" s="168" t="s">
        <v>150</v>
      </c>
    </row>
    <row r="833" spans="2:51" s="13" customFormat="1">
      <c r="B833" s="166"/>
      <c r="D833" s="167" t="s">
        <v>160</v>
      </c>
      <c r="E833" s="168" t="s">
        <v>3</v>
      </c>
      <c r="F833" s="169" t="s">
        <v>1127</v>
      </c>
      <c r="H833" s="170">
        <v>6</v>
      </c>
      <c r="I833" s="171"/>
      <c r="L833" s="166"/>
      <c r="M833" s="172"/>
      <c r="N833" s="173"/>
      <c r="O833" s="173"/>
      <c r="P833" s="173"/>
      <c r="Q833" s="173"/>
      <c r="R833" s="173"/>
      <c r="S833" s="173"/>
      <c r="T833" s="174"/>
      <c r="AT833" s="168" t="s">
        <v>160</v>
      </c>
      <c r="AU833" s="168" t="s">
        <v>82</v>
      </c>
      <c r="AV833" s="13" t="s">
        <v>82</v>
      </c>
      <c r="AW833" s="13" t="s">
        <v>34</v>
      </c>
      <c r="AX833" s="13" t="s">
        <v>72</v>
      </c>
      <c r="AY833" s="168" t="s">
        <v>150</v>
      </c>
    </row>
    <row r="834" spans="2:51" s="13" customFormat="1">
      <c r="B834" s="166"/>
      <c r="D834" s="167" t="s">
        <v>160</v>
      </c>
      <c r="E834" s="168" t="s">
        <v>3</v>
      </c>
      <c r="F834" s="169" t="s">
        <v>1128</v>
      </c>
      <c r="H834" s="170">
        <v>51.128</v>
      </c>
      <c r="I834" s="171"/>
      <c r="L834" s="166"/>
      <c r="M834" s="172"/>
      <c r="N834" s="173"/>
      <c r="O834" s="173"/>
      <c r="P834" s="173"/>
      <c r="Q834" s="173"/>
      <c r="R834" s="173"/>
      <c r="S834" s="173"/>
      <c r="T834" s="174"/>
      <c r="AT834" s="168" t="s">
        <v>160</v>
      </c>
      <c r="AU834" s="168" t="s">
        <v>82</v>
      </c>
      <c r="AV834" s="13" t="s">
        <v>82</v>
      </c>
      <c r="AW834" s="13" t="s">
        <v>34</v>
      </c>
      <c r="AX834" s="13" t="s">
        <v>72</v>
      </c>
      <c r="AY834" s="168" t="s">
        <v>150</v>
      </c>
    </row>
    <row r="835" spans="2:51" s="13" customFormat="1">
      <c r="B835" s="166"/>
      <c r="D835" s="167" t="s">
        <v>160</v>
      </c>
      <c r="E835" s="168" t="s">
        <v>3</v>
      </c>
      <c r="F835" s="169" t="s">
        <v>1129</v>
      </c>
      <c r="H835" s="170">
        <v>9.6959999999999997</v>
      </c>
      <c r="I835" s="171"/>
      <c r="L835" s="166"/>
      <c r="M835" s="172"/>
      <c r="N835" s="173"/>
      <c r="O835" s="173"/>
      <c r="P835" s="173"/>
      <c r="Q835" s="173"/>
      <c r="R835" s="173"/>
      <c r="S835" s="173"/>
      <c r="T835" s="174"/>
      <c r="AT835" s="168" t="s">
        <v>160</v>
      </c>
      <c r="AU835" s="168" t="s">
        <v>82</v>
      </c>
      <c r="AV835" s="13" t="s">
        <v>82</v>
      </c>
      <c r="AW835" s="13" t="s">
        <v>34</v>
      </c>
      <c r="AX835" s="13" t="s">
        <v>72</v>
      </c>
      <c r="AY835" s="168" t="s">
        <v>150</v>
      </c>
    </row>
    <row r="836" spans="2:51" s="13" customFormat="1">
      <c r="B836" s="166"/>
      <c r="D836" s="167" t="s">
        <v>160</v>
      </c>
      <c r="E836" s="168" t="s">
        <v>3</v>
      </c>
      <c r="F836" s="169" t="s">
        <v>1130</v>
      </c>
      <c r="H836" s="170">
        <v>235.53800000000001</v>
      </c>
      <c r="I836" s="171"/>
      <c r="L836" s="166"/>
      <c r="M836" s="172"/>
      <c r="N836" s="173"/>
      <c r="O836" s="173"/>
      <c r="P836" s="173"/>
      <c r="Q836" s="173"/>
      <c r="R836" s="173"/>
      <c r="S836" s="173"/>
      <c r="T836" s="174"/>
      <c r="AT836" s="168" t="s">
        <v>160</v>
      </c>
      <c r="AU836" s="168" t="s">
        <v>82</v>
      </c>
      <c r="AV836" s="13" t="s">
        <v>82</v>
      </c>
      <c r="AW836" s="13" t="s">
        <v>34</v>
      </c>
      <c r="AX836" s="13" t="s">
        <v>72</v>
      </c>
      <c r="AY836" s="168" t="s">
        <v>150</v>
      </c>
    </row>
    <row r="837" spans="2:51" s="13" customFormat="1">
      <c r="B837" s="166"/>
      <c r="D837" s="167" t="s">
        <v>160</v>
      </c>
      <c r="E837" s="168" t="s">
        <v>3</v>
      </c>
      <c r="F837" s="169" t="s">
        <v>1131</v>
      </c>
      <c r="H837" s="170">
        <v>23.166</v>
      </c>
      <c r="I837" s="171"/>
      <c r="L837" s="166"/>
      <c r="M837" s="172"/>
      <c r="N837" s="173"/>
      <c r="O837" s="173"/>
      <c r="P837" s="173"/>
      <c r="Q837" s="173"/>
      <c r="R837" s="173"/>
      <c r="S837" s="173"/>
      <c r="T837" s="174"/>
      <c r="AT837" s="168" t="s">
        <v>160</v>
      </c>
      <c r="AU837" s="168" t="s">
        <v>82</v>
      </c>
      <c r="AV837" s="13" t="s">
        <v>82</v>
      </c>
      <c r="AW837" s="13" t="s">
        <v>34</v>
      </c>
      <c r="AX837" s="13" t="s">
        <v>72</v>
      </c>
      <c r="AY837" s="168" t="s">
        <v>150</v>
      </c>
    </row>
    <row r="838" spans="2:51" s="13" customFormat="1">
      <c r="B838" s="166"/>
      <c r="D838" s="167" t="s">
        <v>160</v>
      </c>
      <c r="E838" s="168" t="s">
        <v>3</v>
      </c>
      <c r="F838" s="169" t="s">
        <v>1132</v>
      </c>
      <c r="H838" s="170">
        <v>26.73</v>
      </c>
      <c r="I838" s="171"/>
      <c r="L838" s="166"/>
      <c r="M838" s="172"/>
      <c r="N838" s="173"/>
      <c r="O838" s="173"/>
      <c r="P838" s="173"/>
      <c r="Q838" s="173"/>
      <c r="R838" s="173"/>
      <c r="S838" s="173"/>
      <c r="T838" s="174"/>
      <c r="AT838" s="168" t="s">
        <v>160</v>
      </c>
      <c r="AU838" s="168" t="s">
        <v>82</v>
      </c>
      <c r="AV838" s="13" t="s">
        <v>82</v>
      </c>
      <c r="AW838" s="13" t="s">
        <v>34</v>
      </c>
      <c r="AX838" s="13" t="s">
        <v>72</v>
      </c>
      <c r="AY838" s="168" t="s">
        <v>150</v>
      </c>
    </row>
    <row r="839" spans="2:51" s="13" customFormat="1">
      <c r="B839" s="166"/>
      <c r="D839" s="167" t="s">
        <v>160</v>
      </c>
      <c r="E839" s="168" t="s">
        <v>3</v>
      </c>
      <c r="F839" s="169" t="s">
        <v>1132</v>
      </c>
      <c r="H839" s="170">
        <v>26.73</v>
      </c>
      <c r="I839" s="171"/>
      <c r="L839" s="166"/>
      <c r="M839" s="172"/>
      <c r="N839" s="173"/>
      <c r="O839" s="173"/>
      <c r="P839" s="173"/>
      <c r="Q839" s="173"/>
      <c r="R839" s="173"/>
      <c r="S839" s="173"/>
      <c r="T839" s="174"/>
      <c r="AT839" s="168" t="s">
        <v>160</v>
      </c>
      <c r="AU839" s="168" t="s">
        <v>82</v>
      </c>
      <c r="AV839" s="13" t="s">
        <v>82</v>
      </c>
      <c r="AW839" s="13" t="s">
        <v>34</v>
      </c>
      <c r="AX839" s="13" t="s">
        <v>72</v>
      </c>
      <c r="AY839" s="168" t="s">
        <v>150</v>
      </c>
    </row>
    <row r="840" spans="2:51" s="13" customFormat="1">
      <c r="B840" s="166"/>
      <c r="D840" s="167" t="s">
        <v>160</v>
      </c>
      <c r="E840" s="168" t="s">
        <v>3</v>
      </c>
      <c r="F840" s="169" t="s">
        <v>1133</v>
      </c>
      <c r="H840" s="170">
        <v>32.79</v>
      </c>
      <c r="I840" s="171"/>
      <c r="L840" s="166"/>
      <c r="M840" s="172"/>
      <c r="N840" s="173"/>
      <c r="O840" s="173"/>
      <c r="P840" s="173"/>
      <c r="Q840" s="173"/>
      <c r="R840" s="173"/>
      <c r="S840" s="173"/>
      <c r="T840" s="174"/>
      <c r="AT840" s="168" t="s">
        <v>160</v>
      </c>
      <c r="AU840" s="168" t="s">
        <v>82</v>
      </c>
      <c r="AV840" s="13" t="s">
        <v>82</v>
      </c>
      <c r="AW840" s="13" t="s">
        <v>34</v>
      </c>
      <c r="AX840" s="13" t="s">
        <v>72</v>
      </c>
      <c r="AY840" s="168" t="s">
        <v>150</v>
      </c>
    </row>
    <row r="841" spans="2:51" s="13" customFormat="1">
      <c r="B841" s="166"/>
      <c r="D841" s="167" t="s">
        <v>160</v>
      </c>
      <c r="E841" s="168" t="s">
        <v>3</v>
      </c>
      <c r="F841" s="169" t="s">
        <v>1134</v>
      </c>
      <c r="H841" s="170">
        <v>33.090000000000003</v>
      </c>
      <c r="I841" s="171"/>
      <c r="L841" s="166"/>
      <c r="M841" s="172"/>
      <c r="N841" s="173"/>
      <c r="O841" s="173"/>
      <c r="P841" s="173"/>
      <c r="Q841" s="173"/>
      <c r="R841" s="173"/>
      <c r="S841" s="173"/>
      <c r="T841" s="174"/>
      <c r="AT841" s="168" t="s">
        <v>160</v>
      </c>
      <c r="AU841" s="168" t="s">
        <v>82</v>
      </c>
      <c r="AV841" s="13" t="s">
        <v>82</v>
      </c>
      <c r="AW841" s="13" t="s">
        <v>34</v>
      </c>
      <c r="AX841" s="13" t="s">
        <v>72</v>
      </c>
      <c r="AY841" s="168" t="s">
        <v>150</v>
      </c>
    </row>
    <row r="842" spans="2:51" s="13" customFormat="1">
      <c r="B842" s="166"/>
      <c r="D842" s="167" t="s">
        <v>160</v>
      </c>
      <c r="E842" s="168" t="s">
        <v>3</v>
      </c>
      <c r="F842" s="169" t="s">
        <v>1135</v>
      </c>
      <c r="H842" s="170">
        <v>27.03</v>
      </c>
      <c r="I842" s="171"/>
      <c r="L842" s="166"/>
      <c r="M842" s="172"/>
      <c r="N842" s="173"/>
      <c r="O842" s="173"/>
      <c r="P842" s="173"/>
      <c r="Q842" s="173"/>
      <c r="R842" s="173"/>
      <c r="S842" s="173"/>
      <c r="T842" s="174"/>
      <c r="AT842" s="168" t="s">
        <v>160</v>
      </c>
      <c r="AU842" s="168" t="s">
        <v>82</v>
      </c>
      <c r="AV842" s="13" t="s">
        <v>82</v>
      </c>
      <c r="AW842" s="13" t="s">
        <v>34</v>
      </c>
      <c r="AX842" s="13" t="s">
        <v>72</v>
      </c>
      <c r="AY842" s="168" t="s">
        <v>150</v>
      </c>
    </row>
    <row r="843" spans="2:51" s="13" customFormat="1">
      <c r="B843" s="166"/>
      <c r="D843" s="167" t="s">
        <v>160</v>
      </c>
      <c r="E843" s="168" t="s">
        <v>3</v>
      </c>
      <c r="F843" s="169" t="s">
        <v>1135</v>
      </c>
      <c r="H843" s="170">
        <v>27.03</v>
      </c>
      <c r="I843" s="171"/>
      <c r="L843" s="166"/>
      <c r="M843" s="172"/>
      <c r="N843" s="173"/>
      <c r="O843" s="173"/>
      <c r="P843" s="173"/>
      <c r="Q843" s="173"/>
      <c r="R843" s="173"/>
      <c r="S843" s="173"/>
      <c r="T843" s="174"/>
      <c r="AT843" s="168" t="s">
        <v>160</v>
      </c>
      <c r="AU843" s="168" t="s">
        <v>82</v>
      </c>
      <c r="AV843" s="13" t="s">
        <v>82</v>
      </c>
      <c r="AW843" s="13" t="s">
        <v>34</v>
      </c>
      <c r="AX843" s="13" t="s">
        <v>72</v>
      </c>
      <c r="AY843" s="168" t="s">
        <v>150</v>
      </c>
    </row>
    <row r="844" spans="2:51" s="13" customFormat="1">
      <c r="B844" s="166"/>
      <c r="D844" s="167" t="s">
        <v>160</v>
      </c>
      <c r="E844" s="168" t="s">
        <v>3</v>
      </c>
      <c r="F844" s="169" t="s">
        <v>1136</v>
      </c>
      <c r="H844" s="170">
        <v>51.3</v>
      </c>
      <c r="I844" s="171"/>
      <c r="L844" s="166"/>
      <c r="M844" s="172"/>
      <c r="N844" s="173"/>
      <c r="O844" s="173"/>
      <c r="P844" s="173"/>
      <c r="Q844" s="173"/>
      <c r="R844" s="173"/>
      <c r="S844" s="173"/>
      <c r="T844" s="174"/>
      <c r="AT844" s="168" t="s">
        <v>160</v>
      </c>
      <c r="AU844" s="168" t="s">
        <v>82</v>
      </c>
      <c r="AV844" s="13" t="s">
        <v>82</v>
      </c>
      <c r="AW844" s="13" t="s">
        <v>34</v>
      </c>
      <c r="AX844" s="13" t="s">
        <v>72</v>
      </c>
      <c r="AY844" s="168" t="s">
        <v>150</v>
      </c>
    </row>
    <row r="845" spans="2:51" s="13" customFormat="1">
      <c r="B845" s="166"/>
      <c r="D845" s="167" t="s">
        <v>160</v>
      </c>
      <c r="E845" s="168" t="s">
        <v>3</v>
      </c>
      <c r="F845" s="169" t="s">
        <v>1137</v>
      </c>
      <c r="H845" s="170">
        <v>14.64</v>
      </c>
      <c r="I845" s="171"/>
      <c r="L845" s="166"/>
      <c r="M845" s="172"/>
      <c r="N845" s="173"/>
      <c r="O845" s="173"/>
      <c r="P845" s="173"/>
      <c r="Q845" s="173"/>
      <c r="R845" s="173"/>
      <c r="S845" s="173"/>
      <c r="T845" s="174"/>
      <c r="AT845" s="168" t="s">
        <v>160</v>
      </c>
      <c r="AU845" s="168" t="s">
        <v>82</v>
      </c>
      <c r="AV845" s="13" t="s">
        <v>82</v>
      </c>
      <c r="AW845" s="13" t="s">
        <v>34</v>
      </c>
      <c r="AX845" s="13" t="s">
        <v>72</v>
      </c>
      <c r="AY845" s="168" t="s">
        <v>150</v>
      </c>
    </row>
    <row r="846" spans="2:51" s="13" customFormat="1">
      <c r="B846" s="166"/>
      <c r="D846" s="167" t="s">
        <v>160</v>
      </c>
      <c r="E846" s="168" t="s">
        <v>3</v>
      </c>
      <c r="F846" s="169" t="s">
        <v>1138</v>
      </c>
      <c r="H846" s="170">
        <v>17.239999999999998</v>
      </c>
      <c r="I846" s="171"/>
      <c r="L846" s="166"/>
      <c r="M846" s="172"/>
      <c r="N846" s="173"/>
      <c r="O846" s="173"/>
      <c r="P846" s="173"/>
      <c r="Q846" s="173"/>
      <c r="R846" s="173"/>
      <c r="S846" s="173"/>
      <c r="T846" s="174"/>
      <c r="AT846" s="168" t="s">
        <v>160</v>
      </c>
      <c r="AU846" s="168" t="s">
        <v>82</v>
      </c>
      <c r="AV846" s="13" t="s">
        <v>82</v>
      </c>
      <c r="AW846" s="13" t="s">
        <v>34</v>
      </c>
      <c r="AX846" s="13" t="s">
        <v>72</v>
      </c>
      <c r="AY846" s="168" t="s">
        <v>150</v>
      </c>
    </row>
    <row r="847" spans="2:51" s="13" customFormat="1">
      <c r="B847" s="166"/>
      <c r="D847" s="167" t="s">
        <v>160</v>
      </c>
      <c r="E847" s="168" t="s">
        <v>3</v>
      </c>
      <c r="F847" s="169" t="s">
        <v>1139</v>
      </c>
      <c r="H847" s="170">
        <v>22.28</v>
      </c>
      <c r="I847" s="171"/>
      <c r="L847" s="166"/>
      <c r="M847" s="172"/>
      <c r="N847" s="173"/>
      <c r="O847" s="173"/>
      <c r="P847" s="173"/>
      <c r="Q847" s="173"/>
      <c r="R847" s="173"/>
      <c r="S847" s="173"/>
      <c r="T847" s="174"/>
      <c r="AT847" s="168" t="s">
        <v>160</v>
      </c>
      <c r="AU847" s="168" t="s">
        <v>82</v>
      </c>
      <c r="AV847" s="13" t="s">
        <v>82</v>
      </c>
      <c r="AW847" s="13" t="s">
        <v>34</v>
      </c>
      <c r="AX847" s="13" t="s">
        <v>72</v>
      </c>
      <c r="AY847" s="168" t="s">
        <v>150</v>
      </c>
    </row>
    <row r="848" spans="2:51" s="13" customFormat="1">
      <c r="B848" s="166"/>
      <c r="D848" s="167" t="s">
        <v>160</v>
      </c>
      <c r="E848" s="168" t="s">
        <v>3</v>
      </c>
      <c r="F848" s="169" t="s">
        <v>1140</v>
      </c>
      <c r="H848" s="170">
        <v>12.8</v>
      </c>
      <c r="I848" s="171"/>
      <c r="L848" s="166"/>
      <c r="M848" s="172"/>
      <c r="N848" s="173"/>
      <c r="O848" s="173"/>
      <c r="P848" s="173"/>
      <c r="Q848" s="173"/>
      <c r="R848" s="173"/>
      <c r="S848" s="173"/>
      <c r="T848" s="174"/>
      <c r="AT848" s="168" t="s">
        <v>160</v>
      </c>
      <c r="AU848" s="168" t="s">
        <v>82</v>
      </c>
      <c r="AV848" s="13" t="s">
        <v>82</v>
      </c>
      <c r="AW848" s="13" t="s">
        <v>34</v>
      </c>
      <c r="AX848" s="13" t="s">
        <v>72</v>
      </c>
      <c r="AY848" s="168" t="s">
        <v>150</v>
      </c>
    </row>
    <row r="849" spans="1:65" s="13" customFormat="1">
      <c r="B849" s="166"/>
      <c r="D849" s="167" t="s">
        <v>160</v>
      </c>
      <c r="E849" s="168" t="s">
        <v>3</v>
      </c>
      <c r="F849" s="169" t="s">
        <v>1141</v>
      </c>
      <c r="H849" s="170">
        <v>8</v>
      </c>
      <c r="I849" s="171"/>
      <c r="L849" s="166"/>
      <c r="M849" s="172"/>
      <c r="N849" s="173"/>
      <c r="O849" s="173"/>
      <c r="P849" s="173"/>
      <c r="Q849" s="173"/>
      <c r="R849" s="173"/>
      <c r="S849" s="173"/>
      <c r="T849" s="174"/>
      <c r="AT849" s="168" t="s">
        <v>160</v>
      </c>
      <c r="AU849" s="168" t="s">
        <v>82</v>
      </c>
      <c r="AV849" s="13" t="s">
        <v>82</v>
      </c>
      <c r="AW849" s="13" t="s">
        <v>34</v>
      </c>
      <c r="AX849" s="13" t="s">
        <v>72</v>
      </c>
      <c r="AY849" s="168" t="s">
        <v>150</v>
      </c>
    </row>
    <row r="850" spans="1:65" s="13" customFormat="1">
      <c r="B850" s="166"/>
      <c r="D850" s="167" t="s">
        <v>160</v>
      </c>
      <c r="E850" s="168" t="s">
        <v>3</v>
      </c>
      <c r="F850" s="169" t="s">
        <v>1141</v>
      </c>
      <c r="H850" s="170">
        <v>8</v>
      </c>
      <c r="I850" s="171"/>
      <c r="L850" s="166"/>
      <c r="M850" s="172"/>
      <c r="N850" s="173"/>
      <c r="O850" s="173"/>
      <c r="P850" s="173"/>
      <c r="Q850" s="173"/>
      <c r="R850" s="173"/>
      <c r="S850" s="173"/>
      <c r="T850" s="174"/>
      <c r="AT850" s="168" t="s">
        <v>160</v>
      </c>
      <c r="AU850" s="168" t="s">
        <v>82</v>
      </c>
      <c r="AV850" s="13" t="s">
        <v>82</v>
      </c>
      <c r="AW850" s="13" t="s">
        <v>34</v>
      </c>
      <c r="AX850" s="13" t="s">
        <v>72</v>
      </c>
      <c r="AY850" s="168" t="s">
        <v>150</v>
      </c>
    </row>
    <row r="851" spans="1:65" s="13" customFormat="1">
      <c r="B851" s="166"/>
      <c r="D851" s="167" t="s">
        <v>160</v>
      </c>
      <c r="E851" s="168" t="s">
        <v>3</v>
      </c>
      <c r="F851" s="169" t="s">
        <v>1142</v>
      </c>
      <c r="H851" s="170">
        <v>13</v>
      </c>
      <c r="I851" s="171"/>
      <c r="L851" s="166"/>
      <c r="M851" s="172"/>
      <c r="N851" s="173"/>
      <c r="O851" s="173"/>
      <c r="P851" s="173"/>
      <c r="Q851" s="173"/>
      <c r="R851" s="173"/>
      <c r="S851" s="173"/>
      <c r="T851" s="174"/>
      <c r="AT851" s="168" t="s">
        <v>160</v>
      </c>
      <c r="AU851" s="168" t="s">
        <v>82</v>
      </c>
      <c r="AV851" s="13" t="s">
        <v>82</v>
      </c>
      <c r="AW851" s="13" t="s">
        <v>34</v>
      </c>
      <c r="AX851" s="13" t="s">
        <v>72</v>
      </c>
      <c r="AY851" s="168" t="s">
        <v>150</v>
      </c>
    </row>
    <row r="852" spans="1:65" s="13" customFormat="1">
      <c r="B852" s="166"/>
      <c r="D852" s="167" t="s">
        <v>160</v>
      </c>
      <c r="E852" s="168" t="s">
        <v>3</v>
      </c>
      <c r="F852" s="169" t="s">
        <v>1142</v>
      </c>
      <c r="H852" s="170">
        <v>13</v>
      </c>
      <c r="I852" s="171"/>
      <c r="L852" s="166"/>
      <c r="M852" s="172"/>
      <c r="N852" s="173"/>
      <c r="O852" s="173"/>
      <c r="P852" s="173"/>
      <c r="Q852" s="173"/>
      <c r="R852" s="173"/>
      <c r="S852" s="173"/>
      <c r="T852" s="174"/>
      <c r="AT852" s="168" t="s">
        <v>160</v>
      </c>
      <c r="AU852" s="168" t="s">
        <v>82</v>
      </c>
      <c r="AV852" s="13" t="s">
        <v>82</v>
      </c>
      <c r="AW852" s="13" t="s">
        <v>34</v>
      </c>
      <c r="AX852" s="13" t="s">
        <v>72</v>
      </c>
      <c r="AY852" s="168" t="s">
        <v>150</v>
      </c>
    </row>
    <row r="853" spans="1:65" s="13" customFormat="1">
      <c r="B853" s="166"/>
      <c r="D853" s="167" t="s">
        <v>160</v>
      </c>
      <c r="E853" s="168" t="s">
        <v>3</v>
      </c>
      <c r="F853" s="169" t="s">
        <v>1143</v>
      </c>
      <c r="H853" s="170">
        <v>11.2</v>
      </c>
      <c r="I853" s="171"/>
      <c r="L853" s="166"/>
      <c r="M853" s="172"/>
      <c r="N853" s="173"/>
      <c r="O853" s="173"/>
      <c r="P853" s="173"/>
      <c r="Q853" s="173"/>
      <c r="R853" s="173"/>
      <c r="S853" s="173"/>
      <c r="T853" s="174"/>
      <c r="AT853" s="168" t="s">
        <v>160</v>
      </c>
      <c r="AU853" s="168" t="s">
        <v>82</v>
      </c>
      <c r="AV853" s="13" t="s">
        <v>82</v>
      </c>
      <c r="AW853" s="13" t="s">
        <v>34</v>
      </c>
      <c r="AX853" s="13" t="s">
        <v>72</v>
      </c>
      <c r="AY853" s="168" t="s">
        <v>150</v>
      </c>
    </row>
    <row r="854" spans="1:65" s="13" customFormat="1">
      <c r="B854" s="166"/>
      <c r="D854" s="167" t="s">
        <v>160</v>
      </c>
      <c r="E854" s="168" t="s">
        <v>3</v>
      </c>
      <c r="F854" s="169" t="s">
        <v>1143</v>
      </c>
      <c r="H854" s="170">
        <v>11.2</v>
      </c>
      <c r="I854" s="171"/>
      <c r="L854" s="166"/>
      <c r="M854" s="172"/>
      <c r="N854" s="173"/>
      <c r="O854" s="173"/>
      <c r="P854" s="173"/>
      <c r="Q854" s="173"/>
      <c r="R854" s="173"/>
      <c r="S854" s="173"/>
      <c r="T854" s="174"/>
      <c r="AT854" s="168" t="s">
        <v>160</v>
      </c>
      <c r="AU854" s="168" t="s">
        <v>82</v>
      </c>
      <c r="AV854" s="13" t="s">
        <v>82</v>
      </c>
      <c r="AW854" s="13" t="s">
        <v>34</v>
      </c>
      <c r="AX854" s="13" t="s">
        <v>72</v>
      </c>
      <c r="AY854" s="168" t="s">
        <v>150</v>
      </c>
    </row>
    <row r="855" spans="1:65" s="13" customFormat="1">
      <c r="B855" s="166"/>
      <c r="D855" s="167" t="s">
        <v>160</v>
      </c>
      <c r="E855" s="168" t="s">
        <v>3</v>
      </c>
      <c r="F855" s="169" t="s">
        <v>1144</v>
      </c>
      <c r="H855" s="170">
        <v>15.4</v>
      </c>
      <c r="I855" s="171"/>
      <c r="L855" s="166"/>
      <c r="M855" s="172"/>
      <c r="N855" s="173"/>
      <c r="O855" s="173"/>
      <c r="P855" s="173"/>
      <c r="Q855" s="173"/>
      <c r="R855" s="173"/>
      <c r="S855" s="173"/>
      <c r="T855" s="174"/>
      <c r="AT855" s="168" t="s">
        <v>160</v>
      </c>
      <c r="AU855" s="168" t="s">
        <v>82</v>
      </c>
      <c r="AV855" s="13" t="s">
        <v>82</v>
      </c>
      <c r="AW855" s="13" t="s">
        <v>34</v>
      </c>
      <c r="AX855" s="13" t="s">
        <v>72</v>
      </c>
      <c r="AY855" s="168" t="s">
        <v>150</v>
      </c>
    </row>
    <row r="856" spans="1:65" s="13" customFormat="1">
      <c r="B856" s="166"/>
      <c r="D856" s="167" t="s">
        <v>160</v>
      </c>
      <c r="E856" s="168" t="s">
        <v>3</v>
      </c>
      <c r="F856" s="169" t="s">
        <v>1145</v>
      </c>
      <c r="H856" s="170">
        <v>12.2</v>
      </c>
      <c r="I856" s="171"/>
      <c r="L856" s="166"/>
      <c r="M856" s="172"/>
      <c r="N856" s="173"/>
      <c r="O856" s="173"/>
      <c r="P856" s="173"/>
      <c r="Q856" s="173"/>
      <c r="R856" s="173"/>
      <c r="S856" s="173"/>
      <c r="T856" s="174"/>
      <c r="AT856" s="168" t="s">
        <v>160</v>
      </c>
      <c r="AU856" s="168" t="s">
        <v>82</v>
      </c>
      <c r="AV856" s="13" t="s">
        <v>82</v>
      </c>
      <c r="AW856" s="13" t="s">
        <v>34</v>
      </c>
      <c r="AX856" s="13" t="s">
        <v>72</v>
      </c>
      <c r="AY856" s="168" t="s">
        <v>150</v>
      </c>
    </row>
    <row r="857" spans="1:65" s="13" customFormat="1">
      <c r="B857" s="166"/>
      <c r="D857" s="167" t="s">
        <v>160</v>
      </c>
      <c r="E857" s="168" t="s">
        <v>3</v>
      </c>
      <c r="F857" s="169" t="s">
        <v>1146</v>
      </c>
      <c r="H857" s="170">
        <v>40.96</v>
      </c>
      <c r="I857" s="171"/>
      <c r="L857" s="166"/>
      <c r="M857" s="172"/>
      <c r="N857" s="173"/>
      <c r="O857" s="173"/>
      <c r="P857" s="173"/>
      <c r="Q857" s="173"/>
      <c r="R857" s="173"/>
      <c r="S857" s="173"/>
      <c r="T857" s="174"/>
      <c r="AT857" s="168" t="s">
        <v>160</v>
      </c>
      <c r="AU857" s="168" t="s">
        <v>82</v>
      </c>
      <c r="AV857" s="13" t="s">
        <v>82</v>
      </c>
      <c r="AW857" s="13" t="s">
        <v>34</v>
      </c>
      <c r="AX857" s="13" t="s">
        <v>72</v>
      </c>
      <c r="AY857" s="168" t="s">
        <v>150</v>
      </c>
    </row>
    <row r="858" spans="1:65" s="13" customFormat="1">
      <c r="B858" s="166"/>
      <c r="D858" s="167" t="s">
        <v>160</v>
      </c>
      <c r="E858" s="168" t="s">
        <v>3</v>
      </c>
      <c r="F858" s="169" t="s">
        <v>1147</v>
      </c>
      <c r="H858" s="170">
        <v>7.2</v>
      </c>
      <c r="I858" s="171"/>
      <c r="L858" s="166"/>
      <c r="M858" s="172"/>
      <c r="N858" s="173"/>
      <c r="O858" s="173"/>
      <c r="P858" s="173"/>
      <c r="Q858" s="173"/>
      <c r="R858" s="173"/>
      <c r="S858" s="173"/>
      <c r="T858" s="174"/>
      <c r="AT858" s="168" t="s">
        <v>160</v>
      </c>
      <c r="AU858" s="168" t="s">
        <v>82</v>
      </c>
      <c r="AV858" s="13" t="s">
        <v>82</v>
      </c>
      <c r="AW858" s="13" t="s">
        <v>34</v>
      </c>
      <c r="AX858" s="13" t="s">
        <v>72</v>
      </c>
      <c r="AY858" s="168" t="s">
        <v>150</v>
      </c>
    </row>
    <row r="859" spans="1:65" s="13" customFormat="1">
      <c r="B859" s="166"/>
      <c r="D859" s="167" t="s">
        <v>160</v>
      </c>
      <c r="E859" s="168" t="s">
        <v>3</v>
      </c>
      <c r="F859" s="169" t="s">
        <v>1148</v>
      </c>
      <c r="H859" s="170">
        <v>60.991999999999997</v>
      </c>
      <c r="I859" s="171"/>
      <c r="L859" s="166"/>
      <c r="M859" s="172"/>
      <c r="N859" s="173"/>
      <c r="O859" s="173"/>
      <c r="P859" s="173"/>
      <c r="Q859" s="173"/>
      <c r="R859" s="173"/>
      <c r="S859" s="173"/>
      <c r="T859" s="174"/>
      <c r="AT859" s="168" t="s">
        <v>160</v>
      </c>
      <c r="AU859" s="168" t="s">
        <v>82</v>
      </c>
      <c r="AV859" s="13" t="s">
        <v>82</v>
      </c>
      <c r="AW859" s="13" t="s">
        <v>34</v>
      </c>
      <c r="AX859" s="13" t="s">
        <v>72</v>
      </c>
      <c r="AY859" s="168" t="s">
        <v>150</v>
      </c>
    </row>
    <row r="860" spans="1:65" s="14" customFormat="1">
      <c r="B860" s="179"/>
      <c r="D860" s="167" t="s">
        <v>160</v>
      </c>
      <c r="E860" s="180" t="s">
        <v>3</v>
      </c>
      <c r="F860" s="181" t="s">
        <v>521</v>
      </c>
      <c r="H860" s="182">
        <v>989.68</v>
      </c>
      <c r="I860" s="183"/>
      <c r="L860" s="179"/>
      <c r="M860" s="184"/>
      <c r="N860" s="185"/>
      <c r="O860" s="185"/>
      <c r="P860" s="185"/>
      <c r="Q860" s="185"/>
      <c r="R860" s="185"/>
      <c r="S860" s="185"/>
      <c r="T860" s="186"/>
      <c r="AT860" s="180" t="s">
        <v>160</v>
      </c>
      <c r="AU860" s="180" t="s">
        <v>82</v>
      </c>
      <c r="AV860" s="14" t="s">
        <v>158</v>
      </c>
      <c r="AW860" s="14" t="s">
        <v>34</v>
      </c>
      <c r="AX860" s="14" t="s">
        <v>80</v>
      </c>
      <c r="AY860" s="180" t="s">
        <v>150</v>
      </c>
    </row>
    <row r="861" spans="1:65" s="2" customFormat="1" ht="36" customHeight="1">
      <c r="A861" s="33"/>
      <c r="B861" s="152"/>
      <c r="C861" s="153" t="s">
        <v>1149</v>
      </c>
      <c r="D861" s="153" t="s">
        <v>153</v>
      </c>
      <c r="E861" s="154" t="s">
        <v>1150</v>
      </c>
      <c r="F861" s="155" t="s">
        <v>1151</v>
      </c>
      <c r="G861" s="156" t="s">
        <v>200</v>
      </c>
      <c r="H861" s="157">
        <v>349.34899999999999</v>
      </c>
      <c r="I861" s="158"/>
      <c r="J861" s="159">
        <f>ROUND(I861*H861,2)</f>
        <v>0</v>
      </c>
      <c r="K861" s="155" t="s">
        <v>157</v>
      </c>
      <c r="L861" s="34"/>
      <c r="M861" s="160" t="s">
        <v>3</v>
      </c>
      <c r="N861" s="161" t="s">
        <v>43</v>
      </c>
      <c r="O861" s="54"/>
      <c r="P861" s="162">
        <f>O861*H861</f>
        <v>0</v>
      </c>
      <c r="Q861" s="162">
        <v>3.0000000000000001E-3</v>
      </c>
      <c r="R861" s="162">
        <f>Q861*H861</f>
        <v>1.048047</v>
      </c>
      <c r="S861" s="162">
        <v>0</v>
      </c>
      <c r="T861" s="163">
        <f>S861*H861</f>
        <v>0</v>
      </c>
      <c r="U861" s="33"/>
      <c r="V861" s="33"/>
      <c r="W861" s="33"/>
      <c r="X861" s="33"/>
      <c r="Y861" s="33"/>
      <c r="Z861" s="33"/>
      <c r="AA861" s="33"/>
      <c r="AB861" s="33"/>
      <c r="AC861" s="33"/>
      <c r="AD861" s="33"/>
      <c r="AE861" s="33"/>
      <c r="AR861" s="164" t="s">
        <v>246</v>
      </c>
      <c r="AT861" s="164" t="s">
        <v>153</v>
      </c>
      <c r="AU861" s="164" t="s">
        <v>82</v>
      </c>
      <c r="AY861" s="18" t="s">
        <v>150</v>
      </c>
      <c r="BE861" s="165">
        <f>IF(N861="základní",J861,0)</f>
        <v>0</v>
      </c>
      <c r="BF861" s="165">
        <f>IF(N861="snížená",J861,0)</f>
        <v>0</v>
      </c>
      <c r="BG861" s="165">
        <f>IF(N861="zákl. přenesená",J861,0)</f>
        <v>0</v>
      </c>
      <c r="BH861" s="165">
        <f>IF(N861="sníž. přenesená",J861,0)</f>
        <v>0</v>
      </c>
      <c r="BI861" s="165">
        <f>IF(N861="nulová",J861,0)</f>
        <v>0</v>
      </c>
      <c r="BJ861" s="18" t="s">
        <v>80</v>
      </c>
      <c r="BK861" s="165">
        <f>ROUND(I861*H861,2)</f>
        <v>0</v>
      </c>
      <c r="BL861" s="18" t="s">
        <v>246</v>
      </c>
      <c r="BM861" s="164" t="s">
        <v>1152</v>
      </c>
    </row>
    <row r="862" spans="1:65" s="13" customFormat="1">
      <c r="B862" s="166"/>
      <c r="D862" s="167" t="s">
        <v>160</v>
      </c>
      <c r="E862" s="168" t="s">
        <v>3</v>
      </c>
      <c r="F862" s="169" t="s">
        <v>313</v>
      </c>
      <c r="H862" s="170">
        <v>16.5</v>
      </c>
      <c r="I862" s="171"/>
      <c r="L862" s="166"/>
      <c r="M862" s="172"/>
      <c r="N862" s="173"/>
      <c r="O862" s="173"/>
      <c r="P862" s="173"/>
      <c r="Q862" s="173"/>
      <c r="R862" s="173"/>
      <c r="S862" s="173"/>
      <c r="T862" s="174"/>
      <c r="AT862" s="168" t="s">
        <v>160</v>
      </c>
      <c r="AU862" s="168" t="s">
        <v>82</v>
      </c>
      <c r="AV862" s="13" t="s">
        <v>82</v>
      </c>
      <c r="AW862" s="13" t="s">
        <v>34</v>
      </c>
      <c r="AX862" s="13" t="s">
        <v>72</v>
      </c>
      <c r="AY862" s="168" t="s">
        <v>150</v>
      </c>
    </row>
    <row r="863" spans="1:65" s="13" customFormat="1">
      <c r="B863" s="166"/>
      <c r="D863" s="167" t="s">
        <v>160</v>
      </c>
      <c r="E863" s="168" t="s">
        <v>3</v>
      </c>
      <c r="F863" s="169" t="s">
        <v>314</v>
      </c>
      <c r="H863" s="170">
        <v>5.4</v>
      </c>
      <c r="I863" s="171"/>
      <c r="L863" s="166"/>
      <c r="M863" s="172"/>
      <c r="N863" s="173"/>
      <c r="O863" s="173"/>
      <c r="P863" s="173"/>
      <c r="Q863" s="173"/>
      <c r="R863" s="173"/>
      <c r="S863" s="173"/>
      <c r="T863" s="174"/>
      <c r="AT863" s="168" t="s">
        <v>160</v>
      </c>
      <c r="AU863" s="168" t="s">
        <v>82</v>
      </c>
      <c r="AV863" s="13" t="s">
        <v>82</v>
      </c>
      <c r="AW863" s="13" t="s">
        <v>34</v>
      </c>
      <c r="AX863" s="13" t="s">
        <v>72</v>
      </c>
      <c r="AY863" s="168" t="s">
        <v>150</v>
      </c>
    </row>
    <row r="864" spans="1:65" s="13" customFormat="1">
      <c r="B864" s="166"/>
      <c r="D864" s="167" t="s">
        <v>160</v>
      </c>
      <c r="E864" s="168" t="s">
        <v>3</v>
      </c>
      <c r="F864" s="169" t="s">
        <v>315</v>
      </c>
      <c r="H864" s="170">
        <v>1.8</v>
      </c>
      <c r="I864" s="171"/>
      <c r="L864" s="166"/>
      <c r="M864" s="172"/>
      <c r="N864" s="173"/>
      <c r="O864" s="173"/>
      <c r="P864" s="173"/>
      <c r="Q864" s="173"/>
      <c r="R864" s="173"/>
      <c r="S864" s="173"/>
      <c r="T864" s="174"/>
      <c r="AT864" s="168" t="s">
        <v>160</v>
      </c>
      <c r="AU864" s="168" t="s">
        <v>82</v>
      </c>
      <c r="AV864" s="13" t="s">
        <v>82</v>
      </c>
      <c r="AW864" s="13" t="s">
        <v>34</v>
      </c>
      <c r="AX864" s="13" t="s">
        <v>72</v>
      </c>
      <c r="AY864" s="168" t="s">
        <v>150</v>
      </c>
    </row>
    <row r="865" spans="2:51" s="13" customFormat="1">
      <c r="B865" s="166"/>
      <c r="D865" s="167" t="s">
        <v>160</v>
      </c>
      <c r="E865" s="168" t="s">
        <v>3</v>
      </c>
      <c r="F865" s="169" t="s">
        <v>316</v>
      </c>
      <c r="H865" s="170">
        <v>21.28</v>
      </c>
      <c r="I865" s="171"/>
      <c r="L865" s="166"/>
      <c r="M865" s="172"/>
      <c r="N865" s="173"/>
      <c r="O865" s="173"/>
      <c r="P865" s="173"/>
      <c r="Q865" s="173"/>
      <c r="R865" s="173"/>
      <c r="S865" s="173"/>
      <c r="T865" s="174"/>
      <c r="AT865" s="168" t="s">
        <v>160</v>
      </c>
      <c r="AU865" s="168" t="s">
        <v>82</v>
      </c>
      <c r="AV865" s="13" t="s">
        <v>82</v>
      </c>
      <c r="AW865" s="13" t="s">
        <v>34</v>
      </c>
      <c r="AX865" s="13" t="s">
        <v>72</v>
      </c>
      <c r="AY865" s="168" t="s">
        <v>150</v>
      </c>
    </row>
    <row r="866" spans="2:51" s="13" customFormat="1">
      <c r="B866" s="166"/>
      <c r="D866" s="167" t="s">
        <v>160</v>
      </c>
      <c r="E866" s="168" t="s">
        <v>3</v>
      </c>
      <c r="F866" s="169" t="s">
        <v>316</v>
      </c>
      <c r="H866" s="170">
        <v>21.28</v>
      </c>
      <c r="I866" s="171"/>
      <c r="L866" s="166"/>
      <c r="M866" s="172"/>
      <c r="N866" s="173"/>
      <c r="O866" s="173"/>
      <c r="P866" s="173"/>
      <c r="Q866" s="173"/>
      <c r="R866" s="173"/>
      <c r="S866" s="173"/>
      <c r="T866" s="174"/>
      <c r="AT866" s="168" t="s">
        <v>160</v>
      </c>
      <c r="AU866" s="168" t="s">
        <v>82</v>
      </c>
      <c r="AV866" s="13" t="s">
        <v>82</v>
      </c>
      <c r="AW866" s="13" t="s">
        <v>34</v>
      </c>
      <c r="AX866" s="13" t="s">
        <v>72</v>
      </c>
      <c r="AY866" s="168" t="s">
        <v>150</v>
      </c>
    </row>
    <row r="867" spans="2:51" s="13" customFormat="1">
      <c r="B867" s="166"/>
      <c r="D867" s="167" t="s">
        <v>160</v>
      </c>
      <c r="E867" s="168" t="s">
        <v>3</v>
      </c>
      <c r="F867" s="169" t="s">
        <v>317</v>
      </c>
      <c r="H867" s="170">
        <v>3</v>
      </c>
      <c r="I867" s="171"/>
      <c r="L867" s="166"/>
      <c r="M867" s="172"/>
      <c r="N867" s="173"/>
      <c r="O867" s="173"/>
      <c r="P867" s="173"/>
      <c r="Q867" s="173"/>
      <c r="R867" s="173"/>
      <c r="S867" s="173"/>
      <c r="T867" s="174"/>
      <c r="AT867" s="168" t="s">
        <v>160</v>
      </c>
      <c r="AU867" s="168" t="s">
        <v>82</v>
      </c>
      <c r="AV867" s="13" t="s">
        <v>82</v>
      </c>
      <c r="AW867" s="13" t="s">
        <v>34</v>
      </c>
      <c r="AX867" s="13" t="s">
        <v>72</v>
      </c>
      <c r="AY867" s="168" t="s">
        <v>150</v>
      </c>
    </row>
    <row r="868" spans="2:51" s="13" customFormat="1">
      <c r="B868" s="166"/>
      <c r="D868" s="167" t="s">
        <v>160</v>
      </c>
      <c r="E868" s="168" t="s">
        <v>3</v>
      </c>
      <c r="F868" s="169" t="s">
        <v>318</v>
      </c>
      <c r="H868" s="170">
        <v>23.783999999999999</v>
      </c>
      <c r="I868" s="171"/>
      <c r="L868" s="166"/>
      <c r="M868" s="172"/>
      <c r="N868" s="173"/>
      <c r="O868" s="173"/>
      <c r="P868" s="173"/>
      <c r="Q868" s="173"/>
      <c r="R868" s="173"/>
      <c r="S868" s="173"/>
      <c r="T868" s="174"/>
      <c r="AT868" s="168" t="s">
        <v>160</v>
      </c>
      <c r="AU868" s="168" t="s">
        <v>82</v>
      </c>
      <c r="AV868" s="13" t="s">
        <v>82</v>
      </c>
      <c r="AW868" s="13" t="s">
        <v>34</v>
      </c>
      <c r="AX868" s="13" t="s">
        <v>72</v>
      </c>
      <c r="AY868" s="168" t="s">
        <v>150</v>
      </c>
    </row>
    <row r="869" spans="2:51" s="13" customFormat="1">
      <c r="B869" s="166"/>
      <c r="D869" s="167" t="s">
        <v>160</v>
      </c>
      <c r="E869" s="168" t="s">
        <v>3</v>
      </c>
      <c r="F869" s="169" t="s">
        <v>319</v>
      </c>
      <c r="H869" s="170">
        <v>15.808</v>
      </c>
      <c r="I869" s="171"/>
      <c r="L869" s="166"/>
      <c r="M869" s="172"/>
      <c r="N869" s="173"/>
      <c r="O869" s="173"/>
      <c r="P869" s="173"/>
      <c r="Q869" s="173"/>
      <c r="R869" s="173"/>
      <c r="S869" s="173"/>
      <c r="T869" s="174"/>
      <c r="AT869" s="168" t="s">
        <v>160</v>
      </c>
      <c r="AU869" s="168" t="s">
        <v>82</v>
      </c>
      <c r="AV869" s="13" t="s">
        <v>82</v>
      </c>
      <c r="AW869" s="13" t="s">
        <v>34</v>
      </c>
      <c r="AX869" s="13" t="s">
        <v>72</v>
      </c>
      <c r="AY869" s="168" t="s">
        <v>150</v>
      </c>
    </row>
    <row r="870" spans="2:51" s="13" customFormat="1">
      <c r="B870" s="166"/>
      <c r="D870" s="167" t="s">
        <v>160</v>
      </c>
      <c r="E870" s="168" t="s">
        <v>3</v>
      </c>
      <c r="F870" s="169" t="s">
        <v>320</v>
      </c>
      <c r="H870" s="170">
        <v>11.688000000000001</v>
      </c>
      <c r="I870" s="171"/>
      <c r="L870" s="166"/>
      <c r="M870" s="172"/>
      <c r="N870" s="173"/>
      <c r="O870" s="173"/>
      <c r="P870" s="173"/>
      <c r="Q870" s="173"/>
      <c r="R870" s="173"/>
      <c r="S870" s="173"/>
      <c r="T870" s="174"/>
      <c r="AT870" s="168" t="s">
        <v>160</v>
      </c>
      <c r="AU870" s="168" t="s">
        <v>82</v>
      </c>
      <c r="AV870" s="13" t="s">
        <v>82</v>
      </c>
      <c r="AW870" s="13" t="s">
        <v>34</v>
      </c>
      <c r="AX870" s="13" t="s">
        <v>72</v>
      </c>
      <c r="AY870" s="168" t="s">
        <v>150</v>
      </c>
    </row>
    <row r="871" spans="2:51" s="13" customFormat="1">
      <c r="B871" s="166"/>
      <c r="D871" s="167" t="s">
        <v>160</v>
      </c>
      <c r="E871" s="168" t="s">
        <v>3</v>
      </c>
      <c r="F871" s="169" t="s">
        <v>321</v>
      </c>
      <c r="H871" s="170">
        <v>26.14</v>
      </c>
      <c r="I871" s="171"/>
      <c r="L871" s="166"/>
      <c r="M871" s="172"/>
      <c r="N871" s="173"/>
      <c r="O871" s="173"/>
      <c r="P871" s="173"/>
      <c r="Q871" s="173"/>
      <c r="R871" s="173"/>
      <c r="S871" s="173"/>
      <c r="T871" s="174"/>
      <c r="AT871" s="168" t="s">
        <v>160</v>
      </c>
      <c r="AU871" s="168" t="s">
        <v>82</v>
      </c>
      <c r="AV871" s="13" t="s">
        <v>82</v>
      </c>
      <c r="AW871" s="13" t="s">
        <v>34</v>
      </c>
      <c r="AX871" s="13" t="s">
        <v>72</v>
      </c>
      <c r="AY871" s="168" t="s">
        <v>150</v>
      </c>
    </row>
    <row r="872" spans="2:51" s="13" customFormat="1">
      <c r="B872" s="166"/>
      <c r="D872" s="167" t="s">
        <v>160</v>
      </c>
      <c r="E872" s="168" t="s">
        <v>3</v>
      </c>
      <c r="F872" s="169" t="s">
        <v>322</v>
      </c>
      <c r="H872" s="170">
        <v>12.46</v>
      </c>
      <c r="I872" s="171"/>
      <c r="L872" s="166"/>
      <c r="M872" s="172"/>
      <c r="N872" s="173"/>
      <c r="O872" s="173"/>
      <c r="P872" s="173"/>
      <c r="Q872" s="173"/>
      <c r="R872" s="173"/>
      <c r="S872" s="173"/>
      <c r="T872" s="174"/>
      <c r="AT872" s="168" t="s">
        <v>160</v>
      </c>
      <c r="AU872" s="168" t="s">
        <v>82</v>
      </c>
      <c r="AV872" s="13" t="s">
        <v>82</v>
      </c>
      <c r="AW872" s="13" t="s">
        <v>34</v>
      </c>
      <c r="AX872" s="13" t="s">
        <v>72</v>
      </c>
      <c r="AY872" s="168" t="s">
        <v>150</v>
      </c>
    </row>
    <row r="873" spans="2:51" s="13" customFormat="1">
      <c r="B873" s="166"/>
      <c r="D873" s="167" t="s">
        <v>160</v>
      </c>
      <c r="E873" s="168" t="s">
        <v>3</v>
      </c>
      <c r="F873" s="169" t="s">
        <v>323</v>
      </c>
      <c r="H873" s="170">
        <v>27.768000000000001</v>
      </c>
      <c r="I873" s="171"/>
      <c r="L873" s="166"/>
      <c r="M873" s="172"/>
      <c r="N873" s="173"/>
      <c r="O873" s="173"/>
      <c r="P873" s="173"/>
      <c r="Q873" s="173"/>
      <c r="R873" s="173"/>
      <c r="S873" s="173"/>
      <c r="T873" s="174"/>
      <c r="AT873" s="168" t="s">
        <v>160</v>
      </c>
      <c r="AU873" s="168" t="s">
        <v>82</v>
      </c>
      <c r="AV873" s="13" t="s">
        <v>82</v>
      </c>
      <c r="AW873" s="13" t="s">
        <v>34</v>
      </c>
      <c r="AX873" s="13" t="s">
        <v>72</v>
      </c>
      <c r="AY873" s="168" t="s">
        <v>150</v>
      </c>
    </row>
    <row r="874" spans="2:51" s="13" customFormat="1">
      <c r="B874" s="166"/>
      <c r="D874" s="167" t="s">
        <v>160</v>
      </c>
      <c r="E874" s="168" t="s">
        <v>3</v>
      </c>
      <c r="F874" s="169" t="s">
        <v>324</v>
      </c>
      <c r="H874" s="170">
        <v>34.92</v>
      </c>
      <c r="I874" s="171"/>
      <c r="L874" s="166"/>
      <c r="M874" s="172"/>
      <c r="N874" s="173"/>
      <c r="O874" s="173"/>
      <c r="P874" s="173"/>
      <c r="Q874" s="173"/>
      <c r="R874" s="173"/>
      <c r="S874" s="173"/>
      <c r="T874" s="174"/>
      <c r="AT874" s="168" t="s">
        <v>160</v>
      </c>
      <c r="AU874" s="168" t="s">
        <v>82</v>
      </c>
      <c r="AV874" s="13" t="s">
        <v>82</v>
      </c>
      <c r="AW874" s="13" t="s">
        <v>34</v>
      </c>
      <c r="AX874" s="13" t="s">
        <v>72</v>
      </c>
      <c r="AY874" s="168" t="s">
        <v>150</v>
      </c>
    </row>
    <row r="875" spans="2:51" s="13" customFormat="1">
      <c r="B875" s="166"/>
      <c r="D875" s="167" t="s">
        <v>160</v>
      </c>
      <c r="E875" s="168" t="s">
        <v>3</v>
      </c>
      <c r="F875" s="169" t="s">
        <v>325</v>
      </c>
      <c r="H875" s="170">
        <v>54.973999999999997</v>
      </c>
      <c r="I875" s="171"/>
      <c r="L875" s="166"/>
      <c r="M875" s="172"/>
      <c r="N875" s="173"/>
      <c r="O875" s="173"/>
      <c r="P875" s="173"/>
      <c r="Q875" s="173"/>
      <c r="R875" s="173"/>
      <c r="S875" s="173"/>
      <c r="T875" s="174"/>
      <c r="AT875" s="168" t="s">
        <v>160</v>
      </c>
      <c r="AU875" s="168" t="s">
        <v>82</v>
      </c>
      <c r="AV875" s="13" t="s">
        <v>82</v>
      </c>
      <c r="AW875" s="13" t="s">
        <v>34</v>
      </c>
      <c r="AX875" s="13" t="s">
        <v>72</v>
      </c>
      <c r="AY875" s="168" t="s">
        <v>150</v>
      </c>
    </row>
    <row r="876" spans="2:51" s="13" customFormat="1">
      <c r="B876" s="166"/>
      <c r="D876" s="167" t="s">
        <v>160</v>
      </c>
      <c r="E876" s="168" t="s">
        <v>3</v>
      </c>
      <c r="F876" s="169" t="s">
        <v>326</v>
      </c>
      <c r="H876" s="170">
        <v>3.165</v>
      </c>
      <c r="I876" s="171"/>
      <c r="L876" s="166"/>
      <c r="M876" s="172"/>
      <c r="N876" s="173"/>
      <c r="O876" s="173"/>
      <c r="P876" s="173"/>
      <c r="Q876" s="173"/>
      <c r="R876" s="173"/>
      <c r="S876" s="173"/>
      <c r="T876" s="174"/>
      <c r="AT876" s="168" t="s">
        <v>160</v>
      </c>
      <c r="AU876" s="168" t="s">
        <v>82</v>
      </c>
      <c r="AV876" s="13" t="s">
        <v>82</v>
      </c>
      <c r="AW876" s="13" t="s">
        <v>34</v>
      </c>
      <c r="AX876" s="13" t="s">
        <v>72</v>
      </c>
      <c r="AY876" s="168" t="s">
        <v>150</v>
      </c>
    </row>
    <row r="877" spans="2:51" s="13" customFormat="1">
      <c r="B877" s="166"/>
      <c r="D877" s="167" t="s">
        <v>160</v>
      </c>
      <c r="E877" s="168" t="s">
        <v>3</v>
      </c>
      <c r="F877" s="169" t="s">
        <v>326</v>
      </c>
      <c r="H877" s="170">
        <v>3.165</v>
      </c>
      <c r="I877" s="171"/>
      <c r="L877" s="166"/>
      <c r="M877" s="172"/>
      <c r="N877" s="173"/>
      <c r="O877" s="173"/>
      <c r="P877" s="173"/>
      <c r="Q877" s="173"/>
      <c r="R877" s="173"/>
      <c r="S877" s="173"/>
      <c r="T877" s="174"/>
      <c r="AT877" s="168" t="s">
        <v>160</v>
      </c>
      <c r="AU877" s="168" t="s">
        <v>82</v>
      </c>
      <c r="AV877" s="13" t="s">
        <v>82</v>
      </c>
      <c r="AW877" s="13" t="s">
        <v>34</v>
      </c>
      <c r="AX877" s="13" t="s">
        <v>72</v>
      </c>
      <c r="AY877" s="168" t="s">
        <v>150</v>
      </c>
    </row>
    <row r="878" spans="2:51" s="13" customFormat="1">
      <c r="B878" s="166"/>
      <c r="D878" s="167" t="s">
        <v>160</v>
      </c>
      <c r="E878" s="168" t="s">
        <v>3</v>
      </c>
      <c r="F878" s="169" t="s">
        <v>327</v>
      </c>
      <c r="H878" s="170">
        <v>20.731999999999999</v>
      </c>
      <c r="I878" s="171"/>
      <c r="L878" s="166"/>
      <c r="M878" s="172"/>
      <c r="N878" s="173"/>
      <c r="O878" s="173"/>
      <c r="P878" s="173"/>
      <c r="Q878" s="173"/>
      <c r="R878" s="173"/>
      <c r="S878" s="173"/>
      <c r="T878" s="174"/>
      <c r="AT878" s="168" t="s">
        <v>160</v>
      </c>
      <c r="AU878" s="168" t="s">
        <v>82</v>
      </c>
      <c r="AV878" s="13" t="s">
        <v>82</v>
      </c>
      <c r="AW878" s="13" t="s">
        <v>34</v>
      </c>
      <c r="AX878" s="13" t="s">
        <v>72</v>
      </c>
      <c r="AY878" s="168" t="s">
        <v>150</v>
      </c>
    </row>
    <row r="879" spans="2:51" s="13" customFormat="1">
      <c r="B879" s="166"/>
      <c r="D879" s="167" t="s">
        <v>160</v>
      </c>
      <c r="E879" s="168" t="s">
        <v>3</v>
      </c>
      <c r="F879" s="169" t="s">
        <v>328</v>
      </c>
      <c r="H879" s="170">
        <v>3.2250000000000001</v>
      </c>
      <c r="I879" s="171"/>
      <c r="L879" s="166"/>
      <c r="M879" s="172"/>
      <c r="N879" s="173"/>
      <c r="O879" s="173"/>
      <c r="P879" s="173"/>
      <c r="Q879" s="173"/>
      <c r="R879" s="173"/>
      <c r="S879" s="173"/>
      <c r="T879" s="174"/>
      <c r="AT879" s="168" t="s">
        <v>160</v>
      </c>
      <c r="AU879" s="168" t="s">
        <v>82</v>
      </c>
      <c r="AV879" s="13" t="s">
        <v>82</v>
      </c>
      <c r="AW879" s="13" t="s">
        <v>34</v>
      </c>
      <c r="AX879" s="13" t="s">
        <v>72</v>
      </c>
      <c r="AY879" s="168" t="s">
        <v>150</v>
      </c>
    </row>
    <row r="880" spans="2:51" s="13" customFormat="1">
      <c r="B880" s="166"/>
      <c r="D880" s="167" t="s">
        <v>160</v>
      </c>
      <c r="E880" s="168" t="s">
        <v>3</v>
      </c>
      <c r="F880" s="169" t="s">
        <v>329</v>
      </c>
      <c r="H880" s="170">
        <v>8.64</v>
      </c>
      <c r="I880" s="171"/>
      <c r="L880" s="166"/>
      <c r="M880" s="172"/>
      <c r="N880" s="173"/>
      <c r="O880" s="173"/>
      <c r="P880" s="173"/>
      <c r="Q880" s="173"/>
      <c r="R880" s="173"/>
      <c r="S880" s="173"/>
      <c r="T880" s="174"/>
      <c r="AT880" s="168" t="s">
        <v>160</v>
      </c>
      <c r="AU880" s="168" t="s">
        <v>82</v>
      </c>
      <c r="AV880" s="13" t="s">
        <v>82</v>
      </c>
      <c r="AW880" s="13" t="s">
        <v>34</v>
      </c>
      <c r="AX880" s="13" t="s">
        <v>72</v>
      </c>
      <c r="AY880" s="168" t="s">
        <v>150</v>
      </c>
    </row>
    <row r="881" spans="1:65" s="13" customFormat="1">
      <c r="B881" s="166"/>
      <c r="D881" s="167" t="s">
        <v>160</v>
      </c>
      <c r="E881" s="168" t="s">
        <v>3</v>
      </c>
      <c r="F881" s="169" t="s">
        <v>330</v>
      </c>
      <c r="H881" s="170">
        <v>9.74</v>
      </c>
      <c r="I881" s="171"/>
      <c r="L881" s="166"/>
      <c r="M881" s="172"/>
      <c r="N881" s="173"/>
      <c r="O881" s="173"/>
      <c r="P881" s="173"/>
      <c r="Q881" s="173"/>
      <c r="R881" s="173"/>
      <c r="S881" s="173"/>
      <c r="T881" s="174"/>
      <c r="AT881" s="168" t="s">
        <v>160</v>
      </c>
      <c r="AU881" s="168" t="s">
        <v>82</v>
      </c>
      <c r="AV881" s="13" t="s">
        <v>82</v>
      </c>
      <c r="AW881" s="13" t="s">
        <v>34</v>
      </c>
      <c r="AX881" s="13" t="s">
        <v>72</v>
      </c>
      <c r="AY881" s="168" t="s">
        <v>150</v>
      </c>
    </row>
    <row r="882" spans="1:65" s="13" customFormat="1">
      <c r="B882" s="166"/>
      <c r="D882" s="167" t="s">
        <v>160</v>
      </c>
      <c r="E882" s="168" t="s">
        <v>3</v>
      </c>
      <c r="F882" s="169" t="s">
        <v>331</v>
      </c>
      <c r="H882" s="170">
        <v>10.039999999999999</v>
      </c>
      <c r="I882" s="171"/>
      <c r="L882" s="166"/>
      <c r="M882" s="172"/>
      <c r="N882" s="173"/>
      <c r="O882" s="173"/>
      <c r="P882" s="173"/>
      <c r="Q882" s="173"/>
      <c r="R882" s="173"/>
      <c r="S882" s="173"/>
      <c r="T882" s="174"/>
      <c r="AT882" s="168" t="s">
        <v>160</v>
      </c>
      <c r="AU882" s="168" t="s">
        <v>82</v>
      </c>
      <c r="AV882" s="13" t="s">
        <v>82</v>
      </c>
      <c r="AW882" s="13" t="s">
        <v>34</v>
      </c>
      <c r="AX882" s="13" t="s">
        <v>72</v>
      </c>
      <c r="AY882" s="168" t="s">
        <v>150</v>
      </c>
    </row>
    <row r="883" spans="1:65" s="13" customFormat="1">
      <c r="B883" s="166"/>
      <c r="D883" s="167" t="s">
        <v>160</v>
      </c>
      <c r="E883" s="168" t="s">
        <v>3</v>
      </c>
      <c r="F883" s="169" t="s">
        <v>332</v>
      </c>
      <c r="H883" s="170">
        <v>11.14</v>
      </c>
      <c r="I883" s="171"/>
      <c r="L883" s="166"/>
      <c r="M883" s="172"/>
      <c r="N883" s="173"/>
      <c r="O883" s="173"/>
      <c r="P883" s="173"/>
      <c r="Q883" s="173"/>
      <c r="R883" s="173"/>
      <c r="S883" s="173"/>
      <c r="T883" s="174"/>
      <c r="AT883" s="168" t="s">
        <v>160</v>
      </c>
      <c r="AU883" s="168" t="s">
        <v>82</v>
      </c>
      <c r="AV883" s="13" t="s">
        <v>82</v>
      </c>
      <c r="AW883" s="13" t="s">
        <v>34</v>
      </c>
      <c r="AX883" s="13" t="s">
        <v>72</v>
      </c>
      <c r="AY883" s="168" t="s">
        <v>150</v>
      </c>
    </row>
    <row r="884" spans="1:65" s="13" customFormat="1">
      <c r="B884" s="166"/>
      <c r="D884" s="167" t="s">
        <v>160</v>
      </c>
      <c r="E884" s="168" t="s">
        <v>3</v>
      </c>
      <c r="F884" s="169" t="s">
        <v>333</v>
      </c>
      <c r="H884" s="170">
        <v>2.7</v>
      </c>
      <c r="I884" s="171"/>
      <c r="L884" s="166"/>
      <c r="M884" s="172"/>
      <c r="N884" s="173"/>
      <c r="O884" s="173"/>
      <c r="P884" s="173"/>
      <c r="Q884" s="173"/>
      <c r="R884" s="173"/>
      <c r="S884" s="173"/>
      <c r="T884" s="174"/>
      <c r="AT884" s="168" t="s">
        <v>160</v>
      </c>
      <c r="AU884" s="168" t="s">
        <v>82</v>
      </c>
      <c r="AV884" s="13" t="s">
        <v>82</v>
      </c>
      <c r="AW884" s="13" t="s">
        <v>34</v>
      </c>
      <c r="AX884" s="13" t="s">
        <v>72</v>
      </c>
      <c r="AY884" s="168" t="s">
        <v>150</v>
      </c>
    </row>
    <row r="885" spans="1:65" s="14" customFormat="1">
      <c r="B885" s="179"/>
      <c r="D885" s="167" t="s">
        <v>160</v>
      </c>
      <c r="E885" s="180" t="s">
        <v>3</v>
      </c>
      <c r="F885" s="181" t="s">
        <v>220</v>
      </c>
      <c r="H885" s="182">
        <v>349.34900000000005</v>
      </c>
      <c r="I885" s="183"/>
      <c r="L885" s="179"/>
      <c r="M885" s="184"/>
      <c r="N885" s="185"/>
      <c r="O885" s="185"/>
      <c r="P885" s="185"/>
      <c r="Q885" s="185"/>
      <c r="R885" s="185"/>
      <c r="S885" s="185"/>
      <c r="T885" s="186"/>
      <c r="AT885" s="180" t="s">
        <v>160</v>
      </c>
      <c r="AU885" s="180" t="s">
        <v>82</v>
      </c>
      <c r="AV885" s="14" t="s">
        <v>158</v>
      </c>
      <c r="AW885" s="14" t="s">
        <v>34</v>
      </c>
      <c r="AX885" s="14" t="s">
        <v>80</v>
      </c>
      <c r="AY885" s="180" t="s">
        <v>150</v>
      </c>
    </row>
    <row r="886" spans="1:65" s="2" customFormat="1" ht="24" customHeight="1">
      <c r="A886" s="33"/>
      <c r="B886" s="152"/>
      <c r="C886" s="187" t="s">
        <v>1153</v>
      </c>
      <c r="D886" s="187" t="s">
        <v>285</v>
      </c>
      <c r="E886" s="188" t="s">
        <v>1154</v>
      </c>
      <c r="F886" s="189" t="s">
        <v>1155</v>
      </c>
      <c r="G886" s="190" t="s">
        <v>200</v>
      </c>
      <c r="H886" s="191">
        <v>384.28399999999999</v>
      </c>
      <c r="I886" s="192"/>
      <c r="J886" s="193">
        <f>ROUND(I886*H886,2)</f>
        <v>0</v>
      </c>
      <c r="K886" s="189" t="s">
        <v>157</v>
      </c>
      <c r="L886" s="194"/>
      <c r="M886" s="195" t="s">
        <v>3</v>
      </c>
      <c r="N886" s="196" t="s">
        <v>43</v>
      </c>
      <c r="O886" s="54"/>
      <c r="P886" s="162">
        <f>O886*H886</f>
        <v>0</v>
      </c>
      <c r="Q886" s="162">
        <v>1.26E-2</v>
      </c>
      <c r="R886" s="162">
        <f>Q886*H886</f>
        <v>4.8419784000000003</v>
      </c>
      <c r="S886" s="162">
        <v>0</v>
      </c>
      <c r="T886" s="163">
        <f>S886*H886</f>
        <v>0</v>
      </c>
      <c r="U886" s="33"/>
      <c r="V886" s="33"/>
      <c r="W886" s="33"/>
      <c r="X886" s="33"/>
      <c r="Y886" s="33"/>
      <c r="Z886" s="33"/>
      <c r="AA886" s="33"/>
      <c r="AB886" s="33"/>
      <c r="AC886" s="33"/>
      <c r="AD886" s="33"/>
      <c r="AE886" s="33"/>
      <c r="AR886" s="164" t="s">
        <v>434</v>
      </c>
      <c r="AT886" s="164" t="s">
        <v>285</v>
      </c>
      <c r="AU886" s="164" t="s">
        <v>82</v>
      </c>
      <c r="AY886" s="18" t="s">
        <v>150</v>
      </c>
      <c r="BE886" s="165">
        <f>IF(N886="základní",J886,0)</f>
        <v>0</v>
      </c>
      <c r="BF886" s="165">
        <f>IF(N886="snížená",J886,0)</f>
        <v>0</v>
      </c>
      <c r="BG886" s="165">
        <f>IF(N886="zákl. přenesená",J886,0)</f>
        <v>0</v>
      </c>
      <c r="BH886" s="165">
        <f>IF(N886="sníž. přenesená",J886,0)</f>
        <v>0</v>
      </c>
      <c r="BI886" s="165">
        <f>IF(N886="nulová",J886,0)</f>
        <v>0</v>
      </c>
      <c r="BJ886" s="18" t="s">
        <v>80</v>
      </c>
      <c r="BK886" s="165">
        <f>ROUND(I886*H886,2)</f>
        <v>0</v>
      </c>
      <c r="BL886" s="18" t="s">
        <v>246</v>
      </c>
      <c r="BM886" s="164" t="s">
        <v>1156</v>
      </c>
    </row>
    <row r="887" spans="1:65" s="13" customFormat="1">
      <c r="B887" s="166"/>
      <c r="D887" s="167" t="s">
        <v>160</v>
      </c>
      <c r="F887" s="169" t="s">
        <v>1157</v>
      </c>
      <c r="H887" s="170">
        <v>384.28399999999999</v>
      </c>
      <c r="I887" s="171"/>
      <c r="L887" s="166"/>
      <c r="M887" s="172"/>
      <c r="N887" s="173"/>
      <c r="O887" s="173"/>
      <c r="P887" s="173"/>
      <c r="Q887" s="173"/>
      <c r="R887" s="173"/>
      <c r="S887" s="173"/>
      <c r="T887" s="174"/>
      <c r="AT887" s="168" t="s">
        <v>160</v>
      </c>
      <c r="AU887" s="168" t="s">
        <v>82</v>
      </c>
      <c r="AV887" s="13" t="s">
        <v>82</v>
      </c>
      <c r="AW887" s="13" t="s">
        <v>4</v>
      </c>
      <c r="AX887" s="13" t="s">
        <v>80</v>
      </c>
      <c r="AY887" s="168" t="s">
        <v>150</v>
      </c>
    </row>
    <row r="888" spans="1:65" s="2" customFormat="1" ht="24" customHeight="1">
      <c r="A888" s="33"/>
      <c r="B888" s="152"/>
      <c r="C888" s="153" t="s">
        <v>1158</v>
      </c>
      <c r="D888" s="153" t="s">
        <v>153</v>
      </c>
      <c r="E888" s="154" t="s">
        <v>1159</v>
      </c>
      <c r="F888" s="155" t="s">
        <v>1160</v>
      </c>
      <c r="G888" s="156" t="s">
        <v>200</v>
      </c>
      <c r="H888" s="157">
        <v>349.34899999999999</v>
      </c>
      <c r="I888" s="158"/>
      <c r="J888" s="159">
        <f>ROUND(I888*H888,2)</f>
        <v>0</v>
      </c>
      <c r="K888" s="155" t="s">
        <v>157</v>
      </c>
      <c r="L888" s="34"/>
      <c r="M888" s="160" t="s">
        <v>3</v>
      </c>
      <c r="N888" s="161" t="s">
        <v>43</v>
      </c>
      <c r="O888" s="54"/>
      <c r="P888" s="162">
        <f>O888*H888</f>
        <v>0</v>
      </c>
      <c r="Q888" s="162">
        <v>0</v>
      </c>
      <c r="R888" s="162">
        <f>Q888*H888</f>
        <v>0</v>
      </c>
      <c r="S888" s="162">
        <v>0</v>
      </c>
      <c r="T888" s="163">
        <f>S888*H888</f>
        <v>0</v>
      </c>
      <c r="U888" s="33"/>
      <c r="V888" s="33"/>
      <c r="W888" s="33"/>
      <c r="X888" s="33"/>
      <c r="Y888" s="33"/>
      <c r="Z888" s="33"/>
      <c r="AA888" s="33"/>
      <c r="AB888" s="33"/>
      <c r="AC888" s="33"/>
      <c r="AD888" s="33"/>
      <c r="AE888" s="33"/>
      <c r="AR888" s="164" t="s">
        <v>246</v>
      </c>
      <c r="AT888" s="164" t="s">
        <v>153</v>
      </c>
      <c r="AU888" s="164" t="s">
        <v>82</v>
      </c>
      <c r="AY888" s="18" t="s">
        <v>150</v>
      </c>
      <c r="BE888" s="165">
        <f>IF(N888="základní",J888,0)</f>
        <v>0</v>
      </c>
      <c r="BF888" s="165">
        <f>IF(N888="snížená",J888,0)</f>
        <v>0</v>
      </c>
      <c r="BG888" s="165">
        <f>IF(N888="zákl. přenesená",J888,0)</f>
        <v>0</v>
      </c>
      <c r="BH888" s="165">
        <f>IF(N888="sníž. přenesená",J888,0)</f>
        <v>0</v>
      </c>
      <c r="BI888" s="165">
        <f>IF(N888="nulová",J888,0)</f>
        <v>0</v>
      </c>
      <c r="BJ888" s="18" t="s">
        <v>80</v>
      </c>
      <c r="BK888" s="165">
        <f>ROUND(I888*H888,2)</f>
        <v>0</v>
      </c>
      <c r="BL888" s="18" t="s">
        <v>246</v>
      </c>
      <c r="BM888" s="164" t="s">
        <v>1161</v>
      </c>
    </row>
    <row r="889" spans="1:65" s="13" customFormat="1">
      <c r="B889" s="166"/>
      <c r="D889" s="167" t="s">
        <v>160</v>
      </c>
      <c r="E889" s="168" t="s">
        <v>3</v>
      </c>
      <c r="F889" s="169" t="s">
        <v>313</v>
      </c>
      <c r="H889" s="170">
        <v>16.5</v>
      </c>
      <c r="I889" s="171"/>
      <c r="L889" s="166"/>
      <c r="M889" s="172"/>
      <c r="N889" s="173"/>
      <c r="O889" s="173"/>
      <c r="P889" s="173"/>
      <c r="Q889" s="173"/>
      <c r="R889" s="173"/>
      <c r="S889" s="173"/>
      <c r="T889" s="174"/>
      <c r="AT889" s="168" t="s">
        <v>160</v>
      </c>
      <c r="AU889" s="168" t="s">
        <v>82</v>
      </c>
      <c r="AV889" s="13" t="s">
        <v>82</v>
      </c>
      <c r="AW889" s="13" t="s">
        <v>34</v>
      </c>
      <c r="AX889" s="13" t="s">
        <v>72</v>
      </c>
      <c r="AY889" s="168" t="s">
        <v>150</v>
      </c>
    </row>
    <row r="890" spans="1:65" s="13" customFormat="1">
      <c r="B890" s="166"/>
      <c r="D890" s="167" t="s">
        <v>160</v>
      </c>
      <c r="E890" s="168" t="s">
        <v>3</v>
      </c>
      <c r="F890" s="169" t="s">
        <v>314</v>
      </c>
      <c r="H890" s="170">
        <v>5.4</v>
      </c>
      <c r="I890" s="171"/>
      <c r="L890" s="166"/>
      <c r="M890" s="172"/>
      <c r="N890" s="173"/>
      <c r="O890" s="173"/>
      <c r="P890" s="173"/>
      <c r="Q890" s="173"/>
      <c r="R890" s="173"/>
      <c r="S890" s="173"/>
      <c r="T890" s="174"/>
      <c r="AT890" s="168" t="s">
        <v>160</v>
      </c>
      <c r="AU890" s="168" t="s">
        <v>82</v>
      </c>
      <c r="AV890" s="13" t="s">
        <v>82</v>
      </c>
      <c r="AW890" s="13" t="s">
        <v>34</v>
      </c>
      <c r="AX890" s="13" t="s">
        <v>72</v>
      </c>
      <c r="AY890" s="168" t="s">
        <v>150</v>
      </c>
    </row>
    <row r="891" spans="1:65" s="13" customFormat="1">
      <c r="B891" s="166"/>
      <c r="D891" s="167" t="s">
        <v>160</v>
      </c>
      <c r="E891" s="168" t="s">
        <v>3</v>
      </c>
      <c r="F891" s="169" t="s">
        <v>315</v>
      </c>
      <c r="H891" s="170">
        <v>1.8</v>
      </c>
      <c r="I891" s="171"/>
      <c r="L891" s="166"/>
      <c r="M891" s="172"/>
      <c r="N891" s="173"/>
      <c r="O891" s="173"/>
      <c r="P891" s="173"/>
      <c r="Q891" s="173"/>
      <c r="R891" s="173"/>
      <c r="S891" s="173"/>
      <c r="T891" s="174"/>
      <c r="AT891" s="168" t="s">
        <v>160</v>
      </c>
      <c r="AU891" s="168" t="s">
        <v>82</v>
      </c>
      <c r="AV891" s="13" t="s">
        <v>82</v>
      </c>
      <c r="AW891" s="13" t="s">
        <v>34</v>
      </c>
      <c r="AX891" s="13" t="s">
        <v>72</v>
      </c>
      <c r="AY891" s="168" t="s">
        <v>150</v>
      </c>
    </row>
    <row r="892" spans="1:65" s="13" customFormat="1">
      <c r="B892" s="166"/>
      <c r="D892" s="167" t="s">
        <v>160</v>
      </c>
      <c r="E892" s="168" t="s">
        <v>3</v>
      </c>
      <c r="F892" s="169" t="s">
        <v>316</v>
      </c>
      <c r="H892" s="170">
        <v>21.28</v>
      </c>
      <c r="I892" s="171"/>
      <c r="L892" s="166"/>
      <c r="M892" s="172"/>
      <c r="N892" s="173"/>
      <c r="O892" s="173"/>
      <c r="P892" s="173"/>
      <c r="Q892" s="173"/>
      <c r="R892" s="173"/>
      <c r="S892" s="173"/>
      <c r="T892" s="174"/>
      <c r="AT892" s="168" t="s">
        <v>160</v>
      </c>
      <c r="AU892" s="168" t="s">
        <v>82</v>
      </c>
      <c r="AV892" s="13" t="s">
        <v>82</v>
      </c>
      <c r="AW892" s="13" t="s">
        <v>34</v>
      </c>
      <c r="AX892" s="13" t="s">
        <v>72</v>
      </c>
      <c r="AY892" s="168" t="s">
        <v>150</v>
      </c>
    </row>
    <row r="893" spans="1:65" s="13" customFormat="1">
      <c r="B893" s="166"/>
      <c r="D893" s="167" t="s">
        <v>160</v>
      </c>
      <c r="E893" s="168" t="s">
        <v>3</v>
      </c>
      <c r="F893" s="169" t="s">
        <v>316</v>
      </c>
      <c r="H893" s="170">
        <v>21.28</v>
      </c>
      <c r="I893" s="171"/>
      <c r="L893" s="166"/>
      <c r="M893" s="172"/>
      <c r="N893" s="173"/>
      <c r="O893" s="173"/>
      <c r="P893" s="173"/>
      <c r="Q893" s="173"/>
      <c r="R893" s="173"/>
      <c r="S893" s="173"/>
      <c r="T893" s="174"/>
      <c r="AT893" s="168" t="s">
        <v>160</v>
      </c>
      <c r="AU893" s="168" t="s">
        <v>82</v>
      </c>
      <c r="AV893" s="13" t="s">
        <v>82</v>
      </c>
      <c r="AW893" s="13" t="s">
        <v>34</v>
      </c>
      <c r="AX893" s="13" t="s">
        <v>72</v>
      </c>
      <c r="AY893" s="168" t="s">
        <v>150</v>
      </c>
    </row>
    <row r="894" spans="1:65" s="13" customFormat="1">
      <c r="B894" s="166"/>
      <c r="D894" s="167" t="s">
        <v>160</v>
      </c>
      <c r="E894" s="168" t="s">
        <v>3</v>
      </c>
      <c r="F894" s="169" t="s">
        <v>317</v>
      </c>
      <c r="H894" s="170">
        <v>3</v>
      </c>
      <c r="I894" s="171"/>
      <c r="L894" s="166"/>
      <c r="M894" s="172"/>
      <c r="N894" s="173"/>
      <c r="O894" s="173"/>
      <c r="P894" s="173"/>
      <c r="Q894" s="173"/>
      <c r="R894" s="173"/>
      <c r="S894" s="173"/>
      <c r="T894" s="174"/>
      <c r="AT894" s="168" t="s">
        <v>160</v>
      </c>
      <c r="AU894" s="168" t="s">
        <v>82</v>
      </c>
      <c r="AV894" s="13" t="s">
        <v>82</v>
      </c>
      <c r="AW894" s="13" t="s">
        <v>34</v>
      </c>
      <c r="AX894" s="13" t="s">
        <v>72</v>
      </c>
      <c r="AY894" s="168" t="s">
        <v>150</v>
      </c>
    </row>
    <row r="895" spans="1:65" s="13" customFormat="1">
      <c r="B895" s="166"/>
      <c r="D895" s="167" t="s">
        <v>160</v>
      </c>
      <c r="E895" s="168" t="s">
        <v>3</v>
      </c>
      <c r="F895" s="169" t="s">
        <v>318</v>
      </c>
      <c r="H895" s="170">
        <v>23.783999999999999</v>
      </c>
      <c r="I895" s="171"/>
      <c r="L895" s="166"/>
      <c r="M895" s="172"/>
      <c r="N895" s="173"/>
      <c r="O895" s="173"/>
      <c r="P895" s="173"/>
      <c r="Q895" s="173"/>
      <c r="R895" s="173"/>
      <c r="S895" s="173"/>
      <c r="T895" s="174"/>
      <c r="AT895" s="168" t="s">
        <v>160</v>
      </c>
      <c r="AU895" s="168" t="s">
        <v>82</v>
      </c>
      <c r="AV895" s="13" t="s">
        <v>82</v>
      </c>
      <c r="AW895" s="13" t="s">
        <v>34</v>
      </c>
      <c r="AX895" s="13" t="s">
        <v>72</v>
      </c>
      <c r="AY895" s="168" t="s">
        <v>150</v>
      </c>
    </row>
    <row r="896" spans="1:65" s="13" customFormat="1">
      <c r="B896" s="166"/>
      <c r="D896" s="167" t="s">
        <v>160</v>
      </c>
      <c r="E896" s="168" t="s">
        <v>3</v>
      </c>
      <c r="F896" s="169" t="s">
        <v>319</v>
      </c>
      <c r="H896" s="170">
        <v>15.808</v>
      </c>
      <c r="I896" s="171"/>
      <c r="L896" s="166"/>
      <c r="M896" s="172"/>
      <c r="N896" s="173"/>
      <c r="O896" s="173"/>
      <c r="P896" s="173"/>
      <c r="Q896" s="173"/>
      <c r="R896" s="173"/>
      <c r="S896" s="173"/>
      <c r="T896" s="174"/>
      <c r="AT896" s="168" t="s">
        <v>160</v>
      </c>
      <c r="AU896" s="168" t="s">
        <v>82</v>
      </c>
      <c r="AV896" s="13" t="s">
        <v>82</v>
      </c>
      <c r="AW896" s="13" t="s">
        <v>34</v>
      </c>
      <c r="AX896" s="13" t="s">
        <v>72</v>
      </c>
      <c r="AY896" s="168" t="s">
        <v>150</v>
      </c>
    </row>
    <row r="897" spans="2:51" s="13" customFormat="1">
      <c r="B897" s="166"/>
      <c r="D897" s="167" t="s">
        <v>160</v>
      </c>
      <c r="E897" s="168" t="s">
        <v>3</v>
      </c>
      <c r="F897" s="169" t="s">
        <v>320</v>
      </c>
      <c r="H897" s="170">
        <v>11.688000000000001</v>
      </c>
      <c r="I897" s="171"/>
      <c r="L897" s="166"/>
      <c r="M897" s="172"/>
      <c r="N897" s="173"/>
      <c r="O897" s="173"/>
      <c r="P897" s="173"/>
      <c r="Q897" s="173"/>
      <c r="R897" s="173"/>
      <c r="S897" s="173"/>
      <c r="T897" s="174"/>
      <c r="AT897" s="168" t="s">
        <v>160</v>
      </c>
      <c r="AU897" s="168" t="s">
        <v>82</v>
      </c>
      <c r="AV897" s="13" t="s">
        <v>82</v>
      </c>
      <c r="AW897" s="13" t="s">
        <v>34</v>
      </c>
      <c r="AX897" s="13" t="s">
        <v>72</v>
      </c>
      <c r="AY897" s="168" t="s">
        <v>150</v>
      </c>
    </row>
    <row r="898" spans="2:51" s="13" customFormat="1">
      <c r="B898" s="166"/>
      <c r="D898" s="167" t="s">
        <v>160</v>
      </c>
      <c r="E898" s="168" t="s">
        <v>3</v>
      </c>
      <c r="F898" s="169" t="s">
        <v>321</v>
      </c>
      <c r="H898" s="170">
        <v>26.14</v>
      </c>
      <c r="I898" s="171"/>
      <c r="L898" s="166"/>
      <c r="M898" s="172"/>
      <c r="N898" s="173"/>
      <c r="O898" s="173"/>
      <c r="P898" s="173"/>
      <c r="Q898" s="173"/>
      <c r="R898" s="173"/>
      <c r="S898" s="173"/>
      <c r="T898" s="174"/>
      <c r="AT898" s="168" t="s">
        <v>160</v>
      </c>
      <c r="AU898" s="168" t="s">
        <v>82</v>
      </c>
      <c r="AV898" s="13" t="s">
        <v>82</v>
      </c>
      <c r="AW898" s="13" t="s">
        <v>34</v>
      </c>
      <c r="AX898" s="13" t="s">
        <v>72</v>
      </c>
      <c r="AY898" s="168" t="s">
        <v>150</v>
      </c>
    </row>
    <row r="899" spans="2:51" s="13" customFormat="1">
      <c r="B899" s="166"/>
      <c r="D899" s="167" t="s">
        <v>160</v>
      </c>
      <c r="E899" s="168" t="s">
        <v>3</v>
      </c>
      <c r="F899" s="169" t="s">
        <v>322</v>
      </c>
      <c r="H899" s="170">
        <v>12.46</v>
      </c>
      <c r="I899" s="171"/>
      <c r="L899" s="166"/>
      <c r="M899" s="172"/>
      <c r="N899" s="173"/>
      <c r="O899" s="173"/>
      <c r="P899" s="173"/>
      <c r="Q899" s="173"/>
      <c r="R899" s="173"/>
      <c r="S899" s="173"/>
      <c r="T899" s="174"/>
      <c r="AT899" s="168" t="s">
        <v>160</v>
      </c>
      <c r="AU899" s="168" t="s">
        <v>82</v>
      </c>
      <c r="AV899" s="13" t="s">
        <v>82</v>
      </c>
      <c r="AW899" s="13" t="s">
        <v>34</v>
      </c>
      <c r="AX899" s="13" t="s">
        <v>72</v>
      </c>
      <c r="AY899" s="168" t="s">
        <v>150</v>
      </c>
    </row>
    <row r="900" spans="2:51" s="13" customFormat="1">
      <c r="B900" s="166"/>
      <c r="D900" s="167" t="s">
        <v>160</v>
      </c>
      <c r="E900" s="168" t="s">
        <v>3</v>
      </c>
      <c r="F900" s="169" t="s">
        <v>323</v>
      </c>
      <c r="H900" s="170">
        <v>27.768000000000001</v>
      </c>
      <c r="I900" s="171"/>
      <c r="L900" s="166"/>
      <c r="M900" s="172"/>
      <c r="N900" s="173"/>
      <c r="O900" s="173"/>
      <c r="P900" s="173"/>
      <c r="Q900" s="173"/>
      <c r="R900" s="173"/>
      <c r="S900" s="173"/>
      <c r="T900" s="174"/>
      <c r="AT900" s="168" t="s">
        <v>160</v>
      </c>
      <c r="AU900" s="168" t="s">
        <v>82</v>
      </c>
      <c r="AV900" s="13" t="s">
        <v>82</v>
      </c>
      <c r="AW900" s="13" t="s">
        <v>34</v>
      </c>
      <c r="AX900" s="13" t="s">
        <v>72</v>
      </c>
      <c r="AY900" s="168" t="s">
        <v>150</v>
      </c>
    </row>
    <row r="901" spans="2:51" s="13" customFormat="1">
      <c r="B901" s="166"/>
      <c r="D901" s="167" t="s">
        <v>160</v>
      </c>
      <c r="E901" s="168" t="s">
        <v>3</v>
      </c>
      <c r="F901" s="169" t="s">
        <v>324</v>
      </c>
      <c r="H901" s="170">
        <v>34.92</v>
      </c>
      <c r="I901" s="171"/>
      <c r="L901" s="166"/>
      <c r="M901" s="172"/>
      <c r="N901" s="173"/>
      <c r="O901" s="173"/>
      <c r="P901" s="173"/>
      <c r="Q901" s="173"/>
      <c r="R901" s="173"/>
      <c r="S901" s="173"/>
      <c r="T901" s="174"/>
      <c r="AT901" s="168" t="s">
        <v>160</v>
      </c>
      <c r="AU901" s="168" t="s">
        <v>82</v>
      </c>
      <c r="AV901" s="13" t="s">
        <v>82</v>
      </c>
      <c r="AW901" s="13" t="s">
        <v>34</v>
      </c>
      <c r="AX901" s="13" t="s">
        <v>72</v>
      </c>
      <c r="AY901" s="168" t="s">
        <v>150</v>
      </c>
    </row>
    <row r="902" spans="2:51" s="13" customFormat="1">
      <c r="B902" s="166"/>
      <c r="D902" s="167" t="s">
        <v>160</v>
      </c>
      <c r="E902" s="168" t="s">
        <v>3</v>
      </c>
      <c r="F902" s="169" t="s">
        <v>325</v>
      </c>
      <c r="H902" s="170">
        <v>54.973999999999997</v>
      </c>
      <c r="I902" s="171"/>
      <c r="L902" s="166"/>
      <c r="M902" s="172"/>
      <c r="N902" s="173"/>
      <c r="O902" s="173"/>
      <c r="P902" s="173"/>
      <c r="Q902" s="173"/>
      <c r="R902" s="173"/>
      <c r="S902" s="173"/>
      <c r="T902" s="174"/>
      <c r="AT902" s="168" t="s">
        <v>160</v>
      </c>
      <c r="AU902" s="168" t="s">
        <v>82</v>
      </c>
      <c r="AV902" s="13" t="s">
        <v>82</v>
      </c>
      <c r="AW902" s="13" t="s">
        <v>34</v>
      </c>
      <c r="AX902" s="13" t="s">
        <v>72</v>
      </c>
      <c r="AY902" s="168" t="s">
        <v>150</v>
      </c>
    </row>
    <row r="903" spans="2:51" s="13" customFormat="1">
      <c r="B903" s="166"/>
      <c r="D903" s="167" t="s">
        <v>160</v>
      </c>
      <c r="E903" s="168" t="s">
        <v>3</v>
      </c>
      <c r="F903" s="169" t="s">
        <v>326</v>
      </c>
      <c r="H903" s="170">
        <v>3.165</v>
      </c>
      <c r="I903" s="171"/>
      <c r="L903" s="166"/>
      <c r="M903" s="172"/>
      <c r="N903" s="173"/>
      <c r="O903" s="173"/>
      <c r="P903" s="173"/>
      <c r="Q903" s="173"/>
      <c r="R903" s="173"/>
      <c r="S903" s="173"/>
      <c r="T903" s="174"/>
      <c r="AT903" s="168" t="s">
        <v>160</v>
      </c>
      <c r="AU903" s="168" t="s">
        <v>82</v>
      </c>
      <c r="AV903" s="13" t="s">
        <v>82</v>
      </c>
      <c r="AW903" s="13" t="s">
        <v>34</v>
      </c>
      <c r="AX903" s="13" t="s">
        <v>72</v>
      </c>
      <c r="AY903" s="168" t="s">
        <v>150</v>
      </c>
    </row>
    <row r="904" spans="2:51" s="13" customFormat="1">
      <c r="B904" s="166"/>
      <c r="D904" s="167" t="s">
        <v>160</v>
      </c>
      <c r="E904" s="168" t="s">
        <v>3</v>
      </c>
      <c r="F904" s="169" t="s">
        <v>326</v>
      </c>
      <c r="H904" s="170">
        <v>3.165</v>
      </c>
      <c r="I904" s="171"/>
      <c r="L904" s="166"/>
      <c r="M904" s="172"/>
      <c r="N904" s="173"/>
      <c r="O904" s="173"/>
      <c r="P904" s="173"/>
      <c r="Q904" s="173"/>
      <c r="R904" s="173"/>
      <c r="S904" s="173"/>
      <c r="T904" s="174"/>
      <c r="AT904" s="168" t="s">
        <v>160</v>
      </c>
      <c r="AU904" s="168" t="s">
        <v>82</v>
      </c>
      <c r="AV904" s="13" t="s">
        <v>82</v>
      </c>
      <c r="AW904" s="13" t="s">
        <v>34</v>
      </c>
      <c r="AX904" s="13" t="s">
        <v>72</v>
      </c>
      <c r="AY904" s="168" t="s">
        <v>150</v>
      </c>
    </row>
    <row r="905" spans="2:51" s="13" customFormat="1">
      <c r="B905" s="166"/>
      <c r="D905" s="167" t="s">
        <v>160</v>
      </c>
      <c r="E905" s="168" t="s">
        <v>3</v>
      </c>
      <c r="F905" s="169" t="s">
        <v>327</v>
      </c>
      <c r="H905" s="170">
        <v>20.731999999999999</v>
      </c>
      <c r="I905" s="171"/>
      <c r="L905" s="166"/>
      <c r="M905" s="172"/>
      <c r="N905" s="173"/>
      <c r="O905" s="173"/>
      <c r="P905" s="173"/>
      <c r="Q905" s="173"/>
      <c r="R905" s="173"/>
      <c r="S905" s="173"/>
      <c r="T905" s="174"/>
      <c r="AT905" s="168" t="s">
        <v>160</v>
      </c>
      <c r="AU905" s="168" t="s">
        <v>82</v>
      </c>
      <c r="AV905" s="13" t="s">
        <v>82</v>
      </c>
      <c r="AW905" s="13" t="s">
        <v>34</v>
      </c>
      <c r="AX905" s="13" t="s">
        <v>72</v>
      </c>
      <c r="AY905" s="168" t="s">
        <v>150</v>
      </c>
    </row>
    <row r="906" spans="2:51" s="13" customFormat="1">
      <c r="B906" s="166"/>
      <c r="D906" s="167" t="s">
        <v>160</v>
      </c>
      <c r="E906" s="168" t="s">
        <v>3</v>
      </c>
      <c r="F906" s="169" t="s">
        <v>328</v>
      </c>
      <c r="H906" s="170">
        <v>3.2250000000000001</v>
      </c>
      <c r="I906" s="171"/>
      <c r="L906" s="166"/>
      <c r="M906" s="172"/>
      <c r="N906" s="173"/>
      <c r="O906" s="173"/>
      <c r="P906" s="173"/>
      <c r="Q906" s="173"/>
      <c r="R906" s="173"/>
      <c r="S906" s="173"/>
      <c r="T906" s="174"/>
      <c r="AT906" s="168" t="s">
        <v>160</v>
      </c>
      <c r="AU906" s="168" t="s">
        <v>82</v>
      </c>
      <c r="AV906" s="13" t="s">
        <v>82</v>
      </c>
      <c r="AW906" s="13" t="s">
        <v>34</v>
      </c>
      <c r="AX906" s="13" t="s">
        <v>72</v>
      </c>
      <c r="AY906" s="168" t="s">
        <v>150</v>
      </c>
    </row>
    <row r="907" spans="2:51" s="13" customFormat="1">
      <c r="B907" s="166"/>
      <c r="D907" s="167" t="s">
        <v>160</v>
      </c>
      <c r="E907" s="168" t="s">
        <v>3</v>
      </c>
      <c r="F907" s="169" t="s">
        <v>329</v>
      </c>
      <c r="H907" s="170">
        <v>8.64</v>
      </c>
      <c r="I907" s="171"/>
      <c r="L907" s="166"/>
      <c r="M907" s="172"/>
      <c r="N907" s="173"/>
      <c r="O907" s="173"/>
      <c r="P907" s="173"/>
      <c r="Q907" s="173"/>
      <c r="R907" s="173"/>
      <c r="S907" s="173"/>
      <c r="T907" s="174"/>
      <c r="AT907" s="168" t="s">
        <v>160</v>
      </c>
      <c r="AU907" s="168" t="s">
        <v>82</v>
      </c>
      <c r="AV907" s="13" t="s">
        <v>82</v>
      </c>
      <c r="AW907" s="13" t="s">
        <v>34</v>
      </c>
      <c r="AX907" s="13" t="s">
        <v>72</v>
      </c>
      <c r="AY907" s="168" t="s">
        <v>150</v>
      </c>
    </row>
    <row r="908" spans="2:51" s="13" customFormat="1">
      <c r="B908" s="166"/>
      <c r="D908" s="167" t="s">
        <v>160</v>
      </c>
      <c r="E908" s="168" t="s">
        <v>3</v>
      </c>
      <c r="F908" s="169" t="s">
        <v>330</v>
      </c>
      <c r="H908" s="170">
        <v>9.74</v>
      </c>
      <c r="I908" s="171"/>
      <c r="L908" s="166"/>
      <c r="M908" s="172"/>
      <c r="N908" s="173"/>
      <c r="O908" s="173"/>
      <c r="P908" s="173"/>
      <c r="Q908" s="173"/>
      <c r="R908" s="173"/>
      <c r="S908" s="173"/>
      <c r="T908" s="174"/>
      <c r="AT908" s="168" t="s">
        <v>160</v>
      </c>
      <c r="AU908" s="168" t="s">
        <v>82</v>
      </c>
      <c r="AV908" s="13" t="s">
        <v>82</v>
      </c>
      <c r="AW908" s="13" t="s">
        <v>34</v>
      </c>
      <c r="AX908" s="13" t="s">
        <v>72</v>
      </c>
      <c r="AY908" s="168" t="s">
        <v>150</v>
      </c>
    </row>
    <row r="909" spans="2:51" s="13" customFormat="1">
      <c r="B909" s="166"/>
      <c r="D909" s="167" t="s">
        <v>160</v>
      </c>
      <c r="E909" s="168" t="s">
        <v>3</v>
      </c>
      <c r="F909" s="169" t="s">
        <v>331</v>
      </c>
      <c r="H909" s="170">
        <v>10.039999999999999</v>
      </c>
      <c r="I909" s="171"/>
      <c r="L909" s="166"/>
      <c r="M909" s="172"/>
      <c r="N909" s="173"/>
      <c r="O909" s="173"/>
      <c r="P909" s="173"/>
      <c r="Q909" s="173"/>
      <c r="R909" s="173"/>
      <c r="S909" s="173"/>
      <c r="T909" s="174"/>
      <c r="AT909" s="168" t="s">
        <v>160</v>
      </c>
      <c r="AU909" s="168" t="s">
        <v>82</v>
      </c>
      <c r="AV909" s="13" t="s">
        <v>82</v>
      </c>
      <c r="AW909" s="13" t="s">
        <v>34</v>
      </c>
      <c r="AX909" s="13" t="s">
        <v>72</v>
      </c>
      <c r="AY909" s="168" t="s">
        <v>150</v>
      </c>
    </row>
    <row r="910" spans="2:51" s="13" customFormat="1">
      <c r="B910" s="166"/>
      <c r="D910" s="167" t="s">
        <v>160</v>
      </c>
      <c r="E910" s="168" t="s">
        <v>3</v>
      </c>
      <c r="F910" s="169" t="s">
        <v>332</v>
      </c>
      <c r="H910" s="170">
        <v>11.14</v>
      </c>
      <c r="I910" s="171"/>
      <c r="L910" s="166"/>
      <c r="M910" s="172"/>
      <c r="N910" s="173"/>
      <c r="O910" s="173"/>
      <c r="P910" s="173"/>
      <c r="Q910" s="173"/>
      <c r="R910" s="173"/>
      <c r="S910" s="173"/>
      <c r="T910" s="174"/>
      <c r="AT910" s="168" t="s">
        <v>160</v>
      </c>
      <c r="AU910" s="168" t="s">
        <v>82</v>
      </c>
      <c r="AV910" s="13" t="s">
        <v>82</v>
      </c>
      <c r="AW910" s="13" t="s">
        <v>34</v>
      </c>
      <c r="AX910" s="13" t="s">
        <v>72</v>
      </c>
      <c r="AY910" s="168" t="s">
        <v>150</v>
      </c>
    </row>
    <row r="911" spans="2:51" s="13" customFormat="1">
      <c r="B911" s="166"/>
      <c r="D911" s="167" t="s">
        <v>160</v>
      </c>
      <c r="E911" s="168" t="s">
        <v>3</v>
      </c>
      <c r="F911" s="169" t="s">
        <v>333</v>
      </c>
      <c r="H911" s="170">
        <v>2.7</v>
      </c>
      <c r="I911" s="171"/>
      <c r="L911" s="166"/>
      <c r="M911" s="172"/>
      <c r="N911" s="173"/>
      <c r="O911" s="173"/>
      <c r="P911" s="173"/>
      <c r="Q911" s="173"/>
      <c r="R911" s="173"/>
      <c r="S911" s="173"/>
      <c r="T911" s="174"/>
      <c r="AT911" s="168" t="s">
        <v>160</v>
      </c>
      <c r="AU911" s="168" t="s">
        <v>82</v>
      </c>
      <c r="AV911" s="13" t="s">
        <v>82</v>
      </c>
      <c r="AW911" s="13" t="s">
        <v>34</v>
      </c>
      <c r="AX911" s="13" t="s">
        <v>72</v>
      </c>
      <c r="AY911" s="168" t="s">
        <v>150</v>
      </c>
    </row>
    <row r="912" spans="2:51" s="14" customFormat="1">
      <c r="B912" s="179"/>
      <c r="D912" s="167" t="s">
        <v>160</v>
      </c>
      <c r="E912" s="180" t="s">
        <v>3</v>
      </c>
      <c r="F912" s="181" t="s">
        <v>220</v>
      </c>
      <c r="H912" s="182">
        <v>349.34900000000005</v>
      </c>
      <c r="I912" s="183"/>
      <c r="L912" s="179"/>
      <c r="M912" s="184"/>
      <c r="N912" s="185"/>
      <c r="O912" s="185"/>
      <c r="P912" s="185"/>
      <c r="Q912" s="185"/>
      <c r="R912" s="185"/>
      <c r="S912" s="185"/>
      <c r="T912" s="186"/>
      <c r="AT912" s="180" t="s">
        <v>160</v>
      </c>
      <c r="AU912" s="180" t="s">
        <v>82</v>
      </c>
      <c r="AV912" s="14" t="s">
        <v>158</v>
      </c>
      <c r="AW912" s="14" t="s">
        <v>34</v>
      </c>
      <c r="AX912" s="14" t="s">
        <v>80</v>
      </c>
      <c r="AY912" s="180" t="s">
        <v>150</v>
      </c>
    </row>
    <row r="913" spans="1:65" s="2" customFormat="1" ht="24" customHeight="1">
      <c r="A913" s="33"/>
      <c r="B913" s="152"/>
      <c r="C913" s="153" t="s">
        <v>1162</v>
      </c>
      <c r="D913" s="153" t="s">
        <v>153</v>
      </c>
      <c r="E913" s="154" t="s">
        <v>1163</v>
      </c>
      <c r="F913" s="155" t="s">
        <v>1164</v>
      </c>
      <c r="G913" s="156" t="s">
        <v>200</v>
      </c>
      <c r="H913" s="157">
        <v>349.34899999999999</v>
      </c>
      <c r="I913" s="158"/>
      <c r="J913" s="159">
        <f>ROUND(I913*H913,2)</f>
        <v>0</v>
      </c>
      <c r="K913" s="155" t="s">
        <v>157</v>
      </c>
      <c r="L913" s="34"/>
      <c r="M913" s="160" t="s">
        <v>3</v>
      </c>
      <c r="N913" s="161" t="s">
        <v>43</v>
      </c>
      <c r="O913" s="54"/>
      <c r="P913" s="162">
        <f>O913*H913</f>
        <v>0</v>
      </c>
      <c r="Q913" s="162">
        <v>8.0000000000000002E-3</v>
      </c>
      <c r="R913" s="162">
        <f>Q913*H913</f>
        <v>2.7947920000000002</v>
      </c>
      <c r="S913" s="162">
        <v>0</v>
      </c>
      <c r="T913" s="163">
        <f>S913*H913</f>
        <v>0</v>
      </c>
      <c r="U913" s="33"/>
      <c r="V913" s="33"/>
      <c r="W913" s="33"/>
      <c r="X913" s="33"/>
      <c r="Y913" s="33"/>
      <c r="Z913" s="33"/>
      <c r="AA913" s="33"/>
      <c r="AB913" s="33"/>
      <c r="AC913" s="33"/>
      <c r="AD913" s="33"/>
      <c r="AE913" s="33"/>
      <c r="AR913" s="164" t="s">
        <v>246</v>
      </c>
      <c r="AT913" s="164" t="s">
        <v>153</v>
      </c>
      <c r="AU913" s="164" t="s">
        <v>82</v>
      </c>
      <c r="AY913" s="18" t="s">
        <v>150</v>
      </c>
      <c r="BE913" s="165">
        <f>IF(N913="základní",J913,0)</f>
        <v>0</v>
      </c>
      <c r="BF913" s="165">
        <f>IF(N913="snížená",J913,0)</f>
        <v>0</v>
      </c>
      <c r="BG913" s="165">
        <f>IF(N913="zákl. přenesená",J913,0)</f>
        <v>0</v>
      </c>
      <c r="BH913" s="165">
        <f>IF(N913="sníž. přenesená",J913,0)</f>
        <v>0</v>
      </c>
      <c r="BI913" s="165">
        <f>IF(N913="nulová",J913,0)</f>
        <v>0</v>
      </c>
      <c r="BJ913" s="18" t="s">
        <v>80</v>
      </c>
      <c r="BK913" s="165">
        <f>ROUND(I913*H913,2)</f>
        <v>0</v>
      </c>
      <c r="BL913" s="18" t="s">
        <v>246</v>
      </c>
      <c r="BM913" s="164" t="s">
        <v>1165</v>
      </c>
    </row>
    <row r="914" spans="1:65" s="13" customFormat="1">
      <c r="B914" s="166"/>
      <c r="D914" s="167" t="s">
        <v>160</v>
      </c>
      <c r="E914" s="168" t="s">
        <v>3</v>
      </c>
      <c r="F914" s="169" t="s">
        <v>313</v>
      </c>
      <c r="H914" s="170">
        <v>16.5</v>
      </c>
      <c r="I914" s="171"/>
      <c r="L914" s="166"/>
      <c r="M914" s="172"/>
      <c r="N914" s="173"/>
      <c r="O914" s="173"/>
      <c r="P914" s="173"/>
      <c r="Q914" s="173"/>
      <c r="R914" s="173"/>
      <c r="S914" s="173"/>
      <c r="T914" s="174"/>
      <c r="AT914" s="168" t="s">
        <v>160</v>
      </c>
      <c r="AU914" s="168" t="s">
        <v>82</v>
      </c>
      <c r="AV914" s="13" t="s">
        <v>82</v>
      </c>
      <c r="AW914" s="13" t="s">
        <v>34</v>
      </c>
      <c r="AX914" s="13" t="s">
        <v>72</v>
      </c>
      <c r="AY914" s="168" t="s">
        <v>150</v>
      </c>
    </row>
    <row r="915" spans="1:65" s="13" customFormat="1">
      <c r="B915" s="166"/>
      <c r="D915" s="167" t="s">
        <v>160</v>
      </c>
      <c r="E915" s="168" t="s">
        <v>3</v>
      </c>
      <c r="F915" s="169" t="s">
        <v>314</v>
      </c>
      <c r="H915" s="170">
        <v>5.4</v>
      </c>
      <c r="I915" s="171"/>
      <c r="L915" s="166"/>
      <c r="M915" s="172"/>
      <c r="N915" s="173"/>
      <c r="O915" s="173"/>
      <c r="P915" s="173"/>
      <c r="Q915" s="173"/>
      <c r="R915" s="173"/>
      <c r="S915" s="173"/>
      <c r="T915" s="174"/>
      <c r="AT915" s="168" t="s">
        <v>160</v>
      </c>
      <c r="AU915" s="168" t="s">
        <v>82</v>
      </c>
      <c r="AV915" s="13" t="s">
        <v>82</v>
      </c>
      <c r="AW915" s="13" t="s">
        <v>34</v>
      </c>
      <c r="AX915" s="13" t="s">
        <v>72</v>
      </c>
      <c r="AY915" s="168" t="s">
        <v>150</v>
      </c>
    </row>
    <row r="916" spans="1:65" s="13" customFormat="1">
      <c r="B916" s="166"/>
      <c r="D916" s="167" t="s">
        <v>160</v>
      </c>
      <c r="E916" s="168" t="s">
        <v>3</v>
      </c>
      <c r="F916" s="169" t="s">
        <v>315</v>
      </c>
      <c r="H916" s="170">
        <v>1.8</v>
      </c>
      <c r="I916" s="171"/>
      <c r="L916" s="166"/>
      <c r="M916" s="172"/>
      <c r="N916" s="173"/>
      <c r="O916" s="173"/>
      <c r="P916" s="173"/>
      <c r="Q916" s="173"/>
      <c r="R916" s="173"/>
      <c r="S916" s="173"/>
      <c r="T916" s="174"/>
      <c r="AT916" s="168" t="s">
        <v>160</v>
      </c>
      <c r="AU916" s="168" t="s">
        <v>82</v>
      </c>
      <c r="AV916" s="13" t="s">
        <v>82</v>
      </c>
      <c r="AW916" s="13" t="s">
        <v>34</v>
      </c>
      <c r="AX916" s="13" t="s">
        <v>72</v>
      </c>
      <c r="AY916" s="168" t="s">
        <v>150</v>
      </c>
    </row>
    <row r="917" spans="1:65" s="13" customFormat="1">
      <c r="B917" s="166"/>
      <c r="D917" s="167" t="s">
        <v>160</v>
      </c>
      <c r="E917" s="168" t="s">
        <v>3</v>
      </c>
      <c r="F917" s="169" t="s">
        <v>316</v>
      </c>
      <c r="H917" s="170">
        <v>21.28</v>
      </c>
      <c r="I917" s="171"/>
      <c r="L917" s="166"/>
      <c r="M917" s="172"/>
      <c r="N917" s="173"/>
      <c r="O917" s="173"/>
      <c r="P917" s="173"/>
      <c r="Q917" s="173"/>
      <c r="R917" s="173"/>
      <c r="S917" s="173"/>
      <c r="T917" s="174"/>
      <c r="AT917" s="168" t="s">
        <v>160</v>
      </c>
      <c r="AU917" s="168" t="s">
        <v>82</v>
      </c>
      <c r="AV917" s="13" t="s">
        <v>82</v>
      </c>
      <c r="AW917" s="13" t="s">
        <v>34</v>
      </c>
      <c r="AX917" s="13" t="s">
        <v>72</v>
      </c>
      <c r="AY917" s="168" t="s">
        <v>150</v>
      </c>
    </row>
    <row r="918" spans="1:65" s="13" customFormat="1">
      <c r="B918" s="166"/>
      <c r="D918" s="167" t="s">
        <v>160</v>
      </c>
      <c r="E918" s="168" t="s">
        <v>3</v>
      </c>
      <c r="F918" s="169" t="s">
        <v>316</v>
      </c>
      <c r="H918" s="170">
        <v>21.28</v>
      </c>
      <c r="I918" s="171"/>
      <c r="L918" s="166"/>
      <c r="M918" s="172"/>
      <c r="N918" s="173"/>
      <c r="O918" s="173"/>
      <c r="P918" s="173"/>
      <c r="Q918" s="173"/>
      <c r="R918" s="173"/>
      <c r="S918" s="173"/>
      <c r="T918" s="174"/>
      <c r="AT918" s="168" t="s">
        <v>160</v>
      </c>
      <c r="AU918" s="168" t="s">
        <v>82</v>
      </c>
      <c r="AV918" s="13" t="s">
        <v>82</v>
      </c>
      <c r="AW918" s="13" t="s">
        <v>34</v>
      </c>
      <c r="AX918" s="13" t="s">
        <v>72</v>
      </c>
      <c r="AY918" s="168" t="s">
        <v>150</v>
      </c>
    </row>
    <row r="919" spans="1:65" s="13" customFormat="1">
      <c r="B919" s="166"/>
      <c r="D919" s="167" t="s">
        <v>160</v>
      </c>
      <c r="E919" s="168" t="s">
        <v>3</v>
      </c>
      <c r="F919" s="169" t="s">
        <v>317</v>
      </c>
      <c r="H919" s="170">
        <v>3</v>
      </c>
      <c r="I919" s="171"/>
      <c r="L919" s="166"/>
      <c r="M919" s="172"/>
      <c r="N919" s="173"/>
      <c r="O919" s="173"/>
      <c r="P919" s="173"/>
      <c r="Q919" s="173"/>
      <c r="R919" s="173"/>
      <c r="S919" s="173"/>
      <c r="T919" s="174"/>
      <c r="AT919" s="168" t="s">
        <v>160</v>
      </c>
      <c r="AU919" s="168" t="s">
        <v>82</v>
      </c>
      <c r="AV919" s="13" t="s">
        <v>82</v>
      </c>
      <c r="AW919" s="13" t="s">
        <v>34</v>
      </c>
      <c r="AX919" s="13" t="s">
        <v>72</v>
      </c>
      <c r="AY919" s="168" t="s">
        <v>150</v>
      </c>
    </row>
    <row r="920" spans="1:65" s="13" customFormat="1">
      <c r="B920" s="166"/>
      <c r="D920" s="167" t="s">
        <v>160</v>
      </c>
      <c r="E920" s="168" t="s">
        <v>3</v>
      </c>
      <c r="F920" s="169" t="s">
        <v>318</v>
      </c>
      <c r="H920" s="170">
        <v>23.783999999999999</v>
      </c>
      <c r="I920" s="171"/>
      <c r="L920" s="166"/>
      <c r="M920" s="172"/>
      <c r="N920" s="173"/>
      <c r="O920" s="173"/>
      <c r="P920" s="173"/>
      <c r="Q920" s="173"/>
      <c r="R920" s="173"/>
      <c r="S920" s="173"/>
      <c r="T920" s="174"/>
      <c r="AT920" s="168" t="s">
        <v>160</v>
      </c>
      <c r="AU920" s="168" t="s">
        <v>82</v>
      </c>
      <c r="AV920" s="13" t="s">
        <v>82</v>
      </c>
      <c r="AW920" s="13" t="s">
        <v>34</v>
      </c>
      <c r="AX920" s="13" t="s">
        <v>72</v>
      </c>
      <c r="AY920" s="168" t="s">
        <v>150</v>
      </c>
    </row>
    <row r="921" spans="1:65" s="13" customFormat="1">
      <c r="B921" s="166"/>
      <c r="D921" s="167" t="s">
        <v>160</v>
      </c>
      <c r="E921" s="168" t="s">
        <v>3</v>
      </c>
      <c r="F921" s="169" t="s">
        <v>319</v>
      </c>
      <c r="H921" s="170">
        <v>15.808</v>
      </c>
      <c r="I921" s="171"/>
      <c r="L921" s="166"/>
      <c r="M921" s="172"/>
      <c r="N921" s="173"/>
      <c r="O921" s="173"/>
      <c r="P921" s="173"/>
      <c r="Q921" s="173"/>
      <c r="R921" s="173"/>
      <c r="S921" s="173"/>
      <c r="T921" s="174"/>
      <c r="AT921" s="168" t="s">
        <v>160</v>
      </c>
      <c r="AU921" s="168" t="s">
        <v>82</v>
      </c>
      <c r="AV921" s="13" t="s">
        <v>82</v>
      </c>
      <c r="AW921" s="13" t="s">
        <v>34</v>
      </c>
      <c r="AX921" s="13" t="s">
        <v>72</v>
      </c>
      <c r="AY921" s="168" t="s">
        <v>150</v>
      </c>
    </row>
    <row r="922" spans="1:65" s="13" customFormat="1">
      <c r="B922" s="166"/>
      <c r="D922" s="167" t="s">
        <v>160</v>
      </c>
      <c r="E922" s="168" t="s">
        <v>3</v>
      </c>
      <c r="F922" s="169" t="s">
        <v>320</v>
      </c>
      <c r="H922" s="170">
        <v>11.688000000000001</v>
      </c>
      <c r="I922" s="171"/>
      <c r="L922" s="166"/>
      <c r="M922" s="172"/>
      <c r="N922" s="173"/>
      <c r="O922" s="173"/>
      <c r="P922" s="173"/>
      <c r="Q922" s="173"/>
      <c r="R922" s="173"/>
      <c r="S922" s="173"/>
      <c r="T922" s="174"/>
      <c r="AT922" s="168" t="s">
        <v>160</v>
      </c>
      <c r="AU922" s="168" t="s">
        <v>82</v>
      </c>
      <c r="AV922" s="13" t="s">
        <v>82</v>
      </c>
      <c r="AW922" s="13" t="s">
        <v>34</v>
      </c>
      <c r="AX922" s="13" t="s">
        <v>72</v>
      </c>
      <c r="AY922" s="168" t="s">
        <v>150</v>
      </c>
    </row>
    <row r="923" spans="1:65" s="13" customFormat="1">
      <c r="B923" s="166"/>
      <c r="D923" s="167" t="s">
        <v>160</v>
      </c>
      <c r="E923" s="168" t="s">
        <v>3</v>
      </c>
      <c r="F923" s="169" t="s">
        <v>321</v>
      </c>
      <c r="H923" s="170">
        <v>26.14</v>
      </c>
      <c r="I923" s="171"/>
      <c r="L923" s="166"/>
      <c r="M923" s="172"/>
      <c r="N923" s="173"/>
      <c r="O923" s="173"/>
      <c r="P923" s="173"/>
      <c r="Q923" s="173"/>
      <c r="R923" s="173"/>
      <c r="S923" s="173"/>
      <c r="T923" s="174"/>
      <c r="AT923" s="168" t="s">
        <v>160</v>
      </c>
      <c r="AU923" s="168" t="s">
        <v>82</v>
      </c>
      <c r="AV923" s="13" t="s">
        <v>82</v>
      </c>
      <c r="AW923" s="13" t="s">
        <v>34</v>
      </c>
      <c r="AX923" s="13" t="s">
        <v>72</v>
      </c>
      <c r="AY923" s="168" t="s">
        <v>150</v>
      </c>
    </row>
    <row r="924" spans="1:65" s="13" customFormat="1">
      <c r="B924" s="166"/>
      <c r="D924" s="167" t="s">
        <v>160</v>
      </c>
      <c r="E924" s="168" t="s">
        <v>3</v>
      </c>
      <c r="F924" s="169" t="s">
        <v>322</v>
      </c>
      <c r="H924" s="170">
        <v>12.46</v>
      </c>
      <c r="I924" s="171"/>
      <c r="L924" s="166"/>
      <c r="M924" s="172"/>
      <c r="N924" s="173"/>
      <c r="O924" s="173"/>
      <c r="P924" s="173"/>
      <c r="Q924" s="173"/>
      <c r="R924" s="173"/>
      <c r="S924" s="173"/>
      <c r="T924" s="174"/>
      <c r="AT924" s="168" t="s">
        <v>160</v>
      </c>
      <c r="AU924" s="168" t="s">
        <v>82</v>
      </c>
      <c r="AV924" s="13" t="s">
        <v>82</v>
      </c>
      <c r="AW924" s="13" t="s">
        <v>34</v>
      </c>
      <c r="AX924" s="13" t="s">
        <v>72</v>
      </c>
      <c r="AY924" s="168" t="s">
        <v>150</v>
      </c>
    </row>
    <row r="925" spans="1:65" s="13" customFormat="1">
      <c r="B925" s="166"/>
      <c r="D925" s="167" t="s">
        <v>160</v>
      </c>
      <c r="E925" s="168" t="s">
        <v>3</v>
      </c>
      <c r="F925" s="169" t="s">
        <v>323</v>
      </c>
      <c r="H925" s="170">
        <v>27.768000000000001</v>
      </c>
      <c r="I925" s="171"/>
      <c r="L925" s="166"/>
      <c r="M925" s="172"/>
      <c r="N925" s="173"/>
      <c r="O925" s="173"/>
      <c r="P925" s="173"/>
      <c r="Q925" s="173"/>
      <c r="R925" s="173"/>
      <c r="S925" s="173"/>
      <c r="T925" s="174"/>
      <c r="AT925" s="168" t="s">
        <v>160</v>
      </c>
      <c r="AU925" s="168" t="s">
        <v>82</v>
      </c>
      <c r="AV925" s="13" t="s">
        <v>82</v>
      </c>
      <c r="AW925" s="13" t="s">
        <v>34</v>
      </c>
      <c r="AX925" s="13" t="s">
        <v>72</v>
      </c>
      <c r="AY925" s="168" t="s">
        <v>150</v>
      </c>
    </row>
    <row r="926" spans="1:65" s="13" customFormat="1">
      <c r="B926" s="166"/>
      <c r="D926" s="167" t="s">
        <v>160</v>
      </c>
      <c r="E926" s="168" t="s">
        <v>3</v>
      </c>
      <c r="F926" s="169" t="s">
        <v>324</v>
      </c>
      <c r="H926" s="170">
        <v>34.92</v>
      </c>
      <c r="I926" s="171"/>
      <c r="L926" s="166"/>
      <c r="M926" s="172"/>
      <c r="N926" s="173"/>
      <c r="O926" s="173"/>
      <c r="P926" s="173"/>
      <c r="Q926" s="173"/>
      <c r="R926" s="173"/>
      <c r="S926" s="173"/>
      <c r="T926" s="174"/>
      <c r="AT926" s="168" t="s">
        <v>160</v>
      </c>
      <c r="AU926" s="168" t="s">
        <v>82</v>
      </c>
      <c r="AV926" s="13" t="s">
        <v>82</v>
      </c>
      <c r="AW926" s="13" t="s">
        <v>34</v>
      </c>
      <c r="AX926" s="13" t="s">
        <v>72</v>
      </c>
      <c r="AY926" s="168" t="s">
        <v>150</v>
      </c>
    </row>
    <row r="927" spans="1:65" s="13" customFormat="1">
      <c r="B927" s="166"/>
      <c r="D927" s="167" t="s">
        <v>160</v>
      </c>
      <c r="E927" s="168" t="s">
        <v>3</v>
      </c>
      <c r="F927" s="169" t="s">
        <v>325</v>
      </c>
      <c r="H927" s="170">
        <v>54.973999999999997</v>
      </c>
      <c r="I927" s="171"/>
      <c r="L927" s="166"/>
      <c r="M927" s="172"/>
      <c r="N927" s="173"/>
      <c r="O927" s="173"/>
      <c r="P927" s="173"/>
      <c r="Q927" s="173"/>
      <c r="R927" s="173"/>
      <c r="S927" s="173"/>
      <c r="T927" s="174"/>
      <c r="AT927" s="168" t="s">
        <v>160</v>
      </c>
      <c r="AU927" s="168" t="s">
        <v>82</v>
      </c>
      <c r="AV927" s="13" t="s">
        <v>82</v>
      </c>
      <c r="AW927" s="13" t="s">
        <v>34</v>
      </c>
      <c r="AX927" s="13" t="s">
        <v>72</v>
      </c>
      <c r="AY927" s="168" t="s">
        <v>150</v>
      </c>
    </row>
    <row r="928" spans="1:65" s="13" customFormat="1">
      <c r="B928" s="166"/>
      <c r="D928" s="167" t="s">
        <v>160</v>
      </c>
      <c r="E928" s="168" t="s">
        <v>3</v>
      </c>
      <c r="F928" s="169" t="s">
        <v>326</v>
      </c>
      <c r="H928" s="170">
        <v>3.165</v>
      </c>
      <c r="I928" s="171"/>
      <c r="L928" s="166"/>
      <c r="M928" s="172"/>
      <c r="N928" s="173"/>
      <c r="O928" s="173"/>
      <c r="P928" s="173"/>
      <c r="Q928" s="173"/>
      <c r="R928" s="173"/>
      <c r="S928" s="173"/>
      <c r="T928" s="174"/>
      <c r="AT928" s="168" t="s">
        <v>160</v>
      </c>
      <c r="AU928" s="168" t="s">
        <v>82</v>
      </c>
      <c r="AV928" s="13" t="s">
        <v>82</v>
      </c>
      <c r="AW928" s="13" t="s">
        <v>34</v>
      </c>
      <c r="AX928" s="13" t="s">
        <v>72</v>
      </c>
      <c r="AY928" s="168" t="s">
        <v>150</v>
      </c>
    </row>
    <row r="929" spans="1:65" s="13" customFormat="1">
      <c r="B929" s="166"/>
      <c r="D929" s="167" t="s">
        <v>160</v>
      </c>
      <c r="E929" s="168" t="s">
        <v>3</v>
      </c>
      <c r="F929" s="169" t="s">
        <v>326</v>
      </c>
      <c r="H929" s="170">
        <v>3.165</v>
      </c>
      <c r="I929" s="171"/>
      <c r="L929" s="166"/>
      <c r="M929" s="172"/>
      <c r="N929" s="173"/>
      <c r="O929" s="173"/>
      <c r="P929" s="173"/>
      <c r="Q929" s="173"/>
      <c r="R929" s="173"/>
      <c r="S929" s="173"/>
      <c r="T929" s="174"/>
      <c r="AT929" s="168" t="s">
        <v>160</v>
      </c>
      <c r="AU929" s="168" t="s">
        <v>82</v>
      </c>
      <c r="AV929" s="13" t="s">
        <v>82</v>
      </c>
      <c r="AW929" s="13" t="s">
        <v>34</v>
      </c>
      <c r="AX929" s="13" t="s">
        <v>72</v>
      </c>
      <c r="AY929" s="168" t="s">
        <v>150</v>
      </c>
    </row>
    <row r="930" spans="1:65" s="13" customFormat="1">
      <c r="B930" s="166"/>
      <c r="D930" s="167" t="s">
        <v>160</v>
      </c>
      <c r="E930" s="168" t="s">
        <v>3</v>
      </c>
      <c r="F930" s="169" t="s">
        <v>327</v>
      </c>
      <c r="H930" s="170">
        <v>20.731999999999999</v>
      </c>
      <c r="I930" s="171"/>
      <c r="L930" s="166"/>
      <c r="M930" s="172"/>
      <c r="N930" s="173"/>
      <c r="O930" s="173"/>
      <c r="P930" s="173"/>
      <c r="Q930" s="173"/>
      <c r="R930" s="173"/>
      <c r="S930" s="173"/>
      <c r="T930" s="174"/>
      <c r="AT930" s="168" t="s">
        <v>160</v>
      </c>
      <c r="AU930" s="168" t="s">
        <v>82</v>
      </c>
      <c r="AV930" s="13" t="s">
        <v>82</v>
      </c>
      <c r="AW930" s="13" t="s">
        <v>34</v>
      </c>
      <c r="AX930" s="13" t="s">
        <v>72</v>
      </c>
      <c r="AY930" s="168" t="s">
        <v>150</v>
      </c>
    </row>
    <row r="931" spans="1:65" s="13" customFormat="1">
      <c r="B931" s="166"/>
      <c r="D931" s="167" t="s">
        <v>160</v>
      </c>
      <c r="E931" s="168" t="s">
        <v>3</v>
      </c>
      <c r="F931" s="169" t="s">
        <v>328</v>
      </c>
      <c r="H931" s="170">
        <v>3.2250000000000001</v>
      </c>
      <c r="I931" s="171"/>
      <c r="L931" s="166"/>
      <c r="M931" s="172"/>
      <c r="N931" s="173"/>
      <c r="O931" s="173"/>
      <c r="P931" s="173"/>
      <c r="Q931" s="173"/>
      <c r="R931" s="173"/>
      <c r="S931" s="173"/>
      <c r="T931" s="174"/>
      <c r="AT931" s="168" t="s">
        <v>160</v>
      </c>
      <c r="AU931" s="168" t="s">
        <v>82</v>
      </c>
      <c r="AV931" s="13" t="s">
        <v>82</v>
      </c>
      <c r="AW931" s="13" t="s">
        <v>34</v>
      </c>
      <c r="AX931" s="13" t="s">
        <v>72</v>
      </c>
      <c r="AY931" s="168" t="s">
        <v>150</v>
      </c>
    </row>
    <row r="932" spans="1:65" s="13" customFormat="1">
      <c r="B932" s="166"/>
      <c r="D932" s="167" t="s">
        <v>160</v>
      </c>
      <c r="E932" s="168" t="s">
        <v>3</v>
      </c>
      <c r="F932" s="169" t="s">
        <v>329</v>
      </c>
      <c r="H932" s="170">
        <v>8.64</v>
      </c>
      <c r="I932" s="171"/>
      <c r="L932" s="166"/>
      <c r="M932" s="172"/>
      <c r="N932" s="173"/>
      <c r="O932" s="173"/>
      <c r="P932" s="173"/>
      <c r="Q932" s="173"/>
      <c r="R932" s="173"/>
      <c r="S932" s="173"/>
      <c r="T932" s="174"/>
      <c r="AT932" s="168" t="s">
        <v>160</v>
      </c>
      <c r="AU932" s="168" t="s">
        <v>82</v>
      </c>
      <c r="AV932" s="13" t="s">
        <v>82</v>
      </c>
      <c r="AW932" s="13" t="s">
        <v>34</v>
      </c>
      <c r="AX932" s="13" t="s">
        <v>72</v>
      </c>
      <c r="AY932" s="168" t="s">
        <v>150</v>
      </c>
    </row>
    <row r="933" spans="1:65" s="13" customFormat="1">
      <c r="B933" s="166"/>
      <c r="D933" s="167" t="s">
        <v>160</v>
      </c>
      <c r="E933" s="168" t="s">
        <v>3</v>
      </c>
      <c r="F933" s="169" t="s">
        <v>330</v>
      </c>
      <c r="H933" s="170">
        <v>9.74</v>
      </c>
      <c r="I933" s="171"/>
      <c r="L933" s="166"/>
      <c r="M933" s="172"/>
      <c r="N933" s="173"/>
      <c r="O933" s="173"/>
      <c r="P933" s="173"/>
      <c r="Q933" s="173"/>
      <c r="R933" s="173"/>
      <c r="S933" s="173"/>
      <c r="T933" s="174"/>
      <c r="AT933" s="168" t="s">
        <v>160</v>
      </c>
      <c r="AU933" s="168" t="s">
        <v>82</v>
      </c>
      <c r="AV933" s="13" t="s">
        <v>82</v>
      </c>
      <c r="AW933" s="13" t="s">
        <v>34</v>
      </c>
      <c r="AX933" s="13" t="s">
        <v>72</v>
      </c>
      <c r="AY933" s="168" t="s">
        <v>150</v>
      </c>
    </row>
    <row r="934" spans="1:65" s="13" customFormat="1">
      <c r="B934" s="166"/>
      <c r="D934" s="167" t="s">
        <v>160</v>
      </c>
      <c r="E934" s="168" t="s">
        <v>3</v>
      </c>
      <c r="F934" s="169" t="s">
        <v>331</v>
      </c>
      <c r="H934" s="170">
        <v>10.039999999999999</v>
      </c>
      <c r="I934" s="171"/>
      <c r="L934" s="166"/>
      <c r="M934" s="172"/>
      <c r="N934" s="173"/>
      <c r="O934" s="173"/>
      <c r="P934" s="173"/>
      <c r="Q934" s="173"/>
      <c r="R934" s="173"/>
      <c r="S934" s="173"/>
      <c r="T934" s="174"/>
      <c r="AT934" s="168" t="s">
        <v>160</v>
      </c>
      <c r="AU934" s="168" t="s">
        <v>82</v>
      </c>
      <c r="AV934" s="13" t="s">
        <v>82</v>
      </c>
      <c r="AW934" s="13" t="s">
        <v>34</v>
      </c>
      <c r="AX934" s="13" t="s">
        <v>72</v>
      </c>
      <c r="AY934" s="168" t="s">
        <v>150</v>
      </c>
    </row>
    <row r="935" spans="1:65" s="13" customFormat="1">
      <c r="B935" s="166"/>
      <c r="D935" s="167" t="s">
        <v>160</v>
      </c>
      <c r="E935" s="168" t="s">
        <v>3</v>
      </c>
      <c r="F935" s="169" t="s">
        <v>332</v>
      </c>
      <c r="H935" s="170">
        <v>11.14</v>
      </c>
      <c r="I935" s="171"/>
      <c r="L935" s="166"/>
      <c r="M935" s="172"/>
      <c r="N935" s="173"/>
      <c r="O935" s="173"/>
      <c r="P935" s="173"/>
      <c r="Q935" s="173"/>
      <c r="R935" s="173"/>
      <c r="S935" s="173"/>
      <c r="T935" s="174"/>
      <c r="AT935" s="168" t="s">
        <v>160</v>
      </c>
      <c r="AU935" s="168" t="s">
        <v>82</v>
      </c>
      <c r="AV935" s="13" t="s">
        <v>82</v>
      </c>
      <c r="AW935" s="13" t="s">
        <v>34</v>
      </c>
      <c r="AX935" s="13" t="s">
        <v>72</v>
      </c>
      <c r="AY935" s="168" t="s">
        <v>150</v>
      </c>
    </row>
    <row r="936" spans="1:65" s="13" customFormat="1">
      <c r="B936" s="166"/>
      <c r="D936" s="167" t="s">
        <v>160</v>
      </c>
      <c r="E936" s="168" t="s">
        <v>3</v>
      </c>
      <c r="F936" s="169" t="s">
        <v>333</v>
      </c>
      <c r="H936" s="170">
        <v>2.7</v>
      </c>
      <c r="I936" s="171"/>
      <c r="L936" s="166"/>
      <c r="M936" s="172"/>
      <c r="N936" s="173"/>
      <c r="O936" s="173"/>
      <c r="P936" s="173"/>
      <c r="Q936" s="173"/>
      <c r="R936" s="173"/>
      <c r="S936" s="173"/>
      <c r="T936" s="174"/>
      <c r="AT936" s="168" t="s">
        <v>160</v>
      </c>
      <c r="AU936" s="168" t="s">
        <v>82</v>
      </c>
      <c r="AV936" s="13" t="s">
        <v>82</v>
      </c>
      <c r="AW936" s="13" t="s">
        <v>34</v>
      </c>
      <c r="AX936" s="13" t="s">
        <v>72</v>
      </c>
      <c r="AY936" s="168" t="s">
        <v>150</v>
      </c>
    </row>
    <row r="937" spans="1:65" s="14" customFormat="1">
      <c r="B937" s="179"/>
      <c r="D937" s="167" t="s">
        <v>160</v>
      </c>
      <c r="E937" s="180" t="s">
        <v>3</v>
      </c>
      <c r="F937" s="181" t="s">
        <v>220</v>
      </c>
      <c r="H937" s="182">
        <v>349.34900000000005</v>
      </c>
      <c r="I937" s="183"/>
      <c r="L937" s="179"/>
      <c r="M937" s="184"/>
      <c r="N937" s="185"/>
      <c r="O937" s="185"/>
      <c r="P937" s="185"/>
      <c r="Q937" s="185"/>
      <c r="R937" s="185"/>
      <c r="S937" s="185"/>
      <c r="T937" s="186"/>
      <c r="AT937" s="180" t="s">
        <v>160</v>
      </c>
      <c r="AU937" s="180" t="s">
        <v>82</v>
      </c>
      <c r="AV937" s="14" t="s">
        <v>158</v>
      </c>
      <c r="AW937" s="14" t="s">
        <v>34</v>
      </c>
      <c r="AX937" s="14" t="s">
        <v>80</v>
      </c>
      <c r="AY937" s="180" t="s">
        <v>150</v>
      </c>
    </row>
    <row r="938" spans="1:65" s="2" customFormat="1" ht="24" customHeight="1">
      <c r="A938" s="33"/>
      <c r="B938" s="152"/>
      <c r="C938" s="153" t="s">
        <v>1166</v>
      </c>
      <c r="D938" s="153" t="s">
        <v>153</v>
      </c>
      <c r="E938" s="154" t="s">
        <v>1167</v>
      </c>
      <c r="F938" s="155" t="s">
        <v>1168</v>
      </c>
      <c r="G938" s="156" t="s">
        <v>451</v>
      </c>
      <c r="H938" s="157">
        <v>470.06</v>
      </c>
      <c r="I938" s="158"/>
      <c r="J938" s="159">
        <f>ROUND(I938*H938,2)</f>
        <v>0</v>
      </c>
      <c r="K938" s="155" t="s">
        <v>157</v>
      </c>
      <c r="L938" s="34"/>
      <c r="M938" s="160" t="s">
        <v>3</v>
      </c>
      <c r="N938" s="161" t="s">
        <v>43</v>
      </c>
      <c r="O938" s="54"/>
      <c r="P938" s="162">
        <f>O938*H938</f>
        <v>0</v>
      </c>
      <c r="Q938" s="162">
        <v>3.1E-4</v>
      </c>
      <c r="R938" s="162">
        <f>Q938*H938</f>
        <v>0.1457186</v>
      </c>
      <c r="S938" s="162">
        <v>0</v>
      </c>
      <c r="T938" s="163">
        <f>S938*H938</f>
        <v>0</v>
      </c>
      <c r="U938" s="33"/>
      <c r="V938" s="33"/>
      <c r="W938" s="33"/>
      <c r="X938" s="33"/>
      <c r="Y938" s="33"/>
      <c r="Z938" s="33"/>
      <c r="AA938" s="33"/>
      <c r="AB938" s="33"/>
      <c r="AC938" s="33"/>
      <c r="AD938" s="33"/>
      <c r="AE938" s="33"/>
      <c r="AR938" s="164" t="s">
        <v>246</v>
      </c>
      <c r="AT938" s="164" t="s">
        <v>153</v>
      </c>
      <c r="AU938" s="164" t="s">
        <v>82</v>
      </c>
      <c r="AY938" s="18" t="s">
        <v>150</v>
      </c>
      <c r="BE938" s="165">
        <f>IF(N938="základní",J938,0)</f>
        <v>0</v>
      </c>
      <c r="BF938" s="165">
        <f>IF(N938="snížená",J938,0)</f>
        <v>0</v>
      </c>
      <c r="BG938" s="165">
        <f>IF(N938="zákl. přenesená",J938,0)</f>
        <v>0</v>
      </c>
      <c r="BH938" s="165">
        <f>IF(N938="sníž. přenesená",J938,0)</f>
        <v>0</v>
      </c>
      <c r="BI938" s="165">
        <f>IF(N938="nulová",J938,0)</f>
        <v>0</v>
      </c>
      <c r="BJ938" s="18" t="s">
        <v>80</v>
      </c>
      <c r="BK938" s="165">
        <f>ROUND(I938*H938,2)</f>
        <v>0</v>
      </c>
      <c r="BL938" s="18" t="s">
        <v>246</v>
      </c>
      <c r="BM938" s="164" t="s">
        <v>1169</v>
      </c>
    </row>
    <row r="939" spans="1:65" s="2" customFormat="1" ht="58.5">
      <c r="A939" s="33"/>
      <c r="B939" s="34"/>
      <c r="C939" s="33"/>
      <c r="D939" s="167" t="s">
        <v>170</v>
      </c>
      <c r="E939" s="33"/>
      <c r="F939" s="178" t="s">
        <v>1170</v>
      </c>
      <c r="G939" s="33"/>
      <c r="H939" s="33"/>
      <c r="I939" s="92"/>
      <c r="J939" s="33"/>
      <c r="K939" s="33"/>
      <c r="L939" s="34"/>
      <c r="M939" s="176"/>
      <c r="N939" s="177"/>
      <c r="O939" s="54"/>
      <c r="P939" s="54"/>
      <c r="Q939" s="54"/>
      <c r="R939" s="54"/>
      <c r="S939" s="54"/>
      <c r="T939" s="55"/>
      <c r="U939" s="33"/>
      <c r="V939" s="33"/>
      <c r="W939" s="33"/>
      <c r="X939" s="33"/>
      <c r="Y939" s="33"/>
      <c r="Z939" s="33"/>
      <c r="AA939" s="33"/>
      <c r="AB939" s="33"/>
      <c r="AC939" s="33"/>
      <c r="AD939" s="33"/>
      <c r="AE939" s="33"/>
      <c r="AT939" s="18" t="s">
        <v>170</v>
      </c>
      <c r="AU939" s="18" t="s">
        <v>82</v>
      </c>
    </row>
    <row r="940" spans="1:65" s="13" customFormat="1">
      <c r="B940" s="166"/>
      <c r="D940" s="167" t="s">
        <v>160</v>
      </c>
      <c r="E940" s="168" t="s">
        <v>3</v>
      </c>
      <c r="F940" s="169" t="s">
        <v>1171</v>
      </c>
      <c r="H940" s="170">
        <v>6</v>
      </c>
      <c r="I940" s="171"/>
      <c r="L940" s="166"/>
      <c r="M940" s="172"/>
      <c r="N940" s="173"/>
      <c r="O940" s="173"/>
      <c r="P940" s="173"/>
      <c r="Q940" s="173"/>
      <c r="R940" s="173"/>
      <c r="S940" s="173"/>
      <c r="T940" s="174"/>
      <c r="AT940" s="168" t="s">
        <v>160</v>
      </c>
      <c r="AU940" s="168" t="s">
        <v>82</v>
      </c>
      <c r="AV940" s="13" t="s">
        <v>82</v>
      </c>
      <c r="AW940" s="13" t="s">
        <v>34</v>
      </c>
      <c r="AX940" s="13" t="s">
        <v>72</v>
      </c>
      <c r="AY940" s="168" t="s">
        <v>150</v>
      </c>
    </row>
    <row r="941" spans="1:65" s="13" customFormat="1">
      <c r="B941" s="166"/>
      <c r="D941" s="167" t="s">
        <v>160</v>
      </c>
      <c r="E941" s="168" t="s">
        <v>3</v>
      </c>
      <c r="F941" s="169" t="s">
        <v>1172</v>
      </c>
      <c r="H941" s="170">
        <v>28</v>
      </c>
      <c r="I941" s="171"/>
      <c r="L941" s="166"/>
      <c r="M941" s="172"/>
      <c r="N941" s="173"/>
      <c r="O941" s="173"/>
      <c r="P941" s="173"/>
      <c r="Q941" s="173"/>
      <c r="R941" s="173"/>
      <c r="S941" s="173"/>
      <c r="T941" s="174"/>
      <c r="AT941" s="168" t="s">
        <v>160</v>
      </c>
      <c r="AU941" s="168" t="s">
        <v>82</v>
      </c>
      <c r="AV941" s="13" t="s">
        <v>82</v>
      </c>
      <c r="AW941" s="13" t="s">
        <v>34</v>
      </c>
      <c r="AX941" s="13" t="s">
        <v>72</v>
      </c>
      <c r="AY941" s="168" t="s">
        <v>150</v>
      </c>
    </row>
    <row r="942" spans="1:65" s="13" customFormat="1">
      <c r="B942" s="166"/>
      <c r="D942" s="167" t="s">
        <v>160</v>
      </c>
      <c r="E942" s="168" t="s">
        <v>3</v>
      </c>
      <c r="F942" s="169" t="s">
        <v>1172</v>
      </c>
      <c r="H942" s="170">
        <v>28</v>
      </c>
      <c r="I942" s="171"/>
      <c r="L942" s="166"/>
      <c r="M942" s="172"/>
      <c r="N942" s="173"/>
      <c r="O942" s="173"/>
      <c r="P942" s="173"/>
      <c r="Q942" s="173"/>
      <c r="R942" s="173"/>
      <c r="S942" s="173"/>
      <c r="T942" s="174"/>
      <c r="AT942" s="168" t="s">
        <v>160</v>
      </c>
      <c r="AU942" s="168" t="s">
        <v>82</v>
      </c>
      <c r="AV942" s="13" t="s">
        <v>82</v>
      </c>
      <c r="AW942" s="13" t="s">
        <v>34</v>
      </c>
      <c r="AX942" s="13" t="s">
        <v>72</v>
      </c>
      <c r="AY942" s="168" t="s">
        <v>150</v>
      </c>
    </row>
    <row r="943" spans="1:65" s="13" customFormat="1">
      <c r="B943" s="166"/>
      <c r="D943" s="167" t="s">
        <v>160</v>
      </c>
      <c r="E943" s="168" t="s">
        <v>3</v>
      </c>
      <c r="F943" s="169" t="s">
        <v>1173</v>
      </c>
      <c r="H943" s="170">
        <v>1.5</v>
      </c>
      <c r="I943" s="171"/>
      <c r="L943" s="166"/>
      <c r="M943" s="172"/>
      <c r="N943" s="173"/>
      <c r="O943" s="173"/>
      <c r="P943" s="173"/>
      <c r="Q943" s="173"/>
      <c r="R943" s="173"/>
      <c r="S943" s="173"/>
      <c r="T943" s="174"/>
      <c r="AT943" s="168" t="s">
        <v>160</v>
      </c>
      <c r="AU943" s="168" t="s">
        <v>82</v>
      </c>
      <c r="AV943" s="13" t="s">
        <v>82</v>
      </c>
      <c r="AW943" s="13" t="s">
        <v>34</v>
      </c>
      <c r="AX943" s="13" t="s">
        <v>72</v>
      </c>
      <c r="AY943" s="168" t="s">
        <v>150</v>
      </c>
    </row>
    <row r="944" spans="1:65" s="13" customFormat="1">
      <c r="B944" s="166"/>
      <c r="D944" s="167" t="s">
        <v>160</v>
      </c>
      <c r="E944" s="168" t="s">
        <v>3</v>
      </c>
      <c r="F944" s="169" t="s">
        <v>1174</v>
      </c>
      <c r="H944" s="170">
        <v>20.52</v>
      </c>
      <c r="I944" s="171"/>
      <c r="L944" s="166"/>
      <c r="M944" s="172"/>
      <c r="N944" s="173"/>
      <c r="O944" s="173"/>
      <c r="P944" s="173"/>
      <c r="Q944" s="173"/>
      <c r="R944" s="173"/>
      <c r="S944" s="173"/>
      <c r="T944" s="174"/>
      <c r="AT944" s="168" t="s">
        <v>160</v>
      </c>
      <c r="AU944" s="168" t="s">
        <v>82</v>
      </c>
      <c r="AV944" s="13" t="s">
        <v>82</v>
      </c>
      <c r="AW944" s="13" t="s">
        <v>34</v>
      </c>
      <c r="AX944" s="13" t="s">
        <v>72</v>
      </c>
      <c r="AY944" s="168" t="s">
        <v>150</v>
      </c>
    </row>
    <row r="945" spans="1:65" s="13" customFormat="1">
      <c r="B945" s="166"/>
      <c r="D945" s="167" t="s">
        <v>160</v>
      </c>
      <c r="E945" s="168" t="s">
        <v>3</v>
      </c>
      <c r="F945" s="169" t="s">
        <v>1175</v>
      </c>
      <c r="H945" s="170">
        <v>22.54</v>
      </c>
      <c r="I945" s="171"/>
      <c r="L945" s="166"/>
      <c r="M945" s="172"/>
      <c r="N945" s="173"/>
      <c r="O945" s="173"/>
      <c r="P945" s="173"/>
      <c r="Q945" s="173"/>
      <c r="R945" s="173"/>
      <c r="S945" s="173"/>
      <c r="T945" s="174"/>
      <c r="AT945" s="168" t="s">
        <v>160</v>
      </c>
      <c r="AU945" s="168" t="s">
        <v>82</v>
      </c>
      <c r="AV945" s="13" t="s">
        <v>82</v>
      </c>
      <c r="AW945" s="13" t="s">
        <v>34</v>
      </c>
      <c r="AX945" s="13" t="s">
        <v>72</v>
      </c>
      <c r="AY945" s="168" t="s">
        <v>150</v>
      </c>
    </row>
    <row r="946" spans="1:65" s="13" customFormat="1">
      <c r="B946" s="166"/>
      <c r="D946" s="167" t="s">
        <v>160</v>
      </c>
      <c r="E946" s="168" t="s">
        <v>3</v>
      </c>
      <c r="F946" s="169" t="s">
        <v>1176</v>
      </c>
      <c r="H946" s="170">
        <v>14.84</v>
      </c>
      <c r="I946" s="171"/>
      <c r="L946" s="166"/>
      <c r="M946" s="172"/>
      <c r="N946" s="173"/>
      <c r="O946" s="173"/>
      <c r="P946" s="173"/>
      <c r="Q946" s="173"/>
      <c r="R946" s="173"/>
      <c r="S946" s="173"/>
      <c r="T946" s="174"/>
      <c r="AT946" s="168" t="s">
        <v>160</v>
      </c>
      <c r="AU946" s="168" t="s">
        <v>82</v>
      </c>
      <c r="AV946" s="13" t="s">
        <v>82</v>
      </c>
      <c r="AW946" s="13" t="s">
        <v>34</v>
      </c>
      <c r="AX946" s="13" t="s">
        <v>72</v>
      </c>
      <c r="AY946" s="168" t="s">
        <v>150</v>
      </c>
    </row>
    <row r="947" spans="1:65" s="13" customFormat="1">
      <c r="B947" s="166"/>
      <c r="D947" s="167" t="s">
        <v>160</v>
      </c>
      <c r="E947" s="168" t="s">
        <v>3</v>
      </c>
      <c r="F947" s="169" t="s">
        <v>1177</v>
      </c>
      <c r="H947" s="170">
        <v>30.3</v>
      </c>
      <c r="I947" s="171"/>
      <c r="L947" s="166"/>
      <c r="M947" s="172"/>
      <c r="N947" s="173"/>
      <c r="O947" s="173"/>
      <c r="P947" s="173"/>
      <c r="Q947" s="173"/>
      <c r="R947" s="173"/>
      <c r="S947" s="173"/>
      <c r="T947" s="174"/>
      <c r="AT947" s="168" t="s">
        <v>160</v>
      </c>
      <c r="AU947" s="168" t="s">
        <v>82</v>
      </c>
      <c r="AV947" s="13" t="s">
        <v>82</v>
      </c>
      <c r="AW947" s="13" t="s">
        <v>34</v>
      </c>
      <c r="AX947" s="13" t="s">
        <v>72</v>
      </c>
      <c r="AY947" s="168" t="s">
        <v>150</v>
      </c>
    </row>
    <row r="948" spans="1:65" s="13" customFormat="1">
      <c r="B948" s="166"/>
      <c r="D948" s="167" t="s">
        <v>160</v>
      </c>
      <c r="E948" s="168" t="s">
        <v>3</v>
      </c>
      <c r="F948" s="169" t="s">
        <v>1178</v>
      </c>
      <c r="H948" s="170">
        <v>15.1</v>
      </c>
      <c r="I948" s="171"/>
      <c r="L948" s="166"/>
      <c r="M948" s="172"/>
      <c r="N948" s="173"/>
      <c r="O948" s="173"/>
      <c r="P948" s="173"/>
      <c r="Q948" s="173"/>
      <c r="R948" s="173"/>
      <c r="S948" s="173"/>
      <c r="T948" s="174"/>
      <c r="AT948" s="168" t="s">
        <v>160</v>
      </c>
      <c r="AU948" s="168" t="s">
        <v>82</v>
      </c>
      <c r="AV948" s="13" t="s">
        <v>82</v>
      </c>
      <c r="AW948" s="13" t="s">
        <v>34</v>
      </c>
      <c r="AX948" s="13" t="s">
        <v>72</v>
      </c>
      <c r="AY948" s="168" t="s">
        <v>150</v>
      </c>
    </row>
    <row r="949" spans="1:65" s="13" customFormat="1">
      <c r="B949" s="166"/>
      <c r="D949" s="167" t="s">
        <v>160</v>
      </c>
      <c r="E949" s="168" t="s">
        <v>3</v>
      </c>
      <c r="F949" s="169" t="s">
        <v>1179</v>
      </c>
      <c r="H949" s="170">
        <v>31.04</v>
      </c>
      <c r="I949" s="171"/>
      <c r="L949" s="166"/>
      <c r="M949" s="172"/>
      <c r="N949" s="173"/>
      <c r="O949" s="173"/>
      <c r="P949" s="173"/>
      <c r="Q949" s="173"/>
      <c r="R949" s="173"/>
      <c r="S949" s="173"/>
      <c r="T949" s="174"/>
      <c r="AT949" s="168" t="s">
        <v>160</v>
      </c>
      <c r="AU949" s="168" t="s">
        <v>82</v>
      </c>
      <c r="AV949" s="13" t="s">
        <v>82</v>
      </c>
      <c r="AW949" s="13" t="s">
        <v>34</v>
      </c>
      <c r="AX949" s="13" t="s">
        <v>72</v>
      </c>
      <c r="AY949" s="168" t="s">
        <v>150</v>
      </c>
    </row>
    <row r="950" spans="1:65" s="13" customFormat="1">
      <c r="B950" s="166"/>
      <c r="D950" s="167" t="s">
        <v>160</v>
      </c>
      <c r="E950" s="168" t="s">
        <v>3</v>
      </c>
      <c r="F950" s="169" t="s">
        <v>1180</v>
      </c>
      <c r="H950" s="170">
        <v>30.2</v>
      </c>
      <c r="I950" s="171"/>
      <c r="L950" s="166"/>
      <c r="M950" s="172"/>
      <c r="N950" s="173"/>
      <c r="O950" s="173"/>
      <c r="P950" s="173"/>
      <c r="Q950" s="173"/>
      <c r="R950" s="173"/>
      <c r="S950" s="173"/>
      <c r="T950" s="174"/>
      <c r="AT950" s="168" t="s">
        <v>160</v>
      </c>
      <c r="AU950" s="168" t="s">
        <v>82</v>
      </c>
      <c r="AV950" s="13" t="s">
        <v>82</v>
      </c>
      <c r="AW950" s="13" t="s">
        <v>34</v>
      </c>
      <c r="AX950" s="13" t="s">
        <v>72</v>
      </c>
      <c r="AY950" s="168" t="s">
        <v>150</v>
      </c>
    </row>
    <row r="951" spans="1:65" s="13" customFormat="1">
      <c r="B951" s="166"/>
      <c r="D951" s="167" t="s">
        <v>160</v>
      </c>
      <c r="E951" s="168" t="s">
        <v>3</v>
      </c>
      <c r="F951" s="169" t="s">
        <v>1181</v>
      </c>
      <c r="H951" s="170">
        <v>60.66</v>
      </c>
      <c r="I951" s="171"/>
      <c r="L951" s="166"/>
      <c r="M951" s="172"/>
      <c r="N951" s="173"/>
      <c r="O951" s="173"/>
      <c r="P951" s="173"/>
      <c r="Q951" s="173"/>
      <c r="R951" s="173"/>
      <c r="S951" s="173"/>
      <c r="T951" s="174"/>
      <c r="AT951" s="168" t="s">
        <v>160</v>
      </c>
      <c r="AU951" s="168" t="s">
        <v>82</v>
      </c>
      <c r="AV951" s="13" t="s">
        <v>82</v>
      </c>
      <c r="AW951" s="13" t="s">
        <v>34</v>
      </c>
      <c r="AX951" s="13" t="s">
        <v>72</v>
      </c>
      <c r="AY951" s="168" t="s">
        <v>150</v>
      </c>
    </row>
    <row r="952" spans="1:65" s="13" customFormat="1">
      <c r="B952" s="166"/>
      <c r="D952" s="167" t="s">
        <v>160</v>
      </c>
      <c r="E952" s="168" t="s">
        <v>3</v>
      </c>
      <c r="F952" s="169" t="s">
        <v>1182</v>
      </c>
      <c r="H952" s="170">
        <v>4.5</v>
      </c>
      <c r="I952" s="171"/>
      <c r="L952" s="166"/>
      <c r="M952" s="172"/>
      <c r="N952" s="173"/>
      <c r="O952" s="173"/>
      <c r="P952" s="173"/>
      <c r="Q952" s="173"/>
      <c r="R952" s="173"/>
      <c r="S952" s="173"/>
      <c r="T952" s="174"/>
      <c r="AT952" s="168" t="s">
        <v>160</v>
      </c>
      <c r="AU952" s="168" t="s">
        <v>82</v>
      </c>
      <c r="AV952" s="13" t="s">
        <v>82</v>
      </c>
      <c r="AW952" s="13" t="s">
        <v>34</v>
      </c>
      <c r="AX952" s="13" t="s">
        <v>72</v>
      </c>
      <c r="AY952" s="168" t="s">
        <v>150</v>
      </c>
    </row>
    <row r="953" spans="1:65" s="13" customFormat="1">
      <c r="B953" s="166"/>
      <c r="D953" s="167" t="s">
        <v>160</v>
      </c>
      <c r="E953" s="168" t="s">
        <v>3</v>
      </c>
      <c r="F953" s="169" t="s">
        <v>1183</v>
      </c>
      <c r="H953" s="170">
        <v>19.86</v>
      </c>
      <c r="I953" s="171"/>
      <c r="L953" s="166"/>
      <c r="M953" s="172"/>
      <c r="N953" s="173"/>
      <c r="O953" s="173"/>
      <c r="P953" s="173"/>
      <c r="Q953" s="173"/>
      <c r="R953" s="173"/>
      <c r="S953" s="173"/>
      <c r="T953" s="174"/>
      <c r="AT953" s="168" t="s">
        <v>160</v>
      </c>
      <c r="AU953" s="168" t="s">
        <v>82</v>
      </c>
      <c r="AV953" s="13" t="s">
        <v>82</v>
      </c>
      <c r="AW953" s="13" t="s">
        <v>34</v>
      </c>
      <c r="AX953" s="13" t="s">
        <v>72</v>
      </c>
      <c r="AY953" s="168" t="s">
        <v>150</v>
      </c>
    </row>
    <row r="954" spans="1:65" s="13" customFormat="1">
      <c r="B954" s="166"/>
      <c r="D954" s="167" t="s">
        <v>160</v>
      </c>
      <c r="E954" s="168" t="s">
        <v>3</v>
      </c>
      <c r="F954" s="169" t="s">
        <v>1184</v>
      </c>
      <c r="H954" s="170">
        <v>14</v>
      </c>
      <c r="I954" s="171"/>
      <c r="L954" s="166"/>
      <c r="M954" s="172"/>
      <c r="N954" s="173"/>
      <c r="O954" s="173"/>
      <c r="P954" s="173"/>
      <c r="Q954" s="173"/>
      <c r="R954" s="173"/>
      <c r="S954" s="173"/>
      <c r="T954" s="174"/>
      <c r="AT954" s="168" t="s">
        <v>160</v>
      </c>
      <c r="AU954" s="168" t="s">
        <v>82</v>
      </c>
      <c r="AV954" s="13" t="s">
        <v>82</v>
      </c>
      <c r="AW954" s="13" t="s">
        <v>34</v>
      </c>
      <c r="AX954" s="13" t="s">
        <v>72</v>
      </c>
      <c r="AY954" s="168" t="s">
        <v>150</v>
      </c>
    </row>
    <row r="955" spans="1:65" s="13" customFormat="1">
      <c r="B955" s="166"/>
      <c r="D955" s="167" t="s">
        <v>160</v>
      </c>
      <c r="E955" s="168" t="s">
        <v>3</v>
      </c>
      <c r="F955" s="169" t="s">
        <v>1185</v>
      </c>
      <c r="H955" s="170">
        <v>14.5</v>
      </c>
      <c r="I955" s="171"/>
      <c r="L955" s="166"/>
      <c r="M955" s="172"/>
      <c r="N955" s="173"/>
      <c r="O955" s="173"/>
      <c r="P955" s="173"/>
      <c r="Q955" s="173"/>
      <c r="R955" s="173"/>
      <c r="S955" s="173"/>
      <c r="T955" s="174"/>
      <c r="AT955" s="168" t="s">
        <v>160</v>
      </c>
      <c r="AU955" s="168" t="s">
        <v>82</v>
      </c>
      <c r="AV955" s="13" t="s">
        <v>82</v>
      </c>
      <c r="AW955" s="13" t="s">
        <v>34</v>
      </c>
      <c r="AX955" s="13" t="s">
        <v>72</v>
      </c>
      <c r="AY955" s="168" t="s">
        <v>150</v>
      </c>
    </row>
    <row r="956" spans="1:65" s="13" customFormat="1">
      <c r="B956" s="166"/>
      <c r="D956" s="167" t="s">
        <v>160</v>
      </c>
      <c r="E956" s="168" t="s">
        <v>3</v>
      </c>
      <c r="F956" s="169" t="s">
        <v>1186</v>
      </c>
      <c r="H956" s="170">
        <v>14</v>
      </c>
      <c r="I956" s="171"/>
      <c r="L956" s="166"/>
      <c r="M956" s="172"/>
      <c r="N956" s="173"/>
      <c r="O956" s="173"/>
      <c r="P956" s="173"/>
      <c r="Q956" s="173"/>
      <c r="R956" s="173"/>
      <c r="S956" s="173"/>
      <c r="T956" s="174"/>
      <c r="AT956" s="168" t="s">
        <v>160</v>
      </c>
      <c r="AU956" s="168" t="s">
        <v>82</v>
      </c>
      <c r="AV956" s="13" t="s">
        <v>82</v>
      </c>
      <c r="AW956" s="13" t="s">
        <v>34</v>
      </c>
      <c r="AX956" s="13" t="s">
        <v>72</v>
      </c>
      <c r="AY956" s="168" t="s">
        <v>150</v>
      </c>
    </row>
    <row r="957" spans="1:65" s="13" customFormat="1">
      <c r="B957" s="166"/>
      <c r="D957" s="167" t="s">
        <v>160</v>
      </c>
      <c r="E957" s="168" t="s">
        <v>3</v>
      </c>
      <c r="F957" s="169" t="s">
        <v>1187</v>
      </c>
      <c r="H957" s="170">
        <v>14.5</v>
      </c>
      <c r="I957" s="171"/>
      <c r="L957" s="166"/>
      <c r="M957" s="172"/>
      <c r="N957" s="173"/>
      <c r="O957" s="173"/>
      <c r="P957" s="173"/>
      <c r="Q957" s="173"/>
      <c r="R957" s="173"/>
      <c r="S957" s="173"/>
      <c r="T957" s="174"/>
      <c r="AT957" s="168" t="s">
        <v>160</v>
      </c>
      <c r="AU957" s="168" t="s">
        <v>82</v>
      </c>
      <c r="AV957" s="13" t="s">
        <v>82</v>
      </c>
      <c r="AW957" s="13" t="s">
        <v>34</v>
      </c>
      <c r="AX957" s="13" t="s">
        <v>72</v>
      </c>
      <c r="AY957" s="168" t="s">
        <v>150</v>
      </c>
    </row>
    <row r="958" spans="1:65" s="13" customFormat="1">
      <c r="B958" s="166"/>
      <c r="D958" s="167" t="s">
        <v>160</v>
      </c>
      <c r="E958" s="168" t="s">
        <v>3</v>
      </c>
      <c r="F958" s="169" t="s">
        <v>809</v>
      </c>
      <c r="H958" s="170">
        <v>100</v>
      </c>
      <c r="I958" s="171"/>
      <c r="L958" s="166"/>
      <c r="M958" s="172"/>
      <c r="N958" s="173"/>
      <c r="O958" s="173"/>
      <c r="P958" s="173"/>
      <c r="Q958" s="173"/>
      <c r="R958" s="173"/>
      <c r="S958" s="173"/>
      <c r="T958" s="174"/>
      <c r="AT958" s="168" t="s">
        <v>160</v>
      </c>
      <c r="AU958" s="168" t="s">
        <v>82</v>
      </c>
      <c r="AV958" s="13" t="s">
        <v>82</v>
      </c>
      <c r="AW958" s="13" t="s">
        <v>34</v>
      </c>
      <c r="AX958" s="13" t="s">
        <v>72</v>
      </c>
      <c r="AY958" s="168" t="s">
        <v>150</v>
      </c>
    </row>
    <row r="959" spans="1:65" s="14" customFormat="1">
      <c r="B959" s="179"/>
      <c r="D959" s="167" t="s">
        <v>160</v>
      </c>
      <c r="E959" s="180" t="s">
        <v>3</v>
      </c>
      <c r="F959" s="181" t="s">
        <v>220</v>
      </c>
      <c r="H959" s="182">
        <v>470.06</v>
      </c>
      <c r="I959" s="183"/>
      <c r="L959" s="179"/>
      <c r="M959" s="184"/>
      <c r="N959" s="185"/>
      <c r="O959" s="185"/>
      <c r="P959" s="185"/>
      <c r="Q959" s="185"/>
      <c r="R959" s="185"/>
      <c r="S959" s="185"/>
      <c r="T959" s="186"/>
      <c r="AT959" s="180" t="s">
        <v>160</v>
      </c>
      <c r="AU959" s="180" t="s">
        <v>82</v>
      </c>
      <c r="AV959" s="14" t="s">
        <v>158</v>
      </c>
      <c r="AW959" s="14" t="s">
        <v>34</v>
      </c>
      <c r="AX959" s="14" t="s">
        <v>80</v>
      </c>
      <c r="AY959" s="180" t="s">
        <v>150</v>
      </c>
    </row>
    <row r="960" spans="1:65" s="2" customFormat="1" ht="24" customHeight="1">
      <c r="A960" s="33"/>
      <c r="B960" s="152"/>
      <c r="C960" s="153" t="s">
        <v>1188</v>
      </c>
      <c r="D960" s="153" t="s">
        <v>153</v>
      </c>
      <c r="E960" s="154" t="s">
        <v>1189</v>
      </c>
      <c r="F960" s="155" t="s">
        <v>1190</v>
      </c>
      <c r="G960" s="156" t="s">
        <v>451</v>
      </c>
      <c r="H960" s="157">
        <v>355.13</v>
      </c>
      <c r="I960" s="158"/>
      <c r="J960" s="159">
        <f>ROUND(I960*H960,2)</f>
        <v>0</v>
      </c>
      <c r="K960" s="155" t="s">
        <v>157</v>
      </c>
      <c r="L960" s="34"/>
      <c r="M960" s="160" t="s">
        <v>3</v>
      </c>
      <c r="N960" s="161" t="s">
        <v>43</v>
      </c>
      <c r="O960" s="54"/>
      <c r="P960" s="162">
        <f>O960*H960</f>
        <v>0</v>
      </c>
      <c r="Q960" s="162">
        <v>2.5999999999999998E-4</v>
      </c>
      <c r="R960" s="162">
        <f>Q960*H960</f>
        <v>9.2333799999999994E-2</v>
      </c>
      <c r="S960" s="162">
        <v>0</v>
      </c>
      <c r="T960" s="163">
        <f>S960*H960</f>
        <v>0</v>
      </c>
      <c r="U960" s="33"/>
      <c r="V960" s="33"/>
      <c r="W960" s="33"/>
      <c r="X960" s="33"/>
      <c r="Y960" s="33"/>
      <c r="Z960" s="33"/>
      <c r="AA960" s="33"/>
      <c r="AB960" s="33"/>
      <c r="AC960" s="33"/>
      <c r="AD960" s="33"/>
      <c r="AE960" s="33"/>
      <c r="AR960" s="164" t="s">
        <v>246</v>
      </c>
      <c r="AT960" s="164" t="s">
        <v>153</v>
      </c>
      <c r="AU960" s="164" t="s">
        <v>82</v>
      </c>
      <c r="AY960" s="18" t="s">
        <v>150</v>
      </c>
      <c r="BE960" s="165">
        <f>IF(N960="základní",J960,0)</f>
        <v>0</v>
      </c>
      <c r="BF960" s="165">
        <f>IF(N960="snížená",J960,0)</f>
        <v>0</v>
      </c>
      <c r="BG960" s="165">
        <f>IF(N960="zákl. přenesená",J960,0)</f>
        <v>0</v>
      </c>
      <c r="BH960" s="165">
        <f>IF(N960="sníž. přenesená",J960,0)</f>
        <v>0</v>
      </c>
      <c r="BI960" s="165">
        <f>IF(N960="nulová",J960,0)</f>
        <v>0</v>
      </c>
      <c r="BJ960" s="18" t="s">
        <v>80</v>
      </c>
      <c r="BK960" s="165">
        <f>ROUND(I960*H960,2)</f>
        <v>0</v>
      </c>
      <c r="BL960" s="18" t="s">
        <v>246</v>
      </c>
      <c r="BM960" s="164" t="s">
        <v>1191</v>
      </c>
    </row>
    <row r="961" spans="1:51" s="2" customFormat="1" ht="58.5">
      <c r="A961" s="33"/>
      <c r="B961" s="34"/>
      <c r="C961" s="33"/>
      <c r="D961" s="167" t="s">
        <v>170</v>
      </c>
      <c r="E961" s="33"/>
      <c r="F961" s="178" t="s">
        <v>1170</v>
      </c>
      <c r="G961" s="33"/>
      <c r="H961" s="33"/>
      <c r="I961" s="92"/>
      <c r="J961" s="33"/>
      <c r="K961" s="33"/>
      <c r="L961" s="34"/>
      <c r="M961" s="176"/>
      <c r="N961" s="177"/>
      <c r="O961" s="54"/>
      <c r="P961" s="54"/>
      <c r="Q961" s="54"/>
      <c r="R961" s="54"/>
      <c r="S961" s="54"/>
      <c r="T961" s="55"/>
      <c r="U961" s="33"/>
      <c r="V961" s="33"/>
      <c r="W961" s="33"/>
      <c r="X961" s="33"/>
      <c r="Y961" s="33"/>
      <c r="Z961" s="33"/>
      <c r="AA961" s="33"/>
      <c r="AB961" s="33"/>
      <c r="AC961" s="33"/>
      <c r="AD961" s="33"/>
      <c r="AE961" s="33"/>
      <c r="AT961" s="18" t="s">
        <v>170</v>
      </c>
      <c r="AU961" s="18" t="s">
        <v>82</v>
      </c>
    </row>
    <row r="962" spans="1:51" s="13" customFormat="1">
      <c r="B962" s="166"/>
      <c r="D962" s="167" t="s">
        <v>160</v>
      </c>
      <c r="E962" s="168" t="s">
        <v>3</v>
      </c>
      <c r="F962" s="169" t="s">
        <v>1192</v>
      </c>
      <c r="H962" s="170">
        <v>23</v>
      </c>
      <c r="I962" s="171"/>
      <c r="L962" s="166"/>
      <c r="M962" s="172"/>
      <c r="N962" s="173"/>
      <c r="O962" s="173"/>
      <c r="P962" s="173"/>
      <c r="Q962" s="173"/>
      <c r="R962" s="173"/>
      <c r="S962" s="173"/>
      <c r="T962" s="174"/>
      <c r="AT962" s="168" t="s">
        <v>160</v>
      </c>
      <c r="AU962" s="168" t="s">
        <v>82</v>
      </c>
      <c r="AV962" s="13" t="s">
        <v>82</v>
      </c>
      <c r="AW962" s="13" t="s">
        <v>34</v>
      </c>
      <c r="AX962" s="13" t="s">
        <v>72</v>
      </c>
      <c r="AY962" s="168" t="s">
        <v>150</v>
      </c>
    </row>
    <row r="963" spans="1:51" s="13" customFormat="1">
      <c r="B963" s="166"/>
      <c r="D963" s="167" t="s">
        <v>160</v>
      </c>
      <c r="E963" s="168" t="s">
        <v>3</v>
      </c>
      <c r="F963" s="169" t="s">
        <v>1193</v>
      </c>
      <c r="H963" s="170">
        <v>4.8</v>
      </c>
      <c r="I963" s="171"/>
      <c r="L963" s="166"/>
      <c r="M963" s="172"/>
      <c r="N963" s="173"/>
      <c r="O963" s="173"/>
      <c r="P963" s="173"/>
      <c r="Q963" s="173"/>
      <c r="R963" s="173"/>
      <c r="S963" s="173"/>
      <c r="T963" s="174"/>
      <c r="AT963" s="168" t="s">
        <v>160</v>
      </c>
      <c r="AU963" s="168" t="s">
        <v>82</v>
      </c>
      <c r="AV963" s="13" t="s">
        <v>82</v>
      </c>
      <c r="AW963" s="13" t="s">
        <v>34</v>
      </c>
      <c r="AX963" s="13" t="s">
        <v>72</v>
      </c>
      <c r="AY963" s="168" t="s">
        <v>150</v>
      </c>
    </row>
    <row r="964" spans="1:51" s="13" customFormat="1">
      <c r="B964" s="166"/>
      <c r="D964" s="167" t="s">
        <v>160</v>
      </c>
      <c r="E964" s="168" t="s">
        <v>3</v>
      </c>
      <c r="F964" s="169" t="s">
        <v>1193</v>
      </c>
      <c r="H964" s="170">
        <v>4.8</v>
      </c>
      <c r="I964" s="171"/>
      <c r="L964" s="166"/>
      <c r="M964" s="172"/>
      <c r="N964" s="173"/>
      <c r="O964" s="173"/>
      <c r="P964" s="173"/>
      <c r="Q964" s="173"/>
      <c r="R964" s="173"/>
      <c r="S964" s="173"/>
      <c r="T964" s="174"/>
      <c r="AT964" s="168" t="s">
        <v>160</v>
      </c>
      <c r="AU964" s="168" t="s">
        <v>82</v>
      </c>
      <c r="AV964" s="13" t="s">
        <v>82</v>
      </c>
      <c r="AW964" s="13" t="s">
        <v>34</v>
      </c>
      <c r="AX964" s="13" t="s">
        <v>72</v>
      </c>
      <c r="AY964" s="168" t="s">
        <v>150</v>
      </c>
    </row>
    <row r="965" spans="1:51" s="13" customFormat="1">
      <c r="B965" s="166"/>
      <c r="D965" s="167" t="s">
        <v>160</v>
      </c>
      <c r="E965" s="168" t="s">
        <v>3</v>
      </c>
      <c r="F965" s="169" t="s">
        <v>1194</v>
      </c>
      <c r="H965" s="170">
        <v>4.2</v>
      </c>
      <c r="I965" s="171"/>
      <c r="L965" s="166"/>
      <c r="M965" s="172"/>
      <c r="N965" s="173"/>
      <c r="O965" s="173"/>
      <c r="P965" s="173"/>
      <c r="Q965" s="173"/>
      <c r="R965" s="173"/>
      <c r="S965" s="173"/>
      <c r="T965" s="174"/>
      <c r="AT965" s="168" t="s">
        <v>160</v>
      </c>
      <c r="AU965" s="168" t="s">
        <v>82</v>
      </c>
      <c r="AV965" s="13" t="s">
        <v>82</v>
      </c>
      <c r="AW965" s="13" t="s">
        <v>34</v>
      </c>
      <c r="AX965" s="13" t="s">
        <v>72</v>
      </c>
      <c r="AY965" s="168" t="s">
        <v>150</v>
      </c>
    </row>
    <row r="966" spans="1:51" s="13" customFormat="1">
      <c r="B966" s="166"/>
      <c r="D966" s="167" t="s">
        <v>160</v>
      </c>
      <c r="E966" s="168" t="s">
        <v>3</v>
      </c>
      <c r="F966" s="169" t="s">
        <v>1195</v>
      </c>
      <c r="H966" s="170">
        <v>15.2</v>
      </c>
      <c r="I966" s="171"/>
      <c r="L966" s="166"/>
      <c r="M966" s="172"/>
      <c r="N966" s="173"/>
      <c r="O966" s="173"/>
      <c r="P966" s="173"/>
      <c r="Q966" s="173"/>
      <c r="R966" s="173"/>
      <c r="S966" s="173"/>
      <c r="T966" s="174"/>
      <c r="AT966" s="168" t="s">
        <v>160</v>
      </c>
      <c r="AU966" s="168" t="s">
        <v>82</v>
      </c>
      <c r="AV966" s="13" t="s">
        <v>82</v>
      </c>
      <c r="AW966" s="13" t="s">
        <v>34</v>
      </c>
      <c r="AX966" s="13" t="s">
        <v>72</v>
      </c>
      <c r="AY966" s="168" t="s">
        <v>150</v>
      </c>
    </row>
    <row r="967" spans="1:51" s="13" customFormat="1">
      <c r="B967" s="166"/>
      <c r="D967" s="167" t="s">
        <v>160</v>
      </c>
      <c r="E967" s="168" t="s">
        <v>3</v>
      </c>
      <c r="F967" s="169" t="s">
        <v>1195</v>
      </c>
      <c r="H967" s="170">
        <v>15.2</v>
      </c>
      <c r="I967" s="171"/>
      <c r="L967" s="166"/>
      <c r="M967" s="172"/>
      <c r="N967" s="173"/>
      <c r="O967" s="173"/>
      <c r="P967" s="173"/>
      <c r="Q967" s="173"/>
      <c r="R967" s="173"/>
      <c r="S967" s="173"/>
      <c r="T967" s="174"/>
      <c r="AT967" s="168" t="s">
        <v>160</v>
      </c>
      <c r="AU967" s="168" t="s">
        <v>82</v>
      </c>
      <c r="AV967" s="13" t="s">
        <v>82</v>
      </c>
      <c r="AW967" s="13" t="s">
        <v>34</v>
      </c>
      <c r="AX967" s="13" t="s">
        <v>72</v>
      </c>
      <c r="AY967" s="168" t="s">
        <v>150</v>
      </c>
    </row>
    <row r="968" spans="1:51" s="13" customFormat="1">
      <c r="B968" s="166"/>
      <c r="D968" s="167" t="s">
        <v>160</v>
      </c>
      <c r="E968" s="168" t="s">
        <v>3</v>
      </c>
      <c r="F968" s="169" t="s">
        <v>1196</v>
      </c>
      <c r="H968" s="170">
        <v>5</v>
      </c>
      <c r="I968" s="171"/>
      <c r="L968" s="166"/>
      <c r="M968" s="172"/>
      <c r="N968" s="173"/>
      <c r="O968" s="173"/>
      <c r="P968" s="173"/>
      <c r="Q968" s="173"/>
      <c r="R968" s="173"/>
      <c r="S968" s="173"/>
      <c r="T968" s="174"/>
      <c r="AT968" s="168" t="s">
        <v>160</v>
      </c>
      <c r="AU968" s="168" t="s">
        <v>82</v>
      </c>
      <c r="AV968" s="13" t="s">
        <v>82</v>
      </c>
      <c r="AW968" s="13" t="s">
        <v>34</v>
      </c>
      <c r="AX968" s="13" t="s">
        <v>72</v>
      </c>
      <c r="AY968" s="168" t="s">
        <v>150</v>
      </c>
    </row>
    <row r="969" spans="1:51" s="13" customFormat="1">
      <c r="B969" s="166"/>
      <c r="D969" s="167" t="s">
        <v>160</v>
      </c>
      <c r="E969" s="168" t="s">
        <v>3</v>
      </c>
      <c r="F969" s="169" t="s">
        <v>1197</v>
      </c>
      <c r="H969" s="170">
        <v>16.72</v>
      </c>
      <c r="I969" s="171"/>
      <c r="L969" s="166"/>
      <c r="M969" s="172"/>
      <c r="N969" s="173"/>
      <c r="O969" s="173"/>
      <c r="P969" s="173"/>
      <c r="Q969" s="173"/>
      <c r="R969" s="173"/>
      <c r="S969" s="173"/>
      <c r="T969" s="174"/>
      <c r="AT969" s="168" t="s">
        <v>160</v>
      </c>
      <c r="AU969" s="168" t="s">
        <v>82</v>
      </c>
      <c r="AV969" s="13" t="s">
        <v>82</v>
      </c>
      <c r="AW969" s="13" t="s">
        <v>34</v>
      </c>
      <c r="AX969" s="13" t="s">
        <v>72</v>
      </c>
      <c r="AY969" s="168" t="s">
        <v>150</v>
      </c>
    </row>
    <row r="970" spans="1:51" s="13" customFormat="1">
      <c r="B970" s="166"/>
      <c r="D970" s="167" t="s">
        <v>160</v>
      </c>
      <c r="E970" s="168" t="s">
        <v>3</v>
      </c>
      <c r="F970" s="169" t="s">
        <v>1198</v>
      </c>
      <c r="H970" s="170">
        <v>19.84</v>
      </c>
      <c r="I970" s="171"/>
      <c r="L970" s="166"/>
      <c r="M970" s="172"/>
      <c r="N970" s="173"/>
      <c r="O970" s="173"/>
      <c r="P970" s="173"/>
      <c r="Q970" s="173"/>
      <c r="R970" s="173"/>
      <c r="S970" s="173"/>
      <c r="T970" s="174"/>
      <c r="AT970" s="168" t="s">
        <v>160</v>
      </c>
      <c r="AU970" s="168" t="s">
        <v>82</v>
      </c>
      <c r="AV970" s="13" t="s">
        <v>82</v>
      </c>
      <c r="AW970" s="13" t="s">
        <v>34</v>
      </c>
      <c r="AX970" s="13" t="s">
        <v>72</v>
      </c>
      <c r="AY970" s="168" t="s">
        <v>150</v>
      </c>
    </row>
    <row r="971" spans="1:51" s="13" customFormat="1">
      <c r="B971" s="166"/>
      <c r="D971" s="167" t="s">
        <v>160</v>
      </c>
      <c r="E971" s="168" t="s">
        <v>3</v>
      </c>
      <c r="F971" s="169" t="s">
        <v>1199</v>
      </c>
      <c r="H971" s="170">
        <v>10.84</v>
      </c>
      <c r="I971" s="171"/>
      <c r="L971" s="166"/>
      <c r="M971" s="172"/>
      <c r="N971" s="173"/>
      <c r="O971" s="173"/>
      <c r="P971" s="173"/>
      <c r="Q971" s="173"/>
      <c r="R971" s="173"/>
      <c r="S971" s="173"/>
      <c r="T971" s="174"/>
      <c r="AT971" s="168" t="s">
        <v>160</v>
      </c>
      <c r="AU971" s="168" t="s">
        <v>82</v>
      </c>
      <c r="AV971" s="13" t="s">
        <v>82</v>
      </c>
      <c r="AW971" s="13" t="s">
        <v>34</v>
      </c>
      <c r="AX971" s="13" t="s">
        <v>72</v>
      </c>
      <c r="AY971" s="168" t="s">
        <v>150</v>
      </c>
    </row>
    <row r="972" spans="1:51" s="13" customFormat="1">
      <c r="B972" s="166"/>
      <c r="D972" s="167" t="s">
        <v>160</v>
      </c>
      <c r="E972" s="168" t="s">
        <v>3</v>
      </c>
      <c r="F972" s="169" t="s">
        <v>1200</v>
      </c>
      <c r="H972" s="170">
        <v>17.600000000000001</v>
      </c>
      <c r="I972" s="171"/>
      <c r="L972" s="166"/>
      <c r="M972" s="172"/>
      <c r="N972" s="173"/>
      <c r="O972" s="173"/>
      <c r="P972" s="173"/>
      <c r="Q972" s="173"/>
      <c r="R972" s="173"/>
      <c r="S972" s="173"/>
      <c r="T972" s="174"/>
      <c r="AT972" s="168" t="s">
        <v>160</v>
      </c>
      <c r="AU972" s="168" t="s">
        <v>82</v>
      </c>
      <c r="AV972" s="13" t="s">
        <v>82</v>
      </c>
      <c r="AW972" s="13" t="s">
        <v>34</v>
      </c>
      <c r="AX972" s="13" t="s">
        <v>72</v>
      </c>
      <c r="AY972" s="168" t="s">
        <v>150</v>
      </c>
    </row>
    <row r="973" spans="1:51" s="13" customFormat="1">
      <c r="B973" s="166"/>
      <c r="D973" s="167" t="s">
        <v>160</v>
      </c>
      <c r="E973" s="168" t="s">
        <v>3</v>
      </c>
      <c r="F973" s="169" t="s">
        <v>1201</v>
      </c>
      <c r="H973" s="170">
        <v>11</v>
      </c>
      <c r="I973" s="171"/>
      <c r="L973" s="166"/>
      <c r="M973" s="172"/>
      <c r="N973" s="173"/>
      <c r="O973" s="173"/>
      <c r="P973" s="173"/>
      <c r="Q973" s="173"/>
      <c r="R973" s="173"/>
      <c r="S973" s="173"/>
      <c r="T973" s="174"/>
      <c r="AT973" s="168" t="s">
        <v>160</v>
      </c>
      <c r="AU973" s="168" t="s">
        <v>82</v>
      </c>
      <c r="AV973" s="13" t="s">
        <v>82</v>
      </c>
      <c r="AW973" s="13" t="s">
        <v>34</v>
      </c>
      <c r="AX973" s="13" t="s">
        <v>72</v>
      </c>
      <c r="AY973" s="168" t="s">
        <v>150</v>
      </c>
    </row>
    <row r="974" spans="1:51" s="13" customFormat="1">
      <c r="B974" s="166"/>
      <c r="D974" s="167" t="s">
        <v>160</v>
      </c>
      <c r="E974" s="168" t="s">
        <v>3</v>
      </c>
      <c r="F974" s="169" t="s">
        <v>1202</v>
      </c>
      <c r="H974" s="170">
        <v>18.34</v>
      </c>
      <c r="I974" s="171"/>
      <c r="L974" s="166"/>
      <c r="M974" s="172"/>
      <c r="N974" s="173"/>
      <c r="O974" s="173"/>
      <c r="P974" s="173"/>
      <c r="Q974" s="173"/>
      <c r="R974" s="173"/>
      <c r="S974" s="173"/>
      <c r="T974" s="174"/>
      <c r="AT974" s="168" t="s">
        <v>160</v>
      </c>
      <c r="AU974" s="168" t="s">
        <v>82</v>
      </c>
      <c r="AV974" s="13" t="s">
        <v>82</v>
      </c>
      <c r="AW974" s="13" t="s">
        <v>34</v>
      </c>
      <c r="AX974" s="13" t="s">
        <v>72</v>
      </c>
      <c r="AY974" s="168" t="s">
        <v>150</v>
      </c>
    </row>
    <row r="975" spans="1:51" s="13" customFormat="1">
      <c r="B975" s="166"/>
      <c r="D975" s="167" t="s">
        <v>160</v>
      </c>
      <c r="E975" s="168" t="s">
        <v>3</v>
      </c>
      <c r="F975" s="169" t="s">
        <v>1203</v>
      </c>
      <c r="H975" s="170">
        <v>17.899999999999999</v>
      </c>
      <c r="I975" s="171"/>
      <c r="L975" s="166"/>
      <c r="M975" s="172"/>
      <c r="N975" s="173"/>
      <c r="O975" s="173"/>
      <c r="P975" s="173"/>
      <c r="Q975" s="173"/>
      <c r="R975" s="173"/>
      <c r="S975" s="173"/>
      <c r="T975" s="174"/>
      <c r="AT975" s="168" t="s">
        <v>160</v>
      </c>
      <c r="AU975" s="168" t="s">
        <v>82</v>
      </c>
      <c r="AV975" s="13" t="s">
        <v>82</v>
      </c>
      <c r="AW975" s="13" t="s">
        <v>34</v>
      </c>
      <c r="AX975" s="13" t="s">
        <v>72</v>
      </c>
      <c r="AY975" s="168" t="s">
        <v>150</v>
      </c>
    </row>
    <row r="976" spans="1:51" s="13" customFormat="1">
      <c r="B976" s="166"/>
      <c r="D976" s="167" t="s">
        <v>160</v>
      </c>
      <c r="E976" s="168" t="s">
        <v>3</v>
      </c>
      <c r="F976" s="169" t="s">
        <v>1204</v>
      </c>
      <c r="H976" s="170">
        <v>29.66</v>
      </c>
      <c r="I976" s="171"/>
      <c r="L976" s="166"/>
      <c r="M976" s="172"/>
      <c r="N976" s="173"/>
      <c r="O976" s="173"/>
      <c r="P976" s="173"/>
      <c r="Q976" s="173"/>
      <c r="R976" s="173"/>
      <c r="S976" s="173"/>
      <c r="T976" s="174"/>
      <c r="AT976" s="168" t="s">
        <v>160</v>
      </c>
      <c r="AU976" s="168" t="s">
        <v>82</v>
      </c>
      <c r="AV976" s="13" t="s">
        <v>82</v>
      </c>
      <c r="AW976" s="13" t="s">
        <v>34</v>
      </c>
      <c r="AX976" s="13" t="s">
        <v>72</v>
      </c>
      <c r="AY976" s="168" t="s">
        <v>150</v>
      </c>
    </row>
    <row r="977" spans="1:65" s="13" customFormat="1">
      <c r="B977" s="166"/>
      <c r="D977" s="167" t="s">
        <v>160</v>
      </c>
      <c r="E977" s="168" t="s">
        <v>3</v>
      </c>
      <c r="F977" s="169" t="s">
        <v>1205</v>
      </c>
      <c r="H977" s="170">
        <v>5.1100000000000003</v>
      </c>
      <c r="I977" s="171"/>
      <c r="L977" s="166"/>
      <c r="M977" s="172"/>
      <c r="N977" s="173"/>
      <c r="O977" s="173"/>
      <c r="P977" s="173"/>
      <c r="Q977" s="173"/>
      <c r="R977" s="173"/>
      <c r="S977" s="173"/>
      <c r="T977" s="174"/>
      <c r="AT977" s="168" t="s">
        <v>160</v>
      </c>
      <c r="AU977" s="168" t="s">
        <v>82</v>
      </c>
      <c r="AV977" s="13" t="s">
        <v>82</v>
      </c>
      <c r="AW977" s="13" t="s">
        <v>34</v>
      </c>
      <c r="AX977" s="13" t="s">
        <v>72</v>
      </c>
      <c r="AY977" s="168" t="s">
        <v>150</v>
      </c>
    </row>
    <row r="978" spans="1:65" s="13" customFormat="1">
      <c r="B978" s="166"/>
      <c r="D978" s="167" t="s">
        <v>160</v>
      </c>
      <c r="E978" s="168" t="s">
        <v>3</v>
      </c>
      <c r="F978" s="169" t="s">
        <v>1205</v>
      </c>
      <c r="H978" s="170">
        <v>5.1100000000000003</v>
      </c>
      <c r="I978" s="171"/>
      <c r="L978" s="166"/>
      <c r="M978" s="172"/>
      <c r="N978" s="173"/>
      <c r="O978" s="173"/>
      <c r="P978" s="173"/>
      <c r="Q978" s="173"/>
      <c r="R978" s="173"/>
      <c r="S978" s="173"/>
      <c r="T978" s="174"/>
      <c r="AT978" s="168" t="s">
        <v>160</v>
      </c>
      <c r="AU978" s="168" t="s">
        <v>82</v>
      </c>
      <c r="AV978" s="13" t="s">
        <v>82</v>
      </c>
      <c r="AW978" s="13" t="s">
        <v>34</v>
      </c>
      <c r="AX978" s="13" t="s">
        <v>72</v>
      </c>
      <c r="AY978" s="168" t="s">
        <v>150</v>
      </c>
    </row>
    <row r="979" spans="1:65" s="13" customFormat="1">
      <c r="B979" s="166"/>
      <c r="D979" s="167" t="s">
        <v>160</v>
      </c>
      <c r="E979" s="168" t="s">
        <v>3</v>
      </c>
      <c r="F979" s="169" t="s">
        <v>1206</v>
      </c>
      <c r="H979" s="170">
        <v>20.86</v>
      </c>
      <c r="I979" s="171"/>
      <c r="L979" s="166"/>
      <c r="M979" s="172"/>
      <c r="N979" s="173"/>
      <c r="O979" s="173"/>
      <c r="P979" s="173"/>
      <c r="Q979" s="173"/>
      <c r="R979" s="173"/>
      <c r="S979" s="173"/>
      <c r="T979" s="174"/>
      <c r="AT979" s="168" t="s">
        <v>160</v>
      </c>
      <c r="AU979" s="168" t="s">
        <v>82</v>
      </c>
      <c r="AV979" s="13" t="s">
        <v>82</v>
      </c>
      <c r="AW979" s="13" t="s">
        <v>34</v>
      </c>
      <c r="AX979" s="13" t="s">
        <v>72</v>
      </c>
      <c r="AY979" s="168" t="s">
        <v>150</v>
      </c>
    </row>
    <row r="980" spans="1:65" s="13" customFormat="1">
      <c r="B980" s="166"/>
      <c r="D980" s="167" t="s">
        <v>160</v>
      </c>
      <c r="E980" s="168" t="s">
        <v>3</v>
      </c>
      <c r="F980" s="169" t="s">
        <v>1207</v>
      </c>
      <c r="H980" s="170">
        <v>5.15</v>
      </c>
      <c r="I980" s="171"/>
      <c r="L980" s="166"/>
      <c r="M980" s="172"/>
      <c r="N980" s="173"/>
      <c r="O980" s="173"/>
      <c r="P980" s="173"/>
      <c r="Q980" s="173"/>
      <c r="R980" s="173"/>
      <c r="S980" s="173"/>
      <c r="T980" s="174"/>
      <c r="AT980" s="168" t="s">
        <v>160</v>
      </c>
      <c r="AU980" s="168" t="s">
        <v>82</v>
      </c>
      <c r="AV980" s="13" t="s">
        <v>82</v>
      </c>
      <c r="AW980" s="13" t="s">
        <v>34</v>
      </c>
      <c r="AX980" s="13" t="s">
        <v>72</v>
      </c>
      <c r="AY980" s="168" t="s">
        <v>150</v>
      </c>
    </row>
    <row r="981" spans="1:65" s="13" customFormat="1">
      <c r="B981" s="166"/>
      <c r="D981" s="167" t="s">
        <v>160</v>
      </c>
      <c r="E981" s="168" t="s">
        <v>3</v>
      </c>
      <c r="F981" s="169" t="s">
        <v>1208</v>
      </c>
      <c r="H981" s="170">
        <v>14.6</v>
      </c>
      <c r="I981" s="171"/>
      <c r="L981" s="166"/>
      <c r="M981" s="172"/>
      <c r="N981" s="173"/>
      <c r="O981" s="173"/>
      <c r="P981" s="173"/>
      <c r="Q981" s="173"/>
      <c r="R981" s="173"/>
      <c r="S981" s="173"/>
      <c r="T981" s="174"/>
      <c r="AT981" s="168" t="s">
        <v>160</v>
      </c>
      <c r="AU981" s="168" t="s">
        <v>82</v>
      </c>
      <c r="AV981" s="13" t="s">
        <v>82</v>
      </c>
      <c r="AW981" s="13" t="s">
        <v>34</v>
      </c>
      <c r="AX981" s="13" t="s">
        <v>72</v>
      </c>
      <c r="AY981" s="168" t="s">
        <v>150</v>
      </c>
    </row>
    <row r="982" spans="1:65" s="13" customFormat="1">
      <c r="B982" s="166"/>
      <c r="D982" s="167" t="s">
        <v>160</v>
      </c>
      <c r="E982" s="168" t="s">
        <v>3</v>
      </c>
      <c r="F982" s="169" t="s">
        <v>1209</v>
      </c>
      <c r="H982" s="170">
        <v>15.1</v>
      </c>
      <c r="I982" s="171"/>
      <c r="L982" s="166"/>
      <c r="M982" s="172"/>
      <c r="N982" s="173"/>
      <c r="O982" s="173"/>
      <c r="P982" s="173"/>
      <c r="Q982" s="173"/>
      <c r="R982" s="173"/>
      <c r="S982" s="173"/>
      <c r="T982" s="174"/>
      <c r="AT982" s="168" t="s">
        <v>160</v>
      </c>
      <c r="AU982" s="168" t="s">
        <v>82</v>
      </c>
      <c r="AV982" s="13" t="s">
        <v>82</v>
      </c>
      <c r="AW982" s="13" t="s">
        <v>34</v>
      </c>
      <c r="AX982" s="13" t="s">
        <v>72</v>
      </c>
      <c r="AY982" s="168" t="s">
        <v>150</v>
      </c>
    </row>
    <row r="983" spans="1:65" s="13" customFormat="1">
      <c r="B983" s="166"/>
      <c r="D983" s="167" t="s">
        <v>160</v>
      </c>
      <c r="E983" s="168" t="s">
        <v>3</v>
      </c>
      <c r="F983" s="169" t="s">
        <v>1210</v>
      </c>
      <c r="H983" s="170">
        <v>9.9</v>
      </c>
      <c r="I983" s="171"/>
      <c r="L983" s="166"/>
      <c r="M983" s="172"/>
      <c r="N983" s="173"/>
      <c r="O983" s="173"/>
      <c r="P983" s="173"/>
      <c r="Q983" s="173"/>
      <c r="R983" s="173"/>
      <c r="S983" s="173"/>
      <c r="T983" s="174"/>
      <c r="AT983" s="168" t="s">
        <v>160</v>
      </c>
      <c r="AU983" s="168" t="s">
        <v>82</v>
      </c>
      <c r="AV983" s="13" t="s">
        <v>82</v>
      </c>
      <c r="AW983" s="13" t="s">
        <v>34</v>
      </c>
      <c r="AX983" s="13" t="s">
        <v>72</v>
      </c>
      <c r="AY983" s="168" t="s">
        <v>150</v>
      </c>
    </row>
    <row r="984" spans="1:65" s="13" customFormat="1">
      <c r="B984" s="166"/>
      <c r="D984" s="167" t="s">
        <v>160</v>
      </c>
      <c r="E984" s="168" t="s">
        <v>3</v>
      </c>
      <c r="F984" s="169" t="s">
        <v>1211</v>
      </c>
      <c r="H984" s="170">
        <v>10.4</v>
      </c>
      <c r="I984" s="171"/>
      <c r="L984" s="166"/>
      <c r="M984" s="172"/>
      <c r="N984" s="173"/>
      <c r="O984" s="173"/>
      <c r="P984" s="173"/>
      <c r="Q984" s="173"/>
      <c r="R984" s="173"/>
      <c r="S984" s="173"/>
      <c r="T984" s="174"/>
      <c r="AT984" s="168" t="s">
        <v>160</v>
      </c>
      <c r="AU984" s="168" t="s">
        <v>82</v>
      </c>
      <c r="AV984" s="13" t="s">
        <v>82</v>
      </c>
      <c r="AW984" s="13" t="s">
        <v>34</v>
      </c>
      <c r="AX984" s="13" t="s">
        <v>72</v>
      </c>
      <c r="AY984" s="168" t="s">
        <v>150</v>
      </c>
    </row>
    <row r="985" spans="1:65" s="13" customFormat="1">
      <c r="B985" s="166"/>
      <c r="D985" s="167" t="s">
        <v>160</v>
      </c>
      <c r="E985" s="168" t="s">
        <v>3</v>
      </c>
      <c r="F985" s="169" t="s">
        <v>1212</v>
      </c>
      <c r="H985" s="170">
        <v>4.8</v>
      </c>
      <c r="I985" s="171"/>
      <c r="L985" s="166"/>
      <c r="M985" s="172"/>
      <c r="N985" s="173"/>
      <c r="O985" s="173"/>
      <c r="P985" s="173"/>
      <c r="Q985" s="173"/>
      <c r="R985" s="173"/>
      <c r="S985" s="173"/>
      <c r="T985" s="174"/>
      <c r="AT985" s="168" t="s">
        <v>160</v>
      </c>
      <c r="AU985" s="168" t="s">
        <v>82</v>
      </c>
      <c r="AV985" s="13" t="s">
        <v>82</v>
      </c>
      <c r="AW985" s="13" t="s">
        <v>34</v>
      </c>
      <c r="AX985" s="13" t="s">
        <v>72</v>
      </c>
      <c r="AY985" s="168" t="s">
        <v>150</v>
      </c>
    </row>
    <row r="986" spans="1:65" s="13" customFormat="1">
      <c r="B986" s="166"/>
      <c r="D986" s="167" t="s">
        <v>160</v>
      </c>
      <c r="E986" s="168" t="s">
        <v>3</v>
      </c>
      <c r="F986" s="169" t="s">
        <v>529</v>
      </c>
      <c r="H986" s="170">
        <v>50</v>
      </c>
      <c r="I986" s="171"/>
      <c r="L986" s="166"/>
      <c r="M986" s="172"/>
      <c r="N986" s="173"/>
      <c r="O986" s="173"/>
      <c r="P986" s="173"/>
      <c r="Q986" s="173"/>
      <c r="R986" s="173"/>
      <c r="S986" s="173"/>
      <c r="T986" s="174"/>
      <c r="AT986" s="168" t="s">
        <v>160</v>
      </c>
      <c r="AU986" s="168" t="s">
        <v>82</v>
      </c>
      <c r="AV986" s="13" t="s">
        <v>82</v>
      </c>
      <c r="AW986" s="13" t="s">
        <v>34</v>
      </c>
      <c r="AX986" s="13" t="s">
        <v>72</v>
      </c>
      <c r="AY986" s="168" t="s">
        <v>150</v>
      </c>
    </row>
    <row r="987" spans="1:65" s="14" customFormat="1">
      <c r="B987" s="179"/>
      <c r="D987" s="167" t="s">
        <v>160</v>
      </c>
      <c r="E987" s="180" t="s">
        <v>3</v>
      </c>
      <c r="F987" s="181" t="s">
        <v>220</v>
      </c>
      <c r="H987" s="182">
        <v>355.13000000000005</v>
      </c>
      <c r="I987" s="183"/>
      <c r="L987" s="179"/>
      <c r="M987" s="184"/>
      <c r="N987" s="185"/>
      <c r="O987" s="185"/>
      <c r="P987" s="185"/>
      <c r="Q987" s="185"/>
      <c r="R987" s="185"/>
      <c r="S987" s="185"/>
      <c r="T987" s="186"/>
      <c r="AT987" s="180" t="s">
        <v>160</v>
      </c>
      <c r="AU987" s="180" t="s">
        <v>82</v>
      </c>
      <c r="AV987" s="14" t="s">
        <v>158</v>
      </c>
      <c r="AW987" s="14" t="s">
        <v>34</v>
      </c>
      <c r="AX987" s="14" t="s">
        <v>80</v>
      </c>
      <c r="AY987" s="180" t="s">
        <v>150</v>
      </c>
    </row>
    <row r="988" spans="1:65" s="2" customFormat="1" ht="16.5" customHeight="1">
      <c r="A988" s="33"/>
      <c r="B988" s="152"/>
      <c r="C988" s="153" t="s">
        <v>1213</v>
      </c>
      <c r="D988" s="153" t="s">
        <v>153</v>
      </c>
      <c r="E988" s="154" t="s">
        <v>1214</v>
      </c>
      <c r="F988" s="155" t="s">
        <v>1215</v>
      </c>
      <c r="G988" s="156" t="s">
        <v>200</v>
      </c>
      <c r="H988" s="157">
        <v>349.34899999999999</v>
      </c>
      <c r="I988" s="158"/>
      <c r="J988" s="159">
        <f>ROUND(I988*H988,2)</f>
        <v>0</v>
      </c>
      <c r="K988" s="155" t="s">
        <v>157</v>
      </c>
      <c r="L988" s="34"/>
      <c r="M988" s="160" t="s">
        <v>3</v>
      </c>
      <c r="N988" s="161" t="s">
        <v>43</v>
      </c>
      <c r="O988" s="54"/>
      <c r="P988" s="162">
        <f>O988*H988</f>
        <v>0</v>
      </c>
      <c r="Q988" s="162">
        <v>2.9999999999999997E-4</v>
      </c>
      <c r="R988" s="162">
        <f>Q988*H988</f>
        <v>0.10480469999999999</v>
      </c>
      <c r="S988" s="162">
        <v>0</v>
      </c>
      <c r="T988" s="163">
        <f>S988*H988</f>
        <v>0</v>
      </c>
      <c r="U988" s="33"/>
      <c r="V988" s="33"/>
      <c r="W988" s="33"/>
      <c r="X988" s="33"/>
      <c r="Y988" s="33"/>
      <c r="Z988" s="33"/>
      <c r="AA988" s="33"/>
      <c r="AB988" s="33"/>
      <c r="AC988" s="33"/>
      <c r="AD988" s="33"/>
      <c r="AE988" s="33"/>
      <c r="AR988" s="164" t="s">
        <v>246</v>
      </c>
      <c r="AT988" s="164" t="s">
        <v>153</v>
      </c>
      <c r="AU988" s="164" t="s">
        <v>82</v>
      </c>
      <c r="AY988" s="18" t="s">
        <v>150</v>
      </c>
      <c r="BE988" s="165">
        <f>IF(N988="základní",J988,0)</f>
        <v>0</v>
      </c>
      <c r="BF988" s="165">
        <f>IF(N988="snížená",J988,0)</f>
        <v>0</v>
      </c>
      <c r="BG988" s="165">
        <f>IF(N988="zákl. přenesená",J988,0)</f>
        <v>0</v>
      </c>
      <c r="BH988" s="165">
        <f>IF(N988="sníž. přenesená",J988,0)</f>
        <v>0</v>
      </c>
      <c r="BI988" s="165">
        <f>IF(N988="nulová",J988,0)</f>
        <v>0</v>
      </c>
      <c r="BJ988" s="18" t="s">
        <v>80</v>
      </c>
      <c r="BK988" s="165">
        <f>ROUND(I988*H988,2)</f>
        <v>0</v>
      </c>
      <c r="BL988" s="18" t="s">
        <v>246</v>
      </c>
      <c r="BM988" s="164" t="s">
        <v>1216</v>
      </c>
    </row>
    <row r="989" spans="1:65" s="2" customFormat="1" ht="58.5">
      <c r="A989" s="33"/>
      <c r="B989" s="34"/>
      <c r="C989" s="33"/>
      <c r="D989" s="167" t="s">
        <v>170</v>
      </c>
      <c r="E989" s="33"/>
      <c r="F989" s="178" t="s">
        <v>1170</v>
      </c>
      <c r="G989" s="33"/>
      <c r="H989" s="33"/>
      <c r="I989" s="92"/>
      <c r="J989" s="33"/>
      <c r="K989" s="33"/>
      <c r="L989" s="34"/>
      <c r="M989" s="176"/>
      <c r="N989" s="177"/>
      <c r="O989" s="54"/>
      <c r="P989" s="54"/>
      <c r="Q989" s="54"/>
      <c r="R989" s="54"/>
      <c r="S989" s="54"/>
      <c r="T989" s="55"/>
      <c r="U989" s="33"/>
      <c r="V989" s="33"/>
      <c r="W989" s="33"/>
      <c r="X989" s="33"/>
      <c r="Y989" s="33"/>
      <c r="Z989" s="33"/>
      <c r="AA989" s="33"/>
      <c r="AB989" s="33"/>
      <c r="AC989" s="33"/>
      <c r="AD989" s="33"/>
      <c r="AE989" s="33"/>
      <c r="AT989" s="18" t="s">
        <v>170</v>
      </c>
      <c r="AU989" s="18" t="s">
        <v>82</v>
      </c>
    </row>
    <row r="990" spans="1:65" s="13" customFormat="1">
      <c r="B990" s="166"/>
      <c r="D990" s="167" t="s">
        <v>160</v>
      </c>
      <c r="E990" s="168" t="s">
        <v>3</v>
      </c>
      <c r="F990" s="169" t="s">
        <v>313</v>
      </c>
      <c r="H990" s="170">
        <v>16.5</v>
      </c>
      <c r="I990" s="171"/>
      <c r="L990" s="166"/>
      <c r="M990" s="172"/>
      <c r="N990" s="173"/>
      <c r="O990" s="173"/>
      <c r="P990" s="173"/>
      <c r="Q990" s="173"/>
      <c r="R990" s="173"/>
      <c r="S990" s="173"/>
      <c r="T990" s="174"/>
      <c r="AT990" s="168" t="s">
        <v>160</v>
      </c>
      <c r="AU990" s="168" t="s">
        <v>82</v>
      </c>
      <c r="AV990" s="13" t="s">
        <v>82</v>
      </c>
      <c r="AW990" s="13" t="s">
        <v>34</v>
      </c>
      <c r="AX990" s="13" t="s">
        <v>72</v>
      </c>
      <c r="AY990" s="168" t="s">
        <v>150</v>
      </c>
    </row>
    <row r="991" spans="1:65" s="13" customFormat="1">
      <c r="B991" s="166"/>
      <c r="D991" s="167" t="s">
        <v>160</v>
      </c>
      <c r="E991" s="168" t="s">
        <v>3</v>
      </c>
      <c r="F991" s="169" t="s">
        <v>314</v>
      </c>
      <c r="H991" s="170">
        <v>5.4</v>
      </c>
      <c r="I991" s="171"/>
      <c r="L991" s="166"/>
      <c r="M991" s="172"/>
      <c r="N991" s="173"/>
      <c r="O991" s="173"/>
      <c r="P991" s="173"/>
      <c r="Q991" s="173"/>
      <c r="R991" s="173"/>
      <c r="S991" s="173"/>
      <c r="T991" s="174"/>
      <c r="AT991" s="168" t="s">
        <v>160</v>
      </c>
      <c r="AU991" s="168" t="s">
        <v>82</v>
      </c>
      <c r="AV991" s="13" t="s">
        <v>82</v>
      </c>
      <c r="AW991" s="13" t="s">
        <v>34</v>
      </c>
      <c r="AX991" s="13" t="s">
        <v>72</v>
      </c>
      <c r="AY991" s="168" t="s">
        <v>150</v>
      </c>
    </row>
    <row r="992" spans="1:65" s="13" customFormat="1">
      <c r="B992" s="166"/>
      <c r="D992" s="167" t="s">
        <v>160</v>
      </c>
      <c r="E992" s="168" t="s">
        <v>3</v>
      </c>
      <c r="F992" s="169" t="s">
        <v>315</v>
      </c>
      <c r="H992" s="170">
        <v>1.8</v>
      </c>
      <c r="I992" s="171"/>
      <c r="L992" s="166"/>
      <c r="M992" s="172"/>
      <c r="N992" s="173"/>
      <c r="O992" s="173"/>
      <c r="P992" s="173"/>
      <c r="Q992" s="173"/>
      <c r="R992" s="173"/>
      <c r="S992" s="173"/>
      <c r="T992" s="174"/>
      <c r="AT992" s="168" t="s">
        <v>160</v>
      </c>
      <c r="AU992" s="168" t="s">
        <v>82</v>
      </c>
      <c r="AV992" s="13" t="s">
        <v>82</v>
      </c>
      <c r="AW992" s="13" t="s">
        <v>34</v>
      </c>
      <c r="AX992" s="13" t="s">
        <v>72</v>
      </c>
      <c r="AY992" s="168" t="s">
        <v>150</v>
      </c>
    </row>
    <row r="993" spans="2:51" s="13" customFormat="1">
      <c r="B993" s="166"/>
      <c r="D993" s="167" t="s">
        <v>160</v>
      </c>
      <c r="E993" s="168" t="s">
        <v>3</v>
      </c>
      <c r="F993" s="169" t="s">
        <v>316</v>
      </c>
      <c r="H993" s="170">
        <v>21.28</v>
      </c>
      <c r="I993" s="171"/>
      <c r="L993" s="166"/>
      <c r="M993" s="172"/>
      <c r="N993" s="173"/>
      <c r="O993" s="173"/>
      <c r="P993" s="173"/>
      <c r="Q993" s="173"/>
      <c r="R993" s="173"/>
      <c r="S993" s="173"/>
      <c r="T993" s="174"/>
      <c r="AT993" s="168" t="s">
        <v>160</v>
      </c>
      <c r="AU993" s="168" t="s">
        <v>82</v>
      </c>
      <c r="AV993" s="13" t="s">
        <v>82</v>
      </c>
      <c r="AW993" s="13" t="s">
        <v>34</v>
      </c>
      <c r="AX993" s="13" t="s">
        <v>72</v>
      </c>
      <c r="AY993" s="168" t="s">
        <v>150</v>
      </c>
    </row>
    <row r="994" spans="2:51" s="13" customFormat="1">
      <c r="B994" s="166"/>
      <c r="D994" s="167" t="s">
        <v>160</v>
      </c>
      <c r="E994" s="168" t="s">
        <v>3</v>
      </c>
      <c r="F994" s="169" t="s">
        <v>316</v>
      </c>
      <c r="H994" s="170">
        <v>21.28</v>
      </c>
      <c r="I994" s="171"/>
      <c r="L994" s="166"/>
      <c r="M994" s="172"/>
      <c r="N994" s="173"/>
      <c r="O994" s="173"/>
      <c r="P994" s="173"/>
      <c r="Q994" s="173"/>
      <c r="R994" s="173"/>
      <c r="S994" s="173"/>
      <c r="T994" s="174"/>
      <c r="AT994" s="168" t="s">
        <v>160</v>
      </c>
      <c r="AU994" s="168" t="s">
        <v>82</v>
      </c>
      <c r="AV994" s="13" t="s">
        <v>82</v>
      </c>
      <c r="AW994" s="13" t="s">
        <v>34</v>
      </c>
      <c r="AX994" s="13" t="s">
        <v>72</v>
      </c>
      <c r="AY994" s="168" t="s">
        <v>150</v>
      </c>
    </row>
    <row r="995" spans="2:51" s="13" customFormat="1">
      <c r="B995" s="166"/>
      <c r="D995" s="167" t="s">
        <v>160</v>
      </c>
      <c r="E995" s="168" t="s">
        <v>3</v>
      </c>
      <c r="F995" s="169" t="s">
        <v>317</v>
      </c>
      <c r="H995" s="170">
        <v>3</v>
      </c>
      <c r="I995" s="171"/>
      <c r="L995" s="166"/>
      <c r="M995" s="172"/>
      <c r="N995" s="173"/>
      <c r="O995" s="173"/>
      <c r="P995" s="173"/>
      <c r="Q995" s="173"/>
      <c r="R995" s="173"/>
      <c r="S995" s="173"/>
      <c r="T995" s="174"/>
      <c r="AT995" s="168" t="s">
        <v>160</v>
      </c>
      <c r="AU995" s="168" t="s">
        <v>82</v>
      </c>
      <c r="AV995" s="13" t="s">
        <v>82</v>
      </c>
      <c r="AW995" s="13" t="s">
        <v>34</v>
      </c>
      <c r="AX995" s="13" t="s">
        <v>72</v>
      </c>
      <c r="AY995" s="168" t="s">
        <v>150</v>
      </c>
    </row>
    <row r="996" spans="2:51" s="13" customFormat="1">
      <c r="B996" s="166"/>
      <c r="D996" s="167" t="s">
        <v>160</v>
      </c>
      <c r="E996" s="168" t="s">
        <v>3</v>
      </c>
      <c r="F996" s="169" t="s">
        <v>318</v>
      </c>
      <c r="H996" s="170">
        <v>23.783999999999999</v>
      </c>
      <c r="I996" s="171"/>
      <c r="L996" s="166"/>
      <c r="M996" s="172"/>
      <c r="N996" s="173"/>
      <c r="O996" s="173"/>
      <c r="P996" s="173"/>
      <c r="Q996" s="173"/>
      <c r="R996" s="173"/>
      <c r="S996" s="173"/>
      <c r="T996" s="174"/>
      <c r="AT996" s="168" t="s">
        <v>160</v>
      </c>
      <c r="AU996" s="168" t="s">
        <v>82</v>
      </c>
      <c r="AV996" s="13" t="s">
        <v>82</v>
      </c>
      <c r="AW996" s="13" t="s">
        <v>34</v>
      </c>
      <c r="AX996" s="13" t="s">
        <v>72</v>
      </c>
      <c r="AY996" s="168" t="s">
        <v>150</v>
      </c>
    </row>
    <row r="997" spans="2:51" s="13" customFormat="1">
      <c r="B997" s="166"/>
      <c r="D997" s="167" t="s">
        <v>160</v>
      </c>
      <c r="E997" s="168" t="s">
        <v>3</v>
      </c>
      <c r="F997" s="169" t="s">
        <v>319</v>
      </c>
      <c r="H997" s="170">
        <v>15.808</v>
      </c>
      <c r="I997" s="171"/>
      <c r="L997" s="166"/>
      <c r="M997" s="172"/>
      <c r="N997" s="173"/>
      <c r="O997" s="173"/>
      <c r="P997" s="173"/>
      <c r="Q997" s="173"/>
      <c r="R997" s="173"/>
      <c r="S997" s="173"/>
      <c r="T997" s="174"/>
      <c r="AT997" s="168" t="s">
        <v>160</v>
      </c>
      <c r="AU997" s="168" t="s">
        <v>82</v>
      </c>
      <c r="AV997" s="13" t="s">
        <v>82</v>
      </c>
      <c r="AW997" s="13" t="s">
        <v>34</v>
      </c>
      <c r="AX997" s="13" t="s">
        <v>72</v>
      </c>
      <c r="AY997" s="168" t="s">
        <v>150</v>
      </c>
    </row>
    <row r="998" spans="2:51" s="13" customFormat="1">
      <c r="B998" s="166"/>
      <c r="D998" s="167" t="s">
        <v>160</v>
      </c>
      <c r="E998" s="168" t="s">
        <v>3</v>
      </c>
      <c r="F998" s="169" t="s">
        <v>320</v>
      </c>
      <c r="H998" s="170">
        <v>11.688000000000001</v>
      </c>
      <c r="I998" s="171"/>
      <c r="L998" s="166"/>
      <c r="M998" s="172"/>
      <c r="N998" s="173"/>
      <c r="O998" s="173"/>
      <c r="P998" s="173"/>
      <c r="Q998" s="173"/>
      <c r="R998" s="173"/>
      <c r="S998" s="173"/>
      <c r="T998" s="174"/>
      <c r="AT998" s="168" t="s">
        <v>160</v>
      </c>
      <c r="AU998" s="168" t="s">
        <v>82</v>
      </c>
      <c r="AV998" s="13" t="s">
        <v>82</v>
      </c>
      <c r="AW998" s="13" t="s">
        <v>34</v>
      </c>
      <c r="AX998" s="13" t="s">
        <v>72</v>
      </c>
      <c r="AY998" s="168" t="s">
        <v>150</v>
      </c>
    </row>
    <row r="999" spans="2:51" s="13" customFormat="1">
      <c r="B999" s="166"/>
      <c r="D999" s="167" t="s">
        <v>160</v>
      </c>
      <c r="E999" s="168" t="s">
        <v>3</v>
      </c>
      <c r="F999" s="169" t="s">
        <v>321</v>
      </c>
      <c r="H999" s="170">
        <v>26.14</v>
      </c>
      <c r="I999" s="171"/>
      <c r="L999" s="166"/>
      <c r="M999" s="172"/>
      <c r="N999" s="173"/>
      <c r="O999" s="173"/>
      <c r="P999" s="173"/>
      <c r="Q999" s="173"/>
      <c r="R999" s="173"/>
      <c r="S999" s="173"/>
      <c r="T999" s="174"/>
      <c r="AT999" s="168" t="s">
        <v>160</v>
      </c>
      <c r="AU999" s="168" t="s">
        <v>82</v>
      </c>
      <c r="AV999" s="13" t="s">
        <v>82</v>
      </c>
      <c r="AW999" s="13" t="s">
        <v>34</v>
      </c>
      <c r="AX999" s="13" t="s">
        <v>72</v>
      </c>
      <c r="AY999" s="168" t="s">
        <v>150</v>
      </c>
    </row>
    <row r="1000" spans="2:51" s="13" customFormat="1">
      <c r="B1000" s="166"/>
      <c r="D1000" s="167" t="s">
        <v>160</v>
      </c>
      <c r="E1000" s="168" t="s">
        <v>3</v>
      </c>
      <c r="F1000" s="169" t="s">
        <v>322</v>
      </c>
      <c r="H1000" s="170">
        <v>12.46</v>
      </c>
      <c r="I1000" s="171"/>
      <c r="L1000" s="166"/>
      <c r="M1000" s="172"/>
      <c r="N1000" s="173"/>
      <c r="O1000" s="173"/>
      <c r="P1000" s="173"/>
      <c r="Q1000" s="173"/>
      <c r="R1000" s="173"/>
      <c r="S1000" s="173"/>
      <c r="T1000" s="174"/>
      <c r="AT1000" s="168" t="s">
        <v>160</v>
      </c>
      <c r="AU1000" s="168" t="s">
        <v>82</v>
      </c>
      <c r="AV1000" s="13" t="s">
        <v>82</v>
      </c>
      <c r="AW1000" s="13" t="s">
        <v>34</v>
      </c>
      <c r="AX1000" s="13" t="s">
        <v>72</v>
      </c>
      <c r="AY1000" s="168" t="s">
        <v>150</v>
      </c>
    </row>
    <row r="1001" spans="2:51" s="13" customFormat="1">
      <c r="B1001" s="166"/>
      <c r="D1001" s="167" t="s">
        <v>160</v>
      </c>
      <c r="E1001" s="168" t="s">
        <v>3</v>
      </c>
      <c r="F1001" s="169" t="s">
        <v>323</v>
      </c>
      <c r="H1001" s="170">
        <v>27.768000000000001</v>
      </c>
      <c r="I1001" s="171"/>
      <c r="L1001" s="166"/>
      <c r="M1001" s="172"/>
      <c r="N1001" s="173"/>
      <c r="O1001" s="173"/>
      <c r="P1001" s="173"/>
      <c r="Q1001" s="173"/>
      <c r="R1001" s="173"/>
      <c r="S1001" s="173"/>
      <c r="T1001" s="174"/>
      <c r="AT1001" s="168" t="s">
        <v>160</v>
      </c>
      <c r="AU1001" s="168" t="s">
        <v>82</v>
      </c>
      <c r="AV1001" s="13" t="s">
        <v>82</v>
      </c>
      <c r="AW1001" s="13" t="s">
        <v>34</v>
      </c>
      <c r="AX1001" s="13" t="s">
        <v>72</v>
      </c>
      <c r="AY1001" s="168" t="s">
        <v>150</v>
      </c>
    </row>
    <row r="1002" spans="2:51" s="13" customFormat="1">
      <c r="B1002" s="166"/>
      <c r="D1002" s="167" t="s">
        <v>160</v>
      </c>
      <c r="E1002" s="168" t="s">
        <v>3</v>
      </c>
      <c r="F1002" s="169" t="s">
        <v>324</v>
      </c>
      <c r="H1002" s="170">
        <v>34.92</v>
      </c>
      <c r="I1002" s="171"/>
      <c r="L1002" s="166"/>
      <c r="M1002" s="172"/>
      <c r="N1002" s="173"/>
      <c r="O1002" s="173"/>
      <c r="P1002" s="173"/>
      <c r="Q1002" s="173"/>
      <c r="R1002" s="173"/>
      <c r="S1002" s="173"/>
      <c r="T1002" s="174"/>
      <c r="AT1002" s="168" t="s">
        <v>160</v>
      </c>
      <c r="AU1002" s="168" t="s">
        <v>82</v>
      </c>
      <c r="AV1002" s="13" t="s">
        <v>82</v>
      </c>
      <c r="AW1002" s="13" t="s">
        <v>34</v>
      </c>
      <c r="AX1002" s="13" t="s">
        <v>72</v>
      </c>
      <c r="AY1002" s="168" t="s">
        <v>150</v>
      </c>
    </row>
    <row r="1003" spans="2:51" s="13" customFormat="1">
      <c r="B1003" s="166"/>
      <c r="D1003" s="167" t="s">
        <v>160</v>
      </c>
      <c r="E1003" s="168" t="s">
        <v>3</v>
      </c>
      <c r="F1003" s="169" t="s">
        <v>325</v>
      </c>
      <c r="H1003" s="170">
        <v>54.973999999999997</v>
      </c>
      <c r="I1003" s="171"/>
      <c r="L1003" s="166"/>
      <c r="M1003" s="172"/>
      <c r="N1003" s="173"/>
      <c r="O1003" s="173"/>
      <c r="P1003" s="173"/>
      <c r="Q1003" s="173"/>
      <c r="R1003" s="173"/>
      <c r="S1003" s="173"/>
      <c r="T1003" s="174"/>
      <c r="AT1003" s="168" t="s">
        <v>160</v>
      </c>
      <c r="AU1003" s="168" t="s">
        <v>82</v>
      </c>
      <c r="AV1003" s="13" t="s">
        <v>82</v>
      </c>
      <c r="AW1003" s="13" t="s">
        <v>34</v>
      </c>
      <c r="AX1003" s="13" t="s">
        <v>72</v>
      </c>
      <c r="AY1003" s="168" t="s">
        <v>150</v>
      </c>
    </row>
    <row r="1004" spans="2:51" s="13" customFormat="1">
      <c r="B1004" s="166"/>
      <c r="D1004" s="167" t="s">
        <v>160</v>
      </c>
      <c r="E1004" s="168" t="s">
        <v>3</v>
      </c>
      <c r="F1004" s="169" t="s">
        <v>326</v>
      </c>
      <c r="H1004" s="170">
        <v>3.165</v>
      </c>
      <c r="I1004" s="171"/>
      <c r="L1004" s="166"/>
      <c r="M1004" s="172"/>
      <c r="N1004" s="173"/>
      <c r="O1004" s="173"/>
      <c r="P1004" s="173"/>
      <c r="Q1004" s="173"/>
      <c r="R1004" s="173"/>
      <c r="S1004" s="173"/>
      <c r="T1004" s="174"/>
      <c r="AT1004" s="168" t="s">
        <v>160</v>
      </c>
      <c r="AU1004" s="168" t="s">
        <v>82</v>
      </c>
      <c r="AV1004" s="13" t="s">
        <v>82</v>
      </c>
      <c r="AW1004" s="13" t="s">
        <v>34</v>
      </c>
      <c r="AX1004" s="13" t="s">
        <v>72</v>
      </c>
      <c r="AY1004" s="168" t="s">
        <v>150</v>
      </c>
    </row>
    <row r="1005" spans="2:51" s="13" customFormat="1">
      <c r="B1005" s="166"/>
      <c r="D1005" s="167" t="s">
        <v>160</v>
      </c>
      <c r="E1005" s="168" t="s">
        <v>3</v>
      </c>
      <c r="F1005" s="169" t="s">
        <v>326</v>
      </c>
      <c r="H1005" s="170">
        <v>3.165</v>
      </c>
      <c r="I1005" s="171"/>
      <c r="L1005" s="166"/>
      <c r="M1005" s="172"/>
      <c r="N1005" s="173"/>
      <c r="O1005" s="173"/>
      <c r="P1005" s="173"/>
      <c r="Q1005" s="173"/>
      <c r="R1005" s="173"/>
      <c r="S1005" s="173"/>
      <c r="T1005" s="174"/>
      <c r="AT1005" s="168" t="s">
        <v>160</v>
      </c>
      <c r="AU1005" s="168" t="s">
        <v>82</v>
      </c>
      <c r="AV1005" s="13" t="s">
        <v>82</v>
      </c>
      <c r="AW1005" s="13" t="s">
        <v>34</v>
      </c>
      <c r="AX1005" s="13" t="s">
        <v>72</v>
      </c>
      <c r="AY1005" s="168" t="s">
        <v>150</v>
      </c>
    </row>
    <row r="1006" spans="2:51" s="13" customFormat="1">
      <c r="B1006" s="166"/>
      <c r="D1006" s="167" t="s">
        <v>160</v>
      </c>
      <c r="E1006" s="168" t="s">
        <v>3</v>
      </c>
      <c r="F1006" s="169" t="s">
        <v>327</v>
      </c>
      <c r="H1006" s="170">
        <v>20.731999999999999</v>
      </c>
      <c r="I1006" s="171"/>
      <c r="L1006" s="166"/>
      <c r="M1006" s="172"/>
      <c r="N1006" s="173"/>
      <c r="O1006" s="173"/>
      <c r="P1006" s="173"/>
      <c r="Q1006" s="173"/>
      <c r="R1006" s="173"/>
      <c r="S1006" s="173"/>
      <c r="T1006" s="174"/>
      <c r="AT1006" s="168" t="s">
        <v>160</v>
      </c>
      <c r="AU1006" s="168" t="s">
        <v>82</v>
      </c>
      <c r="AV1006" s="13" t="s">
        <v>82</v>
      </c>
      <c r="AW1006" s="13" t="s">
        <v>34</v>
      </c>
      <c r="AX1006" s="13" t="s">
        <v>72</v>
      </c>
      <c r="AY1006" s="168" t="s">
        <v>150</v>
      </c>
    </row>
    <row r="1007" spans="2:51" s="13" customFormat="1">
      <c r="B1007" s="166"/>
      <c r="D1007" s="167" t="s">
        <v>160</v>
      </c>
      <c r="E1007" s="168" t="s">
        <v>3</v>
      </c>
      <c r="F1007" s="169" t="s">
        <v>328</v>
      </c>
      <c r="H1007" s="170">
        <v>3.2250000000000001</v>
      </c>
      <c r="I1007" s="171"/>
      <c r="L1007" s="166"/>
      <c r="M1007" s="172"/>
      <c r="N1007" s="173"/>
      <c r="O1007" s="173"/>
      <c r="P1007" s="173"/>
      <c r="Q1007" s="173"/>
      <c r="R1007" s="173"/>
      <c r="S1007" s="173"/>
      <c r="T1007" s="174"/>
      <c r="AT1007" s="168" t="s">
        <v>160</v>
      </c>
      <c r="AU1007" s="168" t="s">
        <v>82</v>
      </c>
      <c r="AV1007" s="13" t="s">
        <v>82</v>
      </c>
      <c r="AW1007" s="13" t="s">
        <v>34</v>
      </c>
      <c r="AX1007" s="13" t="s">
        <v>72</v>
      </c>
      <c r="AY1007" s="168" t="s">
        <v>150</v>
      </c>
    </row>
    <row r="1008" spans="2:51" s="13" customFormat="1">
      <c r="B1008" s="166"/>
      <c r="D1008" s="167" t="s">
        <v>160</v>
      </c>
      <c r="E1008" s="168" t="s">
        <v>3</v>
      </c>
      <c r="F1008" s="169" t="s">
        <v>329</v>
      </c>
      <c r="H1008" s="170">
        <v>8.64</v>
      </c>
      <c r="I1008" s="171"/>
      <c r="L1008" s="166"/>
      <c r="M1008" s="172"/>
      <c r="N1008" s="173"/>
      <c r="O1008" s="173"/>
      <c r="P1008" s="173"/>
      <c r="Q1008" s="173"/>
      <c r="R1008" s="173"/>
      <c r="S1008" s="173"/>
      <c r="T1008" s="174"/>
      <c r="AT1008" s="168" t="s">
        <v>160</v>
      </c>
      <c r="AU1008" s="168" t="s">
        <v>82</v>
      </c>
      <c r="AV1008" s="13" t="s">
        <v>82</v>
      </c>
      <c r="AW1008" s="13" t="s">
        <v>34</v>
      </c>
      <c r="AX1008" s="13" t="s">
        <v>72</v>
      </c>
      <c r="AY1008" s="168" t="s">
        <v>150</v>
      </c>
    </row>
    <row r="1009" spans="1:65" s="13" customFormat="1">
      <c r="B1009" s="166"/>
      <c r="D1009" s="167" t="s">
        <v>160</v>
      </c>
      <c r="E1009" s="168" t="s">
        <v>3</v>
      </c>
      <c r="F1009" s="169" t="s">
        <v>330</v>
      </c>
      <c r="H1009" s="170">
        <v>9.74</v>
      </c>
      <c r="I1009" s="171"/>
      <c r="L1009" s="166"/>
      <c r="M1009" s="172"/>
      <c r="N1009" s="173"/>
      <c r="O1009" s="173"/>
      <c r="P1009" s="173"/>
      <c r="Q1009" s="173"/>
      <c r="R1009" s="173"/>
      <c r="S1009" s="173"/>
      <c r="T1009" s="174"/>
      <c r="AT1009" s="168" t="s">
        <v>160</v>
      </c>
      <c r="AU1009" s="168" t="s">
        <v>82</v>
      </c>
      <c r="AV1009" s="13" t="s">
        <v>82</v>
      </c>
      <c r="AW1009" s="13" t="s">
        <v>34</v>
      </c>
      <c r="AX1009" s="13" t="s">
        <v>72</v>
      </c>
      <c r="AY1009" s="168" t="s">
        <v>150</v>
      </c>
    </row>
    <row r="1010" spans="1:65" s="13" customFormat="1">
      <c r="B1010" s="166"/>
      <c r="D1010" s="167" t="s">
        <v>160</v>
      </c>
      <c r="E1010" s="168" t="s">
        <v>3</v>
      </c>
      <c r="F1010" s="169" t="s">
        <v>331</v>
      </c>
      <c r="H1010" s="170">
        <v>10.039999999999999</v>
      </c>
      <c r="I1010" s="171"/>
      <c r="L1010" s="166"/>
      <c r="M1010" s="172"/>
      <c r="N1010" s="173"/>
      <c r="O1010" s="173"/>
      <c r="P1010" s="173"/>
      <c r="Q1010" s="173"/>
      <c r="R1010" s="173"/>
      <c r="S1010" s="173"/>
      <c r="T1010" s="174"/>
      <c r="AT1010" s="168" t="s">
        <v>160</v>
      </c>
      <c r="AU1010" s="168" t="s">
        <v>82</v>
      </c>
      <c r="AV1010" s="13" t="s">
        <v>82</v>
      </c>
      <c r="AW1010" s="13" t="s">
        <v>34</v>
      </c>
      <c r="AX1010" s="13" t="s">
        <v>72</v>
      </c>
      <c r="AY1010" s="168" t="s">
        <v>150</v>
      </c>
    </row>
    <row r="1011" spans="1:65" s="13" customFormat="1">
      <c r="B1011" s="166"/>
      <c r="D1011" s="167" t="s">
        <v>160</v>
      </c>
      <c r="E1011" s="168" t="s">
        <v>3</v>
      </c>
      <c r="F1011" s="169" t="s">
        <v>332</v>
      </c>
      <c r="H1011" s="170">
        <v>11.14</v>
      </c>
      <c r="I1011" s="171"/>
      <c r="L1011" s="166"/>
      <c r="M1011" s="172"/>
      <c r="N1011" s="173"/>
      <c r="O1011" s="173"/>
      <c r="P1011" s="173"/>
      <c r="Q1011" s="173"/>
      <c r="R1011" s="173"/>
      <c r="S1011" s="173"/>
      <c r="T1011" s="174"/>
      <c r="AT1011" s="168" t="s">
        <v>160</v>
      </c>
      <c r="AU1011" s="168" t="s">
        <v>82</v>
      </c>
      <c r="AV1011" s="13" t="s">
        <v>82</v>
      </c>
      <c r="AW1011" s="13" t="s">
        <v>34</v>
      </c>
      <c r="AX1011" s="13" t="s">
        <v>72</v>
      </c>
      <c r="AY1011" s="168" t="s">
        <v>150</v>
      </c>
    </row>
    <row r="1012" spans="1:65" s="13" customFormat="1">
      <c r="B1012" s="166"/>
      <c r="D1012" s="167" t="s">
        <v>160</v>
      </c>
      <c r="E1012" s="168" t="s">
        <v>3</v>
      </c>
      <c r="F1012" s="169" t="s">
        <v>333</v>
      </c>
      <c r="H1012" s="170">
        <v>2.7</v>
      </c>
      <c r="I1012" s="171"/>
      <c r="L1012" s="166"/>
      <c r="M1012" s="172"/>
      <c r="N1012" s="173"/>
      <c r="O1012" s="173"/>
      <c r="P1012" s="173"/>
      <c r="Q1012" s="173"/>
      <c r="R1012" s="173"/>
      <c r="S1012" s="173"/>
      <c r="T1012" s="174"/>
      <c r="AT1012" s="168" t="s">
        <v>160</v>
      </c>
      <c r="AU1012" s="168" t="s">
        <v>82</v>
      </c>
      <c r="AV1012" s="13" t="s">
        <v>82</v>
      </c>
      <c r="AW1012" s="13" t="s">
        <v>34</v>
      </c>
      <c r="AX1012" s="13" t="s">
        <v>72</v>
      </c>
      <c r="AY1012" s="168" t="s">
        <v>150</v>
      </c>
    </row>
    <row r="1013" spans="1:65" s="14" customFormat="1">
      <c r="B1013" s="179"/>
      <c r="D1013" s="167" t="s">
        <v>160</v>
      </c>
      <c r="E1013" s="180" t="s">
        <v>3</v>
      </c>
      <c r="F1013" s="181" t="s">
        <v>220</v>
      </c>
      <c r="H1013" s="182">
        <v>349.34900000000005</v>
      </c>
      <c r="I1013" s="183"/>
      <c r="L1013" s="179"/>
      <c r="M1013" s="184"/>
      <c r="N1013" s="185"/>
      <c r="O1013" s="185"/>
      <c r="P1013" s="185"/>
      <c r="Q1013" s="185"/>
      <c r="R1013" s="185"/>
      <c r="S1013" s="185"/>
      <c r="T1013" s="186"/>
      <c r="AT1013" s="180" t="s">
        <v>160</v>
      </c>
      <c r="AU1013" s="180" t="s">
        <v>82</v>
      </c>
      <c r="AV1013" s="14" t="s">
        <v>158</v>
      </c>
      <c r="AW1013" s="14" t="s">
        <v>34</v>
      </c>
      <c r="AX1013" s="14" t="s">
        <v>80</v>
      </c>
      <c r="AY1013" s="180" t="s">
        <v>150</v>
      </c>
    </row>
    <row r="1014" spans="1:65" s="2" customFormat="1" ht="48" customHeight="1">
      <c r="A1014" s="33"/>
      <c r="B1014" s="152"/>
      <c r="C1014" s="153" t="s">
        <v>1217</v>
      </c>
      <c r="D1014" s="153" t="s">
        <v>153</v>
      </c>
      <c r="E1014" s="154" t="s">
        <v>1218</v>
      </c>
      <c r="F1014" s="155" t="s">
        <v>1219</v>
      </c>
      <c r="G1014" s="156" t="s">
        <v>193</v>
      </c>
      <c r="H1014" s="157">
        <v>9.0280000000000005</v>
      </c>
      <c r="I1014" s="158"/>
      <c r="J1014" s="159">
        <f>ROUND(I1014*H1014,2)</f>
        <v>0</v>
      </c>
      <c r="K1014" s="155" t="s">
        <v>157</v>
      </c>
      <c r="L1014" s="34"/>
      <c r="M1014" s="160" t="s">
        <v>3</v>
      </c>
      <c r="N1014" s="161" t="s">
        <v>43</v>
      </c>
      <c r="O1014" s="54"/>
      <c r="P1014" s="162">
        <f>O1014*H1014</f>
        <v>0</v>
      </c>
      <c r="Q1014" s="162">
        <v>0</v>
      </c>
      <c r="R1014" s="162">
        <f>Q1014*H1014</f>
        <v>0</v>
      </c>
      <c r="S1014" s="162">
        <v>0</v>
      </c>
      <c r="T1014" s="163">
        <f>S1014*H1014</f>
        <v>0</v>
      </c>
      <c r="U1014" s="33"/>
      <c r="V1014" s="33"/>
      <c r="W1014" s="33"/>
      <c r="X1014" s="33"/>
      <c r="Y1014" s="33"/>
      <c r="Z1014" s="33"/>
      <c r="AA1014" s="33"/>
      <c r="AB1014" s="33"/>
      <c r="AC1014" s="33"/>
      <c r="AD1014" s="33"/>
      <c r="AE1014" s="33"/>
      <c r="AR1014" s="164" t="s">
        <v>246</v>
      </c>
      <c r="AT1014" s="164" t="s">
        <v>153</v>
      </c>
      <c r="AU1014" s="164" t="s">
        <v>82</v>
      </c>
      <c r="AY1014" s="18" t="s">
        <v>150</v>
      </c>
      <c r="BE1014" s="165">
        <f>IF(N1014="základní",J1014,0)</f>
        <v>0</v>
      </c>
      <c r="BF1014" s="165">
        <f>IF(N1014="snížená",J1014,0)</f>
        <v>0</v>
      </c>
      <c r="BG1014" s="165">
        <f>IF(N1014="zákl. přenesená",J1014,0)</f>
        <v>0</v>
      </c>
      <c r="BH1014" s="165">
        <f>IF(N1014="sníž. přenesená",J1014,0)</f>
        <v>0</v>
      </c>
      <c r="BI1014" s="165">
        <f>IF(N1014="nulová",J1014,0)</f>
        <v>0</v>
      </c>
      <c r="BJ1014" s="18" t="s">
        <v>80</v>
      </c>
      <c r="BK1014" s="165">
        <f>ROUND(I1014*H1014,2)</f>
        <v>0</v>
      </c>
      <c r="BL1014" s="18" t="s">
        <v>246</v>
      </c>
      <c r="BM1014" s="164" t="s">
        <v>1220</v>
      </c>
    </row>
    <row r="1015" spans="1:65" s="2" customFormat="1" ht="126.75">
      <c r="A1015" s="33"/>
      <c r="B1015" s="34"/>
      <c r="C1015" s="33"/>
      <c r="D1015" s="167" t="s">
        <v>170</v>
      </c>
      <c r="E1015" s="33"/>
      <c r="F1015" s="178" t="s">
        <v>735</v>
      </c>
      <c r="G1015" s="33"/>
      <c r="H1015" s="33"/>
      <c r="I1015" s="92"/>
      <c r="J1015" s="33"/>
      <c r="K1015" s="33"/>
      <c r="L1015" s="34"/>
      <c r="M1015" s="176"/>
      <c r="N1015" s="177"/>
      <c r="O1015" s="54"/>
      <c r="P1015" s="54"/>
      <c r="Q1015" s="54"/>
      <c r="R1015" s="54"/>
      <c r="S1015" s="54"/>
      <c r="T1015" s="55"/>
      <c r="U1015" s="33"/>
      <c r="V1015" s="33"/>
      <c r="W1015" s="33"/>
      <c r="X1015" s="33"/>
      <c r="Y1015" s="33"/>
      <c r="Z1015" s="33"/>
      <c r="AA1015" s="33"/>
      <c r="AB1015" s="33"/>
      <c r="AC1015" s="33"/>
      <c r="AD1015" s="33"/>
      <c r="AE1015" s="33"/>
      <c r="AT1015" s="18" t="s">
        <v>170</v>
      </c>
      <c r="AU1015" s="18" t="s">
        <v>82</v>
      </c>
    </row>
    <row r="1016" spans="1:65" s="2" customFormat="1" ht="48" customHeight="1">
      <c r="A1016" s="33"/>
      <c r="B1016" s="152"/>
      <c r="C1016" s="153" t="s">
        <v>1221</v>
      </c>
      <c r="D1016" s="153" t="s">
        <v>153</v>
      </c>
      <c r="E1016" s="154" t="s">
        <v>1222</v>
      </c>
      <c r="F1016" s="155" t="s">
        <v>1223</v>
      </c>
      <c r="G1016" s="156" t="s">
        <v>193</v>
      </c>
      <c r="H1016" s="157">
        <v>9.0280000000000005</v>
      </c>
      <c r="I1016" s="158"/>
      <c r="J1016" s="159">
        <f>ROUND(I1016*H1016,2)</f>
        <v>0</v>
      </c>
      <c r="K1016" s="155" t="s">
        <v>157</v>
      </c>
      <c r="L1016" s="34"/>
      <c r="M1016" s="160" t="s">
        <v>3</v>
      </c>
      <c r="N1016" s="161" t="s">
        <v>43</v>
      </c>
      <c r="O1016" s="54"/>
      <c r="P1016" s="162">
        <f>O1016*H1016</f>
        <v>0</v>
      </c>
      <c r="Q1016" s="162">
        <v>0</v>
      </c>
      <c r="R1016" s="162">
        <f>Q1016*H1016</f>
        <v>0</v>
      </c>
      <c r="S1016" s="162">
        <v>0</v>
      </c>
      <c r="T1016" s="163">
        <f>S1016*H1016</f>
        <v>0</v>
      </c>
      <c r="U1016" s="33"/>
      <c r="V1016" s="33"/>
      <c r="W1016" s="33"/>
      <c r="X1016" s="33"/>
      <c r="Y1016" s="33"/>
      <c r="Z1016" s="33"/>
      <c r="AA1016" s="33"/>
      <c r="AB1016" s="33"/>
      <c r="AC1016" s="33"/>
      <c r="AD1016" s="33"/>
      <c r="AE1016" s="33"/>
      <c r="AR1016" s="164" t="s">
        <v>246</v>
      </c>
      <c r="AT1016" s="164" t="s">
        <v>153</v>
      </c>
      <c r="AU1016" s="164" t="s">
        <v>82</v>
      </c>
      <c r="AY1016" s="18" t="s">
        <v>150</v>
      </c>
      <c r="BE1016" s="165">
        <f>IF(N1016="základní",J1016,0)</f>
        <v>0</v>
      </c>
      <c r="BF1016" s="165">
        <f>IF(N1016="snížená",J1016,0)</f>
        <v>0</v>
      </c>
      <c r="BG1016" s="165">
        <f>IF(N1016="zákl. přenesená",J1016,0)</f>
        <v>0</v>
      </c>
      <c r="BH1016" s="165">
        <f>IF(N1016="sníž. přenesená",J1016,0)</f>
        <v>0</v>
      </c>
      <c r="BI1016" s="165">
        <f>IF(N1016="nulová",J1016,0)</f>
        <v>0</v>
      </c>
      <c r="BJ1016" s="18" t="s">
        <v>80</v>
      </c>
      <c r="BK1016" s="165">
        <f>ROUND(I1016*H1016,2)</f>
        <v>0</v>
      </c>
      <c r="BL1016" s="18" t="s">
        <v>246</v>
      </c>
      <c r="BM1016" s="164" t="s">
        <v>1224</v>
      </c>
    </row>
    <row r="1017" spans="1:65" s="2" customFormat="1" ht="126.75">
      <c r="A1017" s="33"/>
      <c r="B1017" s="34"/>
      <c r="C1017" s="33"/>
      <c r="D1017" s="167" t="s">
        <v>170</v>
      </c>
      <c r="E1017" s="33"/>
      <c r="F1017" s="178" t="s">
        <v>735</v>
      </c>
      <c r="G1017" s="33"/>
      <c r="H1017" s="33"/>
      <c r="I1017" s="92"/>
      <c r="J1017" s="33"/>
      <c r="K1017" s="33"/>
      <c r="L1017" s="34"/>
      <c r="M1017" s="176"/>
      <c r="N1017" s="177"/>
      <c r="O1017" s="54"/>
      <c r="P1017" s="54"/>
      <c r="Q1017" s="54"/>
      <c r="R1017" s="54"/>
      <c r="S1017" s="54"/>
      <c r="T1017" s="55"/>
      <c r="U1017" s="33"/>
      <c r="V1017" s="33"/>
      <c r="W1017" s="33"/>
      <c r="X1017" s="33"/>
      <c r="Y1017" s="33"/>
      <c r="Z1017" s="33"/>
      <c r="AA1017" s="33"/>
      <c r="AB1017" s="33"/>
      <c r="AC1017" s="33"/>
      <c r="AD1017" s="33"/>
      <c r="AE1017" s="33"/>
      <c r="AT1017" s="18" t="s">
        <v>170</v>
      </c>
      <c r="AU1017" s="18" t="s">
        <v>82</v>
      </c>
    </row>
    <row r="1018" spans="1:65" s="12" customFormat="1" ht="22.9" customHeight="1">
      <c r="B1018" s="139"/>
      <c r="D1018" s="140" t="s">
        <v>71</v>
      </c>
      <c r="E1018" s="150" t="s">
        <v>1225</v>
      </c>
      <c r="F1018" s="150" t="s">
        <v>1226</v>
      </c>
      <c r="I1018" s="142"/>
      <c r="J1018" s="151">
        <f>BK1018</f>
        <v>0</v>
      </c>
      <c r="L1018" s="139"/>
      <c r="M1018" s="144"/>
      <c r="N1018" s="145"/>
      <c r="O1018" s="145"/>
      <c r="P1018" s="146">
        <f>SUM(P1019:P1023)</f>
        <v>0</v>
      </c>
      <c r="Q1018" s="145"/>
      <c r="R1018" s="146">
        <f>SUM(R1019:R1023)</f>
        <v>0.16464000000000001</v>
      </c>
      <c r="S1018" s="145"/>
      <c r="T1018" s="147">
        <f>SUM(T1019:T1023)</f>
        <v>0</v>
      </c>
      <c r="AR1018" s="140" t="s">
        <v>82</v>
      </c>
      <c r="AT1018" s="148" t="s">
        <v>71</v>
      </c>
      <c r="AU1018" s="148" t="s">
        <v>80</v>
      </c>
      <c r="AY1018" s="140" t="s">
        <v>150</v>
      </c>
      <c r="BK1018" s="149">
        <f>SUM(BK1019:BK1023)</f>
        <v>0</v>
      </c>
    </row>
    <row r="1019" spans="1:65" s="2" customFormat="1" ht="24" customHeight="1">
      <c r="A1019" s="33"/>
      <c r="B1019" s="152"/>
      <c r="C1019" s="153" t="s">
        <v>1227</v>
      </c>
      <c r="D1019" s="153" t="s">
        <v>153</v>
      </c>
      <c r="E1019" s="154" t="s">
        <v>1228</v>
      </c>
      <c r="F1019" s="155" t="s">
        <v>1229</v>
      </c>
      <c r="G1019" s="156" t="s">
        <v>200</v>
      </c>
      <c r="H1019" s="157">
        <v>235.2</v>
      </c>
      <c r="I1019" s="158"/>
      <c r="J1019" s="159">
        <f>ROUND(I1019*H1019,2)</f>
        <v>0</v>
      </c>
      <c r="K1019" s="155" t="s">
        <v>612</v>
      </c>
      <c r="L1019" s="34"/>
      <c r="M1019" s="160" t="s">
        <v>3</v>
      </c>
      <c r="N1019" s="161" t="s">
        <v>43</v>
      </c>
      <c r="O1019" s="54"/>
      <c r="P1019" s="162">
        <f>O1019*H1019</f>
        <v>0</v>
      </c>
      <c r="Q1019" s="162">
        <v>0</v>
      </c>
      <c r="R1019" s="162">
        <f>Q1019*H1019</f>
        <v>0</v>
      </c>
      <c r="S1019" s="162">
        <v>0</v>
      </c>
      <c r="T1019" s="163">
        <f>S1019*H1019</f>
        <v>0</v>
      </c>
      <c r="U1019" s="33"/>
      <c r="V1019" s="33"/>
      <c r="W1019" s="33"/>
      <c r="X1019" s="33"/>
      <c r="Y1019" s="33"/>
      <c r="Z1019" s="33"/>
      <c r="AA1019" s="33"/>
      <c r="AB1019" s="33"/>
      <c r="AC1019" s="33"/>
      <c r="AD1019" s="33"/>
      <c r="AE1019" s="33"/>
      <c r="AR1019" s="164" t="s">
        <v>246</v>
      </c>
      <c r="AT1019" s="164" t="s">
        <v>153</v>
      </c>
      <c r="AU1019" s="164" t="s">
        <v>82</v>
      </c>
      <c r="AY1019" s="18" t="s">
        <v>150</v>
      </c>
      <c r="BE1019" s="165">
        <f>IF(N1019="základní",J1019,0)</f>
        <v>0</v>
      </c>
      <c r="BF1019" s="165">
        <f>IF(N1019="snížená",J1019,0)</f>
        <v>0</v>
      </c>
      <c r="BG1019" s="165">
        <f>IF(N1019="zákl. přenesená",J1019,0)</f>
        <v>0</v>
      </c>
      <c r="BH1019" s="165">
        <f>IF(N1019="sníž. přenesená",J1019,0)</f>
        <v>0</v>
      </c>
      <c r="BI1019" s="165">
        <f>IF(N1019="nulová",J1019,0)</f>
        <v>0</v>
      </c>
      <c r="BJ1019" s="18" t="s">
        <v>80</v>
      </c>
      <c r="BK1019" s="165">
        <f>ROUND(I1019*H1019,2)</f>
        <v>0</v>
      </c>
      <c r="BL1019" s="18" t="s">
        <v>246</v>
      </c>
      <c r="BM1019" s="164" t="s">
        <v>1230</v>
      </c>
    </row>
    <row r="1020" spans="1:65" s="13" customFormat="1">
      <c r="B1020" s="166"/>
      <c r="D1020" s="167" t="s">
        <v>160</v>
      </c>
      <c r="E1020" s="168" t="s">
        <v>3</v>
      </c>
      <c r="F1020" s="169" t="s">
        <v>1231</v>
      </c>
      <c r="H1020" s="170">
        <v>235.2</v>
      </c>
      <c r="I1020" s="171"/>
      <c r="L1020" s="166"/>
      <c r="M1020" s="172"/>
      <c r="N1020" s="173"/>
      <c r="O1020" s="173"/>
      <c r="P1020" s="173"/>
      <c r="Q1020" s="173"/>
      <c r="R1020" s="173"/>
      <c r="S1020" s="173"/>
      <c r="T1020" s="174"/>
      <c r="AT1020" s="168" t="s">
        <v>160</v>
      </c>
      <c r="AU1020" s="168" t="s">
        <v>82</v>
      </c>
      <c r="AV1020" s="13" t="s">
        <v>82</v>
      </c>
      <c r="AW1020" s="13" t="s">
        <v>34</v>
      </c>
      <c r="AX1020" s="13" t="s">
        <v>80</v>
      </c>
      <c r="AY1020" s="168" t="s">
        <v>150</v>
      </c>
    </row>
    <row r="1021" spans="1:65" s="2" customFormat="1" ht="24" customHeight="1">
      <c r="A1021" s="33"/>
      <c r="B1021" s="152"/>
      <c r="C1021" s="153" t="s">
        <v>1232</v>
      </c>
      <c r="D1021" s="153" t="s">
        <v>153</v>
      </c>
      <c r="E1021" s="154" t="s">
        <v>1233</v>
      </c>
      <c r="F1021" s="155" t="s">
        <v>1234</v>
      </c>
      <c r="G1021" s="156" t="s">
        <v>200</v>
      </c>
      <c r="H1021" s="157">
        <v>235.2</v>
      </c>
      <c r="I1021" s="158"/>
      <c r="J1021" s="159">
        <f>ROUND(I1021*H1021,2)</f>
        <v>0</v>
      </c>
      <c r="K1021" s="155" t="s">
        <v>612</v>
      </c>
      <c r="L1021" s="34"/>
      <c r="M1021" s="160" t="s">
        <v>3</v>
      </c>
      <c r="N1021" s="161" t="s">
        <v>43</v>
      </c>
      <c r="O1021" s="54"/>
      <c r="P1021" s="162">
        <f>O1021*H1021</f>
        <v>0</v>
      </c>
      <c r="Q1021" s="162">
        <v>1E-4</v>
      </c>
      <c r="R1021" s="162">
        <f>Q1021*H1021</f>
        <v>2.3519999999999999E-2</v>
      </c>
      <c r="S1021" s="162">
        <v>0</v>
      </c>
      <c r="T1021" s="163">
        <f>S1021*H1021</f>
        <v>0</v>
      </c>
      <c r="U1021" s="33"/>
      <c r="V1021" s="33"/>
      <c r="W1021" s="33"/>
      <c r="X1021" s="33"/>
      <c r="Y1021" s="33"/>
      <c r="Z1021" s="33"/>
      <c r="AA1021" s="33"/>
      <c r="AB1021" s="33"/>
      <c r="AC1021" s="33"/>
      <c r="AD1021" s="33"/>
      <c r="AE1021" s="33"/>
      <c r="AR1021" s="164" t="s">
        <v>246</v>
      </c>
      <c r="AT1021" s="164" t="s">
        <v>153</v>
      </c>
      <c r="AU1021" s="164" t="s">
        <v>82</v>
      </c>
      <c r="AY1021" s="18" t="s">
        <v>150</v>
      </c>
      <c r="BE1021" s="165">
        <f>IF(N1021="základní",J1021,0)</f>
        <v>0</v>
      </c>
      <c r="BF1021" s="165">
        <f>IF(N1021="snížená",J1021,0)</f>
        <v>0</v>
      </c>
      <c r="BG1021" s="165">
        <f>IF(N1021="zákl. přenesená",J1021,0)</f>
        <v>0</v>
      </c>
      <c r="BH1021" s="165">
        <f>IF(N1021="sníž. přenesená",J1021,0)</f>
        <v>0</v>
      </c>
      <c r="BI1021" s="165">
        <f>IF(N1021="nulová",J1021,0)</f>
        <v>0</v>
      </c>
      <c r="BJ1021" s="18" t="s">
        <v>80</v>
      </c>
      <c r="BK1021" s="165">
        <f>ROUND(I1021*H1021,2)</f>
        <v>0</v>
      </c>
      <c r="BL1021" s="18" t="s">
        <v>246</v>
      </c>
      <c r="BM1021" s="164" t="s">
        <v>1235</v>
      </c>
    </row>
    <row r="1022" spans="1:65" s="2" customFormat="1" ht="24" customHeight="1">
      <c r="A1022" s="33"/>
      <c r="B1022" s="152"/>
      <c r="C1022" s="153" t="s">
        <v>1236</v>
      </c>
      <c r="D1022" s="153" t="s">
        <v>153</v>
      </c>
      <c r="E1022" s="154" t="s">
        <v>1237</v>
      </c>
      <c r="F1022" s="155" t="s">
        <v>1238</v>
      </c>
      <c r="G1022" s="156" t="s">
        <v>200</v>
      </c>
      <c r="H1022" s="157">
        <v>235.2</v>
      </c>
      <c r="I1022" s="158"/>
      <c r="J1022" s="159">
        <f>ROUND(I1022*H1022,2)</f>
        <v>0</v>
      </c>
      <c r="K1022" s="155" t="s">
        <v>612</v>
      </c>
      <c r="L1022" s="34"/>
      <c r="M1022" s="160" t="s">
        <v>3</v>
      </c>
      <c r="N1022" s="161" t="s">
        <v>43</v>
      </c>
      <c r="O1022" s="54"/>
      <c r="P1022" s="162">
        <f>O1022*H1022</f>
        <v>0</v>
      </c>
      <c r="Q1022" s="162">
        <v>1.7000000000000001E-4</v>
      </c>
      <c r="R1022" s="162">
        <f>Q1022*H1022</f>
        <v>3.9983999999999999E-2</v>
      </c>
      <c r="S1022" s="162">
        <v>0</v>
      </c>
      <c r="T1022" s="163">
        <f>S1022*H1022</f>
        <v>0</v>
      </c>
      <c r="U1022" s="33"/>
      <c r="V1022" s="33"/>
      <c r="W1022" s="33"/>
      <c r="X1022" s="33"/>
      <c r="Y1022" s="33"/>
      <c r="Z1022" s="33"/>
      <c r="AA1022" s="33"/>
      <c r="AB1022" s="33"/>
      <c r="AC1022" s="33"/>
      <c r="AD1022" s="33"/>
      <c r="AE1022" s="33"/>
      <c r="AR1022" s="164" t="s">
        <v>246</v>
      </c>
      <c r="AT1022" s="164" t="s">
        <v>153</v>
      </c>
      <c r="AU1022" s="164" t="s">
        <v>82</v>
      </c>
      <c r="AY1022" s="18" t="s">
        <v>150</v>
      </c>
      <c r="BE1022" s="165">
        <f>IF(N1022="základní",J1022,0)</f>
        <v>0</v>
      </c>
      <c r="BF1022" s="165">
        <f>IF(N1022="snížená",J1022,0)</f>
        <v>0</v>
      </c>
      <c r="BG1022" s="165">
        <f>IF(N1022="zákl. přenesená",J1022,0)</f>
        <v>0</v>
      </c>
      <c r="BH1022" s="165">
        <f>IF(N1022="sníž. přenesená",J1022,0)</f>
        <v>0</v>
      </c>
      <c r="BI1022" s="165">
        <f>IF(N1022="nulová",J1022,0)</f>
        <v>0</v>
      </c>
      <c r="BJ1022" s="18" t="s">
        <v>80</v>
      </c>
      <c r="BK1022" s="165">
        <f>ROUND(I1022*H1022,2)</f>
        <v>0</v>
      </c>
      <c r="BL1022" s="18" t="s">
        <v>246</v>
      </c>
      <c r="BM1022" s="164" t="s">
        <v>1239</v>
      </c>
    </row>
    <row r="1023" spans="1:65" s="2" customFormat="1" ht="24" customHeight="1">
      <c r="A1023" s="33"/>
      <c r="B1023" s="152"/>
      <c r="C1023" s="153" t="s">
        <v>1240</v>
      </c>
      <c r="D1023" s="153" t="s">
        <v>153</v>
      </c>
      <c r="E1023" s="154" t="s">
        <v>1241</v>
      </c>
      <c r="F1023" s="155" t="s">
        <v>1242</v>
      </c>
      <c r="G1023" s="156" t="s">
        <v>200</v>
      </c>
      <c r="H1023" s="157">
        <v>235.2</v>
      </c>
      <c r="I1023" s="158"/>
      <c r="J1023" s="159">
        <f>ROUND(I1023*H1023,2)</f>
        <v>0</v>
      </c>
      <c r="K1023" s="155" t="s">
        <v>612</v>
      </c>
      <c r="L1023" s="34"/>
      <c r="M1023" s="160" t="s">
        <v>3</v>
      </c>
      <c r="N1023" s="161" t="s">
        <v>43</v>
      </c>
      <c r="O1023" s="54"/>
      <c r="P1023" s="162">
        <f>O1023*H1023</f>
        <v>0</v>
      </c>
      <c r="Q1023" s="162">
        <v>4.2999999999999999E-4</v>
      </c>
      <c r="R1023" s="162">
        <f>Q1023*H1023</f>
        <v>0.10113599999999999</v>
      </c>
      <c r="S1023" s="162">
        <v>0</v>
      </c>
      <c r="T1023" s="163">
        <f>S1023*H1023</f>
        <v>0</v>
      </c>
      <c r="U1023" s="33"/>
      <c r="V1023" s="33"/>
      <c r="W1023" s="33"/>
      <c r="X1023" s="33"/>
      <c r="Y1023" s="33"/>
      <c r="Z1023" s="33"/>
      <c r="AA1023" s="33"/>
      <c r="AB1023" s="33"/>
      <c r="AC1023" s="33"/>
      <c r="AD1023" s="33"/>
      <c r="AE1023" s="33"/>
      <c r="AR1023" s="164" t="s">
        <v>246</v>
      </c>
      <c r="AT1023" s="164" t="s">
        <v>153</v>
      </c>
      <c r="AU1023" s="164" t="s">
        <v>82</v>
      </c>
      <c r="AY1023" s="18" t="s">
        <v>150</v>
      </c>
      <c r="BE1023" s="165">
        <f>IF(N1023="základní",J1023,0)</f>
        <v>0</v>
      </c>
      <c r="BF1023" s="165">
        <f>IF(N1023="snížená",J1023,0)</f>
        <v>0</v>
      </c>
      <c r="BG1023" s="165">
        <f>IF(N1023="zákl. přenesená",J1023,0)</f>
        <v>0</v>
      </c>
      <c r="BH1023" s="165">
        <f>IF(N1023="sníž. přenesená",J1023,0)</f>
        <v>0</v>
      </c>
      <c r="BI1023" s="165">
        <f>IF(N1023="nulová",J1023,0)</f>
        <v>0</v>
      </c>
      <c r="BJ1023" s="18" t="s">
        <v>80</v>
      </c>
      <c r="BK1023" s="165">
        <f>ROUND(I1023*H1023,2)</f>
        <v>0</v>
      </c>
      <c r="BL1023" s="18" t="s">
        <v>246</v>
      </c>
      <c r="BM1023" s="164" t="s">
        <v>1243</v>
      </c>
    </row>
    <row r="1024" spans="1:65" s="12" customFormat="1" ht="22.9" customHeight="1">
      <c r="B1024" s="139"/>
      <c r="D1024" s="140" t="s">
        <v>71</v>
      </c>
      <c r="E1024" s="150" t="s">
        <v>1244</v>
      </c>
      <c r="F1024" s="150" t="s">
        <v>1245</v>
      </c>
      <c r="I1024" s="142"/>
      <c r="J1024" s="151">
        <f>BK1024</f>
        <v>0</v>
      </c>
      <c r="L1024" s="139"/>
      <c r="M1024" s="144"/>
      <c r="N1024" s="145"/>
      <c r="O1024" s="145"/>
      <c r="P1024" s="146">
        <f>SUM(P1025:P1060)</f>
        <v>0</v>
      </c>
      <c r="Q1024" s="145"/>
      <c r="R1024" s="146">
        <f>SUM(R1025:R1060)</f>
        <v>0.72492642000000007</v>
      </c>
      <c r="S1024" s="145"/>
      <c r="T1024" s="147">
        <f>SUM(T1025:T1060)</f>
        <v>0</v>
      </c>
      <c r="AR1024" s="140" t="s">
        <v>82</v>
      </c>
      <c r="AT1024" s="148" t="s">
        <v>71</v>
      </c>
      <c r="AU1024" s="148" t="s">
        <v>80</v>
      </c>
      <c r="AY1024" s="140" t="s">
        <v>150</v>
      </c>
      <c r="BK1024" s="149">
        <f>SUM(BK1025:BK1060)</f>
        <v>0</v>
      </c>
    </row>
    <row r="1025" spans="1:65" s="2" customFormat="1" ht="24" customHeight="1">
      <c r="A1025" s="33"/>
      <c r="B1025" s="152"/>
      <c r="C1025" s="153" t="s">
        <v>1246</v>
      </c>
      <c r="D1025" s="153" t="s">
        <v>153</v>
      </c>
      <c r="E1025" s="154" t="s">
        <v>1247</v>
      </c>
      <c r="F1025" s="155" t="s">
        <v>1248</v>
      </c>
      <c r="G1025" s="156" t="s">
        <v>200</v>
      </c>
      <c r="H1025" s="157">
        <v>1449.318</v>
      </c>
      <c r="I1025" s="158"/>
      <c r="J1025" s="159">
        <f>ROUND(I1025*H1025,2)</f>
        <v>0</v>
      </c>
      <c r="K1025" s="155" t="s">
        <v>157</v>
      </c>
      <c r="L1025" s="34"/>
      <c r="M1025" s="160" t="s">
        <v>3</v>
      </c>
      <c r="N1025" s="161" t="s">
        <v>43</v>
      </c>
      <c r="O1025" s="54"/>
      <c r="P1025" s="162">
        <f>O1025*H1025</f>
        <v>0</v>
      </c>
      <c r="Q1025" s="162">
        <v>1.9000000000000001E-4</v>
      </c>
      <c r="R1025" s="162">
        <f>Q1025*H1025</f>
        <v>0.27537042</v>
      </c>
      <c r="S1025" s="162">
        <v>0</v>
      </c>
      <c r="T1025" s="163">
        <f>S1025*H1025</f>
        <v>0</v>
      </c>
      <c r="U1025" s="33"/>
      <c r="V1025" s="33"/>
      <c r="W1025" s="33"/>
      <c r="X1025" s="33"/>
      <c r="Y1025" s="33"/>
      <c r="Z1025" s="33"/>
      <c r="AA1025" s="33"/>
      <c r="AB1025" s="33"/>
      <c r="AC1025" s="33"/>
      <c r="AD1025" s="33"/>
      <c r="AE1025" s="33"/>
      <c r="AR1025" s="164" t="s">
        <v>246</v>
      </c>
      <c r="AT1025" s="164" t="s">
        <v>153</v>
      </c>
      <c r="AU1025" s="164" t="s">
        <v>82</v>
      </c>
      <c r="AY1025" s="18" t="s">
        <v>150</v>
      </c>
      <c r="BE1025" s="165">
        <f>IF(N1025="základní",J1025,0)</f>
        <v>0</v>
      </c>
      <c r="BF1025" s="165">
        <f>IF(N1025="snížená",J1025,0)</f>
        <v>0</v>
      </c>
      <c r="BG1025" s="165">
        <f>IF(N1025="zákl. přenesená",J1025,0)</f>
        <v>0</v>
      </c>
      <c r="BH1025" s="165">
        <f>IF(N1025="sníž. přenesená",J1025,0)</f>
        <v>0</v>
      </c>
      <c r="BI1025" s="165">
        <f>IF(N1025="nulová",J1025,0)</f>
        <v>0</v>
      </c>
      <c r="BJ1025" s="18" t="s">
        <v>80</v>
      </c>
      <c r="BK1025" s="165">
        <f>ROUND(I1025*H1025,2)</f>
        <v>0</v>
      </c>
      <c r="BL1025" s="18" t="s">
        <v>246</v>
      </c>
      <c r="BM1025" s="164" t="s">
        <v>1249</v>
      </c>
    </row>
    <row r="1026" spans="1:65" s="13" customFormat="1">
      <c r="B1026" s="166"/>
      <c r="D1026" s="167" t="s">
        <v>160</v>
      </c>
      <c r="E1026" s="168" t="s">
        <v>3</v>
      </c>
      <c r="F1026" s="169" t="s">
        <v>1250</v>
      </c>
      <c r="H1026" s="170">
        <v>1449.318</v>
      </c>
      <c r="I1026" s="171"/>
      <c r="L1026" s="166"/>
      <c r="M1026" s="172"/>
      <c r="N1026" s="173"/>
      <c r="O1026" s="173"/>
      <c r="P1026" s="173"/>
      <c r="Q1026" s="173"/>
      <c r="R1026" s="173"/>
      <c r="S1026" s="173"/>
      <c r="T1026" s="174"/>
      <c r="AT1026" s="168" t="s">
        <v>160</v>
      </c>
      <c r="AU1026" s="168" t="s">
        <v>82</v>
      </c>
      <c r="AV1026" s="13" t="s">
        <v>82</v>
      </c>
      <c r="AW1026" s="13" t="s">
        <v>34</v>
      </c>
      <c r="AX1026" s="13" t="s">
        <v>80</v>
      </c>
      <c r="AY1026" s="168" t="s">
        <v>150</v>
      </c>
    </row>
    <row r="1027" spans="1:65" s="2" customFormat="1" ht="24" customHeight="1">
      <c r="A1027" s="33"/>
      <c r="B1027" s="152"/>
      <c r="C1027" s="153" t="s">
        <v>1251</v>
      </c>
      <c r="D1027" s="153" t="s">
        <v>153</v>
      </c>
      <c r="E1027" s="154" t="s">
        <v>1252</v>
      </c>
      <c r="F1027" s="155" t="s">
        <v>1253</v>
      </c>
      <c r="G1027" s="156" t="s">
        <v>200</v>
      </c>
      <c r="H1027" s="157">
        <v>1449.318</v>
      </c>
      <c r="I1027" s="158"/>
      <c r="J1027" s="159">
        <f>ROUND(I1027*H1027,2)</f>
        <v>0</v>
      </c>
      <c r="K1027" s="155" t="s">
        <v>157</v>
      </c>
      <c r="L1027" s="34"/>
      <c r="M1027" s="160" t="s">
        <v>3</v>
      </c>
      <c r="N1027" s="161" t="s">
        <v>43</v>
      </c>
      <c r="O1027" s="54"/>
      <c r="P1027" s="162">
        <f>O1027*H1027</f>
        <v>0</v>
      </c>
      <c r="Q1027" s="162">
        <v>2.0000000000000001E-4</v>
      </c>
      <c r="R1027" s="162">
        <f>Q1027*H1027</f>
        <v>0.2898636</v>
      </c>
      <c r="S1027" s="162">
        <v>0</v>
      </c>
      <c r="T1027" s="163">
        <f>S1027*H1027</f>
        <v>0</v>
      </c>
      <c r="U1027" s="33"/>
      <c r="V1027" s="33"/>
      <c r="W1027" s="33"/>
      <c r="X1027" s="33"/>
      <c r="Y1027" s="33"/>
      <c r="Z1027" s="33"/>
      <c r="AA1027" s="33"/>
      <c r="AB1027" s="33"/>
      <c r="AC1027" s="33"/>
      <c r="AD1027" s="33"/>
      <c r="AE1027" s="33"/>
      <c r="AR1027" s="164" t="s">
        <v>246</v>
      </c>
      <c r="AT1027" s="164" t="s">
        <v>153</v>
      </c>
      <c r="AU1027" s="164" t="s">
        <v>82</v>
      </c>
      <c r="AY1027" s="18" t="s">
        <v>150</v>
      </c>
      <c r="BE1027" s="165">
        <f>IF(N1027="základní",J1027,0)</f>
        <v>0</v>
      </c>
      <c r="BF1027" s="165">
        <f>IF(N1027="snížená",J1027,0)</f>
        <v>0</v>
      </c>
      <c r="BG1027" s="165">
        <f>IF(N1027="zákl. přenesená",J1027,0)</f>
        <v>0</v>
      </c>
      <c r="BH1027" s="165">
        <f>IF(N1027="sníž. přenesená",J1027,0)</f>
        <v>0</v>
      </c>
      <c r="BI1027" s="165">
        <f>IF(N1027="nulová",J1027,0)</f>
        <v>0</v>
      </c>
      <c r="BJ1027" s="18" t="s">
        <v>80</v>
      </c>
      <c r="BK1027" s="165">
        <f>ROUND(I1027*H1027,2)</f>
        <v>0</v>
      </c>
      <c r="BL1027" s="18" t="s">
        <v>246</v>
      </c>
      <c r="BM1027" s="164" t="s">
        <v>1254</v>
      </c>
    </row>
    <row r="1028" spans="1:65" s="2" customFormat="1" ht="36" customHeight="1">
      <c r="A1028" s="33"/>
      <c r="B1028" s="152"/>
      <c r="C1028" s="153" t="s">
        <v>1255</v>
      </c>
      <c r="D1028" s="153" t="s">
        <v>153</v>
      </c>
      <c r="E1028" s="154" t="s">
        <v>1256</v>
      </c>
      <c r="F1028" s="155" t="s">
        <v>1257</v>
      </c>
      <c r="G1028" s="156" t="s">
        <v>200</v>
      </c>
      <c r="H1028" s="157">
        <v>532.30799999999999</v>
      </c>
      <c r="I1028" s="158"/>
      <c r="J1028" s="159">
        <f>ROUND(I1028*H1028,2)</f>
        <v>0</v>
      </c>
      <c r="K1028" s="155" t="s">
        <v>157</v>
      </c>
      <c r="L1028" s="34"/>
      <c r="M1028" s="160" t="s">
        <v>3</v>
      </c>
      <c r="N1028" s="161" t="s">
        <v>43</v>
      </c>
      <c r="O1028" s="54"/>
      <c r="P1028" s="162">
        <f>O1028*H1028</f>
        <v>0</v>
      </c>
      <c r="Q1028" s="162">
        <v>2.9E-4</v>
      </c>
      <c r="R1028" s="162">
        <f>Q1028*H1028</f>
        <v>0.15436932</v>
      </c>
      <c r="S1028" s="162">
        <v>0</v>
      </c>
      <c r="T1028" s="163">
        <f>S1028*H1028</f>
        <v>0</v>
      </c>
      <c r="U1028" s="33"/>
      <c r="V1028" s="33"/>
      <c r="W1028" s="33"/>
      <c r="X1028" s="33"/>
      <c r="Y1028" s="33"/>
      <c r="Z1028" s="33"/>
      <c r="AA1028" s="33"/>
      <c r="AB1028" s="33"/>
      <c r="AC1028" s="33"/>
      <c r="AD1028" s="33"/>
      <c r="AE1028" s="33"/>
      <c r="AR1028" s="164" t="s">
        <v>246</v>
      </c>
      <c r="AT1028" s="164" t="s">
        <v>153</v>
      </c>
      <c r="AU1028" s="164" t="s">
        <v>82</v>
      </c>
      <c r="AY1028" s="18" t="s">
        <v>150</v>
      </c>
      <c r="BE1028" s="165">
        <f>IF(N1028="základní",J1028,0)</f>
        <v>0</v>
      </c>
      <c r="BF1028" s="165">
        <f>IF(N1028="snížená",J1028,0)</f>
        <v>0</v>
      </c>
      <c r="BG1028" s="165">
        <f>IF(N1028="zákl. přenesená",J1028,0)</f>
        <v>0</v>
      </c>
      <c r="BH1028" s="165">
        <f>IF(N1028="sníž. přenesená",J1028,0)</f>
        <v>0</v>
      </c>
      <c r="BI1028" s="165">
        <f>IF(N1028="nulová",J1028,0)</f>
        <v>0</v>
      </c>
      <c r="BJ1028" s="18" t="s">
        <v>80</v>
      </c>
      <c r="BK1028" s="165">
        <f>ROUND(I1028*H1028,2)</f>
        <v>0</v>
      </c>
      <c r="BL1028" s="18" t="s">
        <v>246</v>
      </c>
      <c r="BM1028" s="164" t="s">
        <v>1258</v>
      </c>
    </row>
    <row r="1029" spans="1:65" s="13" customFormat="1">
      <c r="B1029" s="166"/>
      <c r="D1029" s="167" t="s">
        <v>160</v>
      </c>
      <c r="E1029" s="168" t="s">
        <v>3</v>
      </c>
      <c r="F1029" s="169" t="s">
        <v>1259</v>
      </c>
      <c r="H1029" s="170">
        <v>503.95800000000003</v>
      </c>
      <c r="I1029" s="171"/>
      <c r="L1029" s="166"/>
      <c r="M1029" s="172"/>
      <c r="N1029" s="173"/>
      <c r="O1029" s="173"/>
      <c r="P1029" s="173"/>
      <c r="Q1029" s="173"/>
      <c r="R1029" s="173"/>
      <c r="S1029" s="173"/>
      <c r="T1029" s="174"/>
      <c r="AT1029" s="168" t="s">
        <v>160</v>
      </c>
      <c r="AU1029" s="168" t="s">
        <v>82</v>
      </c>
      <c r="AV1029" s="13" t="s">
        <v>82</v>
      </c>
      <c r="AW1029" s="13" t="s">
        <v>34</v>
      </c>
      <c r="AX1029" s="13" t="s">
        <v>72</v>
      </c>
      <c r="AY1029" s="168" t="s">
        <v>150</v>
      </c>
    </row>
    <row r="1030" spans="1:65" s="13" customFormat="1">
      <c r="B1030" s="166"/>
      <c r="D1030" s="167" t="s">
        <v>160</v>
      </c>
      <c r="E1030" s="168" t="s">
        <v>3</v>
      </c>
      <c r="F1030" s="169" t="s">
        <v>1260</v>
      </c>
      <c r="H1030" s="170">
        <v>28.35</v>
      </c>
      <c r="I1030" s="171"/>
      <c r="L1030" s="166"/>
      <c r="M1030" s="172"/>
      <c r="N1030" s="173"/>
      <c r="O1030" s="173"/>
      <c r="P1030" s="173"/>
      <c r="Q1030" s="173"/>
      <c r="R1030" s="173"/>
      <c r="S1030" s="173"/>
      <c r="T1030" s="174"/>
      <c r="AT1030" s="168" t="s">
        <v>160</v>
      </c>
      <c r="AU1030" s="168" t="s">
        <v>82</v>
      </c>
      <c r="AV1030" s="13" t="s">
        <v>82</v>
      </c>
      <c r="AW1030" s="13" t="s">
        <v>34</v>
      </c>
      <c r="AX1030" s="13" t="s">
        <v>72</v>
      </c>
      <c r="AY1030" s="168" t="s">
        <v>150</v>
      </c>
    </row>
    <row r="1031" spans="1:65" s="14" customFormat="1">
      <c r="B1031" s="179"/>
      <c r="D1031" s="167" t="s">
        <v>160</v>
      </c>
      <c r="E1031" s="180" t="s">
        <v>3</v>
      </c>
      <c r="F1031" s="181" t="s">
        <v>189</v>
      </c>
      <c r="H1031" s="182">
        <v>532.30799999999999</v>
      </c>
      <c r="I1031" s="183"/>
      <c r="L1031" s="179"/>
      <c r="M1031" s="184"/>
      <c r="N1031" s="185"/>
      <c r="O1031" s="185"/>
      <c r="P1031" s="185"/>
      <c r="Q1031" s="185"/>
      <c r="R1031" s="185"/>
      <c r="S1031" s="185"/>
      <c r="T1031" s="186"/>
      <c r="AT1031" s="180" t="s">
        <v>160</v>
      </c>
      <c r="AU1031" s="180" t="s">
        <v>82</v>
      </c>
      <c r="AV1031" s="14" t="s">
        <v>158</v>
      </c>
      <c r="AW1031" s="14" t="s">
        <v>34</v>
      </c>
      <c r="AX1031" s="14" t="s">
        <v>80</v>
      </c>
      <c r="AY1031" s="180" t="s">
        <v>150</v>
      </c>
    </row>
    <row r="1032" spans="1:65" s="2" customFormat="1" ht="36" customHeight="1">
      <c r="A1032" s="33"/>
      <c r="B1032" s="152"/>
      <c r="C1032" s="153" t="s">
        <v>1261</v>
      </c>
      <c r="D1032" s="153" t="s">
        <v>153</v>
      </c>
      <c r="E1032" s="154" t="s">
        <v>1262</v>
      </c>
      <c r="F1032" s="155" t="s">
        <v>1263</v>
      </c>
      <c r="G1032" s="156" t="s">
        <v>200</v>
      </c>
      <c r="H1032" s="157">
        <v>532.30799999999999</v>
      </c>
      <c r="I1032" s="158"/>
      <c r="J1032" s="159">
        <f>ROUND(I1032*H1032,2)</f>
        <v>0</v>
      </c>
      <c r="K1032" s="155" t="s">
        <v>157</v>
      </c>
      <c r="L1032" s="34"/>
      <c r="M1032" s="160" t="s">
        <v>3</v>
      </c>
      <c r="N1032" s="161" t="s">
        <v>43</v>
      </c>
      <c r="O1032" s="54"/>
      <c r="P1032" s="162">
        <f>O1032*H1032</f>
        <v>0</v>
      </c>
      <c r="Q1032" s="162">
        <v>1.0000000000000001E-5</v>
      </c>
      <c r="R1032" s="162">
        <f>Q1032*H1032</f>
        <v>5.32308E-3</v>
      </c>
      <c r="S1032" s="162">
        <v>0</v>
      </c>
      <c r="T1032" s="163">
        <f>S1032*H1032</f>
        <v>0</v>
      </c>
      <c r="U1032" s="33"/>
      <c r="V1032" s="33"/>
      <c r="W1032" s="33"/>
      <c r="X1032" s="33"/>
      <c r="Y1032" s="33"/>
      <c r="Z1032" s="33"/>
      <c r="AA1032" s="33"/>
      <c r="AB1032" s="33"/>
      <c r="AC1032" s="33"/>
      <c r="AD1032" s="33"/>
      <c r="AE1032" s="33"/>
      <c r="AR1032" s="164" t="s">
        <v>246</v>
      </c>
      <c r="AT1032" s="164" t="s">
        <v>153</v>
      </c>
      <c r="AU1032" s="164" t="s">
        <v>82</v>
      </c>
      <c r="AY1032" s="18" t="s">
        <v>150</v>
      </c>
      <c r="BE1032" s="165">
        <f>IF(N1032="základní",J1032,0)</f>
        <v>0</v>
      </c>
      <c r="BF1032" s="165">
        <f>IF(N1032="snížená",J1032,0)</f>
        <v>0</v>
      </c>
      <c r="BG1032" s="165">
        <f>IF(N1032="zákl. přenesená",J1032,0)</f>
        <v>0</v>
      </c>
      <c r="BH1032" s="165">
        <f>IF(N1032="sníž. přenesená",J1032,0)</f>
        <v>0</v>
      </c>
      <c r="BI1032" s="165">
        <f>IF(N1032="nulová",J1032,0)</f>
        <v>0</v>
      </c>
      <c r="BJ1032" s="18" t="s">
        <v>80</v>
      </c>
      <c r="BK1032" s="165">
        <f>ROUND(I1032*H1032,2)</f>
        <v>0</v>
      </c>
      <c r="BL1032" s="18" t="s">
        <v>246</v>
      </c>
      <c r="BM1032" s="164" t="s">
        <v>1264</v>
      </c>
    </row>
    <row r="1033" spans="1:65" s="13" customFormat="1">
      <c r="B1033" s="166"/>
      <c r="D1033" s="167" t="s">
        <v>160</v>
      </c>
      <c r="E1033" s="168" t="s">
        <v>3</v>
      </c>
      <c r="F1033" s="169" t="s">
        <v>1259</v>
      </c>
      <c r="H1033" s="170">
        <v>503.95800000000003</v>
      </c>
      <c r="I1033" s="171"/>
      <c r="L1033" s="166"/>
      <c r="M1033" s="172"/>
      <c r="N1033" s="173"/>
      <c r="O1033" s="173"/>
      <c r="P1033" s="173"/>
      <c r="Q1033" s="173"/>
      <c r="R1033" s="173"/>
      <c r="S1033" s="173"/>
      <c r="T1033" s="174"/>
      <c r="AT1033" s="168" t="s">
        <v>160</v>
      </c>
      <c r="AU1033" s="168" t="s">
        <v>82</v>
      </c>
      <c r="AV1033" s="13" t="s">
        <v>82</v>
      </c>
      <c r="AW1033" s="13" t="s">
        <v>34</v>
      </c>
      <c r="AX1033" s="13" t="s">
        <v>72</v>
      </c>
      <c r="AY1033" s="168" t="s">
        <v>150</v>
      </c>
    </row>
    <row r="1034" spans="1:65" s="13" customFormat="1">
      <c r="B1034" s="166"/>
      <c r="D1034" s="167" t="s">
        <v>160</v>
      </c>
      <c r="E1034" s="168" t="s">
        <v>3</v>
      </c>
      <c r="F1034" s="169" t="s">
        <v>1260</v>
      </c>
      <c r="H1034" s="170">
        <v>28.35</v>
      </c>
      <c r="I1034" s="171"/>
      <c r="L1034" s="166"/>
      <c r="M1034" s="172"/>
      <c r="N1034" s="173"/>
      <c r="O1034" s="173"/>
      <c r="P1034" s="173"/>
      <c r="Q1034" s="173"/>
      <c r="R1034" s="173"/>
      <c r="S1034" s="173"/>
      <c r="T1034" s="174"/>
      <c r="AT1034" s="168" t="s">
        <v>160</v>
      </c>
      <c r="AU1034" s="168" t="s">
        <v>82</v>
      </c>
      <c r="AV1034" s="13" t="s">
        <v>82</v>
      </c>
      <c r="AW1034" s="13" t="s">
        <v>34</v>
      </c>
      <c r="AX1034" s="13" t="s">
        <v>72</v>
      </c>
      <c r="AY1034" s="168" t="s">
        <v>150</v>
      </c>
    </row>
    <row r="1035" spans="1:65" s="14" customFormat="1">
      <c r="B1035" s="179"/>
      <c r="D1035" s="167" t="s">
        <v>160</v>
      </c>
      <c r="E1035" s="180" t="s">
        <v>3</v>
      </c>
      <c r="F1035" s="181" t="s">
        <v>189</v>
      </c>
      <c r="H1035" s="182">
        <v>532.30799999999999</v>
      </c>
      <c r="I1035" s="183"/>
      <c r="L1035" s="179"/>
      <c r="M1035" s="184"/>
      <c r="N1035" s="185"/>
      <c r="O1035" s="185"/>
      <c r="P1035" s="185"/>
      <c r="Q1035" s="185"/>
      <c r="R1035" s="185"/>
      <c r="S1035" s="185"/>
      <c r="T1035" s="186"/>
      <c r="AT1035" s="180" t="s">
        <v>160</v>
      </c>
      <c r="AU1035" s="180" t="s">
        <v>82</v>
      </c>
      <c r="AV1035" s="14" t="s">
        <v>158</v>
      </c>
      <c r="AW1035" s="14" t="s">
        <v>34</v>
      </c>
      <c r="AX1035" s="14" t="s">
        <v>80</v>
      </c>
      <c r="AY1035" s="180" t="s">
        <v>150</v>
      </c>
    </row>
    <row r="1036" spans="1:65" s="2" customFormat="1" ht="16.5" customHeight="1">
      <c r="A1036" s="33"/>
      <c r="B1036" s="152"/>
      <c r="C1036" s="153" t="s">
        <v>1265</v>
      </c>
      <c r="D1036" s="153" t="s">
        <v>153</v>
      </c>
      <c r="E1036" s="154" t="s">
        <v>1266</v>
      </c>
      <c r="F1036" s="155" t="s">
        <v>1267</v>
      </c>
      <c r="G1036" s="156" t="s">
        <v>200</v>
      </c>
      <c r="H1036" s="157">
        <v>945.36</v>
      </c>
      <c r="I1036" s="158"/>
      <c r="J1036" s="159">
        <f>ROUND(I1036*H1036,2)</f>
        <v>0</v>
      </c>
      <c r="K1036" s="155" t="s">
        <v>3</v>
      </c>
      <c r="L1036" s="34"/>
      <c r="M1036" s="160" t="s">
        <v>3</v>
      </c>
      <c r="N1036" s="161" t="s">
        <v>43</v>
      </c>
      <c r="O1036" s="54"/>
      <c r="P1036" s="162">
        <f>O1036*H1036</f>
        <v>0</v>
      </c>
      <c r="Q1036" s="162">
        <v>0</v>
      </c>
      <c r="R1036" s="162">
        <f>Q1036*H1036</f>
        <v>0</v>
      </c>
      <c r="S1036" s="162">
        <v>0</v>
      </c>
      <c r="T1036" s="163">
        <f>S1036*H1036</f>
        <v>0</v>
      </c>
      <c r="U1036" s="33"/>
      <c r="V1036" s="33"/>
      <c r="W1036" s="33"/>
      <c r="X1036" s="33"/>
      <c r="Y1036" s="33"/>
      <c r="Z1036" s="33"/>
      <c r="AA1036" s="33"/>
      <c r="AB1036" s="33"/>
      <c r="AC1036" s="33"/>
      <c r="AD1036" s="33"/>
      <c r="AE1036" s="33"/>
      <c r="AR1036" s="164" t="s">
        <v>246</v>
      </c>
      <c r="AT1036" s="164" t="s">
        <v>153</v>
      </c>
      <c r="AU1036" s="164" t="s">
        <v>82</v>
      </c>
      <c r="AY1036" s="18" t="s">
        <v>150</v>
      </c>
      <c r="BE1036" s="165">
        <f>IF(N1036="základní",J1036,0)</f>
        <v>0</v>
      </c>
      <c r="BF1036" s="165">
        <f>IF(N1036="snížená",J1036,0)</f>
        <v>0</v>
      </c>
      <c r="BG1036" s="165">
        <f>IF(N1036="zákl. přenesená",J1036,0)</f>
        <v>0</v>
      </c>
      <c r="BH1036" s="165">
        <f>IF(N1036="sníž. přenesená",J1036,0)</f>
        <v>0</v>
      </c>
      <c r="BI1036" s="165">
        <f>IF(N1036="nulová",J1036,0)</f>
        <v>0</v>
      </c>
      <c r="BJ1036" s="18" t="s">
        <v>80</v>
      </c>
      <c r="BK1036" s="165">
        <f>ROUND(I1036*H1036,2)</f>
        <v>0</v>
      </c>
      <c r="BL1036" s="18" t="s">
        <v>246</v>
      </c>
      <c r="BM1036" s="164" t="s">
        <v>1268</v>
      </c>
    </row>
    <row r="1037" spans="1:65" s="13" customFormat="1">
      <c r="B1037" s="166"/>
      <c r="D1037" s="167" t="s">
        <v>160</v>
      </c>
      <c r="E1037" s="168" t="s">
        <v>3</v>
      </c>
      <c r="F1037" s="169" t="s">
        <v>1269</v>
      </c>
      <c r="H1037" s="170">
        <v>36.32</v>
      </c>
      <c r="I1037" s="171"/>
      <c r="L1037" s="166"/>
      <c r="M1037" s="172"/>
      <c r="N1037" s="173"/>
      <c r="O1037" s="173"/>
      <c r="P1037" s="173"/>
      <c r="Q1037" s="173"/>
      <c r="R1037" s="173"/>
      <c r="S1037" s="173"/>
      <c r="T1037" s="174"/>
      <c r="AT1037" s="168" t="s">
        <v>160</v>
      </c>
      <c r="AU1037" s="168" t="s">
        <v>82</v>
      </c>
      <c r="AV1037" s="13" t="s">
        <v>82</v>
      </c>
      <c r="AW1037" s="13" t="s">
        <v>34</v>
      </c>
      <c r="AX1037" s="13" t="s">
        <v>72</v>
      </c>
      <c r="AY1037" s="168" t="s">
        <v>150</v>
      </c>
    </row>
    <row r="1038" spans="1:65" s="13" customFormat="1">
      <c r="B1038" s="166"/>
      <c r="D1038" s="167" t="s">
        <v>160</v>
      </c>
      <c r="E1038" s="168" t="s">
        <v>3</v>
      </c>
      <c r="F1038" s="169" t="s">
        <v>1269</v>
      </c>
      <c r="H1038" s="170">
        <v>36.32</v>
      </c>
      <c r="I1038" s="171"/>
      <c r="L1038" s="166"/>
      <c r="M1038" s="172"/>
      <c r="N1038" s="173"/>
      <c r="O1038" s="173"/>
      <c r="P1038" s="173"/>
      <c r="Q1038" s="173"/>
      <c r="R1038" s="173"/>
      <c r="S1038" s="173"/>
      <c r="T1038" s="174"/>
      <c r="AT1038" s="168" t="s">
        <v>160</v>
      </c>
      <c r="AU1038" s="168" t="s">
        <v>82</v>
      </c>
      <c r="AV1038" s="13" t="s">
        <v>82</v>
      </c>
      <c r="AW1038" s="13" t="s">
        <v>34</v>
      </c>
      <c r="AX1038" s="13" t="s">
        <v>72</v>
      </c>
      <c r="AY1038" s="168" t="s">
        <v>150</v>
      </c>
    </row>
    <row r="1039" spans="1:65" s="13" customFormat="1">
      <c r="B1039" s="166"/>
      <c r="D1039" s="167" t="s">
        <v>160</v>
      </c>
      <c r="E1039" s="168" t="s">
        <v>3</v>
      </c>
      <c r="F1039" s="169" t="s">
        <v>1270</v>
      </c>
      <c r="H1039" s="170">
        <v>44.12</v>
      </c>
      <c r="I1039" s="171"/>
      <c r="L1039" s="166"/>
      <c r="M1039" s="172"/>
      <c r="N1039" s="173"/>
      <c r="O1039" s="173"/>
      <c r="P1039" s="173"/>
      <c r="Q1039" s="173"/>
      <c r="R1039" s="173"/>
      <c r="S1039" s="173"/>
      <c r="T1039" s="174"/>
      <c r="AT1039" s="168" t="s">
        <v>160</v>
      </c>
      <c r="AU1039" s="168" t="s">
        <v>82</v>
      </c>
      <c r="AV1039" s="13" t="s">
        <v>82</v>
      </c>
      <c r="AW1039" s="13" t="s">
        <v>34</v>
      </c>
      <c r="AX1039" s="13" t="s">
        <v>72</v>
      </c>
      <c r="AY1039" s="168" t="s">
        <v>150</v>
      </c>
    </row>
    <row r="1040" spans="1:65" s="13" customFormat="1">
      <c r="B1040" s="166"/>
      <c r="D1040" s="167" t="s">
        <v>160</v>
      </c>
      <c r="E1040" s="168" t="s">
        <v>3</v>
      </c>
      <c r="F1040" s="169" t="s">
        <v>1271</v>
      </c>
      <c r="H1040" s="170">
        <v>41.28</v>
      </c>
      <c r="I1040" s="171"/>
      <c r="L1040" s="166"/>
      <c r="M1040" s="172"/>
      <c r="N1040" s="173"/>
      <c r="O1040" s="173"/>
      <c r="P1040" s="173"/>
      <c r="Q1040" s="173"/>
      <c r="R1040" s="173"/>
      <c r="S1040" s="173"/>
      <c r="T1040" s="174"/>
      <c r="AT1040" s="168" t="s">
        <v>160</v>
      </c>
      <c r="AU1040" s="168" t="s">
        <v>82</v>
      </c>
      <c r="AV1040" s="13" t="s">
        <v>82</v>
      </c>
      <c r="AW1040" s="13" t="s">
        <v>34</v>
      </c>
      <c r="AX1040" s="13" t="s">
        <v>72</v>
      </c>
      <c r="AY1040" s="168" t="s">
        <v>150</v>
      </c>
    </row>
    <row r="1041" spans="2:51" s="13" customFormat="1">
      <c r="B1041" s="166"/>
      <c r="D1041" s="167" t="s">
        <v>160</v>
      </c>
      <c r="E1041" s="168" t="s">
        <v>3</v>
      </c>
      <c r="F1041" s="169" t="s">
        <v>1272</v>
      </c>
      <c r="H1041" s="170">
        <v>37.96</v>
      </c>
      <c r="I1041" s="171"/>
      <c r="L1041" s="166"/>
      <c r="M1041" s="172"/>
      <c r="N1041" s="173"/>
      <c r="O1041" s="173"/>
      <c r="P1041" s="173"/>
      <c r="Q1041" s="173"/>
      <c r="R1041" s="173"/>
      <c r="S1041" s="173"/>
      <c r="T1041" s="174"/>
      <c r="AT1041" s="168" t="s">
        <v>160</v>
      </c>
      <c r="AU1041" s="168" t="s">
        <v>82</v>
      </c>
      <c r="AV1041" s="13" t="s">
        <v>82</v>
      </c>
      <c r="AW1041" s="13" t="s">
        <v>34</v>
      </c>
      <c r="AX1041" s="13" t="s">
        <v>72</v>
      </c>
      <c r="AY1041" s="168" t="s">
        <v>150</v>
      </c>
    </row>
    <row r="1042" spans="2:51" s="13" customFormat="1">
      <c r="B1042" s="166"/>
      <c r="D1042" s="167" t="s">
        <v>160</v>
      </c>
      <c r="E1042" s="168" t="s">
        <v>3</v>
      </c>
      <c r="F1042" s="169" t="s">
        <v>1273</v>
      </c>
      <c r="H1042" s="170">
        <v>36.840000000000003</v>
      </c>
      <c r="I1042" s="171"/>
      <c r="L1042" s="166"/>
      <c r="M1042" s="172"/>
      <c r="N1042" s="173"/>
      <c r="O1042" s="173"/>
      <c r="P1042" s="173"/>
      <c r="Q1042" s="173"/>
      <c r="R1042" s="173"/>
      <c r="S1042" s="173"/>
      <c r="T1042" s="174"/>
      <c r="AT1042" s="168" t="s">
        <v>160</v>
      </c>
      <c r="AU1042" s="168" t="s">
        <v>82</v>
      </c>
      <c r="AV1042" s="13" t="s">
        <v>82</v>
      </c>
      <c r="AW1042" s="13" t="s">
        <v>34</v>
      </c>
      <c r="AX1042" s="13" t="s">
        <v>72</v>
      </c>
      <c r="AY1042" s="168" t="s">
        <v>150</v>
      </c>
    </row>
    <row r="1043" spans="2:51" s="13" customFormat="1">
      <c r="B1043" s="166"/>
      <c r="D1043" s="167" t="s">
        <v>160</v>
      </c>
      <c r="E1043" s="168" t="s">
        <v>3</v>
      </c>
      <c r="F1043" s="169" t="s">
        <v>1274</v>
      </c>
      <c r="H1043" s="170">
        <v>34.44</v>
      </c>
      <c r="I1043" s="171"/>
      <c r="L1043" s="166"/>
      <c r="M1043" s="172"/>
      <c r="N1043" s="173"/>
      <c r="O1043" s="173"/>
      <c r="P1043" s="173"/>
      <c r="Q1043" s="173"/>
      <c r="R1043" s="173"/>
      <c r="S1043" s="173"/>
      <c r="T1043" s="174"/>
      <c r="AT1043" s="168" t="s">
        <v>160</v>
      </c>
      <c r="AU1043" s="168" t="s">
        <v>82</v>
      </c>
      <c r="AV1043" s="13" t="s">
        <v>82</v>
      </c>
      <c r="AW1043" s="13" t="s">
        <v>34</v>
      </c>
      <c r="AX1043" s="13" t="s">
        <v>72</v>
      </c>
      <c r="AY1043" s="168" t="s">
        <v>150</v>
      </c>
    </row>
    <row r="1044" spans="2:51" s="13" customFormat="1">
      <c r="B1044" s="166"/>
      <c r="D1044" s="167" t="s">
        <v>160</v>
      </c>
      <c r="E1044" s="168" t="s">
        <v>3</v>
      </c>
      <c r="F1044" s="169" t="s">
        <v>1275</v>
      </c>
      <c r="H1044" s="170">
        <v>23</v>
      </c>
      <c r="I1044" s="171"/>
      <c r="L1044" s="166"/>
      <c r="M1044" s="172"/>
      <c r="N1044" s="173"/>
      <c r="O1044" s="173"/>
      <c r="P1044" s="173"/>
      <c r="Q1044" s="173"/>
      <c r="R1044" s="173"/>
      <c r="S1044" s="173"/>
      <c r="T1044" s="174"/>
      <c r="AT1044" s="168" t="s">
        <v>160</v>
      </c>
      <c r="AU1044" s="168" t="s">
        <v>82</v>
      </c>
      <c r="AV1044" s="13" t="s">
        <v>82</v>
      </c>
      <c r="AW1044" s="13" t="s">
        <v>34</v>
      </c>
      <c r="AX1044" s="13" t="s">
        <v>72</v>
      </c>
      <c r="AY1044" s="168" t="s">
        <v>150</v>
      </c>
    </row>
    <row r="1045" spans="2:51" s="13" customFormat="1">
      <c r="B1045" s="166"/>
      <c r="D1045" s="167" t="s">
        <v>160</v>
      </c>
      <c r="E1045" s="168" t="s">
        <v>3</v>
      </c>
      <c r="F1045" s="169" t="s">
        <v>1276</v>
      </c>
      <c r="H1045" s="170">
        <v>24.48</v>
      </c>
      <c r="I1045" s="171"/>
      <c r="L1045" s="166"/>
      <c r="M1045" s="172"/>
      <c r="N1045" s="173"/>
      <c r="O1045" s="173"/>
      <c r="P1045" s="173"/>
      <c r="Q1045" s="173"/>
      <c r="R1045" s="173"/>
      <c r="S1045" s="173"/>
      <c r="T1045" s="174"/>
      <c r="AT1045" s="168" t="s">
        <v>160</v>
      </c>
      <c r="AU1045" s="168" t="s">
        <v>82</v>
      </c>
      <c r="AV1045" s="13" t="s">
        <v>82</v>
      </c>
      <c r="AW1045" s="13" t="s">
        <v>34</v>
      </c>
      <c r="AX1045" s="13" t="s">
        <v>72</v>
      </c>
      <c r="AY1045" s="168" t="s">
        <v>150</v>
      </c>
    </row>
    <row r="1046" spans="2:51" s="13" customFormat="1">
      <c r="B1046" s="166"/>
      <c r="D1046" s="167" t="s">
        <v>160</v>
      </c>
      <c r="E1046" s="168" t="s">
        <v>3</v>
      </c>
      <c r="F1046" s="169" t="s">
        <v>1277</v>
      </c>
      <c r="H1046" s="170">
        <v>119.24</v>
      </c>
      <c r="I1046" s="171"/>
      <c r="L1046" s="166"/>
      <c r="M1046" s="172"/>
      <c r="N1046" s="173"/>
      <c r="O1046" s="173"/>
      <c r="P1046" s="173"/>
      <c r="Q1046" s="173"/>
      <c r="R1046" s="173"/>
      <c r="S1046" s="173"/>
      <c r="T1046" s="174"/>
      <c r="AT1046" s="168" t="s">
        <v>160</v>
      </c>
      <c r="AU1046" s="168" t="s">
        <v>82</v>
      </c>
      <c r="AV1046" s="13" t="s">
        <v>82</v>
      </c>
      <c r="AW1046" s="13" t="s">
        <v>34</v>
      </c>
      <c r="AX1046" s="13" t="s">
        <v>72</v>
      </c>
      <c r="AY1046" s="168" t="s">
        <v>150</v>
      </c>
    </row>
    <row r="1047" spans="2:51" s="13" customFormat="1">
      <c r="B1047" s="166"/>
      <c r="D1047" s="167" t="s">
        <v>160</v>
      </c>
      <c r="E1047" s="168" t="s">
        <v>3</v>
      </c>
      <c r="F1047" s="169" t="s">
        <v>1278</v>
      </c>
      <c r="H1047" s="170">
        <v>21.12</v>
      </c>
      <c r="I1047" s="171"/>
      <c r="L1047" s="166"/>
      <c r="M1047" s="172"/>
      <c r="N1047" s="173"/>
      <c r="O1047" s="173"/>
      <c r="P1047" s="173"/>
      <c r="Q1047" s="173"/>
      <c r="R1047" s="173"/>
      <c r="S1047" s="173"/>
      <c r="T1047" s="174"/>
      <c r="AT1047" s="168" t="s">
        <v>160</v>
      </c>
      <c r="AU1047" s="168" t="s">
        <v>82</v>
      </c>
      <c r="AV1047" s="13" t="s">
        <v>82</v>
      </c>
      <c r="AW1047" s="13" t="s">
        <v>34</v>
      </c>
      <c r="AX1047" s="13" t="s">
        <v>72</v>
      </c>
      <c r="AY1047" s="168" t="s">
        <v>150</v>
      </c>
    </row>
    <row r="1048" spans="2:51" s="13" customFormat="1">
      <c r="B1048" s="166"/>
      <c r="D1048" s="167" t="s">
        <v>160</v>
      </c>
      <c r="E1048" s="168" t="s">
        <v>3</v>
      </c>
      <c r="F1048" s="169" t="s">
        <v>1279</v>
      </c>
      <c r="H1048" s="170">
        <v>32.08</v>
      </c>
      <c r="I1048" s="171"/>
      <c r="L1048" s="166"/>
      <c r="M1048" s="172"/>
      <c r="N1048" s="173"/>
      <c r="O1048" s="173"/>
      <c r="P1048" s="173"/>
      <c r="Q1048" s="173"/>
      <c r="R1048" s="173"/>
      <c r="S1048" s="173"/>
      <c r="T1048" s="174"/>
      <c r="AT1048" s="168" t="s">
        <v>160</v>
      </c>
      <c r="AU1048" s="168" t="s">
        <v>82</v>
      </c>
      <c r="AV1048" s="13" t="s">
        <v>82</v>
      </c>
      <c r="AW1048" s="13" t="s">
        <v>34</v>
      </c>
      <c r="AX1048" s="13" t="s">
        <v>72</v>
      </c>
      <c r="AY1048" s="168" t="s">
        <v>150</v>
      </c>
    </row>
    <row r="1049" spans="2:51" s="13" customFormat="1">
      <c r="B1049" s="166"/>
      <c r="D1049" s="167" t="s">
        <v>160</v>
      </c>
      <c r="E1049" s="168" t="s">
        <v>3</v>
      </c>
      <c r="F1049" s="169" t="s">
        <v>1280</v>
      </c>
      <c r="H1049" s="170">
        <v>33.159999999999997</v>
      </c>
      <c r="I1049" s="171"/>
      <c r="L1049" s="166"/>
      <c r="M1049" s="172"/>
      <c r="N1049" s="173"/>
      <c r="O1049" s="173"/>
      <c r="P1049" s="173"/>
      <c r="Q1049" s="173"/>
      <c r="R1049" s="173"/>
      <c r="S1049" s="173"/>
      <c r="T1049" s="174"/>
      <c r="AT1049" s="168" t="s">
        <v>160</v>
      </c>
      <c r="AU1049" s="168" t="s">
        <v>82</v>
      </c>
      <c r="AV1049" s="13" t="s">
        <v>82</v>
      </c>
      <c r="AW1049" s="13" t="s">
        <v>34</v>
      </c>
      <c r="AX1049" s="13" t="s">
        <v>72</v>
      </c>
      <c r="AY1049" s="168" t="s">
        <v>150</v>
      </c>
    </row>
    <row r="1050" spans="2:51" s="13" customFormat="1">
      <c r="B1050" s="166"/>
      <c r="D1050" s="167" t="s">
        <v>160</v>
      </c>
      <c r="E1050" s="168" t="s">
        <v>3</v>
      </c>
      <c r="F1050" s="169" t="s">
        <v>1281</v>
      </c>
      <c r="H1050" s="170">
        <v>63.76</v>
      </c>
      <c r="I1050" s="171"/>
      <c r="L1050" s="166"/>
      <c r="M1050" s="172"/>
      <c r="N1050" s="173"/>
      <c r="O1050" s="173"/>
      <c r="P1050" s="173"/>
      <c r="Q1050" s="173"/>
      <c r="R1050" s="173"/>
      <c r="S1050" s="173"/>
      <c r="T1050" s="174"/>
      <c r="AT1050" s="168" t="s">
        <v>160</v>
      </c>
      <c r="AU1050" s="168" t="s">
        <v>82</v>
      </c>
      <c r="AV1050" s="13" t="s">
        <v>82</v>
      </c>
      <c r="AW1050" s="13" t="s">
        <v>34</v>
      </c>
      <c r="AX1050" s="13" t="s">
        <v>72</v>
      </c>
      <c r="AY1050" s="168" t="s">
        <v>150</v>
      </c>
    </row>
    <row r="1051" spans="2:51" s="13" customFormat="1">
      <c r="B1051" s="166"/>
      <c r="D1051" s="167" t="s">
        <v>160</v>
      </c>
      <c r="E1051" s="168" t="s">
        <v>3</v>
      </c>
      <c r="F1051" s="169" t="s">
        <v>1282</v>
      </c>
      <c r="H1051" s="170">
        <v>73.92</v>
      </c>
      <c r="I1051" s="171"/>
      <c r="L1051" s="166"/>
      <c r="M1051" s="172"/>
      <c r="N1051" s="173"/>
      <c r="O1051" s="173"/>
      <c r="P1051" s="173"/>
      <c r="Q1051" s="173"/>
      <c r="R1051" s="173"/>
      <c r="S1051" s="173"/>
      <c r="T1051" s="174"/>
      <c r="AT1051" s="168" t="s">
        <v>160</v>
      </c>
      <c r="AU1051" s="168" t="s">
        <v>82</v>
      </c>
      <c r="AV1051" s="13" t="s">
        <v>82</v>
      </c>
      <c r="AW1051" s="13" t="s">
        <v>34</v>
      </c>
      <c r="AX1051" s="13" t="s">
        <v>72</v>
      </c>
      <c r="AY1051" s="168" t="s">
        <v>150</v>
      </c>
    </row>
    <row r="1052" spans="2:51" s="13" customFormat="1">
      <c r="B1052" s="166"/>
      <c r="D1052" s="167" t="s">
        <v>160</v>
      </c>
      <c r="E1052" s="168" t="s">
        <v>3</v>
      </c>
      <c r="F1052" s="169" t="s">
        <v>1283</v>
      </c>
      <c r="H1052" s="170">
        <v>37.799999999999997</v>
      </c>
      <c r="I1052" s="171"/>
      <c r="L1052" s="166"/>
      <c r="M1052" s="172"/>
      <c r="N1052" s="173"/>
      <c r="O1052" s="173"/>
      <c r="P1052" s="173"/>
      <c r="Q1052" s="173"/>
      <c r="R1052" s="173"/>
      <c r="S1052" s="173"/>
      <c r="T1052" s="174"/>
      <c r="AT1052" s="168" t="s">
        <v>160</v>
      </c>
      <c r="AU1052" s="168" t="s">
        <v>82</v>
      </c>
      <c r="AV1052" s="13" t="s">
        <v>82</v>
      </c>
      <c r="AW1052" s="13" t="s">
        <v>34</v>
      </c>
      <c r="AX1052" s="13" t="s">
        <v>72</v>
      </c>
      <c r="AY1052" s="168" t="s">
        <v>150</v>
      </c>
    </row>
    <row r="1053" spans="2:51" s="13" customFormat="1">
      <c r="B1053" s="166"/>
      <c r="D1053" s="167" t="s">
        <v>160</v>
      </c>
      <c r="E1053" s="168" t="s">
        <v>3</v>
      </c>
      <c r="F1053" s="169" t="s">
        <v>1284</v>
      </c>
      <c r="H1053" s="170">
        <v>36</v>
      </c>
      <c r="I1053" s="171"/>
      <c r="L1053" s="166"/>
      <c r="M1053" s="172"/>
      <c r="N1053" s="173"/>
      <c r="O1053" s="173"/>
      <c r="P1053" s="173"/>
      <c r="Q1053" s="173"/>
      <c r="R1053" s="173"/>
      <c r="S1053" s="173"/>
      <c r="T1053" s="174"/>
      <c r="AT1053" s="168" t="s">
        <v>160</v>
      </c>
      <c r="AU1053" s="168" t="s">
        <v>82</v>
      </c>
      <c r="AV1053" s="13" t="s">
        <v>82</v>
      </c>
      <c r="AW1053" s="13" t="s">
        <v>34</v>
      </c>
      <c r="AX1053" s="13" t="s">
        <v>72</v>
      </c>
      <c r="AY1053" s="168" t="s">
        <v>150</v>
      </c>
    </row>
    <row r="1054" spans="2:51" s="13" customFormat="1">
      <c r="B1054" s="166"/>
      <c r="D1054" s="167" t="s">
        <v>160</v>
      </c>
      <c r="E1054" s="168" t="s">
        <v>3</v>
      </c>
      <c r="F1054" s="169" t="s">
        <v>1285</v>
      </c>
      <c r="H1054" s="170">
        <v>36.6</v>
      </c>
      <c r="I1054" s="171"/>
      <c r="L1054" s="166"/>
      <c r="M1054" s="172"/>
      <c r="N1054" s="173"/>
      <c r="O1054" s="173"/>
      <c r="P1054" s="173"/>
      <c r="Q1054" s="173"/>
      <c r="R1054" s="173"/>
      <c r="S1054" s="173"/>
      <c r="T1054" s="174"/>
      <c r="AT1054" s="168" t="s">
        <v>160</v>
      </c>
      <c r="AU1054" s="168" t="s">
        <v>82</v>
      </c>
      <c r="AV1054" s="13" t="s">
        <v>82</v>
      </c>
      <c r="AW1054" s="13" t="s">
        <v>34</v>
      </c>
      <c r="AX1054" s="13" t="s">
        <v>72</v>
      </c>
      <c r="AY1054" s="168" t="s">
        <v>150</v>
      </c>
    </row>
    <row r="1055" spans="2:51" s="13" customFormat="1">
      <c r="B1055" s="166"/>
      <c r="D1055" s="167" t="s">
        <v>160</v>
      </c>
      <c r="E1055" s="168" t="s">
        <v>3</v>
      </c>
      <c r="F1055" s="169" t="s">
        <v>1286</v>
      </c>
      <c r="H1055" s="170">
        <v>18.399999999999999</v>
      </c>
      <c r="I1055" s="171"/>
      <c r="L1055" s="166"/>
      <c r="M1055" s="172"/>
      <c r="N1055" s="173"/>
      <c r="O1055" s="173"/>
      <c r="P1055" s="173"/>
      <c r="Q1055" s="173"/>
      <c r="R1055" s="173"/>
      <c r="S1055" s="173"/>
      <c r="T1055" s="174"/>
      <c r="AT1055" s="168" t="s">
        <v>160</v>
      </c>
      <c r="AU1055" s="168" t="s">
        <v>82</v>
      </c>
      <c r="AV1055" s="13" t="s">
        <v>82</v>
      </c>
      <c r="AW1055" s="13" t="s">
        <v>34</v>
      </c>
      <c r="AX1055" s="13" t="s">
        <v>72</v>
      </c>
      <c r="AY1055" s="168" t="s">
        <v>150</v>
      </c>
    </row>
    <row r="1056" spans="2:51" s="13" customFormat="1">
      <c r="B1056" s="166"/>
      <c r="D1056" s="167" t="s">
        <v>160</v>
      </c>
      <c r="E1056" s="168" t="s">
        <v>3</v>
      </c>
      <c r="F1056" s="169" t="s">
        <v>1287</v>
      </c>
      <c r="H1056" s="170">
        <v>40.200000000000003</v>
      </c>
      <c r="I1056" s="171"/>
      <c r="L1056" s="166"/>
      <c r="M1056" s="172"/>
      <c r="N1056" s="173"/>
      <c r="O1056" s="173"/>
      <c r="P1056" s="173"/>
      <c r="Q1056" s="173"/>
      <c r="R1056" s="173"/>
      <c r="S1056" s="173"/>
      <c r="T1056" s="174"/>
      <c r="AT1056" s="168" t="s">
        <v>160</v>
      </c>
      <c r="AU1056" s="168" t="s">
        <v>82</v>
      </c>
      <c r="AV1056" s="13" t="s">
        <v>82</v>
      </c>
      <c r="AW1056" s="13" t="s">
        <v>34</v>
      </c>
      <c r="AX1056" s="13" t="s">
        <v>72</v>
      </c>
      <c r="AY1056" s="168" t="s">
        <v>150</v>
      </c>
    </row>
    <row r="1057" spans="1:65" s="13" customFormat="1">
      <c r="B1057" s="166"/>
      <c r="D1057" s="167" t="s">
        <v>160</v>
      </c>
      <c r="E1057" s="168" t="s">
        <v>3</v>
      </c>
      <c r="F1057" s="169" t="s">
        <v>1288</v>
      </c>
      <c r="H1057" s="170">
        <v>36.520000000000003</v>
      </c>
      <c r="I1057" s="171"/>
      <c r="L1057" s="166"/>
      <c r="M1057" s="172"/>
      <c r="N1057" s="173"/>
      <c r="O1057" s="173"/>
      <c r="P1057" s="173"/>
      <c r="Q1057" s="173"/>
      <c r="R1057" s="173"/>
      <c r="S1057" s="173"/>
      <c r="T1057" s="174"/>
      <c r="AT1057" s="168" t="s">
        <v>160</v>
      </c>
      <c r="AU1057" s="168" t="s">
        <v>82</v>
      </c>
      <c r="AV1057" s="13" t="s">
        <v>82</v>
      </c>
      <c r="AW1057" s="13" t="s">
        <v>34</v>
      </c>
      <c r="AX1057" s="13" t="s">
        <v>72</v>
      </c>
      <c r="AY1057" s="168" t="s">
        <v>150</v>
      </c>
    </row>
    <row r="1058" spans="1:65" s="13" customFormat="1">
      <c r="B1058" s="166"/>
      <c r="D1058" s="167" t="s">
        <v>160</v>
      </c>
      <c r="E1058" s="168" t="s">
        <v>3</v>
      </c>
      <c r="F1058" s="169" t="s">
        <v>1289</v>
      </c>
      <c r="H1058" s="170">
        <v>41.2</v>
      </c>
      <c r="I1058" s="171"/>
      <c r="L1058" s="166"/>
      <c r="M1058" s="172"/>
      <c r="N1058" s="173"/>
      <c r="O1058" s="173"/>
      <c r="P1058" s="173"/>
      <c r="Q1058" s="173"/>
      <c r="R1058" s="173"/>
      <c r="S1058" s="173"/>
      <c r="T1058" s="174"/>
      <c r="AT1058" s="168" t="s">
        <v>160</v>
      </c>
      <c r="AU1058" s="168" t="s">
        <v>82</v>
      </c>
      <c r="AV1058" s="13" t="s">
        <v>82</v>
      </c>
      <c r="AW1058" s="13" t="s">
        <v>34</v>
      </c>
      <c r="AX1058" s="13" t="s">
        <v>72</v>
      </c>
      <c r="AY1058" s="168" t="s">
        <v>150</v>
      </c>
    </row>
    <row r="1059" spans="1:65" s="13" customFormat="1">
      <c r="B1059" s="166"/>
      <c r="D1059" s="167" t="s">
        <v>160</v>
      </c>
      <c r="E1059" s="168" t="s">
        <v>3</v>
      </c>
      <c r="F1059" s="169" t="s">
        <v>1290</v>
      </c>
      <c r="H1059" s="170">
        <v>40.6</v>
      </c>
      <c r="I1059" s="171"/>
      <c r="L1059" s="166"/>
      <c r="M1059" s="172"/>
      <c r="N1059" s="173"/>
      <c r="O1059" s="173"/>
      <c r="P1059" s="173"/>
      <c r="Q1059" s="173"/>
      <c r="R1059" s="173"/>
      <c r="S1059" s="173"/>
      <c r="T1059" s="174"/>
      <c r="AT1059" s="168" t="s">
        <v>160</v>
      </c>
      <c r="AU1059" s="168" t="s">
        <v>82</v>
      </c>
      <c r="AV1059" s="13" t="s">
        <v>82</v>
      </c>
      <c r="AW1059" s="13" t="s">
        <v>34</v>
      </c>
      <c r="AX1059" s="13" t="s">
        <v>72</v>
      </c>
      <c r="AY1059" s="168" t="s">
        <v>150</v>
      </c>
    </row>
    <row r="1060" spans="1:65" s="14" customFormat="1">
      <c r="B1060" s="179"/>
      <c r="D1060" s="167" t="s">
        <v>160</v>
      </c>
      <c r="E1060" s="180" t="s">
        <v>3</v>
      </c>
      <c r="F1060" s="181" t="s">
        <v>220</v>
      </c>
      <c r="H1060" s="182">
        <v>945.36</v>
      </c>
      <c r="I1060" s="183"/>
      <c r="L1060" s="179"/>
      <c r="M1060" s="184"/>
      <c r="N1060" s="185"/>
      <c r="O1060" s="185"/>
      <c r="P1060" s="185"/>
      <c r="Q1060" s="185"/>
      <c r="R1060" s="185"/>
      <c r="S1060" s="185"/>
      <c r="T1060" s="186"/>
      <c r="AT1060" s="180" t="s">
        <v>160</v>
      </c>
      <c r="AU1060" s="180" t="s">
        <v>82</v>
      </c>
      <c r="AV1060" s="14" t="s">
        <v>158</v>
      </c>
      <c r="AW1060" s="14" t="s">
        <v>34</v>
      </c>
      <c r="AX1060" s="14" t="s">
        <v>80</v>
      </c>
      <c r="AY1060" s="180" t="s">
        <v>150</v>
      </c>
    </row>
    <row r="1061" spans="1:65" s="12" customFormat="1" ht="22.9" customHeight="1">
      <c r="B1061" s="139"/>
      <c r="D1061" s="140" t="s">
        <v>71</v>
      </c>
      <c r="E1061" s="150" t="s">
        <v>1291</v>
      </c>
      <c r="F1061" s="150" t="s">
        <v>1292</v>
      </c>
      <c r="I1061" s="142"/>
      <c r="J1061" s="151">
        <f>BK1061</f>
        <v>0</v>
      </c>
      <c r="L1061" s="139"/>
      <c r="M1061" s="144"/>
      <c r="N1061" s="145"/>
      <c r="O1061" s="145"/>
      <c r="P1061" s="146">
        <f>SUM(P1062:P1069)</f>
        <v>0</v>
      </c>
      <c r="Q1061" s="145"/>
      <c r="R1061" s="146">
        <f>SUM(R1062:R1069)</f>
        <v>1.7170000000000002E-3</v>
      </c>
      <c r="S1061" s="145"/>
      <c r="T1061" s="147">
        <f>SUM(T1062:T1069)</f>
        <v>0</v>
      </c>
      <c r="AR1061" s="140" t="s">
        <v>82</v>
      </c>
      <c r="AT1061" s="148" t="s">
        <v>71</v>
      </c>
      <c r="AU1061" s="148" t="s">
        <v>80</v>
      </c>
      <c r="AY1061" s="140" t="s">
        <v>150</v>
      </c>
      <c r="BK1061" s="149">
        <f>SUM(BK1062:BK1069)</f>
        <v>0</v>
      </c>
    </row>
    <row r="1062" spans="1:65" s="2" customFormat="1" ht="24" customHeight="1">
      <c r="A1062" s="33"/>
      <c r="B1062" s="152"/>
      <c r="C1062" s="153" t="s">
        <v>1293</v>
      </c>
      <c r="D1062" s="153" t="s">
        <v>153</v>
      </c>
      <c r="E1062" s="154" t="s">
        <v>1294</v>
      </c>
      <c r="F1062" s="155" t="s">
        <v>1295</v>
      </c>
      <c r="G1062" s="156" t="s">
        <v>200</v>
      </c>
      <c r="H1062" s="157">
        <v>16.670000000000002</v>
      </c>
      <c r="I1062" s="158"/>
      <c r="J1062" s="159">
        <f>ROUND(I1062*H1062,2)</f>
        <v>0</v>
      </c>
      <c r="K1062" s="155" t="s">
        <v>157</v>
      </c>
      <c r="L1062" s="34"/>
      <c r="M1062" s="160" t="s">
        <v>3</v>
      </c>
      <c r="N1062" s="161" t="s">
        <v>43</v>
      </c>
      <c r="O1062" s="54"/>
      <c r="P1062" s="162">
        <f>O1062*H1062</f>
        <v>0</v>
      </c>
      <c r="Q1062" s="162">
        <v>0</v>
      </c>
      <c r="R1062" s="162">
        <f>Q1062*H1062</f>
        <v>0</v>
      </c>
      <c r="S1062" s="162">
        <v>0</v>
      </c>
      <c r="T1062" s="163">
        <f>S1062*H1062</f>
        <v>0</v>
      </c>
      <c r="U1062" s="33"/>
      <c r="V1062" s="33"/>
      <c r="W1062" s="33"/>
      <c r="X1062" s="33"/>
      <c r="Y1062" s="33"/>
      <c r="Z1062" s="33"/>
      <c r="AA1062" s="33"/>
      <c r="AB1062" s="33"/>
      <c r="AC1062" s="33"/>
      <c r="AD1062" s="33"/>
      <c r="AE1062" s="33"/>
      <c r="AR1062" s="164" t="s">
        <v>246</v>
      </c>
      <c r="AT1062" s="164" t="s">
        <v>153</v>
      </c>
      <c r="AU1062" s="164" t="s">
        <v>82</v>
      </c>
      <c r="AY1062" s="18" t="s">
        <v>150</v>
      </c>
      <c r="BE1062" s="165">
        <f>IF(N1062="základní",J1062,0)</f>
        <v>0</v>
      </c>
      <c r="BF1062" s="165">
        <f>IF(N1062="snížená",J1062,0)</f>
        <v>0</v>
      </c>
      <c r="BG1062" s="165">
        <f>IF(N1062="zákl. přenesená",J1062,0)</f>
        <v>0</v>
      </c>
      <c r="BH1062" s="165">
        <f>IF(N1062="sníž. přenesená",J1062,0)</f>
        <v>0</v>
      </c>
      <c r="BI1062" s="165">
        <f>IF(N1062="nulová",J1062,0)</f>
        <v>0</v>
      </c>
      <c r="BJ1062" s="18" t="s">
        <v>80</v>
      </c>
      <c r="BK1062" s="165">
        <f>ROUND(I1062*H1062,2)</f>
        <v>0</v>
      </c>
      <c r="BL1062" s="18" t="s">
        <v>246</v>
      </c>
      <c r="BM1062" s="164" t="s">
        <v>1296</v>
      </c>
    </row>
    <row r="1063" spans="1:65" s="13" customFormat="1">
      <c r="B1063" s="166"/>
      <c r="D1063" s="167" t="s">
        <v>160</v>
      </c>
      <c r="E1063" s="168" t="s">
        <v>3</v>
      </c>
      <c r="F1063" s="169" t="s">
        <v>1297</v>
      </c>
      <c r="H1063" s="170">
        <v>16.670000000000002</v>
      </c>
      <c r="I1063" s="171"/>
      <c r="L1063" s="166"/>
      <c r="M1063" s="172"/>
      <c r="N1063" s="173"/>
      <c r="O1063" s="173"/>
      <c r="P1063" s="173"/>
      <c r="Q1063" s="173"/>
      <c r="R1063" s="173"/>
      <c r="S1063" s="173"/>
      <c r="T1063" s="174"/>
      <c r="AT1063" s="168" t="s">
        <v>160</v>
      </c>
      <c r="AU1063" s="168" t="s">
        <v>82</v>
      </c>
      <c r="AV1063" s="13" t="s">
        <v>82</v>
      </c>
      <c r="AW1063" s="13" t="s">
        <v>34</v>
      </c>
      <c r="AX1063" s="13" t="s">
        <v>80</v>
      </c>
      <c r="AY1063" s="168" t="s">
        <v>150</v>
      </c>
    </row>
    <row r="1064" spans="1:65" s="2" customFormat="1" ht="16.5" customHeight="1">
      <c r="A1064" s="33"/>
      <c r="B1064" s="152"/>
      <c r="C1064" s="187" t="s">
        <v>1298</v>
      </c>
      <c r="D1064" s="187" t="s">
        <v>285</v>
      </c>
      <c r="E1064" s="188" t="s">
        <v>1299</v>
      </c>
      <c r="F1064" s="189" t="s">
        <v>1300</v>
      </c>
      <c r="G1064" s="190" t="s">
        <v>200</v>
      </c>
      <c r="H1064" s="191">
        <v>17.170000000000002</v>
      </c>
      <c r="I1064" s="192"/>
      <c r="J1064" s="193">
        <f>ROUND(I1064*H1064,2)</f>
        <v>0</v>
      </c>
      <c r="K1064" s="189" t="s">
        <v>3</v>
      </c>
      <c r="L1064" s="194"/>
      <c r="M1064" s="195" t="s">
        <v>3</v>
      </c>
      <c r="N1064" s="196" t="s">
        <v>43</v>
      </c>
      <c r="O1064" s="54"/>
      <c r="P1064" s="162">
        <f>O1064*H1064</f>
        <v>0</v>
      </c>
      <c r="Q1064" s="162">
        <v>1E-4</v>
      </c>
      <c r="R1064" s="162">
        <f>Q1064*H1064</f>
        <v>1.7170000000000002E-3</v>
      </c>
      <c r="S1064" s="162">
        <v>0</v>
      </c>
      <c r="T1064" s="163">
        <f>S1064*H1064</f>
        <v>0</v>
      </c>
      <c r="U1064" s="33"/>
      <c r="V1064" s="33"/>
      <c r="W1064" s="33"/>
      <c r="X1064" s="33"/>
      <c r="Y1064" s="33"/>
      <c r="Z1064" s="33"/>
      <c r="AA1064" s="33"/>
      <c r="AB1064" s="33"/>
      <c r="AC1064" s="33"/>
      <c r="AD1064" s="33"/>
      <c r="AE1064" s="33"/>
      <c r="AR1064" s="164" t="s">
        <v>434</v>
      </c>
      <c r="AT1064" s="164" t="s">
        <v>285</v>
      </c>
      <c r="AU1064" s="164" t="s">
        <v>82</v>
      </c>
      <c r="AY1064" s="18" t="s">
        <v>150</v>
      </c>
      <c r="BE1064" s="165">
        <f>IF(N1064="základní",J1064,0)</f>
        <v>0</v>
      </c>
      <c r="BF1064" s="165">
        <f>IF(N1064="snížená",J1064,0)</f>
        <v>0</v>
      </c>
      <c r="BG1064" s="165">
        <f>IF(N1064="zákl. přenesená",J1064,0)</f>
        <v>0</v>
      </c>
      <c r="BH1064" s="165">
        <f>IF(N1064="sníž. přenesená",J1064,0)</f>
        <v>0</v>
      </c>
      <c r="BI1064" s="165">
        <f>IF(N1064="nulová",J1064,0)</f>
        <v>0</v>
      </c>
      <c r="BJ1064" s="18" t="s">
        <v>80</v>
      </c>
      <c r="BK1064" s="165">
        <f>ROUND(I1064*H1064,2)</f>
        <v>0</v>
      </c>
      <c r="BL1064" s="18" t="s">
        <v>246</v>
      </c>
      <c r="BM1064" s="164" t="s">
        <v>1301</v>
      </c>
    </row>
    <row r="1065" spans="1:65" s="13" customFormat="1">
      <c r="B1065" s="166"/>
      <c r="D1065" s="167" t="s">
        <v>160</v>
      </c>
      <c r="F1065" s="169" t="s">
        <v>1302</v>
      </c>
      <c r="H1065" s="170">
        <v>17.170000000000002</v>
      </c>
      <c r="I1065" s="171"/>
      <c r="L1065" s="166"/>
      <c r="M1065" s="172"/>
      <c r="N1065" s="173"/>
      <c r="O1065" s="173"/>
      <c r="P1065" s="173"/>
      <c r="Q1065" s="173"/>
      <c r="R1065" s="173"/>
      <c r="S1065" s="173"/>
      <c r="T1065" s="174"/>
      <c r="AT1065" s="168" t="s">
        <v>160</v>
      </c>
      <c r="AU1065" s="168" t="s">
        <v>82</v>
      </c>
      <c r="AV1065" s="13" t="s">
        <v>82</v>
      </c>
      <c r="AW1065" s="13" t="s">
        <v>4</v>
      </c>
      <c r="AX1065" s="13" t="s">
        <v>80</v>
      </c>
      <c r="AY1065" s="168" t="s">
        <v>150</v>
      </c>
    </row>
    <row r="1066" spans="1:65" s="2" customFormat="1" ht="36" customHeight="1">
      <c r="A1066" s="33"/>
      <c r="B1066" s="152"/>
      <c r="C1066" s="153" t="s">
        <v>1303</v>
      </c>
      <c r="D1066" s="153" t="s">
        <v>153</v>
      </c>
      <c r="E1066" s="154" t="s">
        <v>1304</v>
      </c>
      <c r="F1066" s="155" t="s">
        <v>1305</v>
      </c>
      <c r="G1066" s="156" t="s">
        <v>193</v>
      </c>
      <c r="H1066" s="157">
        <v>2E-3</v>
      </c>
      <c r="I1066" s="158"/>
      <c r="J1066" s="159">
        <f>ROUND(I1066*H1066,2)</f>
        <v>0</v>
      </c>
      <c r="K1066" s="155" t="s">
        <v>157</v>
      </c>
      <c r="L1066" s="34"/>
      <c r="M1066" s="160" t="s">
        <v>3</v>
      </c>
      <c r="N1066" s="161" t="s">
        <v>43</v>
      </c>
      <c r="O1066" s="54"/>
      <c r="P1066" s="162">
        <f>O1066*H1066</f>
        <v>0</v>
      </c>
      <c r="Q1066" s="162">
        <v>0</v>
      </c>
      <c r="R1066" s="162">
        <f>Q1066*H1066</f>
        <v>0</v>
      </c>
      <c r="S1066" s="162">
        <v>0</v>
      </c>
      <c r="T1066" s="163">
        <f>S1066*H1066</f>
        <v>0</v>
      </c>
      <c r="U1066" s="33"/>
      <c r="V1066" s="33"/>
      <c r="W1066" s="33"/>
      <c r="X1066" s="33"/>
      <c r="Y1066" s="33"/>
      <c r="Z1066" s="33"/>
      <c r="AA1066" s="33"/>
      <c r="AB1066" s="33"/>
      <c r="AC1066" s="33"/>
      <c r="AD1066" s="33"/>
      <c r="AE1066" s="33"/>
      <c r="AR1066" s="164" t="s">
        <v>246</v>
      </c>
      <c r="AT1066" s="164" t="s">
        <v>153</v>
      </c>
      <c r="AU1066" s="164" t="s">
        <v>82</v>
      </c>
      <c r="AY1066" s="18" t="s">
        <v>150</v>
      </c>
      <c r="BE1066" s="165">
        <f>IF(N1066="základní",J1066,0)</f>
        <v>0</v>
      </c>
      <c r="BF1066" s="165">
        <f>IF(N1066="snížená",J1066,0)</f>
        <v>0</v>
      </c>
      <c r="BG1066" s="165">
        <f>IF(N1066="zákl. přenesená",J1066,0)</f>
        <v>0</v>
      </c>
      <c r="BH1066" s="165">
        <f>IF(N1066="sníž. přenesená",J1066,0)</f>
        <v>0</v>
      </c>
      <c r="BI1066" s="165">
        <f>IF(N1066="nulová",J1066,0)</f>
        <v>0</v>
      </c>
      <c r="BJ1066" s="18" t="s">
        <v>80</v>
      </c>
      <c r="BK1066" s="165">
        <f>ROUND(I1066*H1066,2)</f>
        <v>0</v>
      </c>
      <c r="BL1066" s="18" t="s">
        <v>246</v>
      </c>
      <c r="BM1066" s="164" t="s">
        <v>1306</v>
      </c>
    </row>
    <row r="1067" spans="1:65" s="2" customFormat="1" ht="126.75">
      <c r="A1067" s="33"/>
      <c r="B1067" s="34"/>
      <c r="C1067" s="33"/>
      <c r="D1067" s="167" t="s">
        <v>170</v>
      </c>
      <c r="E1067" s="33"/>
      <c r="F1067" s="178" t="s">
        <v>1307</v>
      </c>
      <c r="G1067" s="33"/>
      <c r="H1067" s="33"/>
      <c r="I1067" s="92"/>
      <c r="J1067" s="33"/>
      <c r="K1067" s="33"/>
      <c r="L1067" s="34"/>
      <c r="M1067" s="176"/>
      <c r="N1067" s="177"/>
      <c r="O1067" s="54"/>
      <c r="P1067" s="54"/>
      <c r="Q1067" s="54"/>
      <c r="R1067" s="54"/>
      <c r="S1067" s="54"/>
      <c r="T1067" s="55"/>
      <c r="U1067" s="33"/>
      <c r="V1067" s="33"/>
      <c r="W1067" s="33"/>
      <c r="X1067" s="33"/>
      <c r="Y1067" s="33"/>
      <c r="Z1067" s="33"/>
      <c r="AA1067" s="33"/>
      <c r="AB1067" s="33"/>
      <c r="AC1067" s="33"/>
      <c r="AD1067" s="33"/>
      <c r="AE1067" s="33"/>
      <c r="AT1067" s="18" t="s">
        <v>170</v>
      </c>
      <c r="AU1067" s="18" t="s">
        <v>82</v>
      </c>
    </row>
    <row r="1068" spans="1:65" s="2" customFormat="1" ht="48" customHeight="1">
      <c r="A1068" s="33"/>
      <c r="B1068" s="152"/>
      <c r="C1068" s="153" t="s">
        <v>1308</v>
      </c>
      <c r="D1068" s="153" t="s">
        <v>153</v>
      </c>
      <c r="E1068" s="154" t="s">
        <v>1309</v>
      </c>
      <c r="F1068" s="155" t="s">
        <v>1310</v>
      </c>
      <c r="G1068" s="156" t="s">
        <v>193</v>
      </c>
      <c r="H1068" s="157">
        <v>2E-3</v>
      </c>
      <c r="I1068" s="158"/>
      <c r="J1068" s="159">
        <f>ROUND(I1068*H1068,2)</f>
        <v>0</v>
      </c>
      <c r="K1068" s="155" t="s">
        <v>157</v>
      </c>
      <c r="L1068" s="34"/>
      <c r="M1068" s="160" t="s">
        <v>3</v>
      </c>
      <c r="N1068" s="161" t="s">
        <v>43</v>
      </c>
      <c r="O1068" s="54"/>
      <c r="P1068" s="162">
        <f>O1068*H1068</f>
        <v>0</v>
      </c>
      <c r="Q1068" s="162">
        <v>0</v>
      </c>
      <c r="R1068" s="162">
        <f>Q1068*H1068</f>
        <v>0</v>
      </c>
      <c r="S1068" s="162">
        <v>0</v>
      </c>
      <c r="T1068" s="163">
        <f>S1068*H1068</f>
        <v>0</v>
      </c>
      <c r="U1068" s="33"/>
      <c r="V1068" s="33"/>
      <c r="W1068" s="33"/>
      <c r="X1068" s="33"/>
      <c r="Y1068" s="33"/>
      <c r="Z1068" s="33"/>
      <c r="AA1068" s="33"/>
      <c r="AB1068" s="33"/>
      <c r="AC1068" s="33"/>
      <c r="AD1068" s="33"/>
      <c r="AE1068" s="33"/>
      <c r="AR1068" s="164" t="s">
        <v>246</v>
      </c>
      <c r="AT1068" s="164" t="s">
        <v>153</v>
      </c>
      <c r="AU1068" s="164" t="s">
        <v>82</v>
      </c>
      <c r="AY1068" s="18" t="s">
        <v>150</v>
      </c>
      <c r="BE1068" s="165">
        <f>IF(N1068="základní",J1068,0)</f>
        <v>0</v>
      </c>
      <c r="BF1068" s="165">
        <f>IF(N1068="snížená",J1068,0)</f>
        <v>0</v>
      </c>
      <c r="BG1068" s="165">
        <f>IF(N1068="zákl. přenesená",J1068,0)</f>
        <v>0</v>
      </c>
      <c r="BH1068" s="165">
        <f>IF(N1068="sníž. přenesená",J1068,0)</f>
        <v>0</v>
      </c>
      <c r="BI1068" s="165">
        <f>IF(N1068="nulová",J1068,0)</f>
        <v>0</v>
      </c>
      <c r="BJ1068" s="18" t="s">
        <v>80</v>
      </c>
      <c r="BK1068" s="165">
        <f>ROUND(I1068*H1068,2)</f>
        <v>0</v>
      </c>
      <c r="BL1068" s="18" t="s">
        <v>246</v>
      </c>
      <c r="BM1068" s="164" t="s">
        <v>1311</v>
      </c>
    </row>
    <row r="1069" spans="1:65" s="2" customFormat="1" ht="126.75">
      <c r="A1069" s="33"/>
      <c r="B1069" s="34"/>
      <c r="C1069" s="33"/>
      <c r="D1069" s="167" t="s">
        <v>170</v>
      </c>
      <c r="E1069" s="33"/>
      <c r="F1069" s="178" t="s">
        <v>1307</v>
      </c>
      <c r="G1069" s="33"/>
      <c r="H1069" s="33"/>
      <c r="I1069" s="92"/>
      <c r="J1069" s="33"/>
      <c r="K1069" s="33"/>
      <c r="L1069" s="34"/>
      <c r="M1069" s="176"/>
      <c r="N1069" s="177"/>
      <c r="O1069" s="54"/>
      <c r="P1069" s="54"/>
      <c r="Q1069" s="54"/>
      <c r="R1069" s="54"/>
      <c r="S1069" s="54"/>
      <c r="T1069" s="55"/>
      <c r="U1069" s="33"/>
      <c r="V1069" s="33"/>
      <c r="W1069" s="33"/>
      <c r="X1069" s="33"/>
      <c r="Y1069" s="33"/>
      <c r="Z1069" s="33"/>
      <c r="AA1069" s="33"/>
      <c r="AB1069" s="33"/>
      <c r="AC1069" s="33"/>
      <c r="AD1069" s="33"/>
      <c r="AE1069" s="33"/>
      <c r="AT1069" s="18" t="s">
        <v>170</v>
      </c>
      <c r="AU1069" s="18" t="s">
        <v>82</v>
      </c>
    </row>
    <row r="1070" spans="1:65" s="12" customFormat="1" ht="22.9" customHeight="1">
      <c r="B1070" s="139"/>
      <c r="D1070" s="140" t="s">
        <v>71</v>
      </c>
      <c r="E1070" s="150" t="s">
        <v>1312</v>
      </c>
      <c r="F1070" s="150" t="s">
        <v>1313</v>
      </c>
      <c r="I1070" s="142"/>
      <c r="J1070" s="151">
        <f>BK1070</f>
        <v>0</v>
      </c>
      <c r="L1070" s="139"/>
      <c r="M1070" s="144"/>
      <c r="N1070" s="145"/>
      <c r="O1070" s="145"/>
      <c r="P1070" s="146">
        <f>SUM(P1071:P1114)</f>
        <v>0</v>
      </c>
      <c r="Q1070" s="145"/>
      <c r="R1070" s="146">
        <f>SUM(R1071:R1114)</f>
        <v>0</v>
      </c>
      <c r="S1070" s="145"/>
      <c r="T1070" s="147">
        <f>SUM(T1071:T1114)</f>
        <v>0</v>
      </c>
      <c r="AR1070" s="140" t="s">
        <v>82</v>
      </c>
      <c r="AT1070" s="148" t="s">
        <v>71</v>
      </c>
      <c r="AU1070" s="148" t="s">
        <v>80</v>
      </c>
      <c r="AY1070" s="140" t="s">
        <v>150</v>
      </c>
      <c r="BK1070" s="149">
        <f>SUM(BK1071:BK1114)</f>
        <v>0</v>
      </c>
    </row>
    <row r="1071" spans="1:65" s="2" customFormat="1" ht="24" customHeight="1">
      <c r="A1071" s="33"/>
      <c r="B1071" s="152"/>
      <c r="C1071" s="153" t="s">
        <v>1314</v>
      </c>
      <c r="D1071" s="153" t="s">
        <v>153</v>
      </c>
      <c r="E1071" s="154" t="s">
        <v>1315</v>
      </c>
      <c r="F1071" s="155" t="s">
        <v>1316</v>
      </c>
      <c r="G1071" s="156" t="s">
        <v>156</v>
      </c>
      <c r="H1071" s="157">
        <v>2</v>
      </c>
      <c r="I1071" s="158"/>
      <c r="J1071" s="159">
        <f>ROUND(I1071*H1071,2)</f>
        <v>0</v>
      </c>
      <c r="K1071" s="155" t="s">
        <v>3</v>
      </c>
      <c r="L1071" s="34"/>
      <c r="M1071" s="160" t="s">
        <v>3</v>
      </c>
      <c r="N1071" s="161" t="s">
        <v>43</v>
      </c>
      <c r="O1071" s="54"/>
      <c r="P1071" s="162">
        <f>O1071*H1071</f>
        <v>0</v>
      </c>
      <c r="Q1071" s="162">
        <v>0</v>
      </c>
      <c r="R1071" s="162">
        <f>Q1071*H1071</f>
        <v>0</v>
      </c>
      <c r="S1071" s="162">
        <v>0</v>
      </c>
      <c r="T1071" s="163">
        <f>S1071*H1071</f>
        <v>0</v>
      </c>
      <c r="U1071" s="33"/>
      <c r="V1071" s="33"/>
      <c r="W1071" s="33"/>
      <c r="X1071" s="33"/>
      <c r="Y1071" s="33"/>
      <c r="Z1071" s="33"/>
      <c r="AA1071" s="33"/>
      <c r="AB1071" s="33"/>
      <c r="AC1071" s="33"/>
      <c r="AD1071" s="33"/>
      <c r="AE1071" s="33"/>
      <c r="AR1071" s="164" t="s">
        <v>246</v>
      </c>
      <c r="AT1071" s="164" t="s">
        <v>153</v>
      </c>
      <c r="AU1071" s="164" t="s">
        <v>82</v>
      </c>
      <c r="AY1071" s="18" t="s">
        <v>150</v>
      </c>
      <c r="BE1071" s="165">
        <f>IF(N1071="základní",J1071,0)</f>
        <v>0</v>
      </c>
      <c r="BF1071" s="165">
        <f>IF(N1071="snížená",J1071,0)</f>
        <v>0</v>
      </c>
      <c r="BG1071" s="165">
        <f>IF(N1071="zákl. přenesená",J1071,0)</f>
        <v>0</v>
      </c>
      <c r="BH1071" s="165">
        <f>IF(N1071="sníž. přenesená",J1071,0)</f>
        <v>0</v>
      </c>
      <c r="BI1071" s="165">
        <f>IF(N1071="nulová",J1071,0)</f>
        <v>0</v>
      </c>
      <c r="BJ1071" s="18" t="s">
        <v>80</v>
      </c>
      <c r="BK1071" s="165">
        <f>ROUND(I1071*H1071,2)</f>
        <v>0</v>
      </c>
      <c r="BL1071" s="18" t="s">
        <v>246</v>
      </c>
      <c r="BM1071" s="164" t="s">
        <v>1317</v>
      </c>
    </row>
    <row r="1072" spans="1:65" s="13" customFormat="1">
      <c r="B1072" s="166"/>
      <c r="D1072" s="167" t="s">
        <v>160</v>
      </c>
      <c r="E1072" s="168" t="s">
        <v>3</v>
      </c>
      <c r="F1072" s="169" t="s">
        <v>1318</v>
      </c>
      <c r="H1072" s="170">
        <v>2</v>
      </c>
      <c r="I1072" s="171"/>
      <c r="L1072" s="166"/>
      <c r="M1072" s="172"/>
      <c r="N1072" s="173"/>
      <c r="O1072" s="173"/>
      <c r="P1072" s="173"/>
      <c r="Q1072" s="173"/>
      <c r="R1072" s="173"/>
      <c r="S1072" s="173"/>
      <c r="T1072" s="174"/>
      <c r="AT1072" s="168" t="s">
        <v>160</v>
      </c>
      <c r="AU1072" s="168" t="s">
        <v>82</v>
      </c>
      <c r="AV1072" s="13" t="s">
        <v>82</v>
      </c>
      <c r="AW1072" s="13" t="s">
        <v>34</v>
      </c>
      <c r="AX1072" s="13" t="s">
        <v>80</v>
      </c>
      <c r="AY1072" s="168" t="s">
        <v>150</v>
      </c>
    </row>
    <row r="1073" spans="1:65" s="2" customFormat="1" ht="16.5" customHeight="1">
      <c r="A1073" s="33"/>
      <c r="B1073" s="152"/>
      <c r="C1073" s="153" t="s">
        <v>1319</v>
      </c>
      <c r="D1073" s="153" t="s">
        <v>153</v>
      </c>
      <c r="E1073" s="154" t="s">
        <v>1320</v>
      </c>
      <c r="F1073" s="155" t="s">
        <v>1321</v>
      </c>
      <c r="G1073" s="156" t="s">
        <v>156</v>
      </c>
      <c r="H1073" s="157">
        <v>28</v>
      </c>
      <c r="I1073" s="158"/>
      <c r="J1073" s="159">
        <f>ROUND(I1073*H1073,2)</f>
        <v>0</v>
      </c>
      <c r="K1073" s="155" t="s">
        <v>3</v>
      </c>
      <c r="L1073" s="34"/>
      <c r="M1073" s="160" t="s">
        <v>3</v>
      </c>
      <c r="N1073" s="161" t="s">
        <v>43</v>
      </c>
      <c r="O1073" s="54"/>
      <c r="P1073" s="162">
        <f>O1073*H1073</f>
        <v>0</v>
      </c>
      <c r="Q1073" s="162">
        <v>0</v>
      </c>
      <c r="R1073" s="162">
        <f>Q1073*H1073</f>
        <v>0</v>
      </c>
      <c r="S1073" s="162">
        <v>0</v>
      </c>
      <c r="T1073" s="163">
        <f>S1073*H1073</f>
        <v>0</v>
      </c>
      <c r="U1073" s="33"/>
      <c r="V1073" s="33"/>
      <c r="W1073" s="33"/>
      <c r="X1073" s="33"/>
      <c r="Y1073" s="33"/>
      <c r="Z1073" s="33"/>
      <c r="AA1073" s="33"/>
      <c r="AB1073" s="33"/>
      <c r="AC1073" s="33"/>
      <c r="AD1073" s="33"/>
      <c r="AE1073" s="33"/>
      <c r="AR1073" s="164" t="s">
        <v>246</v>
      </c>
      <c r="AT1073" s="164" t="s">
        <v>153</v>
      </c>
      <c r="AU1073" s="164" t="s">
        <v>82</v>
      </c>
      <c r="AY1073" s="18" t="s">
        <v>150</v>
      </c>
      <c r="BE1073" s="165">
        <f>IF(N1073="základní",J1073,0)</f>
        <v>0</v>
      </c>
      <c r="BF1073" s="165">
        <f>IF(N1073="snížená",J1073,0)</f>
        <v>0</v>
      </c>
      <c r="BG1073" s="165">
        <f>IF(N1073="zákl. přenesená",J1073,0)</f>
        <v>0</v>
      </c>
      <c r="BH1073" s="165">
        <f>IF(N1073="sníž. přenesená",J1073,0)</f>
        <v>0</v>
      </c>
      <c r="BI1073" s="165">
        <f>IF(N1073="nulová",J1073,0)</f>
        <v>0</v>
      </c>
      <c r="BJ1073" s="18" t="s">
        <v>80</v>
      </c>
      <c r="BK1073" s="165">
        <f>ROUND(I1073*H1073,2)</f>
        <v>0</v>
      </c>
      <c r="BL1073" s="18" t="s">
        <v>246</v>
      </c>
      <c r="BM1073" s="164" t="s">
        <v>1322</v>
      </c>
    </row>
    <row r="1074" spans="1:65" s="13" customFormat="1">
      <c r="B1074" s="166"/>
      <c r="D1074" s="167" t="s">
        <v>160</v>
      </c>
      <c r="E1074" s="168" t="s">
        <v>3</v>
      </c>
      <c r="F1074" s="169" t="s">
        <v>1323</v>
      </c>
      <c r="H1074" s="170">
        <v>28</v>
      </c>
      <c r="I1074" s="171"/>
      <c r="L1074" s="166"/>
      <c r="M1074" s="172"/>
      <c r="N1074" s="173"/>
      <c r="O1074" s="173"/>
      <c r="P1074" s="173"/>
      <c r="Q1074" s="173"/>
      <c r="R1074" s="173"/>
      <c r="S1074" s="173"/>
      <c r="T1074" s="174"/>
      <c r="AT1074" s="168" t="s">
        <v>160</v>
      </c>
      <c r="AU1074" s="168" t="s">
        <v>82</v>
      </c>
      <c r="AV1074" s="13" t="s">
        <v>82</v>
      </c>
      <c r="AW1074" s="13" t="s">
        <v>34</v>
      </c>
      <c r="AX1074" s="13" t="s">
        <v>80</v>
      </c>
      <c r="AY1074" s="168" t="s">
        <v>150</v>
      </c>
    </row>
    <row r="1075" spans="1:65" s="2" customFormat="1" ht="24" customHeight="1">
      <c r="A1075" s="33"/>
      <c r="B1075" s="152"/>
      <c r="C1075" s="153" t="s">
        <v>1324</v>
      </c>
      <c r="D1075" s="153" t="s">
        <v>153</v>
      </c>
      <c r="E1075" s="154" t="s">
        <v>1325</v>
      </c>
      <c r="F1075" s="155" t="s">
        <v>1326</v>
      </c>
      <c r="G1075" s="156" t="s">
        <v>156</v>
      </c>
      <c r="H1075" s="157">
        <v>3</v>
      </c>
      <c r="I1075" s="158"/>
      <c r="J1075" s="159">
        <f>ROUND(I1075*H1075,2)</f>
        <v>0</v>
      </c>
      <c r="K1075" s="155" t="s">
        <v>3</v>
      </c>
      <c r="L1075" s="34"/>
      <c r="M1075" s="160" t="s">
        <v>3</v>
      </c>
      <c r="N1075" s="161" t="s">
        <v>43</v>
      </c>
      <c r="O1075" s="54"/>
      <c r="P1075" s="162">
        <f>O1075*H1075</f>
        <v>0</v>
      </c>
      <c r="Q1075" s="162">
        <v>0</v>
      </c>
      <c r="R1075" s="162">
        <f>Q1075*H1075</f>
        <v>0</v>
      </c>
      <c r="S1075" s="162">
        <v>0</v>
      </c>
      <c r="T1075" s="163">
        <f>S1075*H1075</f>
        <v>0</v>
      </c>
      <c r="U1075" s="33"/>
      <c r="V1075" s="33"/>
      <c r="W1075" s="33"/>
      <c r="X1075" s="33"/>
      <c r="Y1075" s="33"/>
      <c r="Z1075" s="33"/>
      <c r="AA1075" s="33"/>
      <c r="AB1075" s="33"/>
      <c r="AC1075" s="33"/>
      <c r="AD1075" s="33"/>
      <c r="AE1075" s="33"/>
      <c r="AR1075" s="164" t="s">
        <v>246</v>
      </c>
      <c r="AT1075" s="164" t="s">
        <v>153</v>
      </c>
      <c r="AU1075" s="164" t="s">
        <v>82</v>
      </c>
      <c r="AY1075" s="18" t="s">
        <v>150</v>
      </c>
      <c r="BE1075" s="165">
        <f>IF(N1075="základní",J1075,0)</f>
        <v>0</v>
      </c>
      <c r="BF1075" s="165">
        <f>IF(N1075="snížená",J1075,0)</f>
        <v>0</v>
      </c>
      <c r="BG1075" s="165">
        <f>IF(N1075="zákl. přenesená",J1075,0)</f>
        <v>0</v>
      </c>
      <c r="BH1075" s="165">
        <f>IF(N1075="sníž. přenesená",J1075,0)</f>
        <v>0</v>
      </c>
      <c r="BI1075" s="165">
        <f>IF(N1075="nulová",J1075,0)</f>
        <v>0</v>
      </c>
      <c r="BJ1075" s="18" t="s">
        <v>80</v>
      </c>
      <c r="BK1075" s="165">
        <f>ROUND(I1075*H1075,2)</f>
        <v>0</v>
      </c>
      <c r="BL1075" s="18" t="s">
        <v>246</v>
      </c>
      <c r="BM1075" s="164" t="s">
        <v>1327</v>
      </c>
    </row>
    <row r="1076" spans="1:65" s="13" customFormat="1">
      <c r="B1076" s="166"/>
      <c r="D1076" s="167" t="s">
        <v>160</v>
      </c>
      <c r="E1076" s="168" t="s">
        <v>3</v>
      </c>
      <c r="F1076" s="169" t="s">
        <v>1328</v>
      </c>
      <c r="H1076" s="170">
        <v>3</v>
      </c>
      <c r="I1076" s="171"/>
      <c r="L1076" s="166"/>
      <c r="M1076" s="172"/>
      <c r="N1076" s="173"/>
      <c r="O1076" s="173"/>
      <c r="P1076" s="173"/>
      <c r="Q1076" s="173"/>
      <c r="R1076" s="173"/>
      <c r="S1076" s="173"/>
      <c r="T1076" s="174"/>
      <c r="AT1076" s="168" t="s">
        <v>160</v>
      </c>
      <c r="AU1076" s="168" t="s">
        <v>82</v>
      </c>
      <c r="AV1076" s="13" t="s">
        <v>82</v>
      </c>
      <c r="AW1076" s="13" t="s">
        <v>34</v>
      </c>
      <c r="AX1076" s="13" t="s">
        <v>80</v>
      </c>
      <c r="AY1076" s="168" t="s">
        <v>150</v>
      </c>
    </row>
    <row r="1077" spans="1:65" s="2" customFormat="1" ht="24" customHeight="1">
      <c r="A1077" s="33"/>
      <c r="B1077" s="152"/>
      <c r="C1077" s="153" t="s">
        <v>1329</v>
      </c>
      <c r="D1077" s="153" t="s">
        <v>153</v>
      </c>
      <c r="E1077" s="154" t="s">
        <v>1330</v>
      </c>
      <c r="F1077" s="155" t="s">
        <v>1331</v>
      </c>
      <c r="G1077" s="156" t="s">
        <v>156</v>
      </c>
      <c r="H1077" s="157">
        <v>5</v>
      </c>
      <c r="I1077" s="158"/>
      <c r="J1077" s="159">
        <f>ROUND(I1077*H1077,2)</f>
        <v>0</v>
      </c>
      <c r="K1077" s="155" t="s">
        <v>3</v>
      </c>
      <c r="L1077" s="34"/>
      <c r="M1077" s="160" t="s">
        <v>3</v>
      </c>
      <c r="N1077" s="161" t="s">
        <v>43</v>
      </c>
      <c r="O1077" s="54"/>
      <c r="P1077" s="162">
        <f>O1077*H1077</f>
        <v>0</v>
      </c>
      <c r="Q1077" s="162">
        <v>0</v>
      </c>
      <c r="R1077" s="162">
        <f>Q1077*H1077</f>
        <v>0</v>
      </c>
      <c r="S1077" s="162">
        <v>0</v>
      </c>
      <c r="T1077" s="163">
        <f>S1077*H1077</f>
        <v>0</v>
      </c>
      <c r="U1077" s="33"/>
      <c r="V1077" s="33"/>
      <c r="W1077" s="33"/>
      <c r="X1077" s="33"/>
      <c r="Y1077" s="33"/>
      <c r="Z1077" s="33"/>
      <c r="AA1077" s="33"/>
      <c r="AB1077" s="33"/>
      <c r="AC1077" s="33"/>
      <c r="AD1077" s="33"/>
      <c r="AE1077" s="33"/>
      <c r="AR1077" s="164" t="s">
        <v>246</v>
      </c>
      <c r="AT1077" s="164" t="s">
        <v>153</v>
      </c>
      <c r="AU1077" s="164" t="s">
        <v>82</v>
      </c>
      <c r="AY1077" s="18" t="s">
        <v>150</v>
      </c>
      <c r="BE1077" s="165">
        <f>IF(N1077="základní",J1077,0)</f>
        <v>0</v>
      </c>
      <c r="BF1077" s="165">
        <f>IF(N1077="snížená",J1077,0)</f>
        <v>0</v>
      </c>
      <c r="BG1077" s="165">
        <f>IF(N1077="zákl. přenesená",J1077,0)</f>
        <v>0</v>
      </c>
      <c r="BH1077" s="165">
        <f>IF(N1077="sníž. přenesená",J1077,0)</f>
        <v>0</v>
      </c>
      <c r="BI1077" s="165">
        <f>IF(N1077="nulová",J1077,0)</f>
        <v>0</v>
      </c>
      <c r="BJ1077" s="18" t="s">
        <v>80</v>
      </c>
      <c r="BK1077" s="165">
        <f>ROUND(I1077*H1077,2)</f>
        <v>0</v>
      </c>
      <c r="BL1077" s="18" t="s">
        <v>246</v>
      </c>
      <c r="BM1077" s="164" t="s">
        <v>1332</v>
      </c>
    </row>
    <row r="1078" spans="1:65" s="13" customFormat="1">
      <c r="B1078" s="166"/>
      <c r="D1078" s="167" t="s">
        <v>160</v>
      </c>
      <c r="E1078" s="168" t="s">
        <v>3</v>
      </c>
      <c r="F1078" s="169" t="s">
        <v>1333</v>
      </c>
      <c r="H1078" s="170">
        <v>5</v>
      </c>
      <c r="I1078" s="171"/>
      <c r="L1078" s="166"/>
      <c r="M1078" s="172"/>
      <c r="N1078" s="173"/>
      <c r="O1078" s="173"/>
      <c r="P1078" s="173"/>
      <c r="Q1078" s="173"/>
      <c r="R1078" s="173"/>
      <c r="S1078" s="173"/>
      <c r="T1078" s="174"/>
      <c r="AT1078" s="168" t="s">
        <v>160</v>
      </c>
      <c r="AU1078" s="168" t="s">
        <v>82</v>
      </c>
      <c r="AV1078" s="13" t="s">
        <v>82</v>
      </c>
      <c r="AW1078" s="13" t="s">
        <v>34</v>
      </c>
      <c r="AX1078" s="13" t="s">
        <v>80</v>
      </c>
      <c r="AY1078" s="168" t="s">
        <v>150</v>
      </c>
    </row>
    <row r="1079" spans="1:65" s="2" customFormat="1" ht="24" customHeight="1">
      <c r="A1079" s="33"/>
      <c r="B1079" s="152"/>
      <c r="C1079" s="153" t="s">
        <v>1334</v>
      </c>
      <c r="D1079" s="153" t="s">
        <v>153</v>
      </c>
      <c r="E1079" s="154" t="s">
        <v>1335</v>
      </c>
      <c r="F1079" s="155" t="s">
        <v>1336</v>
      </c>
      <c r="G1079" s="156" t="s">
        <v>156</v>
      </c>
      <c r="H1079" s="157">
        <v>5</v>
      </c>
      <c r="I1079" s="158"/>
      <c r="J1079" s="159">
        <f>ROUND(I1079*H1079,2)</f>
        <v>0</v>
      </c>
      <c r="K1079" s="155" t="s">
        <v>3</v>
      </c>
      <c r="L1079" s="34"/>
      <c r="M1079" s="160" t="s">
        <v>3</v>
      </c>
      <c r="N1079" s="161" t="s">
        <v>43</v>
      </c>
      <c r="O1079" s="54"/>
      <c r="P1079" s="162">
        <f>O1079*H1079</f>
        <v>0</v>
      </c>
      <c r="Q1079" s="162">
        <v>0</v>
      </c>
      <c r="R1079" s="162">
        <f>Q1079*H1079</f>
        <v>0</v>
      </c>
      <c r="S1079" s="162">
        <v>0</v>
      </c>
      <c r="T1079" s="163">
        <f>S1079*H1079</f>
        <v>0</v>
      </c>
      <c r="U1079" s="33"/>
      <c r="V1079" s="33"/>
      <c r="W1079" s="33"/>
      <c r="X1079" s="33"/>
      <c r="Y1079" s="33"/>
      <c r="Z1079" s="33"/>
      <c r="AA1079" s="33"/>
      <c r="AB1079" s="33"/>
      <c r="AC1079" s="33"/>
      <c r="AD1079" s="33"/>
      <c r="AE1079" s="33"/>
      <c r="AR1079" s="164" t="s">
        <v>246</v>
      </c>
      <c r="AT1079" s="164" t="s">
        <v>153</v>
      </c>
      <c r="AU1079" s="164" t="s">
        <v>82</v>
      </c>
      <c r="AY1079" s="18" t="s">
        <v>150</v>
      </c>
      <c r="BE1079" s="165">
        <f>IF(N1079="základní",J1079,0)</f>
        <v>0</v>
      </c>
      <c r="BF1079" s="165">
        <f>IF(N1079="snížená",J1079,0)</f>
        <v>0</v>
      </c>
      <c r="BG1079" s="165">
        <f>IF(N1079="zákl. přenesená",J1079,0)</f>
        <v>0</v>
      </c>
      <c r="BH1079" s="165">
        <f>IF(N1079="sníž. přenesená",J1079,0)</f>
        <v>0</v>
      </c>
      <c r="BI1079" s="165">
        <f>IF(N1079="nulová",J1079,0)</f>
        <v>0</v>
      </c>
      <c r="BJ1079" s="18" t="s">
        <v>80</v>
      </c>
      <c r="BK1079" s="165">
        <f>ROUND(I1079*H1079,2)</f>
        <v>0</v>
      </c>
      <c r="BL1079" s="18" t="s">
        <v>246</v>
      </c>
      <c r="BM1079" s="164" t="s">
        <v>1337</v>
      </c>
    </row>
    <row r="1080" spans="1:65" s="13" customFormat="1">
      <c r="B1080" s="166"/>
      <c r="D1080" s="167" t="s">
        <v>160</v>
      </c>
      <c r="E1080" s="168" t="s">
        <v>3</v>
      </c>
      <c r="F1080" s="169" t="s">
        <v>1333</v>
      </c>
      <c r="H1080" s="170">
        <v>5</v>
      </c>
      <c r="I1080" s="171"/>
      <c r="L1080" s="166"/>
      <c r="M1080" s="172"/>
      <c r="N1080" s="173"/>
      <c r="O1080" s="173"/>
      <c r="P1080" s="173"/>
      <c r="Q1080" s="173"/>
      <c r="R1080" s="173"/>
      <c r="S1080" s="173"/>
      <c r="T1080" s="174"/>
      <c r="AT1080" s="168" t="s">
        <v>160</v>
      </c>
      <c r="AU1080" s="168" t="s">
        <v>82</v>
      </c>
      <c r="AV1080" s="13" t="s">
        <v>82</v>
      </c>
      <c r="AW1080" s="13" t="s">
        <v>34</v>
      </c>
      <c r="AX1080" s="13" t="s">
        <v>80</v>
      </c>
      <c r="AY1080" s="168" t="s">
        <v>150</v>
      </c>
    </row>
    <row r="1081" spans="1:65" s="2" customFormat="1" ht="24" customHeight="1">
      <c r="A1081" s="33"/>
      <c r="B1081" s="152"/>
      <c r="C1081" s="153" t="s">
        <v>1338</v>
      </c>
      <c r="D1081" s="153" t="s">
        <v>153</v>
      </c>
      <c r="E1081" s="154" t="s">
        <v>1339</v>
      </c>
      <c r="F1081" s="155" t="s">
        <v>1340</v>
      </c>
      <c r="G1081" s="156" t="s">
        <v>156</v>
      </c>
      <c r="H1081" s="157">
        <v>5</v>
      </c>
      <c r="I1081" s="158"/>
      <c r="J1081" s="159">
        <f>ROUND(I1081*H1081,2)</f>
        <v>0</v>
      </c>
      <c r="K1081" s="155" t="s">
        <v>3</v>
      </c>
      <c r="L1081" s="34"/>
      <c r="M1081" s="160" t="s">
        <v>3</v>
      </c>
      <c r="N1081" s="161" t="s">
        <v>43</v>
      </c>
      <c r="O1081" s="54"/>
      <c r="P1081" s="162">
        <f>O1081*H1081</f>
        <v>0</v>
      </c>
      <c r="Q1081" s="162">
        <v>0</v>
      </c>
      <c r="R1081" s="162">
        <f>Q1081*H1081</f>
        <v>0</v>
      </c>
      <c r="S1081" s="162">
        <v>0</v>
      </c>
      <c r="T1081" s="163">
        <f>S1081*H1081</f>
        <v>0</v>
      </c>
      <c r="U1081" s="33"/>
      <c r="V1081" s="33"/>
      <c r="W1081" s="33"/>
      <c r="X1081" s="33"/>
      <c r="Y1081" s="33"/>
      <c r="Z1081" s="33"/>
      <c r="AA1081" s="33"/>
      <c r="AB1081" s="33"/>
      <c r="AC1081" s="33"/>
      <c r="AD1081" s="33"/>
      <c r="AE1081" s="33"/>
      <c r="AR1081" s="164" t="s">
        <v>246</v>
      </c>
      <c r="AT1081" s="164" t="s">
        <v>153</v>
      </c>
      <c r="AU1081" s="164" t="s">
        <v>82</v>
      </c>
      <c r="AY1081" s="18" t="s">
        <v>150</v>
      </c>
      <c r="BE1081" s="165">
        <f>IF(N1081="základní",J1081,0)</f>
        <v>0</v>
      </c>
      <c r="BF1081" s="165">
        <f>IF(N1081="snížená",J1081,0)</f>
        <v>0</v>
      </c>
      <c r="BG1081" s="165">
        <f>IF(N1081="zákl. přenesená",J1081,0)</f>
        <v>0</v>
      </c>
      <c r="BH1081" s="165">
        <f>IF(N1081="sníž. přenesená",J1081,0)</f>
        <v>0</v>
      </c>
      <c r="BI1081" s="165">
        <f>IF(N1081="nulová",J1081,0)</f>
        <v>0</v>
      </c>
      <c r="BJ1081" s="18" t="s">
        <v>80</v>
      </c>
      <c r="BK1081" s="165">
        <f>ROUND(I1081*H1081,2)</f>
        <v>0</v>
      </c>
      <c r="BL1081" s="18" t="s">
        <v>246</v>
      </c>
      <c r="BM1081" s="164" t="s">
        <v>1341</v>
      </c>
    </row>
    <row r="1082" spans="1:65" s="13" customFormat="1">
      <c r="B1082" s="166"/>
      <c r="D1082" s="167" t="s">
        <v>160</v>
      </c>
      <c r="E1082" s="168" t="s">
        <v>3</v>
      </c>
      <c r="F1082" s="169" t="s">
        <v>1333</v>
      </c>
      <c r="H1082" s="170">
        <v>5</v>
      </c>
      <c r="I1082" s="171"/>
      <c r="L1082" s="166"/>
      <c r="M1082" s="172"/>
      <c r="N1082" s="173"/>
      <c r="O1082" s="173"/>
      <c r="P1082" s="173"/>
      <c r="Q1082" s="173"/>
      <c r="R1082" s="173"/>
      <c r="S1082" s="173"/>
      <c r="T1082" s="174"/>
      <c r="AT1082" s="168" t="s">
        <v>160</v>
      </c>
      <c r="AU1082" s="168" t="s">
        <v>82</v>
      </c>
      <c r="AV1082" s="13" t="s">
        <v>82</v>
      </c>
      <c r="AW1082" s="13" t="s">
        <v>34</v>
      </c>
      <c r="AX1082" s="13" t="s">
        <v>80</v>
      </c>
      <c r="AY1082" s="168" t="s">
        <v>150</v>
      </c>
    </row>
    <row r="1083" spans="1:65" s="2" customFormat="1" ht="24" customHeight="1">
      <c r="A1083" s="33"/>
      <c r="B1083" s="152"/>
      <c r="C1083" s="153" t="s">
        <v>1342</v>
      </c>
      <c r="D1083" s="153" t="s">
        <v>153</v>
      </c>
      <c r="E1083" s="154" t="s">
        <v>1343</v>
      </c>
      <c r="F1083" s="155" t="s">
        <v>1344</v>
      </c>
      <c r="G1083" s="156" t="s">
        <v>156</v>
      </c>
      <c r="H1083" s="157">
        <v>17</v>
      </c>
      <c r="I1083" s="158"/>
      <c r="J1083" s="159">
        <f>ROUND(I1083*H1083,2)</f>
        <v>0</v>
      </c>
      <c r="K1083" s="155" t="s">
        <v>3</v>
      </c>
      <c r="L1083" s="34"/>
      <c r="M1083" s="160" t="s">
        <v>3</v>
      </c>
      <c r="N1083" s="161" t="s">
        <v>43</v>
      </c>
      <c r="O1083" s="54"/>
      <c r="P1083" s="162">
        <f>O1083*H1083</f>
        <v>0</v>
      </c>
      <c r="Q1083" s="162">
        <v>0</v>
      </c>
      <c r="R1083" s="162">
        <f>Q1083*H1083</f>
        <v>0</v>
      </c>
      <c r="S1083" s="162">
        <v>0</v>
      </c>
      <c r="T1083" s="163">
        <f>S1083*H1083</f>
        <v>0</v>
      </c>
      <c r="U1083" s="33"/>
      <c r="V1083" s="33"/>
      <c r="W1083" s="33"/>
      <c r="X1083" s="33"/>
      <c r="Y1083" s="33"/>
      <c r="Z1083" s="33"/>
      <c r="AA1083" s="33"/>
      <c r="AB1083" s="33"/>
      <c r="AC1083" s="33"/>
      <c r="AD1083" s="33"/>
      <c r="AE1083" s="33"/>
      <c r="AR1083" s="164" t="s">
        <v>246</v>
      </c>
      <c r="AT1083" s="164" t="s">
        <v>153</v>
      </c>
      <c r="AU1083" s="164" t="s">
        <v>82</v>
      </c>
      <c r="AY1083" s="18" t="s">
        <v>150</v>
      </c>
      <c r="BE1083" s="165">
        <f>IF(N1083="základní",J1083,0)</f>
        <v>0</v>
      </c>
      <c r="BF1083" s="165">
        <f>IF(N1083="snížená",J1083,0)</f>
        <v>0</v>
      </c>
      <c r="BG1083" s="165">
        <f>IF(N1083="zákl. přenesená",J1083,0)</f>
        <v>0</v>
      </c>
      <c r="BH1083" s="165">
        <f>IF(N1083="sníž. přenesená",J1083,0)</f>
        <v>0</v>
      </c>
      <c r="BI1083" s="165">
        <f>IF(N1083="nulová",J1083,0)</f>
        <v>0</v>
      </c>
      <c r="BJ1083" s="18" t="s">
        <v>80</v>
      </c>
      <c r="BK1083" s="165">
        <f>ROUND(I1083*H1083,2)</f>
        <v>0</v>
      </c>
      <c r="BL1083" s="18" t="s">
        <v>246</v>
      </c>
      <c r="BM1083" s="164" t="s">
        <v>1345</v>
      </c>
    </row>
    <row r="1084" spans="1:65" s="13" customFormat="1">
      <c r="B1084" s="166"/>
      <c r="D1084" s="167" t="s">
        <v>160</v>
      </c>
      <c r="E1084" s="168" t="s">
        <v>3</v>
      </c>
      <c r="F1084" s="169" t="s">
        <v>1346</v>
      </c>
      <c r="H1084" s="170">
        <v>17</v>
      </c>
      <c r="I1084" s="171"/>
      <c r="L1084" s="166"/>
      <c r="M1084" s="172"/>
      <c r="N1084" s="173"/>
      <c r="O1084" s="173"/>
      <c r="P1084" s="173"/>
      <c r="Q1084" s="173"/>
      <c r="R1084" s="173"/>
      <c r="S1084" s="173"/>
      <c r="T1084" s="174"/>
      <c r="AT1084" s="168" t="s">
        <v>160</v>
      </c>
      <c r="AU1084" s="168" t="s">
        <v>82</v>
      </c>
      <c r="AV1084" s="13" t="s">
        <v>82</v>
      </c>
      <c r="AW1084" s="13" t="s">
        <v>34</v>
      </c>
      <c r="AX1084" s="13" t="s">
        <v>80</v>
      </c>
      <c r="AY1084" s="168" t="s">
        <v>150</v>
      </c>
    </row>
    <row r="1085" spans="1:65" s="2" customFormat="1" ht="36" customHeight="1">
      <c r="A1085" s="33"/>
      <c r="B1085" s="152"/>
      <c r="C1085" s="153" t="s">
        <v>1347</v>
      </c>
      <c r="D1085" s="153" t="s">
        <v>153</v>
      </c>
      <c r="E1085" s="154" t="s">
        <v>1348</v>
      </c>
      <c r="F1085" s="155" t="s">
        <v>1349</v>
      </c>
      <c r="G1085" s="156" t="s">
        <v>156</v>
      </c>
      <c r="H1085" s="157">
        <v>6</v>
      </c>
      <c r="I1085" s="158"/>
      <c r="J1085" s="159">
        <f>ROUND(I1085*H1085,2)</f>
        <v>0</v>
      </c>
      <c r="K1085" s="155" t="s">
        <v>3</v>
      </c>
      <c r="L1085" s="34"/>
      <c r="M1085" s="160" t="s">
        <v>3</v>
      </c>
      <c r="N1085" s="161" t="s">
        <v>43</v>
      </c>
      <c r="O1085" s="54"/>
      <c r="P1085" s="162">
        <f>O1085*H1085</f>
        <v>0</v>
      </c>
      <c r="Q1085" s="162">
        <v>0</v>
      </c>
      <c r="R1085" s="162">
        <f>Q1085*H1085</f>
        <v>0</v>
      </c>
      <c r="S1085" s="162">
        <v>0</v>
      </c>
      <c r="T1085" s="163">
        <f>S1085*H1085</f>
        <v>0</v>
      </c>
      <c r="U1085" s="33"/>
      <c r="V1085" s="33"/>
      <c r="W1085" s="33"/>
      <c r="X1085" s="33"/>
      <c r="Y1085" s="33"/>
      <c r="Z1085" s="33"/>
      <c r="AA1085" s="33"/>
      <c r="AB1085" s="33"/>
      <c r="AC1085" s="33"/>
      <c r="AD1085" s="33"/>
      <c r="AE1085" s="33"/>
      <c r="AR1085" s="164" t="s">
        <v>246</v>
      </c>
      <c r="AT1085" s="164" t="s">
        <v>153</v>
      </c>
      <c r="AU1085" s="164" t="s">
        <v>82</v>
      </c>
      <c r="AY1085" s="18" t="s">
        <v>150</v>
      </c>
      <c r="BE1085" s="165">
        <f>IF(N1085="základní",J1085,0)</f>
        <v>0</v>
      </c>
      <c r="BF1085" s="165">
        <f>IF(N1085="snížená",J1085,0)</f>
        <v>0</v>
      </c>
      <c r="BG1085" s="165">
        <f>IF(N1085="zákl. přenesená",J1085,0)</f>
        <v>0</v>
      </c>
      <c r="BH1085" s="165">
        <f>IF(N1085="sníž. přenesená",J1085,0)</f>
        <v>0</v>
      </c>
      <c r="BI1085" s="165">
        <f>IF(N1085="nulová",J1085,0)</f>
        <v>0</v>
      </c>
      <c r="BJ1085" s="18" t="s">
        <v>80</v>
      </c>
      <c r="BK1085" s="165">
        <f>ROUND(I1085*H1085,2)</f>
        <v>0</v>
      </c>
      <c r="BL1085" s="18" t="s">
        <v>246</v>
      </c>
      <c r="BM1085" s="164" t="s">
        <v>1350</v>
      </c>
    </row>
    <row r="1086" spans="1:65" s="13" customFormat="1">
      <c r="B1086" s="166"/>
      <c r="D1086" s="167" t="s">
        <v>160</v>
      </c>
      <c r="E1086" s="168" t="s">
        <v>3</v>
      </c>
      <c r="F1086" s="169" t="s">
        <v>1351</v>
      </c>
      <c r="H1086" s="170">
        <v>6</v>
      </c>
      <c r="I1086" s="171"/>
      <c r="L1086" s="166"/>
      <c r="M1086" s="172"/>
      <c r="N1086" s="173"/>
      <c r="O1086" s="173"/>
      <c r="P1086" s="173"/>
      <c r="Q1086" s="173"/>
      <c r="R1086" s="173"/>
      <c r="S1086" s="173"/>
      <c r="T1086" s="174"/>
      <c r="AT1086" s="168" t="s">
        <v>160</v>
      </c>
      <c r="AU1086" s="168" t="s">
        <v>82</v>
      </c>
      <c r="AV1086" s="13" t="s">
        <v>82</v>
      </c>
      <c r="AW1086" s="13" t="s">
        <v>34</v>
      </c>
      <c r="AX1086" s="13" t="s">
        <v>80</v>
      </c>
      <c r="AY1086" s="168" t="s">
        <v>150</v>
      </c>
    </row>
    <row r="1087" spans="1:65" s="2" customFormat="1" ht="16.5" customHeight="1">
      <c r="A1087" s="33"/>
      <c r="B1087" s="152"/>
      <c r="C1087" s="153" t="s">
        <v>1352</v>
      </c>
      <c r="D1087" s="153" t="s">
        <v>153</v>
      </c>
      <c r="E1087" s="154" t="s">
        <v>1353</v>
      </c>
      <c r="F1087" s="155" t="s">
        <v>1354</v>
      </c>
      <c r="G1087" s="156" t="s">
        <v>156</v>
      </c>
      <c r="H1087" s="157">
        <v>5</v>
      </c>
      <c r="I1087" s="158"/>
      <c r="J1087" s="159">
        <f>ROUND(I1087*H1087,2)</f>
        <v>0</v>
      </c>
      <c r="K1087" s="155" t="s">
        <v>3</v>
      </c>
      <c r="L1087" s="34"/>
      <c r="M1087" s="160" t="s">
        <v>3</v>
      </c>
      <c r="N1087" s="161" t="s">
        <v>43</v>
      </c>
      <c r="O1087" s="54"/>
      <c r="P1087" s="162">
        <f>O1087*H1087</f>
        <v>0</v>
      </c>
      <c r="Q1087" s="162">
        <v>0</v>
      </c>
      <c r="R1087" s="162">
        <f>Q1087*H1087</f>
        <v>0</v>
      </c>
      <c r="S1087" s="162">
        <v>0</v>
      </c>
      <c r="T1087" s="163">
        <f>S1087*H1087</f>
        <v>0</v>
      </c>
      <c r="U1087" s="33"/>
      <c r="V1087" s="33"/>
      <c r="W1087" s="33"/>
      <c r="X1087" s="33"/>
      <c r="Y1087" s="33"/>
      <c r="Z1087" s="33"/>
      <c r="AA1087" s="33"/>
      <c r="AB1087" s="33"/>
      <c r="AC1087" s="33"/>
      <c r="AD1087" s="33"/>
      <c r="AE1087" s="33"/>
      <c r="AR1087" s="164" t="s">
        <v>246</v>
      </c>
      <c r="AT1087" s="164" t="s">
        <v>153</v>
      </c>
      <c r="AU1087" s="164" t="s">
        <v>82</v>
      </c>
      <c r="AY1087" s="18" t="s">
        <v>150</v>
      </c>
      <c r="BE1087" s="165">
        <f>IF(N1087="základní",J1087,0)</f>
        <v>0</v>
      </c>
      <c r="BF1087" s="165">
        <f>IF(N1087="snížená",J1087,0)</f>
        <v>0</v>
      </c>
      <c r="BG1087" s="165">
        <f>IF(N1087="zákl. přenesená",J1087,0)</f>
        <v>0</v>
      </c>
      <c r="BH1087" s="165">
        <f>IF(N1087="sníž. přenesená",J1087,0)</f>
        <v>0</v>
      </c>
      <c r="BI1087" s="165">
        <f>IF(N1087="nulová",J1087,0)</f>
        <v>0</v>
      </c>
      <c r="BJ1087" s="18" t="s">
        <v>80</v>
      </c>
      <c r="BK1087" s="165">
        <f>ROUND(I1087*H1087,2)</f>
        <v>0</v>
      </c>
      <c r="BL1087" s="18" t="s">
        <v>246</v>
      </c>
      <c r="BM1087" s="164" t="s">
        <v>1355</v>
      </c>
    </row>
    <row r="1088" spans="1:65" s="13" customFormat="1">
      <c r="B1088" s="166"/>
      <c r="D1088" s="167" t="s">
        <v>160</v>
      </c>
      <c r="E1088" s="168" t="s">
        <v>3</v>
      </c>
      <c r="F1088" s="169" t="s">
        <v>1333</v>
      </c>
      <c r="H1088" s="170">
        <v>5</v>
      </c>
      <c r="I1088" s="171"/>
      <c r="L1088" s="166"/>
      <c r="M1088" s="172"/>
      <c r="N1088" s="173"/>
      <c r="O1088" s="173"/>
      <c r="P1088" s="173"/>
      <c r="Q1088" s="173"/>
      <c r="R1088" s="173"/>
      <c r="S1088" s="173"/>
      <c r="T1088" s="174"/>
      <c r="AT1088" s="168" t="s">
        <v>160</v>
      </c>
      <c r="AU1088" s="168" t="s">
        <v>82</v>
      </c>
      <c r="AV1088" s="13" t="s">
        <v>82</v>
      </c>
      <c r="AW1088" s="13" t="s">
        <v>34</v>
      </c>
      <c r="AX1088" s="13" t="s">
        <v>80</v>
      </c>
      <c r="AY1088" s="168" t="s">
        <v>150</v>
      </c>
    </row>
    <row r="1089" spans="1:65" s="2" customFormat="1" ht="24" customHeight="1">
      <c r="A1089" s="33"/>
      <c r="B1089" s="152"/>
      <c r="C1089" s="153" t="s">
        <v>1356</v>
      </c>
      <c r="D1089" s="153" t="s">
        <v>153</v>
      </c>
      <c r="E1089" s="154" t="s">
        <v>1357</v>
      </c>
      <c r="F1089" s="155" t="s">
        <v>1358</v>
      </c>
      <c r="G1089" s="156" t="s">
        <v>156</v>
      </c>
      <c r="H1089" s="157">
        <v>23</v>
      </c>
      <c r="I1089" s="158"/>
      <c r="J1089" s="159">
        <f>ROUND(I1089*H1089,2)</f>
        <v>0</v>
      </c>
      <c r="K1089" s="155" t="s">
        <v>3</v>
      </c>
      <c r="L1089" s="34"/>
      <c r="M1089" s="160" t="s">
        <v>3</v>
      </c>
      <c r="N1089" s="161" t="s">
        <v>43</v>
      </c>
      <c r="O1089" s="54"/>
      <c r="P1089" s="162">
        <f>O1089*H1089</f>
        <v>0</v>
      </c>
      <c r="Q1089" s="162">
        <v>0</v>
      </c>
      <c r="R1089" s="162">
        <f>Q1089*H1089</f>
        <v>0</v>
      </c>
      <c r="S1089" s="162">
        <v>0</v>
      </c>
      <c r="T1089" s="163">
        <f>S1089*H1089</f>
        <v>0</v>
      </c>
      <c r="U1089" s="33"/>
      <c r="V1089" s="33"/>
      <c r="W1089" s="33"/>
      <c r="X1089" s="33"/>
      <c r="Y1089" s="33"/>
      <c r="Z1089" s="33"/>
      <c r="AA1089" s="33"/>
      <c r="AB1089" s="33"/>
      <c r="AC1089" s="33"/>
      <c r="AD1089" s="33"/>
      <c r="AE1089" s="33"/>
      <c r="AR1089" s="164" t="s">
        <v>246</v>
      </c>
      <c r="AT1089" s="164" t="s">
        <v>153</v>
      </c>
      <c r="AU1089" s="164" t="s">
        <v>82</v>
      </c>
      <c r="AY1089" s="18" t="s">
        <v>150</v>
      </c>
      <c r="BE1089" s="165">
        <f>IF(N1089="základní",J1089,0)</f>
        <v>0</v>
      </c>
      <c r="BF1089" s="165">
        <f>IF(N1089="snížená",J1089,0)</f>
        <v>0</v>
      </c>
      <c r="BG1089" s="165">
        <f>IF(N1089="zákl. přenesená",J1089,0)</f>
        <v>0</v>
      </c>
      <c r="BH1089" s="165">
        <f>IF(N1089="sníž. přenesená",J1089,0)</f>
        <v>0</v>
      </c>
      <c r="BI1089" s="165">
        <f>IF(N1089="nulová",J1089,0)</f>
        <v>0</v>
      </c>
      <c r="BJ1089" s="18" t="s">
        <v>80</v>
      </c>
      <c r="BK1089" s="165">
        <f>ROUND(I1089*H1089,2)</f>
        <v>0</v>
      </c>
      <c r="BL1089" s="18" t="s">
        <v>246</v>
      </c>
      <c r="BM1089" s="164" t="s">
        <v>1359</v>
      </c>
    </row>
    <row r="1090" spans="1:65" s="13" customFormat="1">
      <c r="B1090" s="166"/>
      <c r="D1090" s="167" t="s">
        <v>160</v>
      </c>
      <c r="E1090" s="168" t="s">
        <v>3</v>
      </c>
      <c r="F1090" s="169" t="s">
        <v>1360</v>
      </c>
      <c r="H1090" s="170">
        <v>23</v>
      </c>
      <c r="I1090" s="171"/>
      <c r="L1090" s="166"/>
      <c r="M1090" s="172"/>
      <c r="N1090" s="173"/>
      <c r="O1090" s="173"/>
      <c r="P1090" s="173"/>
      <c r="Q1090" s="173"/>
      <c r="R1090" s="173"/>
      <c r="S1090" s="173"/>
      <c r="T1090" s="174"/>
      <c r="AT1090" s="168" t="s">
        <v>160</v>
      </c>
      <c r="AU1090" s="168" t="s">
        <v>82</v>
      </c>
      <c r="AV1090" s="13" t="s">
        <v>82</v>
      </c>
      <c r="AW1090" s="13" t="s">
        <v>34</v>
      </c>
      <c r="AX1090" s="13" t="s">
        <v>80</v>
      </c>
      <c r="AY1090" s="168" t="s">
        <v>150</v>
      </c>
    </row>
    <row r="1091" spans="1:65" s="2" customFormat="1" ht="24" customHeight="1">
      <c r="A1091" s="33"/>
      <c r="B1091" s="152"/>
      <c r="C1091" s="153" t="s">
        <v>1361</v>
      </c>
      <c r="D1091" s="153" t="s">
        <v>153</v>
      </c>
      <c r="E1091" s="154" t="s">
        <v>1362</v>
      </c>
      <c r="F1091" s="155" t="s">
        <v>1363</v>
      </c>
      <c r="G1091" s="156" t="s">
        <v>156</v>
      </c>
      <c r="H1091" s="157">
        <v>4</v>
      </c>
      <c r="I1091" s="158"/>
      <c r="J1091" s="159">
        <f>ROUND(I1091*H1091,2)</f>
        <v>0</v>
      </c>
      <c r="K1091" s="155" t="s">
        <v>3</v>
      </c>
      <c r="L1091" s="34"/>
      <c r="M1091" s="160" t="s">
        <v>3</v>
      </c>
      <c r="N1091" s="161" t="s">
        <v>43</v>
      </c>
      <c r="O1091" s="54"/>
      <c r="P1091" s="162">
        <f>O1091*H1091</f>
        <v>0</v>
      </c>
      <c r="Q1091" s="162">
        <v>0</v>
      </c>
      <c r="R1091" s="162">
        <f>Q1091*H1091</f>
        <v>0</v>
      </c>
      <c r="S1091" s="162">
        <v>0</v>
      </c>
      <c r="T1091" s="163">
        <f>S1091*H1091</f>
        <v>0</v>
      </c>
      <c r="U1091" s="33"/>
      <c r="V1091" s="33"/>
      <c r="W1091" s="33"/>
      <c r="X1091" s="33"/>
      <c r="Y1091" s="33"/>
      <c r="Z1091" s="33"/>
      <c r="AA1091" s="33"/>
      <c r="AB1091" s="33"/>
      <c r="AC1091" s="33"/>
      <c r="AD1091" s="33"/>
      <c r="AE1091" s="33"/>
      <c r="AR1091" s="164" t="s">
        <v>246</v>
      </c>
      <c r="AT1091" s="164" t="s">
        <v>153</v>
      </c>
      <c r="AU1091" s="164" t="s">
        <v>82</v>
      </c>
      <c r="AY1091" s="18" t="s">
        <v>150</v>
      </c>
      <c r="BE1091" s="165">
        <f>IF(N1091="základní",J1091,0)</f>
        <v>0</v>
      </c>
      <c r="BF1091" s="165">
        <f>IF(N1091="snížená",J1091,0)</f>
        <v>0</v>
      </c>
      <c r="BG1091" s="165">
        <f>IF(N1091="zákl. přenesená",J1091,0)</f>
        <v>0</v>
      </c>
      <c r="BH1091" s="165">
        <f>IF(N1091="sníž. přenesená",J1091,0)</f>
        <v>0</v>
      </c>
      <c r="BI1091" s="165">
        <f>IF(N1091="nulová",J1091,0)</f>
        <v>0</v>
      </c>
      <c r="BJ1091" s="18" t="s">
        <v>80</v>
      </c>
      <c r="BK1091" s="165">
        <f>ROUND(I1091*H1091,2)</f>
        <v>0</v>
      </c>
      <c r="BL1091" s="18" t="s">
        <v>246</v>
      </c>
      <c r="BM1091" s="164" t="s">
        <v>1364</v>
      </c>
    </row>
    <row r="1092" spans="1:65" s="13" customFormat="1">
      <c r="B1092" s="166"/>
      <c r="D1092" s="167" t="s">
        <v>160</v>
      </c>
      <c r="E1092" s="168" t="s">
        <v>3</v>
      </c>
      <c r="F1092" s="169" t="s">
        <v>1365</v>
      </c>
      <c r="H1092" s="170">
        <v>4</v>
      </c>
      <c r="I1092" s="171"/>
      <c r="L1092" s="166"/>
      <c r="M1092" s="172"/>
      <c r="N1092" s="173"/>
      <c r="O1092" s="173"/>
      <c r="P1092" s="173"/>
      <c r="Q1092" s="173"/>
      <c r="R1092" s="173"/>
      <c r="S1092" s="173"/>
      <c r="T1092" s="174"/>
      <c r="AT1092" s="168" t="s">
        <v>160</v>
      </c>
      <c r="AU1092" s="168" t="s">
        <v>82</v>
      </c>
      <c r="AV1092" s="13" t="s">
        <v>82</v>
      </c>
      <c r="AW1092" s="13" t="s">
        <v>34</v>
      </c>
      <c r="AX1092" s="13" t="s">
        <v>80</v>
      </c>
      <c r="AY1092" s="168" t="s">
        <v>150</v>
      </c>
    </row>
    <row r="1093" spans="1:65" s="2" customFormat="1" ht="24" customHeight="1">
      <c r="A1093" s="33"/>
      <c r="B1093" s="152"/>
      <c r="C1093" s="153" t="s">
        <v>1366</v>
      </c>
      <c r="D1093" s="153" t="s">
        <v>153</v>
      </c>
      <c r="E1093" s="154" t="s">
        <v>1367</v>
      </c>
      <c r="F1093" s="155" t="s">
        <v>1368</v>
      </c>
      <c r="G1093" s="156" t="s">
        <v>156</v>
      </c>
      <c r="H1093" s="157">
        <v>8</v>
      </c>
      <c r="I1093" s="158"/>
      <c r="J1093" s="159">
        <f>ROUND(I1093*H1093,2)</f>
        <v>0</v>
      </c>
      <c r="K1093" s="155" t="s">
        <v>3</v>
      </c>
      <c r="L1093" s="34"/>
      <c r="M1093" s="160" t="s">
        <v>3</v>
      </c>
      <c r="N1093" s="161" t="s">
        <v>43</v>
      </c>
      <c r="O1093" s="54"/>
      <c r="P1093" s="162">
        <f>O1093*H1093</f>
        <v>0</v>
      </c>
      <c r="Q1093" s="162">
        <v>0</v>
      </c>
      <c r="R1093" s="162">
        <f>Q1093*H1093</f>
        <v>0</v>
      </c>
      <c r="S1093" s="162">
        <v>0</v>
      </c>
      <c r="T1093" s="163">
        <f>S1093*H1093</f>
        <v>0</v>
      </c>
      <c r="U1093" s="33"/>
      <c r="V1093" s="33"/>
      <c r="W1093" s="33"/>
      <c r="X1093" s="33"/>
      <c r="Y1093" s="33"/>
      <c r="Z1093" s="33"/>
      <c r="AA1093" s="33"/>
      <c r="AB1093" s="33"/>
      <c r="AC1093" s="33"/>
      <c r="AD1093" s="33"/>
      <c r="AE1093" s="33"/>
      <c r="AR1093" s="164" t="s">
        <v>246</v>
      </c>
      <c r="AT1093" s="164" t="s">
        <v>153</v>
      </c>
      <c r="AU1093" s="164" t="s">
        <v>82</v>
      </c>
      <c r="AY1093" s="18" t="s">
        <v>150</v>
      </c>
      <c r="BE1093" s="165">
        <f>IF(N1093="základní",J1093,0)</f>
        <v>0</v>
      </c>
      <c r="BF1093" s="165">
        <f>IF(N1093="snížená",J1093,0)</f>
        <v>0</v>
      </c>
      <c r="BG1093" s="165">
        <f>IF(N1093="zákl. přenesená",J1093,0)</f>
        <v>0</v>
      </c>
      <c r="BH1093" s="165">
        <f>IF(N1093="sníž. přenesená",J1093,0)</f>
        <v>0</v>
      </c>
      <c r="BI1093" s="165">
        <f>IF(N1093="nulová",J1093,0)</f>
        <v>0</v>
      </c>
      <c r="BJ1093" s="18" t="s">
        <v>80</v>
      </c>
      <c r="BK1093" s="165">
        <f>ROUND(I1093*H1093,2)</f>
        <v>0</v>
      </c>
      <c r="BL1093" s="18" t="s">
        <v>246</v>
      </c>
      <c r="BM1093" s="164" t="s">
        <v>1369</v>
      </c>
    </row>
    <row r="1094" spans="1:65" s="13" customFormat="1">
      <c r="B1094" s="166"/>
      <c r="D1094" s="167" t="s">
        <v>160</v>
      </c>
      <c r="E1094" s="168" t="s">
        <v>3</v>
      </c>
      <c r="F1094" s="169" t="s">
        <v>1370</v>
      </c>
      <c r="H1094" s="170">
        <v>8</v>
      </c>
      <c r="I1094" s="171"/>
      <c r="L1094" s="166"/>
      <c r="M1094" s="172"/>
      <c r="N1094" s="173"/>
      <c r="O1094" s="173"/>
      <c r="P1094" s="173"/>
      <c r="Q1094" s="173"/>
      <c r="R1094" s="173"/>
      <c r="S1094" s="173"/>
      <c r="T1094" s="174"/>
      <c r="AT1094" s="168" t="s">
        <v>160</v>
      </c>
      <c r="AU1094" s="168" t="s">
        <v>82</v>
      </c>
      <c r="AV1094" s="13" t="s">
        <v>82</v>
      </c>
      <c r="AW1094" s="13" t="s">
        <v>34</v>
      </c>
      <c r="AX1094" s="13" t="s">
        <v>80</v>
      </c>
      <c r="AY1094" s="168" t="s">
        <v>150</v>
      </c>
    </row>
    <row r="1095" spans="1:65" s="2" customFormat="1" ht="24" customHeight="1">
      <c r="A1095" s="33"/>
      <c r="B1095" s="152"/>
      <c r="C1095" s="153" t="s">
        <v>1371</v>
      </c>
      <c r="D1095" s="153" t="s">
        <v>153</v>
      </c>
      <c r="E1095" s="154" t="s">
        <v>1372</v>
      </c>
      <c r="F1095" s="155" t="s">
        <v>1373</v>
      </c>
      <c r="G1095" s="156" t="s">
        <v>156</v>
      </c>
      <c r="H1095" s="157">
        <v>5</v>
      </c>
      <c r="I1095" s="158"/>
      <c r="J1095" s="159">
        <f>ROUND(I1095*H1095,2)</f>
        <v>0</v>
      </c>
      <c r="K1095" s="155" t="s">
        <v>3</v>
      </c>
      <c r="L1095" s="34"/>
      <c r="M1095" s="160" t="s">
        <v>3</v>
      </c>
      <c r="N1095" s="161" t="s">
        <v>43</v>
      </c>
      <c r="O1095" s="54"/>
      <c r="P1095" s="162">
        <f>O1095*H1095</f>
        <v>0</v>
      </c>
      <c r="Q1095" s="162">
        <v>0</v>
      </c>
      <c r="R1095" s="162">
        <f>Q1095*H1095</f>
        <v>0</v>
      </c>
      <c r="S1095" s="162">
        <v>0</v>
      </c>
      <c r="T1095" s="163">
        <f>S1095*H1095</f>
        <v>0</v>
      </c>
      <c r="U1095" s="33"/>
      <c r="V1095" s="33"/>
      <c r="W1095" s="33"/>
      <c r="X1095" s="33"/>
      <c r="Y1095" s="33"/>
      <c r="Z1095" s="33"/>
      <c r="AA1095" s="33"/>
      <c r="AB1095" s="33"/>
      <c r="AC1095" s="33"/>
      <c r="AD1095" s="33"/>
      <c r="AE1095" s="33"/>
      <c r="AR1095" s="164" t="s">
        <v>246</v>
      </c>
      <c r="AT1095" s="164" t="s">
        <v>153</v>
      </c>
      <c r="AU1095" s="164" t="s">
        <v>82</v>
      </c>
      <c r="AY1095" s="18" t="s">
        <v>150</v>
      </c>
      <c r="BE1095" s="165">
        <f>IF(N1095="základní",J1095,0)</f>
        <v>0</v>
      </c>
      <c r="BF1095" s="165">
        <f>IF(N1095="snížená",J1095,0)</f>
        <v>0</v>
      </c>
      <c r="BG1095" s="165">
        <f>IF(N1095="zákl. přenesená",J1095,0)</f>
        <v>0</v>
      </c>
      <c r="BH1095" s="165">
        <f>IF(N1095="sníž. přenesená",J1095,0)</f>
        <v>0</v>
      </c>
      <c r="BI1095" s="165">
        <f>IF(N1095="nulová",J1095,0)</f>
        <v>0</v>
      </c>
      <c r="BJ1095" s="18" t="s">
        <v>80</v>
      </c>
      <c r="BK1095" s="165">
        <f>ROUND(I1095*H1095,2)</f>
        <v>0</v>
      </c>
      <c r="BL1095" s="18" t="s">
        <v>246</v>
      </c>
      <c r="BM1095" s="164" t="s">
        <v>1374</v>
      </c>
    </row>
    <row r="1096" spans="1:65" s="13" customFormat="1">
      <c r="B1096" s="166"/>
      <c r="D1096" s="167" t="s">
        <v>160</v>
      </c>
      <c r="E1096" s="168" t="s">
        <v>3</v>
      </c>
      <c r="F1096" s="169" t="s">
        <v>1333</v>
      </c>
      <c r="H1096" s="170">
        <v>5</v>
      </c>
      <c r="I1096" s="171"/>
      <c r="L1096" s="166"/>
      <c r="M1096" s="172"/>
      <c r="N1096" s="173"/>
      <c r="O1096" s="173"/>
      <c r="P1096" s="173"/>
      <c r="Q1096" s="173"/>
      <c r="R1096" s="173"/>
      <c r="S1096" s="173"/>
      <c r="T1096" s="174"/>
      <c r="AT1096" s="168" t="s">
        <v>160</v>
      </c>
      <c r="AU1096" s="168" t="s">
        <v>82</v>
      </c>
      <c r="AV1096" s="13" t="s">
        <v>82</v>
      </c>
      <c r="AW1096" s="13" t="s">
        <v>34</v>
      </c>
      <c r="AX1096" s="13" t="s">
        <v>80</v>
      </c>
      <c r="AY1096" s="168" t="s">
        <v>150</v>
      </c>
    </row>
    <row r="1097" spans="1:65" s="2" customFormat="1" ht="24" customHeight="1">
      <c r="A1097" s="33"/>
      <c r="B1097" s="152"/>
      <c r="C1097" s="153" t="s">
        <v>1375</v>
      </c>
      <c r="D1097" s="153" t="s">
        <v>153</v>
      </c>
      <c r="E1097" s="154" t="s">
        <v>1376</v>
      </c>
      <c r="F1097" s="155" t="s">
        <v>1377</v>
      </c>
      <c r="G1097" s="156" t="s">
        <v>156</v>
      </c>
      <c r="H1097" s="157">
        <v>3</v>
      </c>
      <c r="I1097" s="158"/>
      <c r="J1097" s="159">
        <f>ROUND(I1097*H1097,2)</f>
        <v>0</v>
      </c>
      <c r="K1097" s="155" t="s">
        <v>3</v>
      </c>
      <c r="L1097" s="34"/>
      <c r="M1097" s="160" t="s">
        <v>3</v>
      </c>
      <c r="N1097" s="161" t="s">
        <v>43</v>
      </c>
      <c r="O1097" s="54"/>
      <c r="P1097" s="162">
        <f>O1097*H1097</f>
        <v>0</v>
      </c>
      <c r="Q1097" s="162">
        <v>0</v>
      </c>
      <c r="R1097" s="162">
        <f>Q1097*H1097</f>
        <v>0</v>
      </c>
      <c r="S1097" s="162">
        <v>0</v>
      </c>
      <c r="T1097" s="163">
        <f>S1097*H1097</f>
        <v>0</v>
      </c>
      <c r="U1097" s="33"/>
      <c r="V1097" s="33"/>
      <c r="W1097" s="33"/>
      <c r="X1097" s="33"/>
      <c r="Y1097" s="33"/>
      <c r="Z1097" s="33"/>
      <c r="AA1097" s="33"/>
      <c r="AB1097" s="33"/>
      <c r="AC1097" s="33"/>
      <c r="AD1097" s="33"/>
      <c r="AE1097" s="33"/>
      <c r="AR1097" s="164" t="s">
        <v>246</v>
      </c>
      <c r="AT1097" s="164" t="s">
        <v>153</v>
      </c>
      <c r="AU1097" s="164" t="s">
        <v>82</v>
      </c>
      <c r="AY1097" s="18" t="s">
        <v>150</v>
      </c>
      <c r="BE1097" s="165">
        <f>IF(N1097="základní",J1097,0)</f>
        <v>0</v>
      </c>
      <c r="BF1097" s="165">
        <f>IF(N1097="snížená",J1097,0)</f>
        <v>0</v>
      </c>
      <c r="BG1097" s="165">
        <f>IF(N1097="zákl. přenesená",J1097,0)</f>
        <v>0</v>
      </c>
      <c r="BH1097" s="165">
        <f>IF(N1097="sníž. přenesená",J1097,0)</f>
        <v>0</v>
      </c>
      <c r="BI1097" s="165">
        <f>IF(N1097="nulová",J1097,0)</f>
        <v>0</v>
      </c>
      <c r="BJ1097" s="18" t="s">
        <v>80</v>
      </c>
      <c r="BK1097" s="165">
        <f>ROUND(I1097*H1097,2)</f>
        <v>0</v>
      </c>
      <c r="BL1097" s="18" t="s">
        <v>246</v>
      </c>
      <c r="BM1097" s="164" t="s">
        <v>1378</v>
      </c>
    </row>
    <row r="1098" spans="1:65" s="13" customFormat="1">
      <c r="B1098" s="166"/>
      <c r="D1098" s="167" t="s">
        <v>160</v>
      </c>
      <c r="E1098" s="168" t="s">
        <v>3</v>
      </c>
      <c r="F1098" s="169" t="s">
        <v>1328</v>
      </c>
      <c r="H1098" s="170">
        <v>3</v>
      </c>
      <c r="I1098" s="171"/>
      <c r="L1098" s="166"/>
      <c r="M1098" s="172"/>
      <c r="N1098" s="173"/>
      <c r="O1098" s="173"/>
      <c r="P1098" s="173"/>
      <c r="Q1098" s="173"/>
      <c r="R1098" s="173"/>
      <c r="S1098" s="173"/>
      <c r="T1098" s="174"/>
      <c r="AT1098" s="168" t="s">
        <v>160</v>
      </c>
      <c r="AU1098" s="168" t="s">
        <v>82</v>
      </c>
      <c r="AV1098" s="13" t="s">
        <v>82</v>
      </c>
      <c r="AW1098" s="13" t="s">
        <v>34</v>
      </c>
      <c r="AX1098" s="13" t="s">
        <v>80</v>
      </c>
      <c r="AY1098" s="168" t="s">
        <v>150</v>
      </c>
    </row>
    <row r="1099" spans="1:65" s="2" customFormat="1" ht="16.5" customHeight="1">
      <c r="A1099" s="33"/>
      <c r="B1099" s="152"/>
      <c r="C1099" s="153" t="s">
        <v>1379</v>
      </c>
      <c r="D1099" s="153" t="s">
        <v>153</v>
      </c>
      <c r="E1099" s="154" t="s">
        <v>1380</v>
      </c>
      <c r="F1099" s="155" t="s">
        <v>1381</v>
      </c>
      <c r="G1099" s="156" t="s">
        <v>156</v>
      </c>
      <c r="H1099" s="157">
        <v>8</v>
      </c>
      <c r="I1099" s="158"/>
      <c r="J1099" s="159">
        <f>ROUND(I1099*H1099,2)</f>
        <v>0</v>
      </c>
      <c r="K1099" s="155" t="s">
        <v>3</v>
      </c>
      <c r="L1099" s="34"/>
      <c r="M1099" s="160" t="s">
        <v>3</v>
      </c>
      <c r="N1099" s="161" t="s">
        <v>43</v>
      </c>
      <c r="O1099" s="54"/>
      <c r="P1099" s="162">
        <f>O1099*H1099</f>
        <v>0</v>
      </c>
      <c r="Q1099" s="162">
        <v>0</v>
      </c>
      <c r="R1099" s="162">
        <f>Q1099*H1099</f>
        <v>0</v>
      </c>
      <c r="S1099" s="162">
        <v>0</v>
      </c>
      <c r="T1099" s="163">
        <f>S1099*H1099</f>
        <v>0</v>
      </c>
      <c r="U1099" s="33"/>
      <c r="V1099" s="33"/>
      <c r="W1099" s="33"/>
      <c r="X1099" s="33"/>
      <c r="Y1099" s="33"/>
      <c r="Z1099" s="33"/>
      <c r="AA1099" s="33"/>
      <c r="AB1099" s="33"/>
      <c r="AC1099" s="33"/>
      <c r="AD1099" s="33"/>
      <c r="AE1099" s="33"/>
      <c r="AR1099" s="164" t="s">
        <v>246</v>
      </c>
      <c r="AT1099" s="164" t="s">
        <v>153</v>
      </c>
      <c r="AU1099" s="164" t="s">
        <v>82</v>
      </c>
      <c r="AY1099" s="18" t="s">
        <v>150</v>
      </c>
      <c r="BE1099" s="165">
        <f>IF(N1099="základní",J1099,0)</f>
        <v>0</v>
      </c>
      <c r="BF1099" s="165">
        <f>IF(N1099="snížená",J1099,0)</f>
        <v>0</v>
      </c>
      <c r="BG1099" s="165">
        <f>IF(N1099="zákl. přenesená",J1099,0)</f>
        <v>0</v>
      </c>
      <c r="BH1099" s="165">
        <f>IF(N1099="sníž. přenesená",J1099,0)</f>
        <v>0</v>
      </c>
      <c r="BI1099" s="165">
        <f>IF(N1099="nulová",J1099,0)</f>
        <v>0</v>
      </c>
      <c r="BJ1099" s="18" t="s">
        <v>80</v>
      </c>
      <c r="BK1099" s="165">
        <f>ROUND(I1099*H1099,2)</f>
        <v>0</v>
      </c>
      <c r="BL1099" s="18" t="s">
        <v>246</v>
      </c>
      <c r="BM1099" s="164" t="s">
        <v>1382</v>
      </c>
    </row>
    <row r="1100" spans="1:65" s="13" customFormat="1">
      <c r="B1100" s="166"/>
      <c r="D1100" s="167" t="s">
        <v>160</v>
      </c>
      <c r="E1100" s="168" t="s">
        <v>3</v>
      </c>
      <c r="F1100" s="169" t="s">
        <v>1370</v>
      </c>
      <c r="H1100" s="170">
        <v>8</v>
      </c>
      <c r="I1100" s="171"/>
      <c r="L1100" s="166"/>
      <c r="M1100" s="172"/>
      <c r="N1100" s="173"/>
      <c r="O1100" s="173"/>
      <c r="P1100" s="173"/>
      <c r="Q1100" s="173"/>
      <c r="R1100" s="173"/>
      <c r="S1100" s="173"/>
      <c r="T1100" s="174"/>
      <c r="AT1100" s="168" t="s">
        <v>160</v>
      </c>
      <c r="AU1100" s="168" t="s">
        <v>82</v>
      </c>
      <c r="AV1100" s="13" t="s">
        <v>82</v>
      </c>
      <c r="AW1100" s="13" t="s">
        <v>34</v>
      </c>
      <c r="AX1100" s="13" t="s">
        <v>80</v>
      </c>
      <c r="AY1100" s="168" t="s">
        <v>150</v>
      </c>
    </row>
    <row r="1101" spans="1:65" s="2" customFormat="1" ht="24" customHeight="1">
      <c r="A1101" s="33"/>
      <c r="B1101" s="152"/>
      <c r="C1101" s="153" t="s">
        <v>1383</v>
      </c>
      <c r="D1101" s="153" t="s">
        <v>153</v>
      </c>
      <c r="E1101" s="154" t="s">
        <v>1384</v>
      </c>
      <c r="F1101" s="155" t="s">
        <v>1385</v>
      </c>
      <c r="G1101" s="156" t="s">
        <v>156</v>
      </c>
      <c r="H1101" s="157">
        <v>5</v>
      </c>
      <c r="I1101" s="158"/>
      <c r="J1101" s="159">
        <f>ROUND(I1101*H1101,2)</f>
        <v>0</v>
      </c>
      <c r="K1101" s="155" t="s">
        <v>3</v>
      </c>
      <c r="L1101" s="34"/>
      <c r="M1101" s="160" t="s">
        <v>3</v>
      </c>
      <c r="N1101" s="161" t="s">
        <v>43</v>
      </c>
      <c r="O1101" s="54"/>
      <c r="P1101" s="162">
        <f>O1101*H1101</f>
        <v>0</v>
      </c>
      <c r="Q1101" s="162">
        <v>0</v>
      </c>
      <c r="R1101" s="162">
        <f>Q1101*H1101</f>
        <v>0</v>
      </c>
      <c r="S1101" s="162">
        <v>0</v>
      </c>
      <c r="T1101" s="163">
        <f>S1101*H1101</f>
        <v>0</v>
      </c>
      <c r="U1101" s="33"/>
      <c r="V1101" s="33"/>
      <c r="W1101" s="33"/>
      <c r="X1101" s="33"/>
      <c r="Y1101" s="33"/>
      <c r="Z1101" s="33"/>
      <c r="AA1101" s="33"/>
      <c r="AB1101" s="33"/>
      <c r="AC1101" s="33"/>
      <c r="AD1101" s="33"/>
      <c r="AE1101" s="33"/>
      <c r="AR1101" s="164" t="s">
        <v>246</v>
      </c>
      <c r="AT1101" s="164" t="s">
        <v>153</v>
      </c>
      <c r="AU1101" s="164" t="s">
        <v>82</v>
      </c>
      <c r="AY1101" s="18" t="s">
        <v>150</v>
      </c>
      <c r="BE1101" s="165">
        <f>IF(N1101="základní",J1101,0)</f>
        <v>0</v>
      </c>
      <c r="BF1101" s="165">
        <f>IF(N1101="snížená",J1101,0)</f>
        <v>0</v>
      </c>
      <c r="BG1101" s="165">
        <f>IF(N1101="zákl. přenesená",J1101,0)</f>
        <v>0</v>
      </c>
      <c r="BH1101" s="165">
        <f>IF(N1101="sníž. přenesená",J1101,0)</f>
        <v>0</v>
      </c>
      <c r="BI1101" s="165">
        <f>IF(N1101="nulová",J1101,0)</f>
        <v>0</v>
      </c>
      <c r="BJ1101" s="18" t="s">
        <v>80</v>
      </c>
      <c r="BK1101" s="165">
        <f>ROUND(I1101*H1101,2)</f>
        <v>0</v>
      </c>
      <c r="BL1101" s="18" t="s">
        <v>246</v>
      </c>
      <c r="BM1101" s="164" t="s">
        <v>1386</v>
      </c>
    </row>
    <row r="1102" spans="1:65" s="13" customFormat="1">
      <c r="B1102" s="166"/>
      <c r="D1102" s="167" t="s">
        <v>160</v>
      </c>
      <c r="E1102" s="168" t="s">
        <v>3</v>
      </c>
      <c r="F1102" s="169" t="s">
        <v>1333</v>
      </c>
      <c r="H1102" s="170">
        <v>5</v>
      </c>
      <c r="I1102" s="171"/>
      <c r="L1102" s="166"/>
      <c r="M1102" s="172"/>
      <c r="N1102" s="173"/>
      <c r="O1102" s="173"/>
      <c r="P1102" s="173"/>
      <c r="Q1102" s="173"/>
      <c r="R1102" s="173"/>
      <c r="S1102" s="173"/>
      <c r="T1102" s="174"/>
      <c r="AT1102" s="168" t="s">
        <v>160</v>
      </c>
      <c r="AU1102" s="168" t="s">
        <v>82</v>
      </c>
      <c r="AV1102" s="13" t="s">
        <v>82</v>
      </c>
      <c r="AW1102" s="13" t="s">
        <v>34</v>
      </c>
      <c r="AX1102" s="13" t="s">
        <v>80</v>
      </c>
      <c r="AY1102" s="168" t="s">
        <v>150</v>
      </c>
    </row>
    <row r="1103" spans="1:65" s="2" customFormat="1" ht="24" customHeight="1">
      <c r="A1103" s="33"/>
      <c r="B1103" s="152"/>
      <c r="C1103" s="153" t="s">
        <v>1387</v>
      </c>
      <c r="D1103" s="153" t="s">
        <v>153</v>
      </c>
      <c r="E1103" s="154" t="s">
        <v>1388</v>
      </c>
      <c r="F1103" s="155" t="s">
        <v>1389</v>
      </c>
      <c r="G1103" s="156" t="s">
        <v>156</v>
      </c>
      <c r="H1103" s="157">
        <v>21</v>
      </c>
      <c r="I1103" s="158"/>
      <c r="J1103" s="159">
        <f>ROUND(I1103*H1103,2)</f>
        <v>0</v>
      </c>
      <c r="K1103" s="155" t="s">
        <v>3</v>
      </c>
      <c r="L1103" s="34"/>
      <c r="M1103" s="160" t="s">
        <v>3</v>
      </c>
      <c r="N1103" s="161" t="s">
        <v>43</v>
      </c>
      <c r="O1103" s="54"/>
      <c r="P1103" s="162">
        <f>O1103*H1103</f>
        <v>0</v>
      </c>
      <c r="Q1103" s="162">
        <v>0</v>
      </c>
      <c r="R1103" s="162">
        <f>Q1103*H1103</f>
        <v>0</v>
      </c>
      <c r="S1103" s="162">
        <v>0</v>
      </c>
      <c r="T1103" s="163">
        <f>S1103*H1103</f>
        <v>0</v>
      </c>
      <c r="U1103" s="33"/>
      <c r="V1103" s="33"/>
      <c r="W1103" s="33"/>
      <c r="X1103" s="33"/>
      <c r="Y1103" s="33"/>
      <c r="Z1103" s="33"/>
      <c r="AA1103" s="33"/>
      <c r="AB1103" s="33"/>
      <c r="AC1103" s="33"/>
      <c r="AD1103" s="33"/>
      <c r="AE1103" s="33"/>
      <c r="AR1103" s="164" t="s">
        <v>246</v>
      </c>
      <c r="AT1103" s="164" t="s">
        <v>153</v>
      </c>
      <c r="AU1103" s="164" t="s">
        <v>82</v>
      </c>
      <c r="AY1103" s="18" t="s">
        <v>150</v>
      </c>
      <c r="BE1103" s="165">
        <f>IF(N1103="základní",J1103,0)</f>
        <v>0</v>
      </c>
      <c r="BF1103" s="165">
        <f>IF(N1103="snížená",J1103,0)</f>
        <v>0</v>
      </c>
      <c r="BG1103" s="165">
        <f>IF(N1103="zákl. přenesená",J1103,0)</f>
        <v>0</v>
      </c>
      <c r="BH1103" s="165">
        <f>IF(N1103="sníž. přenesená",J1103,0)</f>
        <v>0</v>
      </c>
      <c r="BI1103" s="165">
        <f>IF(N1103="nulová",J1103,0)</f>
        <v>0</v>
      </c>
      <c r="BJ1103" s="18" t="s">
        <v>80</v>
      </c>
      <c r="BK1103" s="165">
        <f>ROUND(I1103*H1103,2)</f>
        <v>0</v>
      </c>
      <c r="BL1103" s="18" t="s">
        <v>246</v>
      </c>
      <c r="BM1103" s="164" t="s">
        <v>1390</v>
      </c>
    </row>
    <row r="1104" spans="1:65" s="13" customFormat="1">
      <c r="B1104" s="166"/>
      <c r="D1104" s="167" t="s">
        <v>160</v>
      </c>
      <c r="E1104" s="168" t="s">
        <v>3</v>
      </c>
      <c r="F1104" s="169" t="s">
        <v>1391</v>
      </c>
      <c r="H1104" s="170">
        <v>21</v>
      </c>
      <c r="I1104" s="171"/>
      <c r="L1104" s="166"/>
      <c r="M1104" s="172"/>
      <c r="N1104" s="173"/>
      <c r="O1104" s="173"/>
      <c r="P1104" s="173"/>
      <c r="Q1104" s="173"/>
      <c r="R1104" s="173"/>
      <c r="S1104" s="173"/>
      <c r="T1104" s="174"/>
      <c r="AT1104" s="168" t="s">
        <v>160</v>
      </c>
      <c r="AU1104" s="168" t="s">
        <v>82</v>
      </c>
      <c r="AV1104" s="13" t="s">
        <v>82</v>
      </c>
      <c r="AW1104" s="13" t="s">
        <v>34</v>
      </c>
      <c r="AX1104" s="13" t="s">
        <v>80</v>
      </c>
      <c r="AY1104" s="168" t="s">
        <v>150</v>
      </c>
    </row>
    <row r="1105" spans="1:65" s="2" customFormat="1" ht="16.5" customHeight="1">
      <c r="A1105" s="33"/>
      <c r="B1105" s="152"/>
      <c r="C1105" s="153" t="s">
        <v>1392</v>
      </c>
      <c r="D1105" s="153" t="s">
        <v>153</v>
      </c>
      <c r="E1105" s="154" t="s">
        <v>1393</v>
      </c>
      <c r="F1105" s="155" t="s">
        <v>1394</v>
      </c>
      <c r="G1105" s="156" t="s">
        <v>156</v>
      </c>
      <c r="H1105" s="157">
        <v>23</v>
      </c>
      <c r="I1105" s="158"/>
      <c r="J1105" s="159">
        <f>ROUND(I1105*H1105,2)</f>
        <v>0</v>
      </c>
      <c r="K1105" s="155" t="s">
        <v>3</v>
      </c>
      <c r="L1105" s="34"/>
      <c r="M1105" s="160" t="s">
        <v>3</v>
      </c>
      <c r="N1105" s="161" t="s">
        <v>43</v>
      </c>
      <c r="O1105" s="54"/>
      <c r="P1105" s="162">
        <f>O1105*H1105</f>
        <v>0</v>
      </c>
      <c r="Q1105" s="162">
        <v>0</v>
      </c>
      <c r="R1105" s="162">
        <f>Q1105*H1105</f>
        <v>0</v>
      </c>
      <c r="S1105" s="162">
        <v>0</v>
      </c>
      <c r="T1105" s="163">
        <f>S1105*H1105</f>
        <v>0</v>
      </c>
      <c r="U1105" s="33"/>
      <c r="V1105" s="33"/>
      <c r="W1105" s="33"/>
      <c r="X1105" s="33"/>
      <c r="Y1105" s="33"/>
      <c r="Z1105" s="33"/>
      <c r="AA1105" s="33"/>
      <c r="AB1105" s="33"/>
      <c r="AC1105" s="33"/>
      <c r="AD1105" s="33"/>
      <c r="AE1105" s="33"/>
      <c r="AR1105" s="164" t="s">
        <v>246</v>
      </c>
      <c r="AT1105" s="164" t="s">
        <v>153</v>
      </c>
      <c r="AU1105" s="164" t="s">
        <v>82</v>
      </c>
      <c r="AY1105" s="18" t="s">
        <v>150</v>
      </c>
      <c r="BE1105" s="165">
        <f>IF(N1105="základní",J1105,0)</f>
        <v>0</v>
      </c>
      <c r="BF1105" s="165">
        <f>IF(N1105="snížená",J1105,0)</f>
        <v>0</v>
      </c>
      <c r="BG1105" s="165">
        <f>IF(N1105="zákl. přenesená",J1105,0)</f>
        <v>0</v>
      </c>
      <c r="BH1105" s="165">
        <f>IF(N1105="sníž. přenesená",J1105,0)</f>
        <v>0</v>
      </c>
      <c r="BI1105" s="165">
        <f>IF(N1105="nulová",J1105,0)</f>
        <v>0</v>
      </c>
      <c r="BJ1105" s="18" t="s">
        <v>80</v>
      </c>
      <c r="BK1105" s="165">
        <f>ROUND(I1105*H1105,2)</f>
        <v>0</v>
      </c>
      <c r="BL1105" s="18" t="s">
        <v>246</v>
      </c>
      <c r="BM1105" s="164" t="s">
        <v>1395</v>
      </c>
    </row>
    <row r="1106" spans="1:65" s="13" customFormat="1">
      <c r="B1106" s="166"/>
      <c r="D1106" s="167" t="s">
        <v>160</v>
      </c>
      <c r="E1106" s="168" t="s">
        <v>3</v>
      </c>
      <c r="F1106" s="169" t="s">
        <v>1360</v>
      </c>
      <c r="H1106" s="170">
        <v>23</v>
      </c>
      <c r="I1106" s="171"/>
      <c r="L1106" s="166"/>
      <c r="M1106" s="172"/>
      <c r="N1106" s="173"/>
      <c r="O1106" s="173"/>
      <c r="P1106" s="173"/>
      <c r="Q1106" s="173"/>
      <c r="R1106" s="173"/>
      <c r="S1106" s="173"/>
      <c r="T1106" s="174"/>
      <c r="AT1106" s="168" t="s">
        <v>160</v>
      </c>
      <c r="AU1106" s="168" t="s">
        <v>82</v>
      </c>
      <c r="AV1106" s="13" t="s">
        <v>82</v>
      </c>
      <c r="AW1106" s="13" t="s">
        <v>34</v>
      </c>
      <c r="AX1106" s="13" t="s">
        <v>80</v>
      </c>
      <c r="AY1106" s="168" t="s">
        <v>150</v>
      </c>
    </row>
    <row r="1107" spans="1:65" s="2" customFormat="1" ht="16.5" customHeight="1">
      <c r="A1107" s="33"/>
      <c r="B1107" s="152"/>
      <c r="C1107" s="153" t="s">
        <v>1396</v>
      </c>
      <c r="D1107" s="153" t="s">
        <v>153</v>
      </c>
      <c r="E1107" s="154" t="s">
        <v>1397</v>
      </c>
      <c r="F1107" s="155" t="s">
        <v>1398</v>
      </c>
      <c r="G1107" s="156" t="s">
        <v>156</v>
      </c>
      <c r="H1107" s="157">
        <v>1</v>
      </c>
      <c r="I1107" s="158"/>
      <c r="J1107" s="159">
        <f>ROUND(I1107*H1107,2)</f>
        <v>0</v>
      </c>
      <c r="K1107" s="155" t="s">
        <v>3</v>
      </c>
      <c r="L1107" s="34"/>
      <c r="M1107" s="160" t="s">
        <v>3</v>
      </c>
      <c r="N1107" s="161" t="s">
        <v>43</v>
      </c>
      <c r="O1107" s="54"/>
      <c r="P1107" s="162">
        <f>O1107*H1107</f>
        <v>0</v>
      </c>
      <c r="Q1107" s="162">
        <v>0</v>
      </c>
      <c r="R1107" s="162">
        <f>Q1107*H1107</f>
        <v>0</v>
      </c>
      <c r="S1107" s="162">
        <v>0</v>
      </c>
      <c r="T1107" s="163">
        <f>S1107*H1107</f>
        <v>0</v>
      </c>
      <c r="U1107" s="33"/>
      <c r="V1107" s="33"/>
      <c r="W1107" s="33"/>
      <c r="X1107" s="33"/>
      <c r="Y1107" s="33"/>
      <c r="Z1107" s="33"/>
      <c r="AA1107" s="33"/>
      <c r="AB1107" s="33"/>
      <c r="AC1107" s="33"/>
      <c r="AD1107" s="33"/>
      <c r="AE1107" s="33"/>
      <c r="AR1107" s="164" t="s">
        <v>246</v>
      </c>
      <c r="AT1107" s="164" t="s">
        <v>153</v>
      </c>
      <c r="AU1107" s="164" t="s">
        <v>82</v>
      </c>
      <c r="AY1107" s="18" t="s">
        <v>150</v>
      </c>
      <c r="BE1107" s="165">
        <f>IF(N1107="základní",J1107,0)</f>
        <v>0</v>
      </c>
      <c r="BF1107" s="165">
        <f>IF(N1107="snížená",J1107,0)</f>
        <v>0</v>
      </c>
      <c r="BG1107" s="165">
        <f>IF(N1107="zákl. přenesená",J1107,0)</f>
        <v>0</v>
      </c>
      <c r="BH1107" s="165">
        <f>IF(N1107="sníž. přenesená",J1107,0)</f>
        <v>0</v>
      </c>
      <c r="BI1107" s="165">
        <f>IF(N1107="nulová",J1107,0)</f>
        <v>0</v>
      </c>
      <c r="BJ1107" s="18" t="s">
        <v>80</v>
      </c>
      <c r="BK1107" s="165">
        <f>ROUND(I1107*H1107,2)</f>
        <v>0</v>
      </c>
      <c r="BL1107" s="18" t="s">
        <v>246</v>
      </c>
      <c r="BM1107" s="164" t="s">
        <v>1399</v>
      </c>
    </row>
    <row r="1108" spans="1:65" s="13" customFormat="1">
      <c r="B1108" s="166"/>
      <c r="D1108" s="167" t="s">
        <v>160</v>
      </c>
      <c r="E1108" s="168" t="s">
        <v>3</v>
      </c>
      <c r="F1108" s="169" t="s">
        <v>1400</v>
      </c>
      <c r="H1108" s="170">
        <v>1</v>
      </c>
      <c r="I1108" s="171"/>
      <c r="L1108" s="166"/>
      <c r="M1108" s="172"/>
      <c r="N1108" s="173"/>
      <c r="O1108" s="173"/>
      <c r="P1108" s="173"/>
      <c r="Q1108" s="173"/>
      <c r="R1108" s="173"/>
      <c r="S1108" s="173"/>
      <c r="T1108" s="174"/>
      <c r="AT1108" s="168" t="s">
        <v>160</v>
      </c>
      <c r="AU1108" s="168" t="s">
        <v>82</v>
      </c>
      <c r="AV1108" s="13" t="s">
        <v>82</v>
      </c>
      <c r="AW1108" s="13" t="s">
        <v>34</v>
      </c>
      <c r="AX1108" s="13" t="s">
        <v>80</v>
      </c>
      <c r="AY1108" s="168" t="s">
        <v>150</v>
      </c>
    </row>
    <row r="1109" spans="1:65" s="2" customFormat="1" ht="24" customHeight="1">
      <c r="A1109" s="33"/>
      <c r="B1109" s="152"/>
      <c r="C1109" s="153" t="s">
        <v>1401</v>
      </c>
      <c r="D1109" s="153" t="s">
        <v>153</v>
      </c>
      <c r="E1109" s="154" t="s">
        <v>1402</v>
      </c>
      <c r="F1109" s="155" t="s">
        <v>3337</v>
      </c>
      <c r="G1109" s="156" t="s">
        <v>156</v>
      </c>
      <c r="H1109" s="157">
        <v>18</v>
      </c>
      <c r="I1109" s="158"/>
      <c r="J1109" s="159">
        <f>ROUND(I1109*H1109,2)</f>
        <v>0</v>
      </c>
      <c r="K1109" s="155" t="s">
        <v>3</v>
      </c>
      <c r="L1109" s="34"/>
      <c r="M1109" s="160" t="s">
        <v>3</v>
      </c>
      <c r="N1109" s="161" t="s">
        <v>43</v>
      </c>
      <c r="O1109" s="54"/>
      <c r="P1109" s="162">
        <f>O1109*H1109</f>
        <v>0</v>
      </c>
      <c r="Q1109" s="162">
        <v>0</v>
      </c>
      <c r="R1109" s="162">
        <f>Q1109*H1109</f>
        <v>0</v>
      </c>
      <c r="S1109" s="162">
        <v>0</v>
      </c>
      <c r="T1109" s="163">
        <f>S1109*H1109</f>
        <v>0</v>
      </c>
      <c r="U1109" s="33"/>
      <c r="V1109" s="33"/>
      <c r="W1109" s="33"/>
      <c r="X1109" s="33"/>
      <c r="Y1109" s="33"/>
      <c r="Z1109" s="33"/>
      <c r="AA1109" s="33"/>
      <c r="AB1109" s="33"/>
      <c r="AC1109" s="33"/>
      <c r="AD1109" s="33"/>
      <c r="AE1109" s="33"/>
      <c r="AR1109" s="164" t="s">
        <v>246</v>
      </c>
      <c r="AT1109" s="164" t="s">
        <v>153</v>
      </c>
      <c r="AU1109" s="164" t="s">
        <v>82</v>
      </c>
      <c r="AY1109" s="18" t="s">
        <v>150</v>
      </c>
      <c r="BE1109" s="165">
        <f>IF(N1109="základní",J1109,0)</f>
        <v>0</v>
      </c>
      <c r="BF1109" s="165">
        <f>IF(N1109="snížená",J1109,0)</f>
        <v>0</v>
      </c>
      <c r="BG1109" s="165">
        <f>IF(N1109="zákl. přenesená",J1109,0)</f>
        <v>0</v>
      </c>
      <c r="BH1109" s="165">
        <f>IF(N1109="sníž. přenesená",J1109,0)</f>
        <v>0</v>
      </c>
      <c r="BI1109" s="165">
        <f>IF(N1109="nulová",J1109,0)</f>
        <v>0</v>
      </c>
      <c r="BJ1109" s="18" t="s">
        <v>80</v>
      </c>
      <c r="BK1109" s="165">
        <f>ROUND(I1109*H1109,2)</f>
        <v>0</v>
      </c>
      <c r="BL1109" s="18" t="s">
        <v>246</v>
      </c>
      <c r="BM1109" s="164" t="s">
        <v>1403</v>
      </c>
    </row>
    <row r="1110" spans="1:65" s="13" customFormat="1">
      <c r="B1110" s="166"/>
      <c r="D1110" s="167" t="s">
        <v>160</v>
      </c>
      <c r="E1110" s="168" t="s">
        <v>3</v>
      </c>
      <c r="F1110" s="169" t="s">
        <v>1400</v>
      </c>
      <c r="H1110" s="170">
        <v>18</v>
      </c>
      <c r="I1110" s="171"/>
      <c r="L1110" s="166"/>
      <c r="M1110" s="172"/>
      <c r="N1110" s="173"/>
      <c r="O1110" s="173"/>
      <c r="P1110" s="173"/>
      <c r="Q1110" s="173"/>
      <c r="R1110" s="173"/>
      <c r="S1110" s="173"/>
      <c r="T1110" s="174"/>
      <c r="AT1110" s="168" t="s">
        <v>160</v>
      </c>
      <c r="AU1110" s="168" t="s">
        <v>82</v>
      </c>
      <c r="AV1110" s="13" t="s">
        <v>82</v>
      </c>
      <c r="AW1110" s="13" t="s">
        <v>34</v>
      </c>
      <c r="AX1110" s="13" t="s">
        <v>80</v>
      </c>
      <c r="AY1110" s="168" t="s">
        <v>150</v>
      </c>
    </row>
    <row r="1111" spans="1:65" s="2" customFormat="1" ht="24" customHeight="1">
      <c r="A1111" s="33"/>
      <c r="B1111" s="152"/>
      <c r="C1111" s="153" t="s">
        <v>1404</v>
      </c>
      <c r="D1111" s="153" t="s">
        <v>153</v>
      </c>
      <c r="E1111" s="154" t="s">
        <v>1405</v>
      </c>
      <c r="F1111" s="155" t="s">
        <v>1406</v>
      </c>
      <c r="G1111" s="156" t="s">
        <v>156</v>
      </c>
      <c r="H1111" s="157">
        <v>10</v>
      </c>
      <c r="I1111" s="158"/>
      <c r="J1111" s="159">
        <f>ROUND(I1111*H1111,2)</f>
        <v>0</v>
      </c>
      <c r="K1111" s="155" t="s">
        <v>3</v>
      </c>
      <c r="L1111" s="34"/>
      <c r="M1111" s="160" t="s">
        <v>3</v>
      </c>
      <c r="N1111" s="161" t="s">
        <v>43</v>
      </c>
      <c r="O1111" s="54"/>
      <c r="P1111" s="162">
        <f>O1111*H1111</f>
        <v>0</v>
      </c>
      <c r="Q1111" s="162">
        <v>0</v>
      </c>
      <c r="R1111" s="162">
        <f>Q1111*H1111</f>
        <v>0</v>
      </c>
      <c r="S1111" s="162">
        <v>0</v>
      </c>
      <c r="T1111" s="163">
        <f>S1111*H1111</f>
        <v>0</v>
      </c>
      <c r="U1111" s="33"/>
      <c r="V1111" s="33"/>
      <c r="W1111" s="33"/>
      <c r="X1111" s="33"/>
      <c r="Y1111" s="33"/>
      <c r="Z1111" s="33"/>
      <c r="AA1111" s="33"/>
      <c r="AB1111" s="33"/>
      <c r="AC1111" s="33"/>
      <c r="AD1111" s="33"/>
      <c r="AE1111" s="33"/>
      <c r="AR1111" s="164" t="s">
        <v>246</v>
      </c>
      <c r="AT1111" s="164" t="s">
        <v>153</v>
      </c>
      <c r="AU1111" s="164" t="s">
        <v>82</v>
      </c>
      <c r="AY1111" s="18" t="s">
        <v>150</v>
      </c>
      <c r="BE1111" s="165">
        <f>IF(N1111="základní",J1111,0)</f>
        <v>0</v>
      </c>
      <c r="BF1111" s="165">
        <f>IF(N1111="snížená",J1111,0)</f>
        <v>0</v>
      </c>
      <c r="BG1111" s="165">
        <f>IF(N1111="zákl. přenesená",J1111,0)</f>
        <v>0</v>
      </c>
      <c r="BH1111" s="165">
        <f>IF(N1111="sníž. přenesená",J1111,0)</f>
        <v>0</v>
      </c>
      <c r="BI1111" s="165">
        <f>IF(N1111="nulová",J1111,0)</f>
        <v>0</v>
      </c>
      <c r="BJ1111" s="18" t="s">
        <v>80</v>
      </c>
      <c r="BK1111" s="165">
        <f>ROUND(I1111*H1111,2)</f>
        <v>0</v>
      </c>
      <c r="BL1111" s="18" t="s">
        <v>246</v>
      </c>
      <c r="BM1111" s="164" t="s">
        <v>1407</v>
      </c>
    </row>
    <row r="1112" spans="1:65" s="13" customFormat="1">
      <c r="B1112" s="166"/>
      <c r="D1112" s="167" t="s">
        <v>160</v>
      </c>
      <c r="E1112" s="168" t="s">
        <v>3</v>
      </c>
      <c r="F1112" s="169" t="s">
        <v>1408</v>
      </c>
      <c r="H1112" s="170">
        <v>10</v>
      </c>
      <c r="I1112" s="171"/>
      <c r="L1112" s="166"/>
      <c r="M1112" s="172"/>
      <c r="N1112" s="173"/>
      <c r="O1112" s="173"/>
      <c r="P1112" s="173"/>
      <c r="Q1112" s="173"/>
      <c r="R1112" s="173"/>
      <c r="S1112" s="173"/>
      <c r="T1112" s="174"/>
      <c r="AT1112" s="168" t="s">
        <v>160</v>
      </c>
      <c r="AU1112" s="168" t="s">
        <v>82</v>
      </c>
      <c r="AV1112" s="13" t="s">
        <v>82</v>
      </c>
      <c r="AW1112" s="13" t="s">
        <v>34</v>
      </c>
      <c r="AX1112" s="13" t="s">
        <v>80</v>
      </c>
      <c r="AY1112" s="168" t="s">
        <v>150</v>
      </c>
    </row>
    <row r="1113" spans="1:65" s="2" customFormat="1" ht="24" customHeight="1">
      <c r="A1113" s="33"/>
      <c r="B1113" s="152"/>
      <c r="C1113" s="153" t="s">
        <v>1409</v>
      </c>
      <c r="D1113" s="153" t="s">
        <v>153</v>
      </c>
      <c r="E1113" s="154" t="s">
        <v>1410</v>
      </c>
      <c r="F1113" s="155" t="s">
        <v>1411</v>
      </c>
      <c r="G1113" s="156" t="s">
        <v>156</v>
      </c>
      <c r="H1113" s="157">
        <v>1</v>
      </c>
      <c r="I1113" s="158"/>
      <c r="J1113" s="159">
        <f>ROUND(I1113*H1113,2)</f>
        <v>0</v>
      </c>
      <c r="K1113" s="155" t="s">
        <v>3</v>
      </c>
      <c r="L1113" s="34"/>
      <c r="M1113" s="160" t="s">
        <v>3</v>
      </c>
      <c r="N1113" s="161" t="s">
        <v>43</v>
      </c>
      <c r="O1113" s="54"/>
      <c r="P1113" s="162">
        <f>O1113*H1113</f>
        <v>0</v>
      </c>
      <c r="Q1113" s="162">
        <v>0</v>
      </c>
      <c r="R1113" s="162">
        <f>Q1113*H1113</f>
        <v>0</v>
      </c>
      <c r="S1113" s="162">
        <v>0</v>
      </c>
      <c r="T1113" s="163">
        <f>S1113*H1113</f>
        <v>0</v>
      </c>
      <c r="U1113" s="33"/>
      <c r="V1113" s="33"/>
      <c r="W1113" s="33"/>
      <c r="X1113" s="33"/>
      <c r="Y1113" s="33"/>
      <c r="Z1113" s="33"/>
      <c r="AA1113" s="33"/>
      <c r="AB1113" s="33"/>
      <c r="AC1113" s="33"/>
      <c r="AD1113" s="33"/>
      <c r="AE1113" s="33"/>
      <c r="AR1113" s="164" t="s">
        <v>246</v>
      </c>
      <c r="AT1113" s="164" t="s">
        <v>153</v>
      </c>
      <c r="AU1113" s="164" t="s">
        <v>82</v>
      </c>
      <c r="AY1113" s="18" t="s">
        <v>150</v>
      </c>
      <c r="BE1113" s="165">
        <f>IF(N1113="základní",J1113,0)</f>
        <v>0</v>
      </c>
      <c r="BF1113" s="165">
        <f>IF(N1113="snížená",J1113,0)</f>
        <v>0</v>
      </c>
      <c r="BG1113" s="165">
        <f>IF(N1113="zákl. přenesená",J1113,0)</f>
        <v>0</v>
      </c>
      <c r="BH1113" s="165">
        <f>IF(N1113="sníž. přenesená",J1113,0)</f>
        <v>0</v>
      </c>
      <c r="BI1113" s="165">
        <f>IF(N1113="nulová",J1113,0)</f>
        <v>0</v>
      </c>
      <c r="BJ1113" s="18" t="s">
        <v>80</v>
      </c>
      <c r="BK1113" s="165">
        <f>ROUND(I1113*H1113,2)</f>
        <v>0</v>
      </c>
      <c r="BL1113" s="18" t="s">
        <v>246</v>
      </c>
      <c r="BM1113" s="164" t="s">
        <v>1412</v>
      </c>
    </row>
    <row r="1114" spans="1:65" s="2" customFormat="1" ht="24" customHeight="1">
      <c r="A1114" s="33"/>
      <c r="B1114" s="152"/>
      <c r="C1114" s="153" t="s">
        <v>1413</v>
      </c>
      <c r="D1114" s="153" t="s">
        <v>153</v>
      </c>
      <c r="E1114" s="154" t="s">
        <v>1414</v>
      </c>
      <c r="F1114" s="155" t="s">
        <v>1415</v>
      </c>
      <c r="G1114" s="156" t="s">
        <v>156</v>
      </c>
      <c r="H1114" s="157">
        <v>4</v>
      </c>
      <c r="I1114" s="158"/>
      <c r="J1114" s="159">
        <f>ROUND(I1114*H1114,2)</f>
        <v>0</v>
      </c>
      <c r="K1114" s="155" t="s">
        <v>3</v>
      </c>
      <c r="L1114" s="34"/>
      <c r="M1114" s="160" t="s">
        <v>3</v>
      </c>
      <c r="N1114" s="161" t="s">
        <v>43</v>
      </c>
      <c r="O1114" s="54"/>
      <c r="P1114" s="162">
        <f>O1114*H1114</f>
        <v>0</v>
      </c>
      <c r="Q1114" s="162">
        <v>0</v>
      </c>
      <c r="R1114" s="162">
        <f>Q1114*H1114</f>
        <v>0</v>
      </c>
      <c r="S1114" s="162">
        <v>0</v>
      </c>
      <c r="T1114" s="163">
        <f>S1114*H1114</f>
        <v>0</v>
      </c>
      <c r="U1114" s="33"/>
      <c r="V1114" s="33"/>
      <c r="W1114" s="33"/>
      <c r="X1114" s="33"/>
      <c r="Y1114" s="33"/>
      <c r="Z1114" s="33"/>
      <c r="AA1114" s="33"/>
      <c r="AB1114" s="33"/>
      <c r="AC1114" s="33"/>
      <c r="AD1114" s="33"/>
      <c r="AE1114" s="33"/>
      <c r="AR1114" s="164" t="s">
        <v>246</v>
      </c>
      <c r="AT1114" s="164" t="s">
        <v>153</v>
      </c>
      <c r="AU1114" s="164" t="s">
        <v>82</v>
      </c>
      <c r="AY1114" s="18" t="s">
        <v>150</v>
      </c>
      <c r="BE1114" s="165">
        <f>IF(N1114="základní",J1114,0)</f>
        <v>0</v>
      </c>
      <c r="BF1114" s="165">
        <f>IF(N1114="snížená",J1114,0)</f>
        <v>0</v>
      </c>
      <c r="BG1114" s="165">
        <f>IF(N1114="zákl. přenesená",J1114,0)</f>
        <v>0</v>
      </c>
      <c r="BH1114" s="165">
        <f>IF(N1114="sníž. přenesená",J1114,0)</f>
        <v>0</v>
      </c>
      <c r="BI1114" s="165">
        <f>IF(N1114="nulová",J1114,0)</f>
        <v>0</v>
      </c>
      <c r="BJ1114" s="18" t="s">
        <v>80</v>
      </c>
      <c r="BK1114" s="165">
        <f>ROUND(I1114*H1114,2)</f>
        <v>0</v>
      </c>
      <c r="BL1114" s="18" t="s">
        <v>246</v>
      </c>
      <c r="BM1114" s="164" t="s">
        <v>1416</v>
      </c>
    </row>
    <row r="1115" spans="1:65" s="12" customFormat="1" ht="25.9" customHeight="1">
      <c r="B1115" s="139"/>
      <c r="D1115" s="140" t="s">
        <v>71</v>
      </c>
      <c r="E1115" s="141" t="s">
        <v>1417</v>
      </c>
      <c r="F1115" s="141" t="s">
        <v>1418</v>
      </c>
      <c r="I1115" s="142"/>
      <c r="J1115" s="143">
        <f>BK1115</f>
        <v>0</v>
      </c>
      <c r="L1115" s="139"/>
      <c r="M1115" s="144"/>
      <c r="N1115" s="145"/>
      <c r="O1115" s="145"/>
      <c r="P1115" s="146">
        <f>SUM(P1116:P1123)</f>
        <v>0</v>
      </c>
      <c r="Q1115" s="145"/>
      <c r="R1115" s="146">
        <f>SUM(R1116:R1123)</f>
        <v>0</v>
      </c>
      <c r="S1115" s="145"/>
      <c r="T1115" s="147">
        <f>SUM(T1116:T1123)</f>
        <v>0</v>
      </c>
      <c r="AR1115" s="140" t="s">
        <v>158</v>
      </c>
      <c r="AT1115" s="148" t="s">
        <v>71</v>
      </c>
      <c r="AU1115" s="148" t="s">
        <v>72</v>
      </c>
      <c r="AY1115" s="140" t="s">
        <v>150</v>
      </c>
      <c r="BK1115" s="149">
        <f>SUM(BK1116:BK1123)</f>
        <v>0</v>
      </c>
    </row>
    <row r="1116" spans="1:65" s="2" customFormat="1" ht="24" customHeight="1">
      <c r="A1116" s="33"/>
      <c r="B1116" s="152"/>
      <c r="C1116" s="153" t="s">
        <v>1419</v>
      </c>
      <c r="D1116" s="153" t="s">
        <v>153</v>
      </c>
      <c r="E1116" s="154" t="s">
        <v>1420</v>
      </c>
      <c r="F1116" s="155" t="s">
        <v>1421</v>
      </c>
      <c r="G1116" s="156" t="s">
        <v>1422</v>
      </c>
      <c r="H1116" s="157">
        <v>400</v>
      </c>
      <c r="I1116" s="158"/>
      <c r="J1116" s="159">
        <f>ROUND(I1116*H1116,2)</f>
        <v>0</v>
      </c>
      <c r="K1116" s="155" t="s">
        <v>157</v>
      </c>
      <c r="L1116" s="34"/>
      <c r="M1116" s="160" t="s">
        <v>3</v>
      </c>
      <c r="N1116" s="161" t="s">
        <v>43</v>
      </c>
      <c r="O1116" s="54"/>
      <c r="P1116" s="162">
        <f>O1116*H1116</f>
        <v>0</v>
      </c>
      <c r="Q1116" s="162">
        <v>0</v>
      </c>
      <c r="R1116" s="162">
        <f>Q1116*H1116</f>
        <v>0</v>
      </c>
      <c r="S1116" s="162">
        <v>0</v>
      </c>
      <c r="T1116" s="163">
        <f>S1116*H1116</f>
        <v>0</v>
      </c>
      <c r="U1116" s="33"/>
      <c r="V1116" s="33"/>
      <c r="W1116" s="33"/>
      <c r="X1116" s="33"/>
      <c r="Y1116" s="33"/>
      <c r="Z1116" s="33"/>
      <c r="AA1116" s="33"/>
      <c r="AB1116" s="33"/>
      <c r="AC1116" s="33"/>
      <c r="AD1116" s="33"/>
      <c r="AE1116" s="33"/>
      <c r="AR1116" s="164" t="s">
        <v>1423</v>
      </c>
      <c r="AT1116" s="164" t="s">
        <v>153</v>
      </c>
      <c r="AU1116" s="164" t="s">
        <v>80</v>
      </c>
      <c r="AY1116" s="18" t="s">
        <v>150</v>
      </c>
      <c r="BE1116" s="165">
        <f>IF(N1116="základní",J1116,0)</f>
        <v>0</v>
      </c>
      <c r="BF1116" s="165">
        <f>IF(N1116="snížená",J1116,0)</f>
        <v>0</v>
      </c>
      <c r="BG1116" s="165">
        <f>IF(N1116="zákl. přenesená",J1116,0)</f>
        <v>0</v>
      </c>
      <c r="BH1116" s="165">
        <f>IF(N1116="sníž. přenesená",J1116,0)</f>
        <v>0</v>
      </c>
      <c r="BI1116" s="165">
        <f>IF(N1116="nulová",J1116,0)</f>
        <v>0</v>
      </c>
      <c r="BJ1116" s="18" t="s">
        <v>80</v>
      </c>
      <c r="BK1116" s="165">
        <f>ROUND(I1116*H1116,2)</f>
        <v>0</v>
      </c>
      <c r="BL1116" s="18" t="s">
        <v>1423</v>
      </c>
      <c r="BM1116" s="164" t="s">
        <v>1424</v>
      </c>
    </row>
    <row r="1117" spans="1:65" s="13" customFormat="1" ht="22.5">
      <c r="B1117" s="166"/>
      <c r="D1117" s="167" t="s">
        <v>160</v>
      </c>
      <c r="E1117" s="168" t="s">
        <v>3</v>
      </c>
      <c r="F1117" s="169" t="s">
        <v>1425</v>
      </c>
      <c r="H1117" s="170">
        <v>80</v>
      </c>
      <c r="I1117" s="171"/>
      <c r="L1117" s="166"/>
      <c r="M1117" s="172"/>
      <c r="N1117" s="173"/>
      <c r="O1117" s="173"/>
      <c r="P1117" s="173"/>
      <c r="Q1117" s="173"/>
      <c r="R1117" s="173"/>
      <c r="S1117" s="173"/>
      <c r="T1117" s="174"/>
      <c r="AT1117" s="168" t="s">
        <v>160</v>
      </c>
      <c r="AU1117" s="168" t="s">
        <v>80</v>
      </c>
      <c r="AV1117" s="13" t="s">
        <v>82</v>
      </c>
      <c r="AW1117" s="13" t="s">
        <v>34</v>
      </c>
      <c r="AX1117" s="13" t="s">
        <v>72</v>
      </c>
      <c r="AY1117" s="168" t="s">
        <v>150</v>
      </c>
    </row>
    <row r="1118" spans="1:65" s="13" customFormat="1">
      <c r="B1118" s="166"/>
      <c r="D1118" s="167" t="s">
        <v>160</v>
      </c>
      <c r="E1118" s="168" t="s">
        <v>3</v>
      </c>
      <c r="F1118" s="169" t="s">
        <v>1426</v>
      </c>
      <c r="H1118" s="170">
        <v>320</v>
      </c>
      <c r="I1118" s="171"/>
      <c r="L1118" s="166"/>
      <c r="M1118" s="172"/>
      <c r="N1118" s="173"/>
      <c r="O1118" s="173"/>
      <c r="P1118" s="173"/>
      <c r="Q1118" s="173"/>
      <c r="R1118" s="173"/>
      <c r="S1118" s="173"/>
      <c r="T1118" s="174"/>
      <c r="AT1118" s="168" t="s">
        <v>160</v>
      </c>
      <c r="AU1118" s="168" t="s">
        <v>80</v>
      </c>
      <c r="AV1118" s="13" t="s">
        <v>82</v>
      </c>
      <c r="AW1118" s="13" t="s">
        <v>34</v>
      </c>
      <c r="AX1118" s="13" t="s">
        <v>72</v>
      </c>
      <c r="AY1118" s="168" t="s">
        <v>150</v>
      </c>
    </row>
    <row r="1119" spans="1:65" s="14" customFormat="1">
      <c r="B1119" s="179"/>
      <c r="D1119" s="167" t="s">
        <v>160</v>
      </c>
      <c r="E1119" s="180" t="s">
        <v>3</v>
      </c>
      <c r="F1119" s="181" t="s">
        <v>521</v>
      </c>
      <c r="H1119" s="182">
        <v>400</v>
      </c>
      <c r="I1119" s="183"/>
      <c r="L1119" s="179"/>
      <c r="M1119" s="184"/>
      <c r="N1119" s="185"/>
      <c r="O1119" s="185"/>
      <c r="P1119" s="185"/>
      <c r="Q1119" s="185"/>
      <c r="R1119" s="185"/>
      <c r="S1119" s="185"/>
      <c r="T1119" s="186"/>
      <c r="AT1119" s="180" t="s">
        <v>160</v>
      </c>
      <c r="AU1119" s="180" t="s">
        <v>80</v>
      </c>
      <c r="AV1119" s="14" t="s">
        <v>158</v>
      </c>
      <c r="AW1119" s="14" t="s">
        <v>34</v>
      </c>
      <c r="AX1119" s="14" t="s">
        <v>80</v>
      </c>
      <c r="AY1119" s="180" t="s">
        <v>150</v>
      </c>
    </row>
    <row r="1120" spans="1:65" s="2" customFormat="1" ht="24" customHeight="1">
      <c r="A1120" s="33"/>
      <c r="B1120" s="152"/>
      <c r="C1120" s="153" t="s">
        <v>1427</v>
      </c>
      <c r="D1120" s="153" t="s">
        <v>153</v>
      </c>
      <c r="E1120" s="154" t="s">
        <v>1428</v>
      </c>
      <c r="F1120" s="155" t="s">
        <v>1429</v>
      </c>
      <c r="G1120" s="156" t="s">
        <v>1422</v>
      </c>
      <c r="H1120" s="157">
        <v>360</v>
      </c>
      <c r="I1120" s="158"/>
      <c r="J1120" s="159">
        <f>ROUND(I1120*H1120,2)</f>
        <v>0</v>
      </c>
      <c r="K1120" s="155" t="s">
        <v>157</v>
      </c>
      <c r="L1120" s="34"/>
      <c r="M1120" s="160" t="s">
        <v>3</v>
      </c>
      <c r="N1120" s="161" t="s">
        <v>43</v>
      </c>
      <c r="O1120" s="54"/>
      <c r="P1120" s="162">
        <f>O1120*H1120</f>
        <v>0</v>
      </c>
      <c r="Q1120" s="162">
        <v>0</v>
      </c>
      <c r="R1120" s="162">
        <f>Q1120*H1120</f>
        <v>0</v>
      </c>
      <c r="S1120" s="162">
        <v>0</v>
      </c>
      <c r="T1120" s="163">
        <f>S1120*H1120</f>
        <v>0</v>
      </c>
      <c r="U1120" s="33"/>
      <c r="V1120" s="33"/>
      <c r="W1120" s="33"/>
      <c r="X1120" s="33"/>
      <c r="Y1120" s="33"/>
      <c r="Z1120" s="33"/>
      <c r="AA1120" s="33"/>
      <c r="AB1120" s="33"/>
      <c r="AC1120" s="33"/>
      <c r="AD1120" s="33"/>
      <c r="AE1120" s="33"/>
      <c r="AR1120" s="164" t="s">
        <v>1423</v>
      </c>
      <c r="AT1120" s="164" t="s">
        <v>153</v>
      </c>
      <c r="AU1120" s="164" t="s">
        <v>80</v>
      </c>
      <c r="AY1120" s="18" t="s">
        <v>150</v>
      </c>
      <c r="BE1120" s="165">
        <f>IF(N1120="základní",J1120,0)</f>
        <v>0</v>
      </c>
      <c r="BF1120" s="165">
        <f>IF(N1120="snížená",J1120,0)</f>
        <v>0</v>
      </c>
      <c r="BG1120" s="165">
        <f>IF(N1120="zákl. přenesená",J1120,0)</f>
        <v>0</v>
      </c>
      <c r="BH1120" s="165">
        <f>IF(N1120="sníž. přenesená",J1120,0)</f>
        <v>0</v>
      </c>
      <c r="BI1120" s="165">
        <f>IF(N1120="nulová",J1120,0)</f>
        <v>0</v>
      </c>
      <c r="BJ1120" s="18" t="s">
        <v>80</v>
      </c>
      <c r="BK1120" s="165">
        <f>ROUND(I1120*H1120,2)</f>
        <v>0</v>
      </c>
      <c r="BL1120" s="18" t="s">
        <v>1423</v>
      </c>
      <c r="BM1120" s="164" t="s">
        <v>1430</v>
      </c>
    </row>
    <row r="1121" spans="1:65" s="13" customFormat="1">
      <c r="B1121" s="166"/>
      <c r="D1121" s="167" t="s">
        <v>160</v>
      </c>
      <c r="E1121" s="168" t="s">
        <v>3</v>
      </c>
      <c r="F1121" s="169" t="s">
        <v>1431</v>
      </c>
      <c r="H1121" s="170">
        <v>40</v>
      </c>
      <c r="I1121" s="171"/>
      <c r="L1121" s="166"/>
      <c r="M1121" s="172"/>
      <c r="N1121" s="173"/>
      <c r="O1121" s="173"/>
      <c r="P1121" s="173"/>
      <c r="Q1121" s="173"/>
      <c r="R1121" s="173"/>
      <c r="S1121" s="173"/>
      <c r="T1121" s="174"/>
      <c r="AT1121" s="168" t="s">
        <v>160</v>
      </c>
      <c r="AU1121" s="168" t="s">
        <v>80</v>
      </c>
      <c r="AV1121" s="13" t="s">
        <v>82</v>
      </c>
      <c r="AW1121" s="13" t="s">
        <v>34</v>
      </c>
      <c r="AX1121" s="13" t="s">
        <v>72</v>
      </c>
      <c r="AY1121" s="168" t="s">
        <v>150</v>
      </c>
    </row>
    <row r="1122" spans="1:65" s="13" customFormat="1">
      <c r="B1122" s="166"/>
      <c r="D1122" s="167" t="s">
        <v>160</v>
      </c>
      <c r="E1122" s="168" t="s">
        <v>3</v>
      </c>
      <c r="F1122" s="169" t="s">
        <v>1426</v>
      </c>
      <c r="H1122" s="170">
        <v>320</v>
      </c>
      <c r="I1122" s="171"/>
      <c r="L1122" s="166"/>
      <c r="M1122" s="172"/>
      <c r="N1122" s="173"/>
      <c r="O1122" s="173"/>
      <c r="P1122" s="173"/>
      <c r="Q1122" s="173"/>
      <c r="R1122" s="173"/>
      <c r="S1122" s="173"/>
      <c r="T1122" s="174"/>
      <c r="AT1122" s="168" t="s">
        <v>160</v>
      </c>
      <c r="AU1122" s="168" t="s">
        <v>80</v>
      </c>
      <c r="AV1122" s="13" t="s">
        <v>82</v>
      </c>
      <c r="AW1122" s="13" t="s">
        <v>34</v>
      </c>
      <c r="AX1122" s="13" t="s">
        <v>72</v>
      </c>
      <c r="AY1122" s="168" t="s">
        <v>150</v>
      </c>
    </row>
    <row r="1123" spans="1:65" s="14" customFormat="1">
      <c r="B1123" s="179"/>
      <c r="D1123" s="167" t="s">
        <v>160</v>
      </c>
      <c r="E1123" s="180" t="s">
        <v>3</v>
      </c>
      <c r="F1123" s="181" t="s">
        <v>521</v>
      </c>
      <c r="H1123" s="182">
        <v>360</v>
      </c>
      <c r="I1123" s="183"/>
      <c r="L1123" s="179"/>
      <c r="M1123" s="184"/>
      <c r="N1123" s="185"/>
      <c r="O1123" s="185"/>
      <c r="P1123" s="185"/>
      <c r="Q1123" s="185"/>
      <c r="R1123" s="185"/>
      <c r="S1123" s="185"/>
      <c r="T1123" s="186"/>
      <c r="AT1123" s="180" t="s">
        <v>160</v>
      </c>
      <c r="AU1123" s="180" t="s">
        <v>80</v>
      </c>
      <c r="AV1123" s="14" t="s">
        <v>158</v>
      </c>
      <c r="AW1123" s="14" t="s">
        <v>34</v>
      </c>
      <c r="AX1123" s="14" t="s">
        <v>80</v>
      </c>
      <c r="AY1123" s="180" t="s">
        <v>150</v>
      </c>
    </row>
    <row r="1124" spans="1:65" s="12" customFormat="1" ht="25.9" customHeight="1">
      <c r="B1124" s="139"/>
      <c r="D1124" s="140" t="s">
        <v>71</v>
      </c>
      <c r="E1124" s="141" t="s">
        <v>1432</v>
      </c>
      <c r="F1124" s="141" t="s">
        <v>1433</v>
      </c>
      <c r="I1124" s="142"/>
      <c r="J1124" s="143">
        <f>BK1124</f>
        <v>0</v>
      </c>
      <c r="L1124" s="139"/>
      <c r="M1124" s="144"/>
      <c r="N1124" s="145"/>
      <c r="O1124" s="145"/>
      <c r="P1124" s="146">
        <f>SUM(P1125:P1136)</f>
        <v>0</v>
      </c>
      <c r="Q1124" s="145"/>
      <c r="R1124" s="146">
        <f>SUM(R1125:R1136)</f>
        <v>0</v>
      </c>
      <c r="S1124" s="145"/>
      <c r="T1124" s="147">
        <f>SUM(T1125:T1136)</f>
        <v>0</v>
      </c>
      <c r="AR1124" s="140" t="s">
        <v>158</v>
      </c>
      <c r="AT1124" s="148" t="s">
        <v>71</v>
      </c>
      <c r="AU1124" s="148" t="s">
        <v>72</v>
      </c>
      <c r="AY1124" s="140" t="s">
        <v>150</v>
      </c>
      <c r="BK1124" s="149">
        <f>SUM(BK1125:BK1136)</f>
        <v>0</v>
      </c>
    </row>
    <row r="1125" spans="1:65" s="2" customFormat="1" ht="24" customHeight="1">
      <c r="A1125" s="33"/>
      <c r="B1125" s="152"/>
      <c r="C1125" s="153" t="s">
        <v>1434</v>
      </c>
      <c r="D1125" s="153" t="s">
        <v>153</v>
      </c>
      <c r="E1125" s="154" t="s">
        <v>1435</v>
      </c>
      <c r="F1125" s="155" t="s">
        <v>3336</v>
      </c>
      <c r="G1125" s="156" t="s">
        <v>156</v>
      </c>
      <c r="H1125" s="157">
        <v>38</v>
      </c>
      <c r="I1125" s="158"/>
      <c r="J1125" s="159">
        <f>ROUND(I1125*H1125,2)</f>
        <v>0</v>
      </c>
      <c r="K1125" s="155" t="s">
        <v>3</v>
      </c>
      <c r="L1125" s="34"/>
      <c r="M1125" s="160" t="s">
        <v>3</v>
      </c>
      <c r="N1125" s="161" t="s">
        <v>43</v>
      </c>
      <c r="O1125" s="54"/>
      <c r="P1125" s="162">
        <f>O1125*H1125</f>
        <v>0</v>
      </c>
      <c r="Q1125" s="162">
        <v>0</v>
      </c>
      <c r="R1125" s="162">
        <f>Q1125*H1125</f>
        <v>0</v>
      </c>
      <c r="S1125" s="162">
        <v>0</v>
      </c>
      <c r="T1125" s="163">
        <f>S1125*H1125</f>
        <v>0</v>
      </c>
      <c r="U1125" s="33"/>
      <c r="V1125" s="33"/>
      <c r="W1125" s="33"/>
      <c r="X1125" s="33"/>
      <c r="Y1125" s="33"/>
      <c r="Z1125" s="33"/>
      <c r="AA1125" s="33"/>
      <c r="AB1125" s="33"/>
      <c r="AC1125" s="33"/>
      <c r="AD1125" s="33"/>
      <c r="AE1125" s="33"/>
      <c r="AR1125" s="164" t="s">
        <v>1423</v>
      </c>
      <c r="AT1125" s="164" t="s">
        <v>153</v>
      </c>
      <c r="AU1125" s="164" t="s">
        <v>80</v>
      </c>
      <c r="AY1125" s="18" t="s">
        <v>150</v>
      </c>
      <c r="BE1125" s="165">
        <f>IF(N1125="základní",J1125,0)</f>
        <v>0</v>
      </c>
      <c r="BF1125" s="165">
        <f>IF(N1125="snížená",J1125,0)</f>
        <v>0</v>
      </c>
      <c r="BG1125" s="165">
        <f>IF(N1125="zákl. přenesená",J1125,0)</f>
        <v>0</v>
      </c>
      <c r="BH1125" s="165">
        <f>IF(N1125="sníž. přenesená",J1125,0)</f>
        <v>0</v>
      </c>
      <c r="BI1125" s="165">
        <f>IF(N1125="nulová",J1125,0)</f>
        <v>0</v>
      </c>
      <c r="BJ1125" s="18" t="s">
        <v>80</v>
      </c>
      <c r="BK1125" s="165">
        <f>ROUND(I1125*H1125,2)</f>
        <v>0</v>
      </c>
      <c r="BL1125" s="18" t="s">
        <v>1423</v>
      </c>
      <c r="BM1125" s="164" t="s">
        <v>1436</v>
      </c>
    </row>
    <row r="1126" spans="1:65" s="13" customFormat="1">
      <c r="B1126" s="166"/>
      <c r="D1126" s="167" t="s">
        <v>160</v>
      </c>
      <c r="E1126" s="168" t="s">
        <v>3</v>
      </c>
      <c r="F1126" s="169" t="s">
        <v>1437</v>
      </c>
      <c r="H1126" s="170">
        <v>38</v>
      </c>
      <c r="I1126" s="171"/>
      <c r="L1126" s="166"/>
      <c r="M1126" s="172"/>
      <c r="N1126" s="173"/>
      <c r="O1126" s="173"/>
      <c r="P1126" s="173"/>
      <c r="Q1126" s="173"/>
      <c r="R1126" s="173"/>
      <c r="S1126" s="173"/>
      <c r="T1126" s="174"/>
      <c r="AT1126" s="168" t="s">
        <v>160</v>
      </c>
      <c r="AU1126" s="168" t="s">
        <v>80</v>
      </c>
      <c r="AV1126" s="13" t="s">
        <v>82</v>
      </c>
      <c r="AW1126" s="13" t="s">
        <v>34</v>
      </c>
      <c r="AX1126" s="13" t="s">
        <v>80</v>
      </c>
      <c r="AY1126" s="168" t="s">
        <v>150</v>
      </c>
    </row>
    <row r="1127" spans="1:65" s="2" customFormat="1" ht="24" customHeight="1">
      <c r="A1127" s="33"/>
      <c r="B1127" s="152"/>
      <c r="C1127" s="153" t="s">
        <v>1438</v>
      </c>
      <c r="D1127" s="153" t="s">
        <v>153</v>
      </c>
      <c r="E1127" s="154" t="s">
        <v>1439</v>
      </c>
      <c r="F1127" s="155" t="s">
        <v>1440</v>
      </c>
      <c r="G1127" s="156" t="s">
        <v>156</v>
      </c>
      <c r="H1127" s="157">
        <v>25</v>
      </c>
      <c r="I1127" s="158"/>
      <c r="J1127" s="159">
        <f>ROUND(I1127*H1127,2)</f>
        <v>0</v>
      </c>
      <c r="K1127" s="155" t="s">
        <v>3</v>
      </c>
      <c r="L1127" s="34"/>
      <c r="M1127" s="160" t="s">
        <v>3</v>
      </c>
      <c r="N1127" s="161" t="s">
        <v>43</v>
      </c>
      <c r="O1127" s="54"/>
      <c r="P1127" s="162">
        <f>O1127*H1127</f>
        <v>0</v>
      </c>
      <c r="Q1127" s="162">
        <v>0</v>
      </c>
      <c r="R1127" s="162">
        <f>Q1127*H1127</f>
        <v>0</v>
      </c>
      <c r="S1127" s="162">
        <v>0</v>
      </c>
      <c r="T1127" s="163">
        <f>S1127*H1127</f>
        <v>0</v>
      </c>
      <c r="U1127" s="33"/>
      <c r="V1127" s="33"/>
      <c r="W1127" s="33"/>
      <c r="X1127" s="33"/>
      <c r="Y1127" s="33"/>
      <c r="Z1127" s="33"/>
      <c r="AA1127" s="33"/>
      <c r="AB1127" s="33"/>
      <c r="AC1127" s="33"/>
      <c r="AD1127" s="33"/>
      <c r="AE1127" s="33"/>
      <c r="AR1127" s="164" t="s">
        <v>1423</v>
      </c>
      <c r="AT1127" s="164" t="s">
        <v>153</v>
      </c>
      <c r="AU1127" s="164" t="s">
        <v>80</v>
      </c>
      <c r="AY1127" s="18" t="s">
        <v>150</v>
      </c>
      <c r="BE1127" s="165">
        <f>IF(N1127="základní",J1127,0)</f>
        <v>0</v>
      </c>
      <c r="BF1127" s="165">
        <f>IF(N1127="snížená",J1127,0)</f>
        <v>0</v>
      </c>
      <c r="BG1127" s="165">
        <f>IF(N1127="zákl. přenesená",J1127,0)</f>
        <v>0</v>
      </c>
      <c r="BH1127" s="165">
        <f>IF(N1127="sníž. přenesená",J1127,0)</f>
        <v>0</v>
      </c>
      <c r="BI1127" s="165">
        <f>IF(N1127="nulová",J1127,0)</f>
        <v>0</v>
      </c>
      <c r="BJ1127" s="18" t="s">
        <v>80</v>
      </c>
      <c r="BK1127" s="165">
        <f>ROUND(I1127*H1127,2)</f>
        <v>0</v>
      </c>
      <c r="BL1127" s="18" t="s">
        <v>1423</v>
      </c>
      <c r="BM1127" s="164" t="s">
        <v>1441</v>
      </c>
    </row>
    <row r="1128" spans="1:65" s="13" customFormat="1">
      <c r="B1128" s="166"/>
      <c r="D1128" s="167" t="s">
        <v>160</v>
      </c>
      <c r="E1128" s="168" t="s">
        <v>3</v>
      </c>
      <c r="F1128" s="169" t="s">
        <v>1442</v>
      </c>
      <c r="H1128" s="170">
        <v>25</v>
      </c>
      <c r="I1128" s="171"/>
      <c r="L1128" s="166"/>
      <c r="M1128" s="172"/>
      <c r="N1128" s="173"/>
      <c r="O1128" s="173"/>
      <c r="P1128" s="173"/>
      <c r="Q1128" s="173"/>
      <c r="R1128" s="173"/>
      <c r="S1128" s="173"/>
      <c r="T1128" s="174"/>
      <c r="AT1128" s="168" t="s">
        <v>160</v>
      </c>
      <c r="AU1128" s="168" t="s">
        <v>80</v>
      </c>
      <c r="AV1128" s="13" t="s">
        <v>82</v>
      </c>
      <c r="AW1128" s="13" t="s">
        <v>34</v>
      </c>
      <c r="AX1128" s="13" t="s">
        <v>80</v>
      </c>
      <c r="AY1128" s="168" t="s">
        <v>150</v>
      </c>
    </row>
    <row r="1129" spans="1:65" s="2" customFormat="1" ht="24" customHeight="1">
      <c r="A1129" s="33"/>
      <c r="B1129" s="152"/>
      <c r="C1129" s="153" t="s">
        <v>1443</v>
      </c>
      <c r="D1129" s="153" t="s">
        <v>153</v>
      </c>
      <c r="E1129" s="154" t="s">
        <v>1444</v>
      </c>
      <c r="F1129" s="155" t="s">
        <v>1445</v>
      </c>
      <c r="G1129" s="156" t="s">
        <v>451</v>
      </c>
      <c r="H1129" s="157">
        <v>48</v>
      </c>
      <c r="I1129" s="158"/>
      <c r="J1129" s="159">
        <f>ROUND(I1129*H1129,2)</f>
        <v>0</v>
      </c>
      <c r="K1129" s="155" t="s">
        <v>3</v>
      </c>
      <c r="L1129" s="34"/>
      <c r="M1129" s="160" t="s">
        <v>3</v>
      </c>
      <c r="N1129" s="161" t="s">
        <v>43</v>
      </c>
      <c r="O1129" s="54"/>
      <c r="P1129" s="162">
        <f>O1129*H1129</f>
        <v>0</v>
      </c>
      <c r="Q1129" s="162">
        <v>0</v>
      </c>
      <c r="R1129" s="162">
        <f>Q1129*H1129</f>
        <v>0</v>
      </c>
      <c r="S1129" s="162">
        <v>0</v>
      </c>
      <c r="T1129" s="163">
        <f>S1129*H1129</f>
        <v>0</v>
      </c>
      <c r="U1129" s="33"/>
      <c r="V1129" s="33"/>
      <c r="W1129" s="33"/>
      <c r="X1129" s="33"/>
      <c r="Y1129" s="33"/>
      <c r="Z1129" s="33"/>
      <c r="AA1129" s="33"/>
      <c r="AB1129" s="33"/>
      <c r="AC1129" s="33"/>
      <c r="AD1129" s="33"/>
      <c r="AE1129" s="33"/>
      <c r="AR1129" s="164" t="s">
        <v>1423</v>
      </c>
      <c r="AT1129" s="164" t="s">
        <v>153</v>
      </c>
      <c r="AU1129" s="164" t="s">
        <v>80</v>
      </c>
      <c r="AY1129" s="18" t="s">
        <v>150</v>
      </c>
      <c r="BE1129" s="165">
        <f>IF(N1129="základní",J1129,0)</f>
        <v>0</v>
      </c>
      <c r="BF1129" s="165">
        <f>IF(N1129="snížená",J1129,0)</f>
        <v>0</v>
      </c>
      <c r="BG1129" s="165">
        <f>IF(N1129="zákl. přenesená",J1129,0)</f>
        <v>0</v>
      </c>
      <c r="BH1129" s="165">
        <f>IF(N1129="sníž. přenesená",J1129,0)</f>
        <v>0</v>
      </c>
      <c r="BI1129" s="165">
        <f>IF(N1129="nulová",J1129,0)</f>
        <v>0</v>
      </c>
      <c r="BJ1129" s="18" t="s">
        <v>80</v>
      </c>
      <c r="BK1129" s="165">
        <f>ROUND(I1129*H1129,2)</f>
        <v>0</v>
      </c>
      <c r="BL1129" s="18" t="s">
        <v>1423</v>
      </c>
      <c r="BM1129" s="164" t="s">
        <v>1446</v>
      </c>
    </row>
    <row r="1130" spans="1:65" s="13" customFormat="1">
      <c r="B1130" s="166"/>
      <c r="D1130" s="167" t="s">
        <v>160</v>
      </c>
      <c r="E1130" s="168" t="s">
        <v>3</v>
      </c>
      <c r="F1130" s="169" t="s">
        <v>1447</v>
      </c>
      <c r="H1130" s="170">
        <v>48</v>
      </c>
      <c r="I1130" s="171"/>
      <c r="L1130" s="166"/>
      <c r="M1130" s="172"/>
      <c r="N1130" s="173"/>
      <c r="O1130" s="173"/>
      <c r="P1130" s="173"/>
      <c r="Q1130" s="173"/>
      <c r="R1130" s="173"/>
      <c r="S1130" s="173"/>
      <c r="T1130" s="174"/>
      <c r="AT1130" s="168" t="s">
        <v>160</v>
      </c>
      <c r="AU1130" s="168" t="s">
        <v>80</v>
      </c>
      <c r="AV1130" s="13" t="s">
        <v>82</v>
      </c>
      <c r="AW1130" s="13" t="s">
        <v>34</v>
      </c>
      <c r="AX1130" s="13" t="s">
        <v>80</v>
      </c>
      <c r="AY1130" s="168" t="s">
        <v>150</v>
      </c>
    </row>
    <row r="1131" spans="1:65" s="2" customFormat="1" ht="24" customHeight="1">
      <c r="A1131" s="33"/>
      <c r="B1131" s="152"/>
      <c r="C1131" s="153" t="s">
        <v>1448</v>
      </c>
      <c r="D1131" s="153" t="s">
        <v>153</v>
      </c>
      <c r="E1131" s="154" t="s">
        <v>1449</v>
      </c>
      <c r="F1131" s="155" t="s">
        <v>1450</v>
      </c>
      <c r="G1131" s="156" t="s">
        <v>156</v>
      </c>
      <c r="H1131" s="157">
        <v>42</v>
      </c>
      <c r="I1131" s="158"/>
      <c r="J1131" s="159">
        <f>ROUND(I1131*H1131,2)</f>
        <v>0</v>
      </c>
      <c r="K1131" s="155" t="s">
        <v>3</v>
      </c>
      <c r="L1131" s="34"/>
      <c r="M1131" s="160" t="s">
        <v>3</v>
      </c>
      <c r="N1131" s="161" t="s">
        <v>43</v>
      </c>
      <c r="O1131" s="54"/>
      <c r="P1131" s="162">
        <f>O1131*H1131</f>
        <v>0</v>
      </c>
      <c r="Q1131" s="162">
        <v>0</v>
      </c>
      <c r="R1131" s="162">
        <f>Q1131*H1131</f>
        <v>0</v>
      </c>
      <c r="S1131" s="162">
        <v>0</v>
      </c>
      <c r="T1131" s="163">
        <f>S1131*H1131</f>
        <v>0</v>
      </c>
      <c r="U1131" s="33"/>
      <c r="V1131" s="33"/>
      <c r="W1131" s="33"/>
      <c r="X1131" s="33"/>
      <c r="Y1131" s="33"/>
      <c r="Z1131" s="33"/>
      <c r="AA1131" s="33"/>
      <c r="AB1131" s="33"/>
      <c r="AC1131" s="33"/>
      <c r="AD1131" s="33"/>
      <c r="AE1131" s="33"/>
      <c r="AR1131" s="164" t="s">
        <v>1423</v>
      </c>
      <c r="AT1131" s="164" t="s">
        <v>153</v>
      </c>
      <c r="AU1131" s="164" t="s">
        <v>80</v>
      </c>
      <c r="AY1131" s="18" t="s">
        <v>150</v>
      </c>
      <c r="BE1131" s="165">
        <f>IF(N1131="základní",J1131,0)</f>
        <v>0</v>
      </c>
      <c r="BF1131" s="165">
        <f>IF(N1131="snížená",J1131,0)</f>
        <v>0</v>
      </c>
      <c r="BG1131" s="165">
        <f>IF(N1131="zákl. přenesená",J1131,0)</f>
        <v>0</v>
      </c>
      <c r="BH1131" s="165">
        <f>IF(N1131="sníž. přenesená",J1131,0)</f>
        <v>0</v>
      </c>
      <c r="BI1131" s="165">
        <f>IF(N1131="nulová",J1131,0)</f>
        <v>0</v>
      </c>
      <c r="BJ1131" s="18" t="s">
        <v>80</v>
      </c>
      <c r="BK1131" s="165">
        <f>ROUND(I1131*H1131,2)</f>
        <v>0</v>
      </c>
      <c r="BL1131" s="18" t="s">
        <v>1423</v>
      </c>
      <c r="BM1131" s="164" t="s">
        <v>1451</v>
      </c>
    </row>
    <row r="1132" spans="1:65" s="13" customFormat="1">
      <c r="B1132" s="166"/>
      <c r="D1132" s="167" t="s">
        <v>160</v>
      </c>
      <c r="E1132" s="168" t="s">
        <v>3</v>
      </c>
      <c r="F1132" s="169" t="s">
        <v>1452</v>
      </c>
      <c r="H1132" s="170">
        <v>42</v>
      </c>
      <c r="I1132" s="171"/>
      <c r="L1132" s="166"/>
      <c r="M1132" s="172"/>
      <c r="N1132" s="173"/>
      <c r="O1132" s="173"/>
      <c r="P1132" s="173"/>
      <c r="Q1132" s="173"/>
      <c r="R1132" s="173"/>
      <c r="S1132" s="173"/>
      <c r="T1132" s="174"/>
      <c r="AT1132" s="168" t="s">
        <v>160</v>
      </c>
      <c r="AU1132" s="168" t="s">
        <v>80</v>
      </c>
      <c r="AV1132" s="13" t="s">
        <v>82</v>
      </c>
      <c r="AW1132" s="13" t="s">
        <v>34</v>
      </c>
      <c r="AX1132" s="13" t="s">
        <v>80</v>
      </c>
      <c r="AY1132" s="168" t="s">
        <v>150</v>
      </c>
    </row>
    <row r="1133" spans="1:65" s="2" customFormat="1" ht="24" customHeight="1">
      <c r="A1133" s="33"/>
      <c r="B1133" s="152"/>
      <c r="C1133" s="153" t="s">
        <v>1453</v>
      </c>
      <c r="D1133" s="153" t="s">
        <v>153</v>
      </c>
      <c r="E1133" s="154" t="s">
        <v>1454</v>
      </c>
      <c r="F1133" s="155" t="s">
        <v>3338</v>
      </c>
      <c r="G1133" s="156" t="s">
        <v>156</v>
      </c>
      <c r="H1133" s="157">
        <v>1</v>
      </c>
      <c r="I1133" s="158"/>
      <c r="J1133" s="159">
        <f>ROUND(I1133*H1133,2)</f>
        <v>0</v>
      </c>
      <c r="K1133" s="155" t="s">
        <v>3</v>
      </c>
      <c r="L1133" s="34"/>
      <c r="M1133" s="160" t="s">
        <v>3</v>
      </c>
      <c r="N1133" s="161" t="s">
        <v>43</v>
      </c>
      <c r="O1133" s="54"/>
      <c r="P1133" s="162">
        <f>O1133*H1133</f>
        <v>0</v>
      </c>
      <c r="Q1133" s="162">
        <v>0</v>
      </c>
      <c r="R1133" s="162">
        <f>Q1133*H1133</f>
        <v>0</v>
      </c>
      <c r="S1133" s="162">
        <v>0</v>
      </c>
      <c r="T1133" s="163">
        <f>S1133*H1133</f>
        <v>0</v>
      </c>
      <c r="U1133" s="33"/>
      <c r="V1133" s="33"/>
      <c r="W1133" s="33"/>
      <c r="X1133" s="33"/>
      <c r="Y1133" s="33"/>
      <c r="Z1133" s="33"/>
      <c r="AA1133" s="33"/>
      <c r="AB1133" s="33"/>
      <c r="AC1133" s="33"/>
      <c r="AD1133" s="33"/>
      <c r="AE1133" s="33"/>
      <c r="AR1133" s="164" t="s">
        <v>1423</v>
      </c>
      <c r="AT1133" s="164" t="s">
        <v>153</v>
      </c>
      <c r="AU1133" s="164" t="s">
        <v>80</v>
      </c>
      <c r="AY1133" s="18" t="s">
        <v>150</v>
      </c>
      <c r="BE1133" s="165">
        <f>IF(N1133="základní",J1133,0)</f>
        <v>0</v>
      </c>
      <c r="BF1133" s="165">
        <f>IF(N1133="snížená",J1133,0)</f>
        <v>0</v>
      </c>
      <c r="BG1133" s="165">
        <f>IF(N1133="zákl. přenesená",J1133,0)</f>
        <v>0</v>
      </c>
      <c r="BH1133" s="165">
        <f>IF(N1133="sníž. přenesená",J1133,0)</f>
        <v>0</v>
      </c>
      <c r="BI1133" s="165">
        <f>IF(N1133="nulová",J1133,0)</f>
        <v>0</v>
      </c>
      <c r="BJ1133" s="18" t="s">
        <v>80</v>
      </c>
      <c r="BK1133" s="165">
        <f>ROUND(I1133*H1133,2)</f>
        <v>0</v>
      </c>
      <c r="BL1133" s="18" t="s">
        <v>1423</v>
      </c>
      <c r="BM1133" s="164" t="s">
        <v>1455</v>
      </c>
    </row>
    <row r="1134" spans="1:65" s="13" customFormat="1">
      <c r="B1134" s="166"/>
      <c r="D1134" s="167" t="s">
        <v>160</v>
      </c>
      <c r="E1134" s="168" t="s">
        <v>3</v>
      </c>
      <c r="F1134" s="169" t="s">
        <v>1456</v>
      </c>
      <c r="H1134" s="170">
        <v>1</v>
      </c>
      <c r="I1134" s="171"/>
      <c r="L1134" s="166"/>
      <c r="M1134" s="172"/>
      <c r="N1134" s="173"/>
      <c r="O1134" s="173"/>
      <c r="P1134" s="173"/>
      <c r="Q1134" s="173"/>
      <c r="R1134" s="173"/>
      <c r="S1134" s="173"/>
      <c r="T1134" s="174"/>
      <c r="AT1134" s="168" t="s">
        <v>160</v>
      </c>
      <c r="AU1134" s="168" t="s">
        <v>80</v>
      </c>
      <c r="AV1134" s="13" t="s">
        <v>82</v>
      </c>
      <c r="AW1134" s="13" t="s">
        <v>34</v>
      </c>
      <c r="AX1134" s="13" t="s">
        <v>80</v>
      </c>
      <c r="AY1134" s="168" t="s">
        <v>150</v>
      </c>
    </row>
    <row r="1135" spans="1:65" s="2" customFormat="1" ht="24" customHeight="1">
      <c r="A1135" s="33"/>
      <c r="B1135" s="152"/>
      <c r="C1135" s="153" t="s">
        <v>1457</v>
      </c>
      <c r="D1135" s="153" t="s">
        <v>153</v>
      </c>
      <c r="E1135" s="154" t="s">
        <v>1458</v>
      </c>
      <c r="F1135" s="155" t="s">
        <v>1459</v>
      </c>
      <c r="G1135" s="156" t="s">
        <v>156</v>
      </c>
      <c r="H1135" s="157">
        <v>14</v>
      </c>
      <c r="I1135" s="158"/>
      <c r="J1135" s="159">
        <f>ROUND(I1135*H1135,2)</f>
        <v>0</v>
      </c>
      <c r="K1135" s="155" t="s">
        <v>3</v>
      </c>
      <c r="L1135" s="34"/>
      <c r="M1135" s="160" t="s">
        <v>3</v>
      </c>
      <c r="N1135" s="161" t="s">
        <v>43</v>
      </c>
      <c r="O1135" s="54"/>
      <c r="P1135" s="162">
        <f>O1135*H1135</f>
        <v>0</v>
      </c>
      <c r="Q1135" s="162">
        <v>0</v>
      </c>
      <c r="R1135" s="162">
        <f>Q1135*H1135</f>
        <v>0</v>
      </c>
      <c r="S1135" s="162">
        <v>0</v>
      </c>
      <c r="T1135" s="163">
        <f>S1135*H1135</f>
        <v>0</v>
      </c>
      <c r="U1135" s="33"/>
      <c r="V1135" s="33"/>
      <c r="W1135" s="33"/>
      <c r="X1135" s="33"/>
      <c r="Y1135" s="33"/>
      <c r="Z1135" s="33"/>
      <c r="AA1135" s="33"/>
      <c r="AB1135" s="33"/>
      <c r="AC1135" s="33"/>
      <c r="AD1135" s="33"/>
      <c r="AE1135" s="33"/>
      <c r="AR1135" s="164" t="s">
        <v>1423</v>
      </c>
      <c r="AT1135" s="164" t="s">
        <v>153</v>
      </c>
      <c r="AU1135" s="164" t="s">
        <v>80</v>
      </c>
      <c r="AY1135" s="18" t="s">
        <v>150</v>
      </c>
      <c r="BE1135" s="165">
        <f>IF(N1135="základní",J1135,0)</f>
        <v>0</v>
      </c>
      <c r="BF1135" s="165">
        <f>IF(N1135="snížená",J1135,0)</f>
        <v>0</v>
      </c>
      <c r="BG1135" s="165">
        <f>IF(N1135="zákl. přenesená",J1135,0)</f>
        <v>0</v>
      </c>
      <c r="BH1135" s="165">
        <f>IF(N1135="sníž. přenesená",J1135,0)</f>
        <v>0</v>
      </c>
      <c r="BI1135" s="165">
        <f>IF(N1135="nulová",J1135,0)</f>
        <v>0</v>
      </c>
      <c r="BJ1135" s="18" t="s">
        <v>80</v>
      </c>
      <c r="BK1135" s="165">
        <f>ROUND(I1135*H1135,2)</f>
        <v>0</v>
      </c>
      <c r="BL1135" s="18" t="s">
        <v>1423</v>
      </c>
      <c r="BM1135" s="164" t="s">
        <v>1460</v>
      </c>
    </row>
    <row r="1136" spans="1:65" s="13" customFormat="1">
      <c r="B1136" s="166"/>
      <c r="D1136" s="167" t="s">
        <v>160</v>
      </c>
      <c r="E1136" s="168" t="s">
        <v>3</v>
      </c>
      <c r="F1136" s="169" t="s">
        <v>1461</v>
      </c>
      <c r="H1136" s="170">
        <v>14</v>
      </c>
      <c r="I1136" s="171"/>
      <c r="L1136" s="166"/>
      <c r="M1136" s="197"/>
      <c r="N1136" s="198"/>
      <c r="O1136" s="198"/>
      <c r="P1136" s="198"/>
      <c r="Q1136" s="198"/>
      <c r="R1136" s="198"/>
      <c r="S1136" s="198"/>
      <c r="T1136" s="199"/>
      <c r="AT1136" s="168" t="s">
        <v>160</v>
      </c>
      <c r="AU1136" s="168" t="s">
        <v>80</v>
      </c>
      <c r="AV1136" s="13" t="s">
        <v>82</v>
      </c>
      <c r="AW1136" s="13" t="s">
        <v>34</v>
      </c>
      <c r="AX1136" s="13" t="s">
        <v>80</v>
      </c>
      <c r="AY1136" s="168" t="s">
        <v>150</v>
      </c>
    </row>
    <row r="1137" spans="1:31" s="2" customFormat="1" ht="6.95" customHeight="1">
      <c r="A1137" s="33"/>
      <c r="B1137" s="43"/>
      <c r="C1137" s="44"/>
      <c r="D1137" s="44"/>
      <c r="E1137" s="44"/>
      <c r="F1137" s="44"/>
      <c r="G1137" s="44"/>
      <c r="H1137" s="44"/>
      <c r="I1137" s="112"/>
      <c r="J1137" s="44"/>
      <c r="K1137" s="44"/>
      <c r="L1137" s="34"/>
      <c r="M1137" s="33"/>
      <c r="O1137" s="33"/>
      <c r="P1137" s="33"/>
      <c r="Q1137" s="33"/>
      <c r="R1137" s="33"/>
      <c r="S1137" s="33"/>
      <c r="T1137" s="33"/>
      <c r="U1137" s="33"/>
      <c r="V1137" s="33"/>
      <c r="W1137" s="33"/>
      <c r="X1137" s="33"/>
      <c r="Y1137" s="33"/>
      <c r="Z1137" s="33"/>
      <c r="AA1137" s="33"/>
      <c r="AB1137" s="33"/>
      <c r="AC1137" s="33"/>
      <c r="AD1137" s="33"/>
      <c r="AE1137" s="33"/>
    </row>
  </sheetData>
  <autoFilter ref="C102:K1136" xr:uid="{00000000-0009-0000-0000-000001000000}"/>
  <mergeCells count="9">
    <mergeCell ref="E50:H50"/>
    <mergeCell ref="E93:H93"/>
    <mergeCell ref="E95:H9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691"/>
  <sheetViews>
    <sheetView showGridLines="0" workbookViewId="0">
      <selection activeCell="Y300" sqref="Y300"/>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8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89"/>
      <c r="L2" s="302" t="s">
        <v>6</v>
      </c>
      <c r="M2" s="303"/>
      <c r="N2" s="303"/>
      <c r="O2" s="303"/>
      <c r="P2" s="303"/>
      <c r="Q2" s="303"/>
      <c r="R2" s="303"/>
      <c r="S2" s="303"/>
      <c r="T2" s="303"/>
      <c r="U2" s="303"/>
      <c r="V2" s="303"/>
      <c r="AT2" s="18" t="s">
        <v>85</v>
      </c>
    </row>
    <row r="3" spans="1:46" s="1" customFormat="1" ht="6.95" customHeight="1">
      <c r="B3" s="19"/>
      <c r="C3" s="20"/>
      <c r="D3" s="20"/>
      <c r="E3" s="20"/>
      <c r="F3" s="20"/>
      <c r="G3" s="20"/>
      <c r="H3" s="20"/>
      <c r="I3" s="90"/>
      <c r="J3" s="20"/>
      <c r="K3" s="20"/>
      <c r="L3" s="21"/>
      <c r="AT3" s="18" t="s">
        <v>82</v>
      </c>
    </row>
    <row r="4" spans="1:46" s="1" customFormat="1" ht="24.95" customHeight="1">
      <c r="B4" s="21"/>
      <c r="D4" s="22" t="s">
        <v>104</v>
      </c>
      <c r="I4" s="89"/>
      <c r="L4" s="21"/>
      <c r="M4" s="91" t="s">
        <v>11</v>
      </c>
      <c r="AT4" s="18" t="s">
        <v>4</v>
      </c>
    </row>
    <row r="5" spans="1:46" s="1" customFormat="1" ht="6.95" customHeight="1">
      <c r="B5" s="21"/>
      <c r="I5" s="89"/>
      <c r="L5" s="21"/>
    </row>
    <row r="6" spans="1:46" s="1" customFormat="1" ht="12" customHeight="1">
      <c r="B6" s="21"/>
      <c r="D6" s="28" t="s">
        <v>17</v>
      </c>
      <c r="I6" s="89"/>
      <c r="L6" s="21"/>
    </row>
    <row r="7" spans="1:46" s="1" customFormat="1" ht="25.5" customHeight="1">
      <c r="B7" s="21"/>
      <c r="E7" s="332" t="str">
        <f>'Rekapitulace stavby'!K6</f>
        <v>Stavební úpravy 2.NP - 3.NP pavilonu A přestavba dětského oddělení na LDN - 2.část - 2.NP</v>
      </c>
      <c r="F7" s="333"/>
      <c r="G7" s="333"/>
      <c r="H7" s="333"/>
      <c r="I7" s="89"/>
      <c r="L7" s="21"/>
    </row>
    <row r="8" spans="1:46" s="2" customFormat="1" ht="12" customHeight="1">
      <c r="A8" s="33"/>
      <c r="B8" s="34"/>
      <c r="C8" s="33"/>
      <c r="D8" s="28" t="s">
        <v>105</v>
      </c>
      <c r="E8" s="33"/>
      <c r="F8" s="33"/>
      <c r="G8" s="33"/>
      <c r="H8" s="33"/>
      <c r="I8" s="92"/>
      <c r="J8" s="33"/>
      <c r="K8" s="33"/>
      <c r="L8" s="93"/>
      <c r="S8" s="33"/>
      <c r="T8" s="33"/>
      <c r="U8" s="33"/>
      <c r="V8" s="33"/>
      <c r="W8" s="33"/>
      <c r="X8" s="33"/>
      <c r="Y8" s="33"/>
      <c r="Z8" s="33"/>
      <c r="AA8" s="33"/>
      <c r="AB8" s="33"/>
      <c r="AC8" s="33"/>
      <c r="AD8" s="33"/>
      <c r="AE8" s="33"/>
    </row>
    <row r="9" spans="1:46" s="2" customFormat="1" ht="16.5" customHeight="1">
      <c r="A9" s="33"/>
      <c r="B9" s="34"/>
      <c r="C9" s="33"/>
      <c r="D9" s="33"/>
      <c r="E9" s="315" t="s">
        <v>1462</v>
      </c>
      <c r="F9" s="331"/>
      <c r="G9" s="331"/>
      <c r="H9" s="331"/>
      <c r="I9" s="92"/>
      <c r="J9" s="33"/>
      <c r="K9" s="33"/>
      <c r="L9" s="93"/>
      <c r="S9" s="33"/>
      <c r="T9" s="33"/>
      <c r="U9" s="33"/>
      <c r="V9" s="33"/>
      <c r="W9" s="33"/>
      <c r="X9" s="33"/>
      <c r="Y9" s="33"/>
      <c r="Z9" s="33"/>
      <c r="AA9" s="33"/>
      <c r="AB9" s="33"/>
      <c r="AC9" s="33"/>
      <c r="AD9" s="33"/>
      <c r="AE9" s="33"/>
    </row>
    <row r="10" spans="1:46" s="2" customFormat="1">
      <c r="A10" s="33"/>
      <c r="B10" s="34"/>
      <c r="C10" s="33"/>
      <c r="D10" s="33"/>
      <c r="E10" s="33"/>
      <c r="F10" s="33"/>
      <c r="G10" s="33"/>
      <c r="H10" s="33"/>
      <c r="I10" s="92"/>
      <c r="J10" s="33"/>
      <c r="K10" s="33"/>
      <c r="L10" s="93"/>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3</v>
      </c>
      <c r="G11" s="33"/>
      <c r="H11" s="33"/>
      <c r="I11" s="94" t="s">
        <v>21</v>
      </c>
      <c r="J11" s="26" t="s">
        <v>3</v>
      </c>
      <c r="K11" s="33"/>
      <c r="L11" s="93"/>
      <c r="S11" s="33"/>
      <c r="T11" s="33"/>
      <c r="U11" s="33"/>
      <c r="V11" s="33"/>
      <c r="W11" s="33"/>
      <c r="X11" s="33"/>
      <c r="Y11" s="33"/>
      <c r="Z11" s="33"/>
      <c r="AA11" s="33"/>
      <c r="AB11" s="33"/>
      <c r="AC11" s="33"/>
      <c r="AD11" s="33"/>
      <c r="AE11" s="33"/>
    </row>
    <row r="12" spans="1:46" s="2" customFormat="1" ht="12" customHeight="1">
      <c r="A12" s="33"/>
      <c r="B12" s="34"/>
      <c r="C12" s="33"/>
      <c r="D12" s="28" t="s">
        <v>22</v>
      </c>
      <c r="E12" s="33"/>
      <c r="F12" s="26" t="s">
        <v>23</v>
      </c>
      <c r="G12" s="33"/>
      <c r="H12" s="33"/>
      <c r="I12" s="94" t="s">
        <v>24</v>
      </c>
      <c r="J12" s="51" t="str">
        <f>'Rekapitulace stavby'!AN8</f>
        <v>27. 12. 2018</v>
      </c>
      <c r="K12" s="33"/>
      <c r="L12" s="9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92"/>
      <c r="J13" s="33"/>
      <c r="K13" s="33"/>
      <c r="L13" s="93"/>
      <c r="S13" s="33"/>
      <c r="T13" s="33"/>
      <c r="U13" s="33"/>
      <c r="V13" s="33"/>
      <c r="W13" s="33"/>
      <c r="X13" s="33"/>
      <c r="Y13" s="33"/>
      <c r="Z13" s="33"/>
      <c r="AA13" s="33"/>
      <c r="AB13" s="33"/>
      <c r="AC13" s="33"/>
      <c r="AD13" s="33"/>
      <c r="AE13" s="33"/>
    </row>
    <row r="14" spans="1:46" s="2" customFormat="1" ht="12" customHeight="1">
      <c r="A14" s="33"/>
      <c r="B14" s="34"/>
      <c r="C14" s="33"/>
      <c r="D14" s="28" t="s">
        <v>26</v>
      </c>
      <c r="E14" s="33"/>
      <c r="F14" s="33"/>
      <c r="G14" s="33"/>
      <c r="H14" s="33"/>
      <c r="I14" s="94" t="s">
        <v>27</v>
      </c>
      <c r="J14" s="26" t="str">
        <f>IF('Rekapitulace stavby'!AN10="","",'Rekapitulace stavby'!AN10)</f>
        <v/>
      </c>
      <c r="K14" s="33"/>
      <c r="L14" s="9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94" t="s">
        <v>29</v>
      </c>
      <c r="J15" s="26" t="str">
        <f>IF('Rekapitulace stavby'!AN11="","",'Rekapitulace stavby'!AN11)</f>
        <v/>
      </c>
      <c r="K15" s="33"/>
      <c r="L15" s="9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92"/>
      <c r="J16" s="33"/>
      <c r="K16" s="33"/>
      <c r="L16" s="93"/>
      <c r="S16" s="33"/>
      <c r="T16" s="33"/>
      <c r="U16" s="33"/>
      <c r="V16" s="33"/>
      <c r="W16" s="33"/>
      <c r="X16" s="33"/>
      <c r="Y16" s="33"/>
      <c r="Z16" s="33"/>
      <c r="AA16" s="33"/>
      <c r="AB16" s="33"/>
      <c r="AC16" s="33"/>
      <c r="AD16" s="33"/>
      <c r="AE16" s="33"/>
    </row>
    <row r="17" spans="1:31" s="2" customFormat="1" ht="12" customHeight="1">
      <c r="A17" s="33"/>
      <c r="B17" s="34"/>
      <c r="C17" s="33"/>
      <c r="D17" s="28" t="s">
        <v>30</v>
      </c>
      <c r="E17" s="33"/>
      <c r="F17" s="33"/>
      <c r="G17" s="33"/>
      <c r="H17" s="33"/>
      <c r="I17" s="94" t="s">
        <v>27</v>
      </c>
      <c r="J17" s="29" t="str">
        <f>'Rekapitulace stavby'!AN13</f>
        <v>Vyplň údaj</v>
      </c>
      <c r="K17" s="33"/>
      <c r="L17" s="93"/>
      <c r="S17" s="33"/>
      <c r="T17" s="33"/>
      <c r="U17" s="33"/>
      <c r="V17" s="33"/>
      <c r="W17" s="33"/>
      <c r="X17" s="33"/>
      <c r="Y17" s="33"/>
      <c r="Z17" s="33"/>
      <c r="AA17" s="33"/>
      <c r="AB17" s="33"/>
      <c r="AC17" s="33"/>
      <c r="AD17" s="33"/>
      <c r="AE17" s="33"/>
    </row>
    <row r="18" spans="1:31" s="2" customFormat="1" ht="18" customHeight="1">
      <c r="A18" s="33"/>
      <c r="B18" s="34"/>
      <c r="C18" s="33"/>
      <c r="D18" s="33"/>
      <c r="E18" s="334" t="str">
        <f>'Rekapitulace stavby'!E14</f>
        <v>Vyplň údaj</v>
      </c>
      <c r="F18" s="304"/>
      <c r="G18" s="304"/>
      <c r="H18" s="304"/>
      <c r="I18" s="94" t="s">
        <v>29</v>
      </c>
      <c r="J18" s="29" t="str">
        <f>'Rekapitulace stavby'!AN14</f>
        <v>Vyplň údaj</v>
      </c>
      <c r="K18" s="33"/>
      <c r="L18" s="9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92"/>
      <c r="J19" s="33"/>
      <c r="K19" s="33"/>
      <c r="L19" s="93"/>
      <c r="S19" s="33"/>
      <c r="T19" s="33"/>
      <c r="U19" s="33"/>
      <c r="V19" s="33"/>
      <c r="W19" s="33"/>
      <c r="X19" s="33"/>
      <c r="Y19" s="33"/>
      <c r="Z19" s="33"/>
      <c r="AA19" s="33"/>
      <c r="AB19" s="33"/>
      <c r="AC19" s="33"/>
      <c r="AD19" s="33"/>
      <c r="AE19" s="33"/>
    </row>
    <row r="20" spans="1:31" s="2" customFormat="1" ht="12" customHeight="1">
      <c r="A20" s="33"/>
      <c r="B20" s="34"/>
      <c r="C20" s="33"/>
      <c r="D20" s="28" t="s">
        <v>32</v>
      </c>
      <c r="E20" s="33"/>
      <c r="F20" s="33"/>
      <c r="G20" s="33"/>
      <c r="H20" s="33"/>
      <c r="I20" s="94" t="s">
        <v>27</v>
      </c>
      <c r="J20" s="26" t="s">
        <v>3</v>
      </c>
      <c r="K20" s="33"/>
      <c r="L20" s="93"/>
      <c r="S20" s="33"/>
      <c r="T20" s="33"/>
      <c r="U20" s="33"/>
      <c r="V20" s="33"/>
      <c r="W20" s="33"/>
      <c r="X20" s="33"/>
      <c r="Y20" s="33"/>
      <c r="Z20" s="33"/>
      <c r="AA20" s="33"/>
      <c r="AB20" s="33"/>
      <c r="AC20" s="33"/>
      <c r="AD20" s="33"/>
      <c r="AE20" s="33"/>
    </row>
    <row r="21" spans="1:31" s="2" customFormat="1" ht="18" customHeight="1">
      <c r="A21" s="33"/>
      <c r="B21" s="34"/>
      <c r="C21" s="33"/>
      <c r="D21" s="33"/>
      <c r="E21" s="26" t="s">
        <v>33</v>
      </c>
      <c r="F21" s="33"/>
      <c r="G21" s="33"/>
      <c r="H21" s="33"/>
      <c r="I21" s="94" t="s">
        <v>29</v>
      </c>
      <c r="J21" s="26" t="s">
        <v>3</v>
      </c>
      <c r="K21" s="33"/>
      <c r="L21" s="9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92"/>
      <c r="J22" s="33"/>
      <c r="K22" s="33"/>
      <c r="L22" s="93"/>
      <c r="S22" s="33"/>
      <c r="T22" s="33"/>
      <c r="U22" s="33"/>
      <c r="V22" s="33"/>
      <c r="W22" s="33"/>
      <c r="X22" s="33"/>
      <c r="Y22" s="33"/>
      <c r="Z22" s="33"/>
      <c r="AA22" s="33"/>
      <c r="AB22" s="33"/>
      <c r="AC22" s="33"/>
      <c r="AD22" s="33"/>
      <c r="AE22" s="33"/>
    </row>
    <row r="23" spans="1:31" s="2" customFormat="1" ht="12" customHeight="1">
      <c r="A23" s="33"/>
      <c r="B23" s="34"/>
      <c r="C23" s="33"/>
      <c r="D23" s="28" t="s">
        <v>35</v>
      </c>
      <c r="E23" s="33"/>
      <c r="F23" s="33"/>
      <c r="G23" s="33"/>
      <c r="H23" s="33"/>
      <c r="I23" s="94" t="s">
        <v>27</v>
      </c>
      <c r="J23" s="26" t="str">
        <f>IF('Rekapitulace stavby'!AN19="","",'Rekapitulace stavby'!AN19)</f>
        <v/>
      </c>
      <c r="K23" s="33"/>
      <c r="L23" s="9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94" t="s">
        <v>29</v>
      </c>
      <c r="J24" s="26" t="str">
        <f>IF('Rekapitulace stavby'!AN20="","",'Rekapitulace stavby'!AN20)</f>
        <v/>
      </c>
      <c r="K24" s="33"/>
      <c r="L24" s="9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92"/>
      <c r="J25" s="33"/>
      <c r="K25" s="33"/>
      <c r="L25" s="93"/>
      <c r="S25" s="33"/>
      <c r="T25" s="33"/>
      <c r="U25" s="33"/>
      <c r="V25" s="33"/>
      <c r="W25" s="33"/>
      <c r="X25" s="33"/>
      <c r="Y25" s="33"/>
      <c r="Z25" s="33"/>
      <c r="AA25" s="33"/>
      <c r="AB25" s="33"/>
      <c r="AC25" s="33"/>
      <c r="AD25" s="33"/>
      <c r="AE25" s="33"/>
    </row>
    <row r="26" spans="1:31" s="2" customFormat="1" ht="12" customHeight="1">
      <c r="A26" s="33"/>
      <c r="B26" s="34"/>
      <c r="C26" s="33"/>
      <c r="D26" s="28" t="s">
        <v>36</v>
      </c>
      <c r="E26" s="33"/>
      <c r="F26" s="33"/>
      <c r="G26" s="33"/>
      <c r="H26" s="33"/>
      <c r="I26" s="92"/>
      <c r="J26" s="33"/>
      <c r="K26" s="33"/>
      <c r="L26" s="93"/>
      <c r="S26" s="33"/>
      <c r="T26" s="33"/>
      <c r="U26" s="33"/>
      <c r="V26" s="33"/>
      <c r="W26" s="33"/>
      <c r="X26" s="33"/>
      <c r="Y26" s="33"/>
      <c r="Z26" s="33"/>
      <c r="AA26" s="33"/>
      <c r="AB26" s="33"/>
      <c r="AC26" s="33"/>
      <c r="AD26" s="33"/>
      <c r="AE26" s="33"/>
    </row>
    <row r="27" spans="1:31" s="8" customFormat="1" ht="89.25" customHeight="1">
      <c r="A27" s="95"/>
      <c r="B27" s="96"/>
      <c r="C27" s="95"/>
      <c r="D27" s="95"/>
      <c r="E27" s="308" t="s">
        <v>37</v>
      </c>
      <c r="F27" s="308"/>
      <c r="G27" s="308"/>
      <c r="H27" s="308"/>
      <c r="I27" s="97"/>
      <c r="J27" s="95"/>
      <c r="K27" s="95"/>
      <c r="L27" s="98"/>
      <c r="S27" s="95"/>
      <c r="T27" s="95"/>
      <c r="U27" s="95"/>
      <c r="V27" s="95"/>
      <c r="W27" s="95"/>
      <c r="X27" s="95"/>
      <c r="Y27" s="95"/>
      <c r="Z27" s="95"/>
      <c r="AA27" s="95"/>
      <c r="AB27" s="95"/>
      <c r="AC27" s="95"/>
      <c r="AD27" s="95"/>
      <c r="AE27" s="95"/>
    </row>
    <row r="28" spans="1:31" s="2" customFormat="1" ht="6.95" customHeight="1">
      <c r="A28" s="33"/>
      <c r="B28" s="34"/>
      <c r="C28" s="33"/>
      <c r="D28" s="33"/>
      <c r="E28" s="33"/>
      <c r="F28" s="33"/>
      <c r="G28" s="33"/>
      <c r="H28" s="33"/>
      <c r="I28" s="92"/>
      <c r="J28" s="33"/>
      <c r="K28" s="33"/>
      <c r="L28" s="93"/>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99"/>
      <c r="J29" s="62"/>
      <c r="K29" s="62"/>
      <c r="L29" s="93"/>
      <c r="S29" s="33"/>
      <c r="T29" s="33"/>
      <c r="U29" s="33"/>
      <c r="V29" s="33"/>
      <c r="W29" s="33"/>
      <c r="X29" s="33"/>
      <c r="Y29" s="33"/>
      <c r="Z29" s="33"/>
      <c r="AA29" s="33"/>
      <c r="AB29" s="33"/>
      <c r="AC29" s="33"/>
      <c r="AD29" s="33"/>
      <c r="AE29" s="33"/>
    </row>
    <row r="30" spans="1:31" s="2" customFormat="1" ht="25.35" customHeight="1">
      <c r="A30" s="33"/>
      <c r="B30" s="34"/>
      <c r="C30" s="33"/>
      <c r="D30" s="100" t="s">
        <v>38</v>
      </c>
      <c r="E30" s="33"/>
      <c r="F30" s="33"/>
      <c r="G30" s="33"/>
      <c r="H30" s="33"/>
      <c r="I30" s="92"/>
      <c r="J30" s="67">
        <f>ROUND(J135, 2)</f>
        <v>0</v>
      </c>
      <c r="K30" s="33"/>
      <c r="L30" s="93"/>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99"/>
      <c r="J31" s="62"/>
      <c r="K31" s="62"/>
      <c r="L31" s="93"/>
      <c r="S31" s="33"/>
      <c r="T31" s="33"/>
      <c r="U31" s="33"/>
      <c r="V31" s="33"/>
      <c r="W31" s="33"/>
      <c r="X31" s="33"/>
      <c r="Y31" s="33"/>
      <c r="Z31" s="33"/>
      <c r="AA31" s="33"/>
      <c r="AB31" s="33"/>
      <c r="AC31" s="33"/>
      <c r="AD31" s="33"/>
      <c r="AE31" s="33"/>
    </row>
    <row r="32" spans="1:31" s="2" customFormat="1" ht="14.45" customHeight="1">
      <c r="A32" s="33"/>
      <c r="B32" s="34"/>
      <c r="C32" s="33"/>
      <c r="D32" s="33"/>
      <c r="E32" s="33"/>
      <c r="F32" s="37" t="s">
        <v>40</v>
      </c>
      <c r="G32" s="33"/>
      <c r="H32" s="33"/>
      <c r="I32" s="101" t="s">
        <v>39</v>
      </c>
      <c r="J32" s="37" t="s">
        <v>41</v>
      </c>
      <c r="K32" s="33"/>
      <c r="L32" s="93"/>
      <c r="S32" s="33"/>
      <c r="T32" s="33"/>
      <c r="U32" s="33"/>
      <c r="V32" s="33"/>
      <c r="W32" s="33"/>
      <c r="X32" s="33"/>
      <c r="Y32" s="33"/>
      <c r="Z32" s="33"/>
      <c r="AA32" s="33"/>
      <c r="AB32" s="33"/>
      <c r="AC32" s="33"/>
      <c r="AD32" s="33"/>
      <c r="AE32" s="33"/>
    </row>
    <row r="33" spans="1:31" s="2" customFormat="1" ht="14.45" customHeight="1">
      <c r="A33" s="33"/>
      <c r="B33" s="34"/>
      <c r="C33" s="33"/>
      <c r="D33" s="102" t="s">
        <v>42</v>
      </c>
      <c r="E33" s="28" t="s">
        <v>43</v>
      </c>
      <c r="F33" s="103">
        <f>ROUND((SUM(BE135:BE690)),  2)</f>
        <v>0</v>
      </c>
      <c r="G33" s="33"/>
      <c r="H33" s="33"/>
      <c r="I33" s="104">
        <v>0.21</v>
      </c>
      <c r="J33" s="103">
        <f>ROUND(((SUM(BE135:BE690))*I33),  2)</f>
        <v>0</v>
      </c>
      <c r="K33" s="33"/>
      <c r="L33" s="93"/>
      <c r="S33" s="33"/>
      <c r="T33" s="33"/>
      <c r="U33" s="33"/>
      <c r="V33" s="33"/>
      <c r="W33" s="33"/>
      <c r="X33" s="33"/>
      <c r="Y33" s="33"/>
      <c r="Z33" s="33"/>
      <c r="AA33" s="33"/>
      <c r="AB33" s="33"/>
      <c r="AC33" s="33"/>
      <c r="AD33" s="33"/>
      <c r="AE33" s="33"/>
    </row>
    <row r="34" spans="1:31" s="2" customFormat="1" ht="14.45" customHeight="1">
      <c r="A34" s="33"/>
      <c r="B34" s="34"/>
      <c r="C34" s="33"/>
      <c r="D34" s="33"/>
      <c r="E34" s="28" t="s">
        <v>44</v>
      </c>
      <c r="F34" s="103">
        <f>ROUND((SUM(BF135:BF690)),  2)</f>
        <v>0</v>
      </c>
      <c r="G34" s="33"/>
      <c r="H34" s="33"/>
      <c r="I34" s="104">
        <v>0.15</v>
      </c>
      <c r="J34" s="103">
        <f>ROUND(((SUM(BF135:BF690))*I34),  2)</f>
        <v>0</v>
      </c>
      <c r="K34" s="33"/>
      <c r="L34" s="93"/>
      <c r="S34" s="33"/>
      <c r="T34" s="33"/>
      <c r="U34" s="33"/>
      <c r="V34" s="33"/>
      <c r="W34" s="33"/>
      <c r="X34" s="33"/>
      <c r="Y34" s="33"/>
      <c r="Z34" s="33"/>
      <c r="AA34" s="33"/>
      <c r="AB34" s="33"/>
      <c r="AC34" s="33"/>
      <c r="AD34" s="33"/>
      <c r="AE34" s="33"/>
    </row>
    <row r="35" spans="1:31" s="2" customFormat="1" ht="14.45" hidden="1" customHeight="1">
      <c r="A35" s="33"/>
      <c r="B35" s="34"/>
      <c r="C35" s="33"/>
      <c r="D35" s="33"/>
      <c r="E35" s="28" t="s">
        <v>45</v>
      </c>
      <c r="F35" s="103">
        <f>ROUND((SUM(BG135:BG690)),  2)</f>
        <v>0</v>
      </c>
      <c r="G35" s="33"/>
      <c r="H35" s="33"/>
      <c r="I35" s="104">
        <v>0.21</v>
      </c>
      <c r="J35" s="103">
        <f>0</f>
        <v>0</v>
      </c>
      <c r="K35" s="33"/>
      <c r="L35" s="93"/>
      <c r="S35" s="33"/>
      <c r="T35" s="33"/>
      <c r="U35" s="33"/>
      <c r="V35" s="33"/>
      <c r="W35" s="33"/>
      <c r="X35" s="33"/>
      <c r="Y35" s="33"/>
      <c r="Z35" s="33"/>
      <c r="AA35" s="33"/>
      <c r="AB35" s="33"/>
      <c r="AC35" s="33"/>
      <c r="AD35" s="33"/>
      <c r="AE35" s="33"/>
    </row>
    <row r="36" spans="1:31" s="2" customFormat="1" ht="14.45" hidden="1" customHeight="1">
      <c r="A36" s="33"/>
      <c r="B36" s="34"/>
      <c r="C36" s="33"/>
      <c r="D36" s="33"/>
      <c r="E36" s="28" t="s">
        <v>46</v>
      </c>
      <c r="F36" s="103">
        <f>ROUND((SUM(BH135:BH690)),  2)</f>
        <v>0</v>
      </c>
      <c r="G36" s="33"/>
      <c r="H36" s="33"/>
      <c r="I36" s="104">
        <v>0.15</v>
      </c>
      <c r="J36" s="103">
        <f>0</f>
        <v>0</v>
      </c>
      <c r="K36" s="33"/>
      <c r="L36" s="93"/>
      <c r="S36" s="33"/>
      <c r="T36" s="33"/>
      <c r="U36" s="33"/>
      <c r="V36" s="33"/>
      <c r="W36" s="33"/>
      <c r="X36" s="33"/>
      <c r="Y36" s="33"/>
      <c r="Z36" s="33"/>
      <c r="AA36" s="33"/>
      <c r="AB36" s="33"/>
      <c r="AC36" s="33"/>
      <c r="AD36" s="33"/>
      <c r="AE36" s="33"/>
    </row>
    <row r="37" spans="1:31" s="2" customFormat="1" ht="14.45" hidden="1" customHeight="1">
      <c r="A37" s="33"/>
      <c r="B37" s="34"/>
      <c r="C37" s="33"/>
      <c r="D37" s="33"/>
      <c r="E37" s="28" t="s">
        <v>47</v>
      </c>
      <c r="F37" s="103">
        <f>ROUND((SUM(BI135:BI690)),  2)</f>
        <v>0</v>
      </c>
      <c r="G37" s="33"/>
      <c r="H37" s="33"/>
      <c r="I37" s="104">
        <v>0</v>
      </c>
      <c r="J37" s="103">
        <f>0</f>
        <v>0</v>
      </c>
      <c r="K37" s="33"/>
      <c r="L37" s="9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92"/>
      <c r="J38" s="33"/>
      <c r="K38" s="33"/>
      <c r="L38" s="93"/>
      <c r="S38" s="33"/>
      <c r="T38" s="33"/>
      <c r="U38" s="33"/>
      <c r="V38" s="33"/>
      <c r="W38" s="33"/>
      <c r="X38" s="33"/>
      <c r="Y38" s="33"/>
      <c r="Z38" s="33"/>
      <c r="AA38" s="33"/>
      <c r="AB38" s="33"/>
      <c r="AC38" s="33"/>
      <c r="AD38" s="33"/>
      <c r="AE38" s="33"/>
    </row>
    <row r="39" spans="1:31" s="2" customFormat="1" ht="25.35" customHeight="1">
      <c r="A39" s="33"/>
      <c r="B39" s="34"/>
      <c r="C39" s="105"/>
      <c r="D39" s="106" t="s">
        <v>48</v>
      </c>
      <c r="E39" s="56"/>
      <c r="F39" s="56"/>
      <c r="G39" s="107" t="s">
        <v>49</v>
      </c>
      <c r="H39" s="108" t="s">
        <v>50</v>
      </c>
      <c r="I39" s="109"/>
      <c r="J39" s="110">
        <f>SUM(J30:J37)</f>
        <v>0</v>
      </c>
      <c r="K39" s="111"/>
      <c r="L39" s="93"/>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112"/>
      <c r="J40" s="44"/>
      <c r="K40" s="44"/>
      <c r="L40" s="93"/>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113"/>
      <c r="J44" s="46"/>
      <c r="K44" s="46"/>
      <c r="L44" s="93"/>
      <c r="S44" s="33"/>
      <c r="T44" s="33"/>
      <c r="U44" s="33"/>
      <c r="V44" s="33"/>
      <c r="W44" s="33"/>
      <c r="X44" s="33"/>
      <c r="Y44" s="33"/>
      <c r="Z44" s="33"/>
      <c r="AA44" s="33"/>
      <c r="AB44" s="33"/>
      <c r="AC44" s="33"/>
      <c r="AD44" s="33"/>
      <c r="AE44" s="33"/>
    </row>
    <row r="45" spans="1:31" s="2" customFormat="1" ht="24.95" customHeight="1">
      <c r="A45" s="33"/>
      <c r="B45" s="34"/>
      <c r="C45" s="22" t="s">
        <v>107</v>
      </c>
      <c r="D45" s="33"/>
      <c r="E45" s="33"/>
      <c r="F45" s="33"/>
      <c r="G45" s="33"/>
      <c r="H45" s="33"/>
      <c r="I45" s="92"/>
      <c r="J45" s="33"/>
      <c r="K45" s="33"/>
      <c r="L45" s="93"/>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92"/>
      <c r="J46" s="33"/>
      <c r="K46" s="33"/>
      <c r="L46" s="93"/>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92"/>
      <c r="J47" s="33"/>
      <c r="K47" s="33"/>
      <c r="L47" s="93"/>
      <c r="S47" s="33"/>
      <c r="T47" s="33"/>
      <c r="U47" s="33"/>
      <c r="V47" s="33"/>
      <c r="W47" s="33"/>
      <c r="X47" s="33"/>
      <c r="Y47" s="33"/>
      <c r="Z47" s="33"/>
      <c r="AA47" s="33"/>
      <c r="AB47" s="33"/>
      <c r="AC47" s="33"/>
      <c r="AD47" s="33"/>
      <c r="AE47" s="33"/>
    </row>
    <row r="48" spans="1:31" s="2" customFormat="1" ht="25.5" customHeight="1">
      <c r="A48" s="33"/>
      <c r="B48" s="34"/>
      <c r="C48" s="33"/>
      <c r="D48" s="33"/>
      <c r="E48" s="332" t="str">
        <f>E7</f>
        <v>Stavební úpravy 2.NP - 3.NP pavilonu A přestavba dětského oddělení na LDN - 2.část - 2.NP</v>
      </c>
      <c r="F48" s="333"/>
      <c r="G48" s="333"/>
      <c r="H48" s="333"/>
      <c r="I48" s="92"/>
      <c r="J48" s="33"/>
      <c r="K48" s="33"/>
      <c r="L48" s="93"/>
      <c r="S48" s="33"/>
      <c r="T48" s="33"/>
      <c r="U48" s="33"/>
      <c r="V48" s="33"/>
      <c r="W48" s="33"/>
      <c r="X48" s="33"/>
      <c r="Y48" s="33"/>
      <c r="Z48" s="33"/>
      <c r="AA48" s="33"/>
      <c r="AB48" s="33"/>
      <c r="AC48" s="33"/>
      <c r="AD48" s="33"/>
      <c r="AE48" s="33"/>
    </row>
    <row r="49" spans="1:47" s="2" customFormat="1" ht="12" customHeight="1">
      <c r="A49" s="33"/>
      <c r="B49" s="34"/>
      <c r="C49" s="28" t="s">
        <v>105</v>
      </c>
      <c r="D49" s="33"/>
      <c r="E49" s="33"/>
      <c r="F49" s="33"/>
      <c r="G49" s="33"/>
      <c r="H49" s="33"/>
      <c r="I49" s="92"/>
      <c r="J49" s="33"/>
      <c r="K49" s="33"/>
      <c r="L49" s="93"/>
      <c r="S49" s="33"/>
      <c r="T49" s="33"/>
      <c r="U49" s="33"/>
      <c r="V49" s="33"/>
      <c r="W49" s="33"/>
      <c r="X49" s="33"/>
      <c r="Y49" s="33"/>
      <c r="Z49" s="33"/>
      <c r="AA49" s="33"/>
      <c r="AB49" s="33"/>
      <c r="AC49" s="33"/>
      <c r="AD49" s="33"/>
      <c r="AE49" s="33"/>
    </row>
    <row r="50" spans="1:47" s="2" customFormat="1" ht="16.5" customHeight="1">
      <c r="A50" s="33"/>
      <c r="B50" s="34"/>
      <c r="C50" s="33"/>
      <c r="D50" s="33"/>
      <c r="E50" s="315" t="str">
        <f>E9</f>
        <v>02 - elektroinstalace - slaboproud</v>
      </c>
      <c r="F50" s="331"/>
      <c r="G50" s="331"/>
      <c r="H50" s="331"/>
      <c r="I50" s="92"/>
      <c r="J50" s="33"/>
      <c r="K50" s="33"/>
      <c r="L50" s="93"/>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92"/>
      <c r="J51" s="33"/>
      <c r="K51" s="33"/>
      <c r="L51" s="93"/>
      <c r="S51" s="33"/>
      <c r="T51" s="33"/>
      <c r="U51" s="33"/>
      <c r="V51" s="33"/>
      <c r="W51" s="33"/>
      <c r="X51" s="33"/>
      <c r="Y51" s="33"/>
      <c r="Z51" s="33"/>
      <c r="AA51" s="33"/>
      <c r="AB51" s="33"/>
      <c r="AC51" s="33"/>
      <c r="AD51" s="33"/>
      <c r="AE51" s="33"/>
    </row>
    <row r="52" spans="1:47" s="2" customFormat="1" ht="12" customHeight="1">
      <c r="A52" s="33"/>
      <c r="B52" s="34"/>
      <c r="C52" s="28" t="s">
        <v>22</v>
      </c>
      <c r="D52" s="33"/>
      <c r="E52" s="33"/>
      <c r="F52" s="26" t="str">
        <f>F12</f>
        <v>Jindřichův Hradec</v>
      </c>
      <c r="G52" s="33"/>
      <c r="H52" s="33"/>
      <c r="I52" s="94" t="s">
        <v>24</v>
      </c>
      <c r="J52" s="51" t="str">
        <f>IF(J12="","",J12)</f>
        <v>27. 12. 2018</v>
      </c>
      <c r="K52" s="33"/>
      <c r="L52" s="93"/>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92"/>
      <c r="J53" s="33"/>
      <c r="K53" s="33"/>
      <c r="L53" s="93"/>
      <c r="S53" s="33"/>
      <c r="T53" s="33"/>
      <c r="U53" s="33"/>
      <c r="V53" s="33"/>
      <c r="W53" s="33"/>
      <c r="X53" s="33"/>
      <c r="Y53" s="33"/>
      <c r="Z53" s="33"/>
      <c r="AA53" s="33"/>
      <c r="AB53" s="33"/>
      <c r="AC53" s="33"/>
      <c r="AD53" s="33"/>
      <c r="AE53" s="33"/>
    </row>
    <row r="54" spans="1:47" s="2" customFormat="1" ht="27.95" customHeight="1">
      <c r="A54" s="33"/>
      <c r="B54" s="34"/>
      <c r="C54" s="28" t="s">
        <v>26</v>
      </c>
      <c r="D54" s="33"/>
      <c r="E54" s="33"/>
      <c r="F54" s="26" t="str">
        <f>E15</f>
        <v xml:space="preserve"> </v>
      </c>
      <c r="G54" s="33"/>
      <c r="H54" s="33"/>
      <c r="I54" s="94" t="s">
        <v>32</v>
      </c>
      <c r="J54" s="31" t="str">
        <f>E21</f>
        <v>ATELIER G+G s.r.o.</v>
      </c>
      <c r="K54" s="33"/>
      <c r="L54" s="93"/>
      <c r="S54" s="33"/>
      <c r="T54" s="33"/>
      <c r="U54" s="33"/>
      <c r="V54" s="33"/>
      <c r="W54" s="33"/>
      <c r="X54" s="33"/>
      <c r="Y54" s="33"/>
      <c r="Z54" s="33"/>
      <c r="AA54" s="33"/>
      <c r="AB54" s="33"/>
      <c r="AC54" s="33"/>
      <c r="AD54" s="33"/>
      <c r="AE54" s="33"/>
    </row>
    <row r="55" spans="1:47" s="2" customFormat="1" ht="15.2" customHeight="1">
      <c r="A55" s="33"/>
      <c r="B55" s="34"/>
      <c r="C55" s="28" t="s">
        <v>30</v>
      </c>
      <c r="D55" s="33"/>
      <c r="E55" s="33"/>
      <c r="F55" s="26" t="str">
        <f>IF(E18="","",E18)</f>
        <v>Vyplň údaj</v>
      </c>
      <c r="G55" s="33"/>
      <c r="H55" s="33"/>
      <c r="I55" s="94" t="s">
        <v>35</v>
      </c>
      <c r="J55" s="31" t="str">
        <f>E24</f>
        <v xml:space="preserve"> </v>
      </c>
      <c r="K55" s="33"/>
      <c r="L55" s="93"/>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92"/>
      <c r="J56" s="33"/>
      <c r="K56" s="33"/>
      <c r="L56" s="93"/>
      <c r="S56" s="33"/>
      <c r="T56" s="33"/>
      <c r="U56" s="33"/>
      <c r="V56" s="33"/>
      <c r="W56" s="33"/>
      <c r="X56" s="33"/>
      <c r="Y56" s="33"/>
      <c r="Z56" s="33"/>
      <c r="AA56" s="33"/>
      <c r="AB56" s="33"/>
      <c r="AC56" s="33"/>
      <c r="AD56" s="33"/>
      <c r="AE56" s="33"/>
    </row>
    <row r="57" spans="1:47" s="2" customFormat="1" ht="29.25" customHeight="1">
      <c r="A57" s="33"/>
      <c r="B57" s="34"/>
      <c r="C57" s="114" t="s">
        <v>108</v>
      </c>
      <c r="D57" s="105"/>
      <c r="E57" s="105"/>
      <c r="F57" s="105"/>
      <c r="G57" s="105"/>
      <c r="H57" s="105"/>
      <c r="I57" s="115"/>
      <c r="J57" s="116" t="s">
        <v>109</v>
      </c>
      <c r="K57" s="105"/>
      <c r="L57" s="93"/>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92"/>
      <c r="J58" s="33"/>
      <c r="K58" s="33"/>
      <c r="L58" s="93"/>
      <c r="S58" s="33"/>
      <c r="T58" s="33"/>
      <c r="U58" s="33"/>
      <c r="V58" s="33"/>
      <c r="W58" s="33"/>
      <c r="X58" s="33"/>
      <c r="Y58" s="33"/>
      <c r="Z58" s="33"/>
      <c r="AA58" s="33"/>
      <c r="AB58" s="33"/>
      <c r="AC58" s="33"/>
      <c r="AD58" s="33"/>
      <c r="AE58" s="33"/>
    </row>
    <row r="59" spans="1:47" s="2" customFormat="1" ht="22.9" customHeight="1">
      <c r="A59" s="33"/>
      <c r="B59" s="34"/>
      <c r="C59" s="117" t="s">
        <v>70</v>
      </c>
      <c r="D59" s="33"/>
      <c r="E59" s="33"/>
      <c r="F59" s="33"/>
      <c r="G59" s="33"/>
      <c r="H59" s="33"/>
      <c r="I59" s="92"/>
      <c r="J59" s="67">
        <f>J135</f>
        <v>0</v>
      </c>
      <c r="K59" s="33"/>
      <c r="L59" s="93"/>
      <c r="S59" s="33"/>
      <c r="T59" s="33"/>
      <c r="U59" s="33"/>
      <c r="V59" s="33"/>
      <c r="W59" s="33"/>
      <c r="X59" s="33"/>
      <c r="Y59" s="33"/>
      <c r="Z59" s="33"/>
      <c r="AA59" s="33"/>
      <c r="AB59" s="33"/>
      <c r="AC59" s="33"/>
      <c r="AD59" s="33"/>
      <c r="AE59" s="33"/>
      <c r="AU59" s="18" t="s">
        <v>110</v>
      </c>
    </row>
    <row r="60" spans="1:47" s="9" customFormat="1" ht="24.95" customHeight="1">
      <c r="B60" s="118"/>
      <c r="D60" s="119" t="s">
        <v>118</v>
      </c>
      <c r="E60" s="120"/>
      <c r="F60" s="120"/>
      <c r="G60" s="120"/>
      <c r="H60" s="120"/>
      <c r="I60" s="121"/>
      <c r="J60" s="122">
        <f>J136</f>
        <v>0</v>
      </c>
      <c r="L60" s="118"/>
    </row>
    <row r="61" spans="1:47" s="10" customFormat="1" ht="19.899999999999999" customHeight="1">
      <c r="B61" s="123"/>
      <c r="D61" s="124" t="s">
        <v>1463</v>
      </c>
      <c r="E61" s="125"/>
      <c r="F61" s="125"/>
      <c r="G61" s="125"/>
      <c r="H61" s="125"/>
      <c r="I61" s="126"/>
      <c r="J61" s="127">
        <f>J137</f>
        <v>0</v>
      </c>
      <c r="L61" s="123"/>
    </row>
    <row r="62" spans="1:47" s="10" customFormat="1" ht="14.85" customHeight="1">
      <c r="B62" s="123"/>
      <c r="D62" s="124" t="s">
        <v>1464</v>
      </c>
      <c r="E62" s="125"/>
      <c r="F62" s="125"/>
      <c r="G62" s="125"/>
      <c r="H62" s="125"/>
      <c r="I62" s="126"/>
      <c r="J62" s="127">
        <f>J138</f>
        <v>0</v>
      </c>
      <c r="L62" s="123"/>
    </row>
    <row r="63" spans="1:47" s="10" customFormat="1" ht="21.75" customHeight="1">
      <c r="B63" s="123"/>
      <c r="D63" s="124" t="s">
        <v>1465</v>
      </c>
      <c r="E63" s="125"/>
      <c r="F63" s="125"/>
      <c r="G63" s="125"/>
      <c r="H63" s="125"/>
      <c r="I63" s="126"/>
      <c r="J63" s="127">
        <f>J139</f>
        <v>0</v>
      </c>
      <c r="L63" s="123"/>
    </row>
    <row r="64" spans="1:47" s="10" customFormat="1" ht="21.75" customHeight="1">
      <c r="B64" s="123"/>
      <c r="D64" s="124" t="s">
        <v>1466</v>
      </c>
      <c r="E64" s="125"/>
      <c r="F64" s="125"/>
      <c r="G64" s="125"/>
      <c r="H64" s="125"/>
      <c r="I64" s="126"/>
      <c r="J64" s="127">
        <f>J174</f>
        <v>0</v>
      </c>
      <c r="L64" s="123"/>
    </row>
    <row r="65" spans="2:12" s="10" customFormat="1" ht="21.75" customHeight="1">
      <c r="B65" s="123"/>
      <c r="D65" s="124" t="s">
        <v>1467</v>
      </c>
      <c r="E65" s="125"/>
      <c r="F65" s="125"/>
      <c r="G65" s="125"/>
      <c r="H65" s="125"/>
      <c r="I65" s="126"/>
      <c r="J65" s="127">
        <f>J189</f>
        <v>0</v>
      </c>
      <c r="L65" s="123"/>
    </row>
    <row r="66" spans="2:12" s="10" customFormat="1" ht="21.75" customHeight="1">
      <c r="B66" s="123"/>
      <c r="D66" s="124" t="s">
        <v>1468</v>
      </c>
      <c r="E66" s="125"/>
      <c r="F66" s="125"/>
      <c r="G66" s="125"/>
      <c r="H66" s="125"/>
      <c r="I66" s="126"/>
      <c r="J66" s="127">
        <f>J204</f>
        <v>0</v>
      </c>
      <c r="L66" s="123"/>
    </row>
    <row r="67" spans="2:12" s="10" customFormat="1" ht="21.75" customHeight="1">
      <c r="B67" s="123"/>
      <c r="D67" s="124" t="s">
        <v>1469</v>
      </c>
      <c r="E67" s="125"/>
      <c r="F67" s="125"/>
      <c r="G67" s="125"/>
      <c r="H67" s="125"/>
      <c r="I67" s="126"/>
      <c r="J67" s="127">
        <f>J210</f>
        <v>0</v>
      </c>
      <c r="L67" s="123"/>
    </row>
    <row r="68" spans="2:12" s="10" customFormat="1" ht="14.85" customHeight="1">
      <c r="B68" s="123"/>
      <c r="D68" s="124" t="s">
        <v>1470</v>
      </c>
      <c r="E68" s="125"/>
      <c r="F68" s="125"/>
      <c r="G68" s="125"/>
      <c r="H68" s="125"/>
      <c r="I68" s="126"/>
      <c r="J68" s="127">
        <f>J219</f>
        <v>0</v>
      </c>
      <c r="L68" s="123"/>
    </row>
    <row r="69" spans="2:12" s="10" customFormat="1" ht="21.75" customHeight="1">
      <c r="B69" s="123"/>
      <c r="D69" s="124" t="s">
        <v>1465</v>
      </c>
      <c r="E69" s="125"/>
      <c r="F69" s="125"/>
      <c r="G69" s="125"/>
      <c r="H69" s="125"/>
      <c r="I69" s="126"/>
      <c r="J69" s="127">
        <f>J220</f>
        <v>0</v>
      </c>
      <c r="L69" s="123"/>
    </row>
    <row r="70" spans="2:12" s="10" customFormat="1" ht="21.75" customHeight="1">
      <c r="B70" s="123"/>
      <c r="D70" s="124" t="s">
        <v>1466</v>
      </c>
      <c r="E70" s="125"/>
      <c r="F70" s="125"/>
      <c r="G70" s="125"/>
      <c r="H70" s="125"/>
      <c r="I70" s="126"/>
      <c r="J70" s="127">
        <f>J238</f>
        <v>0</v>
      </c>
      <c r="L70" s="123"/>
    </row>
    <row r="71" spans="2:12" s="10" customFormat="1" ht="21.75" customHeight="1">
      <c r="B71" s="123"/>
      <c r="D71" s="124" t="s">
        <v>1467</v>
      </c>
      <c r="E71" s="125"/>
      <c r="F71" s="125"/>
      <c r="G71" s="125"/>
      <c r="H71" s="125"/>
      <c r="I71" s="126"/>
      <c r="J71" s="127">
        <f>J244</f>
        <v>0</v>
      </c>
      <c r="L71" s="123"/>
    </row>
    <row r="72" spans="2:12" s="10" customFormat="1" ht="21.75" customHeight="1">
      <c r="B72" s="123"/>
      <c r="D72" s="124" t="s">
        <v>1468</v>
      </c>
      <c r="E72" s="125"/>
      <c r="F72" s="125"/>
      <c r="G72" s="125"/>
      <c r="H72" s="125"/>
      <c r="I72" s="126"/>
      <c r="J72" s="127">
        <f>J251</f>
        <v>0</v>
      </c>
      <c r="L72" s="123"/>
    </row>
    <row r="73" spans="2:12" s="10" customFormat="1" ht="21.75" customHeight="1">
      <c r="B73" s="123"/>
      <c r="D73" s="124" t="s">
        <v>1471</v>
      </c>
      <c r="E73" s="125"/>
      <c r="F73" s="125"/>
      <c r="G73" s="125"/>
      <c r="H73" s="125"/>
      <c r="I73" s="126"/>
      <c r="J73" s="127">
        <f>J258</f>
        <v>0</v>
      </c>
      <c r="L73" s="123"/>
    </row>
    <row r="74" spans="2:12" s="10" customFormat="1" ht="21.75" customHeight="1">
      <c r="B74" s="123"/>
      <c r="D74" s="124" t="s">
        <v>1472</v>
      </c>
      <c r="E74" s="125"/>
      <c r="F74" s="125"/>
      <c r="G74" s="125"/>
      <c r="H74" s="125"/>
      <c r="I74" s="126"/>
      <c r="J74" s="127">
        <f>J261</f>
        <v>0</v>
      </c>
      <c r="L74" s="123"/>
    </row>
    <row r="75" spans="2:12" s="10" customFormat="1" ht="21.75" customHeight="1">
      <c r="B75" s="123"/>
      <c r="D75" s="124" t="s">
        <v>1469</v>
      </c>
      <c r="E75" s="125"/>
      <c r="F75" s="125"/>
      <c r="G75" s="125"/>
      <c r="H75" s="125"/>
      <c r="I75" s="126"/>
      <c r="J75" s="127">
        <f>J263</f>
        <v>0</v>
      </c>
      <c r="L75" s="123"/>
    </row>
    <row r="76" spans="2:12" s="10" customFormat="1" ht="14.85" customHeight="1">
      <c r="B76" s="123"/>
      <c r="D76" s="124" t="s">
        <v>1473</v>
      </c>
      <c r="E76" s="125"/>
      <c r="F76" s="125"/>
      <c r="G76" s="125"/>
      <c r="H76" s="125"/>
      <c r="I76" s="126"/>
      <c r="J76" s="127">
        <f>J270</f>
        <v>0</v>
      </c>
      <c r="L76" s="123"/>
    </row>
    <row r="77" spans="2:12" s="10" customFormat="1" ht="21.75" customHeight="1">
      <c r="B77" s="123"/>
      <c r="D77" s="124" t="s">
        <v>1465</v>
      </c>
      <c r="E77" s="125"/>
      <c r="F77" s="125"/>
      <c r="G77" s="125"/>
      <c r="H77" s="125"/>
      <c r="I77" s="126"/>
      <c r="J77" s="127">
        <f>J271</f>
        <v>0</v>
      </c>
      <c r="L77" s="123"/>
    </row>
    <row r="78" spans="2:12" s="10" customFormat="1" ht="21.75" customHeight="1">
      <c r="B78" s="123"/>
      <c r="D78" s="124" t="s">
        <v>1466</v>
      </c>
      <c r="E78" s="125"/>
      <c r="F78" s="125"/>
      <c r="G78" s="125"/>
      <c r="H78" s="125"/>
      <c r="I78" s="126"/>
      <c r="J78" s="127">
        <f>J305</f>
        <v>0</v>
      </c>
      <c r="L78" s="123"/>
    </row>
    <row r="79" spans="2:12" s="10" customFormat="1" ht="21.75" customHeight="1">
      <c r="B79" s="123"/>
      <c r="D79" s="124" t="s">
        <v>1471</v>
      </c>
      <c r="E79" s="125"/>
      <c r="F79" s="125"/>
      <c r="G79" s="125"/>
      <c r="H79" s="125"/>
      <c r="I79" s="126"/>
      <c r="J79" s="127">
        <f>J322</f>
        <v>0</v>
      </c>
      <c r="L79" s="123"/>
    </row>
    <row r="80" spans="2:12" s="10" customFormat="1" ht="21.75" customHeight="1">
      <c r="B80" s="123"/>
      <c r="D80" s="124" t="s">
        <v>1474</v>
      </c>
      <c r="E80" s="125"/>
      <c r="F80" s="125"/>
      <c r="G80" s="125"/>
      <c r="H80" s="125"/>
      <c r="I80" s="126"/>
      <c r="J80" s="127">
        <f>J327</f>
        <v>0</v>
      </c>
      <c r="L80" s="123"/>
    </row>
    <row r="81" spans="2:12" s="10" customFormat="1" ht="21.75" customHeight="1">
      <c r="B81" s="123"/>
      <c r="D81" s="124" t="s">
        <v>1467</v>
      </c>
      <c r="E81" s="125"/>
      <c r="F81" s="125"/>
      <c r="G81" s="125"/>
      <c r="H81" s="125"/>
      <c r="I81" s="126"/>
      <c r="J81" s="127">
        <f>J331</f>
        <v>0</v>
      </c>
      <c r="L81" s="123"/>
    </row>
    <row r="82" spans="2:12" s="10" customFormat="1" ht="21.75" customHeight="1">
      <c r="B82" s="123"/>
      <c r="D82" s="124" t="s">
        <v>1468</v>
      </c>
      <c r="E82" s="125"/>
      <c r="F82" s="125"/>
      <c r="G82" s="125"/>
      <c r="H82" s="125"/>
      <c r="I82" s="126"/>
      <c r="J82" s="127">
        <f>J347</f>
        <v>0</v>
      </c>
      <c r="L82" s="123"/>
    </row>
    <row r="83" spans="2:12" s="10" customFormat="1" ht="21.75" customHeight="1">
      <c r="B83" s="123"/>
      <c r="D83" s="124" t="s">
        <v>1469</v>
      </c>
      <c r="E83" s="125"/>
      <c r="F83" s="125"/>
      <c r="G83" s="125"/>
      <c r="H83" s="125"/>
      <c r="I83" s="126"/>
      <c r="J83" s="127">
        <f>J357</f>
        <v>0</v>
      </c>
      <c r="L83" s="123"/>
    </row>
    <row r="84" spans="2:12" s="10" customFormat="1" ht="14.85" customHeight="1">
      <c r="B84" s="123"/>
      <c r="D84" s="124" t="s">
        <v>1475</v>
      </c>
      <c r="E84" s="125"/>
      <c r="F84" s="125"/>
      <c r="G84" s="125"/>
      <c r="H84" s="125"/>
      <c r="I84" s="126"/>
      <c r="J84" s="127">
        <f>J363</f>
        <v>0</v>
      </c>
      <c r="L84" s="123"/>
    </row>
    <row r="85" spans="2:12" s="10" customFormat="1" ht="21.75" customHeight="1">
      <c r="B85" s="123"/>
      <c r="D85" s="124" t="s">
        <v>1465</v>
      </c>
      <c r="E85" s="125"/>
      <c r="F85" s="125"/>
      <c r="G85" s="125"/>
      <c r="H85" s="125"/>
      <c r="I85" s="126"/>
      <c r="J85" s="127">
        <f>J364</f>
        <v>0</v>
      </c>
      <c r="L85" s="123"/>
    </row>
    <row r="86" spans="2:12" s="10" customFormat="1" ht="21.75" customHeight="1">
      <c r="B86" s="123"/>
      <c r="D86" s="124" t="s">
        <v>1476</v>
      </c>
      <c r="E86" s="125"/>
      <c r="F86" s="125"/>
      <c r="G86" s="125"/>
      <c r="H86" s="125"/>
      <c r="I86" s="126"/>
      <c r="J86" s="127">
        <f>J377</f>
        <v>0</v>
      </c>
      <c r="L86" s="123"/>
    </row>
    <row r="87" spans="2:12" s="10" customFormat="1" ht="21.75" customHeight="1">
      <c r="B87" s="123"/>
      <c r="D87" s="124" t="s">
        <v>1477</v>
      </c>
      <c r="E87" s="125"/>
      <c r="F87" s="125"/>
      <c r="G87" s="125"/>
      <c r="H87" s="125"/>
      <c r="I87" s="126"/>
      <c r="J87" s="127">
        <f>J385</f>
        <v>0</v>
      </c>
      <c r="L87" s="123"/>
    </row>
    <row r="88" spans="2:12" s="10" customFormat="1" ht="21.75" customHeight="1">
      <c r="B88" s="123"/>
      <c r="D88" s="124" t="s">
        <v>1478</v>
      </c>
      <c r="E88" s="125"/>
      <c r="F88" s="125"/>
      <c r="G88" s="125"/>
      <c r="H88" s="125"/>
      <c r="I88" s="126"/>
      <c r="J88" s="127">
        <f>J399</f>
        <v>0</v>
      </c>
      <c r="L88" s="123"/>
    </row>
    <row r="89" spans="2:12" s="10" customFormat="1" ht="21.75" customHeight="1">
      <c r="B89" s="123"/>
      <c r="D89" s="124" t="s">
        <v>1479</v>
      </c>
      <c r="E89" s="125"/>
      <c r="F89" s="125"/>
      <c r="G89" s="125"/>
      <c r="H89" s="125"/>
      <c r="I89" s="126"/>
      <c r="J89" s="127">
        <f>J408</f>
        <v>0</v>
      </c>
      <c r="L89" s="123"/>
    </row>
    <row r="90" spans="2:12" s="10" customFormat="1" ht="21.75" customHeight="1">
      <c r="B90" s="123"/>
      <c r="D90" s="124" t="s">
        <v>1474</v>
      </c>
      <c r="E90" s="125"/>
      <c r="F90" s="125"/>
      <c r="G90" s="125"/>
      <c r="H90" s="125"/>
      <c r="I90" s="126"/>
      <c r="J90" s="127">
        <f>J413</f>
        <v>0</v>
      </c>
      <c r="L90" s="123"/>
    </row>
    <row r="91" spans="2:12" s="10" customFormat="1" ht="21.75" customHeight="1">
      <c r="B91" s="123"/>
      <c r="D91" s="124" t="s">
        <v>1469</v>
      </c>
      <c r="E91" s="125"/>
      <c r="F91" s="125"/>
      <c r="G91" s="125"/>
      <c r="H91" s="125"/>
      <c r="I91" s="126"/>
      <c r="J91" s="127">
        <f>J417</f>
        <v>0</v>
      </c>
      <c r="L91" s="123"/>
    </row>
    <row r="92" spans="2:12" s="10" customFormat="1" ht="14.85" customHeight="1">
      <c r="B92" s="123"/>
      <c r="D92" s="124" t="s">
        <v>1480</v>
      </c>
      <c r="E92" s="125"/>
      <c r="F92" s="125"/>
      <c r="G92" s="125"/>
      <c r="H92" s="125"/>
      <c r="I92" s="126"/>
      <c r="J92" s="127">
        <f>J425</f>
        <v>0</v>
      </c>
      <c r="L92" s="123"/>
    </row>
    <row r="93" spans="2:12" s="10" customFormat="1" ht="21.75" customHeight="1">
      <c r="B93" s="123"/>
      <c r="D93" s="124" t="s">
        <v>1465</v>
      </c>
      <c r="E93" s="125"/>
      <c r="F93" s="125"/>
      <c r="G93" s="125"/>
      <c r="H93" s="125"/>
      <c r="I93" s="126"/>
      <c r="J93" s="127">
        <f>J426</f>
        <v>0</v>
      </c>
      <c r="L93" s="123"/>
    </row>
    <row r="94" spans="2:12" s="10" customFormat="1" ht="21.75" customHeight="1">
      <c r="B94" s="123"/>
      <c r="D94" s="124" t="s">
        <v>1466</v>
      </c>
      <c r="E94" s="125"/>
      <c r="F94" s="125"/>
      <c r="G94" s="125"/>
      <c r="H94" s="125"/>
      <c r="I94" s="126"/>
      <c r="J94" s="127">
        <f>J445</f>
        <v>0</v>
      </c>
      <c r="L94" s="123"/>
    </row>
    <row r="95" spans="2:12" s="10" customFormat="1" ht="21.75" customHeight="1">
      <c r="B95" s="123"/>
      <c r="D95" s="124" t="s">
        <v>1467</v>
      </c>
      <c r="E95" s="125"/>
      <c r="F95" s="125"/>
      <c r="G95" s="125"/>
      <c r="H95" s="125"/>
      <c r="I95" s="126"/>
      <c r="J95" s="127">
        <f>J451</f>
        <v>0</v>
      </c>
      <c r="L95" s="123"/>
    </row>
    <row r="96" spans="2:12" s="10" customFormat="1" ht="21.75" customHeight="1">
      <c r="B96" s="123"/>
      <c r="D96" s="124" t="s">
        <v>1468</v>
      </c>
      <c r="E96" s="125"/>
      <c r="F96" s="125"/>
      <c r="G96" s="125"/>
      <c r="H96" s="125"/>
      <c r="I96" s="126"/>
      <c r="J96" s="127">
        <f>J457</f>
        <v>0</v>
      </c>
      <c r="L96" s="123"/>
    </row>
    <row r="97" spans="2:12" s="10" customFormat="1" ht="21.75" customHeight="1">
      <c r="B97" s="123"/>
      <c r="D97" s="124" t="s">
        <v>1471</v>
      </c>
      <c r="E97" s="125"/>
      <c r="F97" s="125"/>
      <c r="G97" s="125"/>
      <c r="H97" s="125"/>
      <c r="I97" s="126"/>
      <c r="J97" s="127">
        <f>J464</f>
        <v>0</v>
      </c>
      <c r="L97" s="123"/>
    </row>
    <row r="98" spans="2:12" s="10" customFormat="1" ht="21.75" customHeight="1">
      <c r="B98" s="123"/>
      <c r="D98" s="124" t="s">
        <v>1472</v>
      </c>
      <c r="E98" s="125"/>
      <c r="F98" s="125"/>
      <c r="G98" s="125"/>
      <c r="H98" s="125"/>
      <c r="I98" s="126"/>
      <c r="J98" s="127">
        <f>J469</f>
        <v>0</v>
      </c>
      <c r="L98" s="123"/>
    </row>
    <row r="99" spans="2:12" s="10" customFormat="1" ht="21.75" customHeight="1">
      <c r="B99" s="123"/>
      <c r="D99" s="124" t="s">
        <v>1469</v>
      </c>
      <c r="E99" s="125"/>
      <c r="F99" s="125"/>
      <c r="G99" s="125"/>
      <c r="H99" s="125"/>
      <c r="I99" s="126"/>
      <c r="J99" s="127">
        <f>J472</f>
        <v>0</v>
      </c>
      <c r="L99" s="123"/>
    </row>
    <row r="100" spans="2:12" s="10" customFormat="1" ht="14.85" customHeight="1">
      <c r="B100" s="123"/>
      <c r="D100" s="124" t="s">
        <v>1481</v>
      </c>
      <c r="E100" s="125"/>
      <c r="F100" s="125"/>
      <c r="G100" s="125"/>
      <c r="H100" s="125"/>
      <c r="I100" s="126"/>
      <c r="J100" s="127">
        <f>J477</f>
        <v>0</v>
      </c>
      <c r="L100" s="123"/>
    </row>
    <row r="101" spans="2:12" s="10" customFormat="1" ht="21.75" customHeight="1">
      <c r="B101" s="123"/>
      <c r="D101" s="124" t="s">
        <v>1465</v>
      </c>
      <c r="E101" s="125"/>
      <c r="F101" s="125"/>
      <c r="G101" s="125"/>
      <c r="H101" s="125"/>
      <c r="I101" s="126"/>
      <c r="J101" s="127">
        <f>J478</f>
        <v>0</v>
      </c>
      <c r="L101" s="123"/>
    </row>
    <row r="102" spans="2:12" s="10" customFormat="1" ht="21.75" customHeight="1">
      <c r="B102" s="123"/>
      <c r="D102" s="124" t="s">
        <v>1466</v>
      </c>
      <c r="E102" s="125"/>
      <c r="F102" s="125"/>
      <c r="G102" s="125"/>
      <c r="H102" s="125"/>
      <c r="I102" s="126"/>
      <c r="J102" s="127">
        <f>J497</f>
        <v>0</v>
      </c>
      <c r="L102" s="123"/>
    </row>
    <row r="103" spans="2:12" s="10" customFormat="1" ht="21.75" customHeight="1">
      <c r="B103" s="123"/>
      <c r="D103" s="124" t="s">
        <v>1471</v>
      </c>
      <c r="E103" s="125"/>
      <c r="F103" s="125"/>
      <c r="G103" s="125"/>
      <c r="H103" s="125"/>
      <c r="I103" s="126"/>
      <c r="J103" s="127">
        <f>J508</f>
        <v>0</v>
      </c>
      <c r="L103" s="123"/>
    </row>
    <row r="104" spans="2:12" s="10" customFormat="1" ht="21.75" customHeight="1">
      <c r="B104" s="123"/>
      <c r="D104" s="124" t="s">
        <v>1472</v>
      </c>
      <c r="E104" s="125"/>
      <c r="F104" s="125"/>
      <c r="G104" s="125"/>
      <c r="H104" s="125"/>
      <c r="I104" s="126"/>
      <c r="J104" s="127">
        <f>J510</f>
        <v>0</v>
      </c>
      <c r="L104" s="123"/>
    </row>
    <row r="105" spans="2:12" s="10" customFormat="1" ht="21.75" customHeight="1">
      <c r="B105" s="123"/>
      <c r="D105" s="124" t="s">
        <v>1467</v>
      </c>
      <c r="E105" s="125"/>
      <c r="F105" s="125"/>
      <c r="G105" s="125"/>
      <c r="H105" s="125"/>
      <c r="I105" s="126"/>
      <c r="J105" s="127">
        <f>J512</f>
        <v>0</v>
      </c>
      <c r="L105" s="123"/>
    </row>
    <row r="106" spans="2:12" s="10" customFormat="1" ht="21.75" customHeight="1">
      <c r="B106" s="123"/>
      <c r="D106" s="124" t="s">
        <v>1468</v>
      </c>
      <c r="E106" s="125"/>
      <c r="F106" s="125"/>
      <c r="G106" s="125"/>
      <c r="H106" s="125"/>
      <c r="I106" s="126"/>
      <c r="J106" s="127">
        <f>J518</f>
        <v>0</v>
      </c>
      <c r="L106" s="123"/>
    </row>
    <row r="107" spans="2:12" s="10" customFormat="1" ht="21.75" customHeight="1">
      <c r="B107" s="123"/>
      <c r="D107" s="124" t="s">
        <v>1469</v>
      </c>
      <c r="E107" s="125"/>
      <c r="F107" s="125"/>
      <c r="G107" s="125"/>
      <c r="H107" s="125"/>
      <c r="I107" s="126"/>
      <c r="J107" s="127">
        <f>J527</f>
        <v>0</v>
      </c>
      <c r="L107" s="123"/>
    </row>
    <row r="108" spans="2:12" s="10" customFormat="1" ht="14.85" customHeight="1">
      <c r="B108" s="123"/>
      <c r="D108" s="124" t="s">
        <v>1482</v>
      </c>
      <c r="E108" s="125"/>
      <c r="F108" s="125"/>
      <c r="G108" s="125"/>
      <c r="H108" s="125"/>
      <c r="I108" s="126"/>
      <c r="J108" s="127">
        <f>J532</f>
        <v>0</v>
      </c>
      <c r="L108" s="123"/>
    </row>
    <row r="109" spans="2:12" s="10" customFormat="1" ht="21.75" customHeight="1">
      <c r="B109" s="123"/>
      <c r="D109" s="124" t="s">
        <v>1465</v>
      </c>
      <c r="E109" s="125"/>
      <c r="F109" s="125"/>
      <c r="G109" s="125"/>
      <c r="H109" s="125"/>
      <c r="I109" s="126"/>
      <c r="J109" s="127">
        <f>J533</f>
        <v>0</v>
      </c>
      <c r="L109" s="123"/>
    </row>
    <row r="110" spans="2:12" s="10" customFormat="1" ht="21.75" customHeight="1">
      <c r="B110" s="123"/>
      <c r="D110" s="124" t="s">
        <v>1466</v>
      </c>
      <c r="E110" s="125"/>
      <c r="F110" s="125"/>
      <c r="G110" s="125"/>
      <c r="H110" s="125"/>
      <c r="I110" s="126"/>
      <c r="J110" s="127">
        <f>J602</f>
        <v>0</v>
      </c>
      <c r="L110" s="123"/>
    </row>
    <row r="111" spans="2:12" s="10" customFormat="1" ht="21.75" customHeight="1">
      <c r="B111" s="123"/>
      <c r="D111" s="124" t="s">
        <v>1467</v>
      </c>
      <c r="E111" s="125"/>
      <c r="F111" s="125"/>
      <c r="G111" s="125"/>
      <c r="H111" s="125"/>
      <c r="I111" s="126"/>
      <c r="J111" s="127">
        <f>J641</f>
        <v>0</v>
      </c>
      <c r="L111" s="123"/>
    </row>
    <row r="112" spans="2:12" s="10" customFormat="1" ht="21.75" customHeight="1">
      <c r="B112" s="123"/>
      <c r="D112" s="124" t="s">
        <v>1468</v>
      </c>
      <c r="E112" s="125"/>
      <c r="F112" s="125"/>
      <c r="G112" s="125"/>
      <c r="H112" s="125"/>
      <c r="I112" s="126"/>
      <c r="J112" s="127">
        <f>J657</f>
        <v>0</v>
      </c>
      <c r="L112" s="123"/>
    </row>
    <row r="113" spans="1:31" s="10" customFormat="1" ht="21.75" customHeight="1">
      <c r="B113" s="123"/>
      <c r="D113" s="124" t="s">
        <v>1471</v>
      </c>
      <c r="E113" s="125"/>
      <c r="F113" s="125"/>
      <c r="G113" s="125"/>
      <c r="H113" s="125"/>
      <c r="I113" s="126"/>
      <c r="J113" s="127">
        <f>J669</f>
        <v>0</v>
      </c>
      <c r="L113" s="123"/>
    </row>
    <row r="114" spans="1:31" s="10" customFormat="1" ht="21.75" customHeight="1">
      <c r="B114" s="123"/>
      <c r="D114" s="124" t="s">
        <v>1472</v>
      </c>
      <c r="E114" s="125"/>
      <c r="F114" s="125"/>
      <c r="G114" s="125"/>
      <c r="H114" s="125"/>
      <c r="I114" s="126"/>
      <c r="J114" s="127">
        <f>J676</f>
        <v>0</v>
      </c>
      <c r="L114" s="123"/>
    </row>
    <row r="115" spans="1:31" s="10" customFormat="1" ht="21.75" customHeight="1">
      <c r="B115" s="123"/>
      <c r="D115" s="124" t="s">
        <v>1469</v>
      </c>
      <c r="E115" s="125"/>
      <c r="F115" s="125"/>
      <c r="G115" s="125"/>
      <c r="H115" s="125"/>
      <c r="I115" s="126"/>
      <c r="J115" s="127">
        <f>J681</f>
        <v>0</v>
      </c>
      <c r="L115" s="123"/>
    </row>
    <row r="116" spans="1:31" s="2" customFormat="1" ht="21.75" customHeight="1">
      <c r="A116" s="33"/>
      <c r="B116" s="34"/>
      <c r="C116" s="33"/>
      <c r="D116" s="33"/>
      <c r="E116" s="33"/>
      <c r="F116" s="33"/>
      <c r="G116" s="33"/>
      <c r="H116" s="33"/>
      <c r="I116" s="92"/>
      <c r="J116" s="33"/>
      <c r="K116" s="33"/>
      <c r="L116" s="93"/>
      <c r="S116" s="33"/>
      <c r="T116" s="33"/>
      <c r="U116" s="33"/>
      <c r="V116" s="33"/>
      <c r="W116" s="33"/>
      <c r="X116" s="33"/>
      <c r="Y116" s="33"/>
      <c r="Z116" s="33"/>
      <c r="AA116" s="33"/>
      <c r="AB116" s="33"/>
      <c r="AC116" s="33"/>
      <c r="AD116" s="33"/>
      <c r="AE116" s="33"/>
    </row>
    <row r="117" spans="1:31" s="2" customFormat="1" ht="6.95" customHeight="1">
      <c r="A117" s="33"/>
      <c r="B117" s="43"/>
      <c r="C117" s="44"/>
      <c r="D117" s="44"/>
      <c r="E117" s="44"/>
      <c r="F117" s="44"/>
      <c r="G117" s="44"/>
      <c r="H117" s="44"/>
      <c r="I117" s="112"/>
      <c r="J117" s="44"/>
      <c r="K117" s="44"/>
      <c r="L117" s="93"/>
      <c r="S117" s="33"/>
      <c r="T117" s="33"/>
      <c r="U117" s="33"/>
      <c r="V117" s="33"/>
      <c r="W117" s="33"/>
      <c r="X117" s="33"/>
      <c r="Y117" s="33"/>
      <c r="Z117" s="33"/>
      <c r="AA117" s="33"/>
      <c r="AB117" s="33"/>
      <c r="AC117" s="33"/>
      <c r="AD117" s="33"/>
      <c r="AE117" s="33"/>
    </row>
    <row r="121" spans="1:31" s="2" customFormat="1" ht="6.95" customHeight="1">
      <c r="A121" s="33"/>
      <c r="B121" s="45"/>
      <c r="C121" s="46"/>
      <c r="D121" s="46"/>
      <c r="E121" s="46"/>
      <c r="F121" s="46"/>
      <c r="G121" s="46"/>
      <c r="H121" s="46"/>
      <c r="I121" s="113"/>
      <c r="J121" s="46"/>
      <c r="K121" s="46"/>
      <c r="L121" s="93"/>
      <c r="S121" s="33"/>
      <c r="T121" s="33"/>
      <c r="U121" s="33"/>
      <c r="V121" s="33"/>
      <c r="W121" s="33"/>
      <c r="X121" s="33"/>
      <c r="Y121" s="33"/>
      <c r="Z121" s="33"/>
      <c r="AA121" s="33"/>
      <c r="AB121" s="33"/>
      <c r="AC121" s="33"/>
      <c r="AD121" s="33"/>
      <c r="AE121" s="33"/>
    </row>
    <row r="122" spans="1:31" s="2" customFormat="1" ht="24.95" customHeight="1">
      <c r="A122" s="33"/>
      <c r="B122" s="34"/>
      <c r="C122" s="22" t="s">
        <v>135</v>
      </c>
      <c r="D122" s="33"/>
      <c r="E122" s="33"/>
      <c r="F122" s="33"/>
      <c r="G122" s="33"/>
      <c r="H122" s="33"/>
      <c r="I122" s="92"/>
      <c r="J122" s="33"/>
      <c r="K122" s="33"/>
      <c r="L122" s="93"/>
      <c r="S122" s="33"/>
      <c r="T122" s="33"/>
      <c r="U122" s="33"/>
      <c r="V122" s="33"/>
      <c r="W122" s="33"/>
      <c r="X122" s="33"/>
      <c r="Y122" s="33"/>
      <c r="Z122" s="33"/>
      <c r="AA122" s="33"/>
      <c r="AB122" s="33"/>
      <c r="AC122" s="33"/>
      <c r="AD122" s="33"/>
      <c r="AE122" s="33"/>
    </row>
    <row r="123" spans="1:31" s="2" customFormat="1" ht="6.95" customHeight="1">
      <c r="A123" s="33"/>
      <c r="B123" s="34"/>
      <c r="C123" s="33"/>
      <c r="D123" s="33"/>
      <c r="E123" s="33"/>
      <c r="F123" s="33"/>
      <c r="G123" s="33"/>
      <c r="H123" s="33"/>
      <c r="I123" s="92"/>
      <c r="J123" s="33"/>
      <c r="K123" s="33"/>
      <c r="L123" s="93"/>
      <c r="S123" s="33"/>
      <c r="T123" s="33"/>
      <c r="U123" s="33"/>
      <c r="V123" s="33"/>
      <c r="W123" s="33"/>
      <c r="X123" s="33"/>
      <c r="Y123" s="33"/>
      <c r="Z123" s="33"/>
      <c r="AA123" s="33"/>
      <c r="AB123" s="33"/>
      <c r="AC123" s="33"/>
      <c r="AD123" s="33"/>
      <c r="AE123" s="33"/>
    </row>
    <row r="124" spans="1:31" s="2" customFormat="1" ht="12" customHeight="1">
      <c r="A124" s="33"/>
      <c r="B124" s="34"/>
      <c r="C124" s="28" t="s">
        <v>17</v>
      </c>
      <c r="D124" s="33"/>
      <c r="E124" s="33"/>
      <c r="F124" s="33"/>
      <c r="G124" s="33"/>
      <c r="H124" s="33"/>
      <c r="I124" s="92"/>
      <c r="J124" s="33"/>
      <c r="K124" s="33"/>
      <c r="L124" s="93"/>
      <c r="S124" s="33"/>
      <c r="T124" s="33"/>
      <c r="U124" s="33"/>
      <c r="V124" s="33"/>
      <c r="W124" s="33"/>
      <c r="X124" s="33"/>
      <c r="Y124" s="33"/>
      <c r="Z124" s="33"/>
      <c r="AA124" s="33"/>
      <c r="AB124" s="33"/>
      <c r="AC124" s="33"/>
      <c r="AD124" s="33"/>
      <c r="AE124" s="33"/>
    </row>
    <row r="125" spans="1:31" s="2" customFormat="1" ht="25.5" customHeight="1">
      <c r="A125" s="33"/>
      <c r="B125" s="34"/>
      <c r="C125" s="33"/>
      <c r="D125" s="33"/>
      <c r="E125" s="332" t="str">
        <f>E7</f>
        <v>Stavební úpravy 2.NP - 3.NP pavilonu A přestavba dětského oddělení na LDN - 2.část - 2.NP</v>
      </c>
      <c r="F125" s="333"/>
      <c r="G125" s="333"/>
      <c r="H125" s="333"/>
      <c r="I125" s="92"/>
      <c r="J125" s="33"/>
      <c r="K125" s="33"/>
      <c r="L125" s="93"/>
      <c r="S125" s="33"/>
      <c r="T125" s="33"/>
      <c r="U125" s="33"/>
      <c r="V125" s="33"/>
      <c r="W125" s="33"/>
      <c r="X125" s="33"/>
      <c r="Y125" s="33"/>
      <c r="Z125" s="33"/>
      <c r="AA125" s="33"/>
      <c r="AB125" s="33"/>
      <c r="AC125" s="33"/>
      <c r="AD125" s="33"/>
      <c r="AE125" s="33"/>
    </row>
    <row r="126" spans="1:31" s="2" customFormat="1" ht="12" customHeight="1">
      <c r="A126" s="33"/>
      <c r="B126" s="34"/>
      <c r="C126" s="28" t="s">
        <v>105</v>
      </c>
      <c r="D126" s="33"/>
      <c r="E126" s="33"/>
      <c r="F126" s="33"/>
      <c r="G126" s="33"/>
      <c r="H126" s="33"/>
      <c r="I126" s="92"/>
      <c r="J126" s="33"/>
      <c r="K126" s="33"/>
      <c r="L126" s="93"/>
      <c r="S126" s="33"/>
      <c r="T126" s="33"/>
      <c r="U126" s="33"/>
      <c r="V126" s="33"/>
      <c r="W126" s="33"/>
      <c r="X126" s="33"/>
      <c r="Y126" s="33"/>
      <c r="Z126" s="33"/>
      <c r="AA126" s="33"/>
      <c r="AB126" s="33"/>
      <c r="AC126" s="33"/>
      <c r="AD126" s="33"/>
      <c r="AE126" s="33"/>
    </row>
    <row r="127" spans="1:31" s="2" customFormat="1" ht="16.5" customHeight="1">
      <c r="A127" s="33"/>
      <c r="B127" s="34"/>
      <c r="C127" s="33"/>
      <c r="D127" s="33"/>
      <c r="E127" s="315" t="str">
        <f>E9</f>
        <v>02 - elektroinstalace - slaboproud</v>
      </c>
      <c r="F127" s="331"/>
      <c r="G127" s="331"/>
      <c r="H127" s="331"/>
      <c r="I127" s="92"/>
      <c r="J127" s="33"/>
      <c r="K127" s="33"/>
      <c r="L127" s="93"/>
      <c r="S127" s="33"/>
      <c r="T127" s="33"/>
      <c r="U127" s="33"/>
      <c r="V127" s="33"/>
      <c r="W127" s="33"/>
      <c r="X127" s="33"/>
      <c r="Y127" s="33"/>
      <c r="Z127" s="33"/>
      <c r="AA127" s="33"/>
      <c r="AB127" s="33"/>
      <c r="AC127" s="33"/>
      <c r="AD127" s="33"/>
      <c r="AE127" s="33"/>
    </row>
    <row r="128" spans="1:31" s="2" customFormat="1" ht="6.95" customHeight="1">
      <c r="A128" s="33"/>
      <c r="B128" s="34"/>
      <c r="C128" s="33"/>
      <c r="D128" s="33"/>
      <c r="E128" s="33"/>
      <c r="F128" s="33"/>
      <c r="G128" s="33"/>
      <c r="H128" s="33"/>
      <c r="I128" s="92"/>
      <c r="J128" s="33"/>
      <c r="K128" s="33"/>
      <c r="L128" s="93"/>
      <c r="S128" s="33"/>
      <c r="T128" s="33"/>
      <c r="U128" s="33"/>
      <c r="V128" s="33"/>
      <c r="W128" s="33"/>
      <c r="X128" s="33"/>
      <c r="Y128" s="33"/>
      <c r="Z128" s="33"/>
      <c r="AA128" s="33"/>
      <c r="AB128" s="33"/>
      <c r="AC128" s="33"/>
      <c r="AD128" s="33"/>
      <c r="AE128" s="33"/>
    </row>
    <row r="129" spans="1:65" s="2" customFormat="1" ht="12" customHeight="1">
      <c r="A129" s="33"/>
      <c r="B129" s="34"/>
      <c r="C129" s="28" t="s">
        <v>22</v>
      </c>
      <c r="D129" s="33"/>
      <c r="E129" s="33"/>
      <c r="F129" s="26" t="str">
        <f>F12</f>
        <v>Jindřichův Hradec</v>
      </c>
      <c r="G129" s="33"/>
      <c r="H129" s="33"/>
      <c r="I129" s="94" t="s">
        <v>24</v>
      </c>
      <c r="J129" s="51" t="str">
        <f>IF(J12="","",J12)</f>
        <v>27. 12. 2018</v>
      </c>
      <c r="K129" s="33"/>
      <c r="L129" s="93"/>
      <c r="S129" s="33"/>
      <c r="T129" s="33"/>
      <c r="U129" s="33"/>
      <c r="V129" s="33"/>
      <c r="W129" s="33"/>
      <c r="X129" s="33"/>
      <c r="Y129" s="33"/>
      <c r="Z129" s="33"/>
      <c r="AA129" s="33"/>
      <c r="AB129" s="33"/>
      <c r="AC129" s="33"/>
      <c r="AD129" s="33"/>
      <c r="AE129" s="33"/>
    </row>
    <row r="130" spans="1:65" s="2" customFormat="1" ht="6.95" customHeight="1">
      <c r="A130" s="33"/>
      <c r="B130" s="34"/>
      <c r="C130" s="33"/>
      <c r="D130" s="33"/>
      <c r="E130" s="33"/>
      <c r="F130" s="33"/>
      <c r="G130" s="33"/>
      <c r="H130" s="33"/>
      <c r="I130" s="92"/>
      <c r="J130" s="33"/>
      <c r="K130" s="33"/>
      <c r="L130" s="93"/>
      <c r="S130" s="33"/>
      <c r="T130" s="33"/>
      <c r="U130" s="33"/>
      <c r="V130" s="33"/>
      <c r="W130" s="33"/>
      <c r="X130" s="33"/>
      <c r="Y130" s="33"/>
      <c r="Z130" s="33"/>
      <c r="AA130" s="33"/>
      <c r="AB130" s="33"/>
      <c r="AC130" s="33"/>
      <c r="AD130" s="33"/>
      <c r="AE130" s="33"/>
    </row>
    <row r="131" spans="1:65" s="2" customFormat="1" ht="27.95" customHeight="1">
      <c r="A131" s="33"/>
      <c r="B131" s="34"/>
      <c r="C131" s="28" t="s">
        <v>26</v>
      </c>
      <c r="D131" s="33"/>
      <c r="E131" s="33"/>
      <c r="F131" s="26" t="str">
        <f>E15</f>
        <v xml:space="preserve"> </v>
      </c>
      <c r="G131" s="33"/>
      <c r="H131" s="33"/>
      <c r="I131" s="94" t="s">
        <v>32</v>
      </c>
      <c r="J131" s="31" t="str">
        <f>E21</f>
        <v>ATELIER G+G s.r.o.</v>
      </c>
      <c r="K131" s="33"/>
      <c r="L131" s="93"/>
      <c r="S131" s="33"/>
      <c r="T131" s="33"/>
      <c r="U131" s="33"/>
      <c r="V131" s="33"/>
      <c r="W131" s="33"/>
      <c r="X131" s="33"/>
      <c r="Y131" s="33"/>
      <c r="Z131" s="33"/>
      <c r="AA131" s="33"/>
      <c r="AB131" s="33"/>
      <c r="AC131" s="33"/>
      <c r="AD131" s="33"/>
      <c r="AE131" s="33"/>
    </row>
    <row r="132" spans="1:65" s="2" customFormat="1" ht="15.2" customHeight="1">
      <c r="A132" s="33"/>
      <c r="B132" s="34"/>
      <c r="C132" s="28" t="s">
        <v>30</v>
      </c>
      <c r="D132" s="33"/>
      <c r="E132" s="33"/>
      <c r="F132" s="26" t="str">
        <f>IF(E18="","",E18)</f>
        <v>Vyplň údaj</v>
      </c>
      <c r="G132" s="33"/>
      <c r="H132" s="33"/>
      <c r="I132" s="94" t="s">
        <v>35</v>
      </c>
      <c r="J132" s="31" t="str">
        <f>E24</f>
        <v xml:space="preserve"> </v>
      </c>
      <c r="K132" s="33"/>
      <c r="L132" s="93"/>
      <c r="S132" s="33"/>
      <c r="T132" s="33"/>
      <c r="U132" s="33"/>
      <c r="V132" s="33"/>
      <c r="W132" s="33"/>
      <c r="X132" s="33"/>
      <c r="Y132" s="33"/>
      <c r="Z132" s="33"/>
      <c r="AA132" s="33"/>
      <c r="AB132" s="33"/>
      <c r="AC132" s="33"/>
      <c r="AD132" s="33"/>
      <c r="AE132" s="33"/>
    </row>
    <row r="133" spans="1:65" s="2" customFormat="1" ht="10.35" customHeight="1">
      <c r="A133" s="33"/>
      <c r="B133" s="34"/>
      <c r="C133" s="33"/>
      <c r="D133" s="33"/>
      <c r="E133" s="33"/>
      <c r="F133" s="33"/>
      <c r="G133" s="33"/>
      <c r="H133" s="33"/>
      <c r="I133" s="92"/>
      <c r="J133" s="33"/>
      <c r="K133" s="33"/>
      <c r="L133" s="93"/>
      <c r="S133" s="33"/>
      <c r="T133" s="33"/>
      <c r="U133" s="33"/>
      <c r="V133" s="33"/>
      <c r="W133" s="33"/>
      <c r="X133" s="33"/>
      <c r="Y133" s="33"/>
      <c r="Z133" s="33"/>
      <c r="AA133" s="33"/>
      <c r="AB133" s="33"/>
      <c r="AC133" s="33"/>
      <c r="AD133" s="33"/>
      <c r="AE133" s="33"/>
    </row>
    <row r="134" spans="1:65" s="11" customFormat="1" ht="29.25" customHeight="1">
      <c r="A134" s="128"/>
      <c r="B134" s="129"/>
      <c r="C134" s="130" t="s">
        <v>136</v>
      </c>
      <c r="D134" s="131" t="s">
        <v>57</v>
      </c>
      <c r="E134" s="131" t="s">
        <v>53</v>
      </c>
      <c r="F134" s="131" t="s">
        <v>54</v>
      </c>
      <c r="G134" s="131" t="s">
        <v>137</v>
      </c>
      <c r="H134" s="131" t="s">
        <v>138</v>
      </c>
      <c r="I134" s="132" t="s">
        <v>139</v>
      </c>
      <c r="J134" s="131" t="s">
        <v>109</v>
      </c>
      <c r="K134" s="133" t="s">
        <v>140</v>
      </c>
      <c r="L134" s="134"/>
      <c r="M134" s="58" t="s">
        <v>3</v>
      </c>
      <c r="N134" s="59" t="s">
        <v>42</v>
      </c>
      <c r="O134" s="59" t="s">
        <v>141</v>
      </c>
      <c r="P134" s="59" t="s">
        <v>142</v>
      </c>
      <c r="Q134" s="59" t="s">
        <v>143</v>
      </c>
      <c r="R134" s="59" t="s">
        <v>144</v>
      </c>
      <c r="S134" s="59" t="s">
        <v>145</v>
      </c>
      <c r="T134" s="60" t="s">
        <v>146</v>
      </c>
      <c r="U134" s="128"/>
      <c r="V134" s="128"/>
      <c r="W134" s="128"/>
      <c r="X134" s="128"/>
      <c r="Y134" s="128"/>
      <c r="Z134" s="128"/>
      <c r="AA134" s="128"/>
      <c r="AB134" s="128"/>
      <c r="AC134" s="128"/>
      <c r="AD134" s="128"/>
      <c r="AE134" s="128"/>
    </row>
    <row r="135" spans="1:65" s="2" customFormat="1" ht="22.9" customHeight="1">
      <c r="A135" s="33"/>
      <c r="B135" s="34"/>
      <c r="C135" s="65" t="s">
        <v>147</v>
      </c>
      <c r="D135" s="33"/>
      <c r="E135" s="33"/>
      <c r="F135" s="33"/>
      <c r="G135" s="33"/>
      <c r="H135" s="33"/>
      <c r="I135" s="92"/>
      <c r="J135" s="135">
        <f>BK135</f>
        <v>0</v>
      </c>
      <c r="K135" s="33"/>
      <c r="L135" s="34"/>
      <c r="M135" s="61"/>
      <c r="N135" s="52"/>
      <c r="O135" s="62"/>
      <c r="P135" s="136">
        <f>P136</f>
        <v>0</v>
      </c>
      <c r="Q135" s="62"/>
      <c r="R135" s="136">
        <f>R136</f>
        <v>0</v>
      </c>
      <c r="S135" s="62"/>
      <c r="T135" s="137">
        <f>T136</f>
        <v>0</v>
      </c>
      <c r="U135" s="33"/>
      <c r="V135" s="33"/>
      <c r="W135" s="33"/>
      <c r="X135" s="33"/>
      <c r="Y135" s="33"/>
      <c r="Z135" s="33"/>
      <c r="AA135" s="33"/>
      <c r="AB135" s="33"/>
      <c r="AC135" s="33"/>
      <c r="AD135" s="33"/>
      <c r="AE135" s="33"/>
      <c r="AT135" s="18" t="s">
        <v>71</v>
      </c>
      <c r="AU135" s="18" t="s">
        <v>110</v>
      </c>
      <c r="BK135" s="138">
        <f>BK136</f>
        <v>0</v>
      </c>
    </row>
    <row r="136" spans="1:65" s="12" customFormat="1" ht="25.9" customHeight="1">
      <c r="B136" s="139"/>
      <c r="D136" s="140" t="s">
        <v>71</v>
      </c>
      <c r="E136" s="141" t="s">
        <v>707</v>
      </c>
      <c r="F136" s="141" t="s">
        <v>708</v>
      </c>
      <c r="I136" s="142"/>
      <c r="J136" s="143">
        <f>BK136</f>
        <v>0</v>
      </c>
      <c r="L136" s="139"/>
      <c r="M136" s="144"/>
      <c r="N136" s="145"/>
      <c r="O136" s="145"/>
      <c r="P136" s="146">
        <f>P137</f>
        <v>0</v>
      </c>
      <c r="Q136" s="145"/>
      <c r="R136" s="146">
        <f>R137</f>
        <v>0</v>
      </c>
      <c r="S136" s="145"/>
      <c r="T136" s="147">
        <f>T137</f>
        <v>0</v>
      </c>
      <c r="AR136" s="140" t="s">
        <v>82</v>
      </c>
      <c r="AT136" s="148" t="s">
        <v>71</v>
      </c>
      <c r="AU136" s="148" t="s">
        <v>72</v>
      </c>
      <c r="AY136" s="140" t="s">
        <v>150</v>
      </c>
      <c r="BK136" s="149">
        <f>BK137</f>
        <v>0</v>
      </c>
    </row>
    <row r="137" spans="1:65" s="12" customFormat="1" ht="22.9" customHeight="1">
      <c r="B137" s="139"/>
      <c r="D137" s="140" t="s">
        <v>71</v>
      </c>
      <c r="E137" s="150" t="s">
        <v>1483</v>
      </c>
      <c r="F137" s="150" t="s">
        <v>1484</v>
      </c>
      <c r="I137" s="142"/>
      <c r="J137" s="151">
        <f>BK137</f>
        <v>0</v>
      </c>
      <c r="L137" s="139"/>
      <c r="M137" s="144"/>
      <c r="N137" s="145"/>
      <c r="O137" s="145"/>
      <c r="P137" s="146">
        <f>P138+P219+P270+P363+P425+P477+P532</f>
        <v>0</v>
      </c>
      <c r="Q137" s="145"/>
      <c r="R137" s="146">
        <f>R138+R219+R270+R363+R425+R477+R532</f>
        <v>0</v>
      </c>
      <c r="S137" s="145"/>
      <c r="T137" s="147">
        <f>T138+T219+T270+T363+T425+T477+T532</f>
        <v>0</v>
      </c>
      <c r="AR137" s="140" t="s">
        <v>82</v>
      </c>
      <c r="AT137" s="148" t="s">
        <v>71</v>
      </c>
      <c r="AU137" s="148" t="s">
        <v>80</v>
      </c>
      <c r="AY137" s="140" t="s">
        <v>150</v>
      </c>
      <c r="BK137" s="149">
        <f>BK138+BK219+BK270+BK363+BK425+BK477+BK532</f>
        <v>0</v>
      </c>
    </row>
    <row r="138" spans="1:65" s="12" customFormat="1" ht="20.85" customHeight="1">
      <c r="B138" s="139"/>
      <c r="D138" s="140" t="s">
        <v>71</v>
      </c>
      <c r="E138" s="150" t="s">
        <v>1485</v>
      </c>
      <c r="F138" s="150" t="s">
        <v>1486</v>
      </c>
      <c r="I138" s="142"/>
      <c r="J138" s="151">
        <f>BK138</f>
        <v>0</v>
      </c>
      <c r="L138" s="139"/>
      <c r="M138" s="144"/>
      <c r="N138" s="145"/>
      <c r="O138" s="145"/>
      <c r="P138" s="146">
        <f>P139+P174+P189+P204+P210</f>
        <v>0</v>
      </c>
      <c r="Q138" s="145"/>
      <c r="R138" s="146">
        <f>R139+R174+R189+R204+R210</f>
        <v>0</v>
      </c>
      <c r="S138" s="145"/>
      <c r="T138" s="147">
        <f>T139+T174+T189+T204+T210</f>
        <v>0</v>
      </c>
      <c r="AR138" s="140" t="s">
        <v>82</v>
      </c>
      <c r="AT138" s="148" t="s">
        <v>71</v>
      </c>
      <c r="AU138" s="148" t="s">
        <v>82</v>
      </c>
      <c r="AY138" s="140" t="s">
        <v>150</v>
      </c>
      <c r="BK138" s="149">
        <f>BK139+BK174+BK189+BK204+BK210</f>
        <v>0</v>
      </c>
    </row>
    <row r="139" spans="1:65" s="15" customFormat="1" ht="20.85" customHeight="1">
      <c r="B139" s="200"/>
      <c r="D139" s="201" t="s">
        <v>71</v>
      </c>
      <c r="E139" s="201" t="s">
        <v>1487</v>
      </c>
      <c r="F139" s="201" t="s">
        <v>1488</v>
      </c>
      <c r="I139" s="202"/>
      <c r="J139" s="203">
        <f>BK139</f>
        <v>0</v>
      </c>
      <c r="L139" s="200"/>
      <c r="M139" s="204"/>
      <c r="N139" s="205"/>
      <c r="O139" s="205"/>
      <c r="P139" s="206">
        <f>SUM(P140:P173)</f>
        <v>0</v>
      </c>
      <c r="Q139" s="205"/>
      <c r="R139" s="206">
        <f>SUM(R140:R173)</f>
        <v>0</v>
      </c>
      <c r="S139" s="205"/>
      <c r="T139" s="207">
        <f>SUM(T140:T173)</f>
        <v>0</v>
      </c>
      <c r="AR139" s="201" t="s">
        <v>80</v>
      </c>
      <c r="AT139" s="208" t="s">
        <v>71</v>
      </c>
      <c r="AU139" s="208" t="s">
        <v>151</v>
      </c>
      <c r="AY139" s="201" t="s">
        <v>150</v>
      </c>
      <c r="BK139" s="209">
        <f>SUM(BK140:BK173)</f>
        <v>0</v>
      </c>
    </row>
    <row r="140" spans="1:65" s="2" customFormat="1" ht="16.5" customHeight="1">
      <c r="A140" s="33"/>
      <c r="B140" s="152"/>
      <c r="C140" s="153" t="s">
        <v>80</v>
      </c>
      <c r="D140" s="153" t="s">
        <v>153</v>
      </c>
      <c r="E140" s="154" t="s">
        <v>816</v>
      </c>
      <c r="F140" s="155" t="s">
        <v>1489</v>
      </c>
      <c r="G140" s="156" t="s">
        <v>1490</v>
      </c>
      <c r="H140" s="157">
        <v>0</v>
      </c>
      <c r="I140" s="158"/>
      <c r="J140" s="159">
        <f>ROUND(I140*H140,2)</f>
        <v>0</v>
      </c>
      <c r="K140" s="155" t="s">
        <v>3</v>
      </c>
      <c r="L140" s="34"/>
      <c r="M140" s="160" t="s">
        <v>3</v>
      </c>
      <c r="N140" s="161" t="s">
        <v>43</v>
      </c>
      <c r="O140" s="54"/>
      <c r="P140" s="162">
        <f>O140*H140</f>
        <v>0</v>
      </c>
      <c r="Q140" s="162">
        <v>0</v>
      </c>
      <c r="R140" s="162">
        <f>Q140*H140</f>
        <v>0</v>
      </c>
      <c r="S140" s="162">
        <v>0</v>
      </c>
      <c r="T140" s="163">
        <f>S140*H140</f>
        <v>0</v>
      </c>
      <c r="U140" s="33"/>
      <c r="V140" s="33"/>
      <c r="W140" s="33"/>
      <c r="X140" s="33"/>
      <c r="Y140" s="33"/>
      <c r="Z140" s="33"/>
      <c r="AA140" s="33"/>
      <c r="AB140" s="33"/>
      <c r="AC140" s="33"/>
      <c r="AD140" s="33"/>
      <c r="AE140" s="33"/>
      <c r="AR140" s="164" t="s">
        <v>158</v>
      </c>
      <c r="AT140" s="164" t="s">
        <v>153</v>
      </c>
      <c r="AU140" s="164" t="s">
        <v>158</v>
      </c>
      <c r="AY140" s="18" t="s">
        <v>150</v>
      </c>
      <c r="BE140" s="165">
        <f>IF(N140="základní",J140,0)</f>
        <v>0</v>
      </c>
      <c r="BF140" s="165">
        <f>IF(N140="snížená",J140,0)</f>
        <v>0</v>
      </c>
      <c r="BG140" s="165">
        <f>IF(N140="zákl. přenesená",J140,0)</f>
        <v>0</v>
      </c>
      <c r="BH140" s="165">
        <f>IF(N140="sníž. přenesená",J140,0)</f>
        <v>0</v>
      </c>
      <c r="BI140" s="165">
        <f>IF(N140="nulová",J140,0)</f>
        <v>0</v>
      </c>
      <c r="BJ140" s="18" t="s">
        <v>80</v>
      </c>
      <c r="BK140" s="165">
        <f>ROUND(I140*H140,2)</f>
        <v>0</v>
      </c>
      <c r="BL140" s="18" t="s">
        <v>158</v>
      </c>
      <c r="BM140" s="164" t="s">
        <v>82</v>
      </c>
    </row>
    <row r="141" spans="1:65" s="2" customFormat="1" ht="19.5">
      <c r="A141" s="33"/>
      <c r="B141" s="34"/>
      <c r="C141" s="33"/>
      <c r="D141" s="167" t="s">
        <v>1491</v>
      </c>
      <c r="E141" s="33"/>
      <c r="F141" s="178" t="s">
        <v>1492</v>
      </c>
      <c r="G141" s="33"/>
      <c r="H141" s="33"/>
      <c r="I141" s="92"/>
      <c r="J141" s="33"/>
      <c r="K141" s="33"/>
      <c r="L141" s="34"/>
      <c r="M141" s="176"/>
      <c r="N141" s="177"/>
      <c r="O141" s="54"/>
      <c r="P141" s="54"/>
      <c r="Q141" s="54"/>
      <c r="R141" s="54"/>
      <c r="S141" s="54"/>
      <c r="T141" s="55"/>
      <c r="U141" s="33"/>
      <c r="V141" s="33"/>
      <c r="W141" s="33"/>
      <c r="X141" s="33"/>
      <c r="Y141" s="33"/>
      <c r="Z141" s="33"/>
      <c r="AA141" s="33"/>
      <c r="AB141" s="33"/>
      <c r="AC141" s="33"/>
      <c r="AD141" s="33"/>
      <c r="AE141" s="33"/>
      <c r="AT141" s="18" t="s">
        <v>1491</v>
      </c>
      <c r="AU141" s="18" t="s">
        <v>158</v>
      </c>
    </row>
    <row r="142" spans="1:65" s="2" customFormat="1" ht="16.5" customHeight="1">
      <c r="A142" s="33"/>
      <c r="B142" s="152"/>
      <c r="C142" s="153" t="s">
        <v>82</v>
      </c>
      <c r="D142" s="153" t="s">
        <v>153</v>
      </c>
      <c r="E142" s="154" t="s">
        <v>822</v>
      </c>
      <c r="F142" s="155" t="s">
        <v>1493</v>
      </c>
      <c r="G142" s="156" t="s">
        <v>1490</v>
      </c>
      <c r="H142" s="157">
        <v>0</v>
      </c>
      <c r="I142" s="158"/>
      <c r="J142" s="159">
        <f>ROUND(I142*H142,2)</f>
        <v>0</v>
      </c>
      <c r="K142" s="155" t="s">
        <v>3</v>
      </c>
      <c r="L142" s="34"/>
      <c r="M142" s="160" t="s">
        <v>3</v>
      </c>
      <c r="N142" s="161" t="s">
        <v>43</v>
      </c>
      <c r="O142" s="54"/>
      <c r="P142" s="162">
        <f>O142*H142</f>
        <v>0</v>
      </c>
      <c r="Q142" s="162">
        <v>0</v>
      </c>
      <c r="R142" s="162">
        <f>Q142*H142</f>
        <v>0</v>
      </c>
      <c r="S142" s="162">
        <v>0</v>
      </c>
      <c r="T142" s="163">
        <f>S142*H142</f>
        <v>0</v>
      </c>
      <c r="U142" s="33"/>
      <c r="V142" s="33"/>
      <c r="W142" s="33"/>
      <c r="X142" s="33"/>
      <c r="Y142" s="33"/>
      <c r="Z142" s="33"/>
      <c r="AA142" s="33"/>
      <c r="AB142" s="33"/>
      <c r="AC142" s="33"/>
      <c r="AD142" s="33"/>
      <c r="AE142" s="33"/>
      <c r="AR142" s="164" t="s">
        <v>158</v>
      </c>
      <c r="AT142" s="164" t="s">
        <v>153</v>
      </c>
      <c r="AU142" s="164" t="s">
        <v>158</v>
      </c>
      <c r="AY142" s="18" t="s">
        <v>150</v>
      </c>
      <c r="BE142" s="165">
        <f>IF(N142="základní",J142,0)</f>
        <v>0</v>
      </c>
      <c r="BF142" s="165">
        <f>IF(N142="snížená",J142,0)</f>
        <v>0</v>
      </c>
      <c r="BG142" s="165">
        <f>IF(N142="zákl. přenesená",J142,0)</f>
        <v>0</v>
      </c>
      <c r="BH142" s="165">
        <f>IF(N142="sníž. přenesená",J142,0)</f>
        <v>0</v>
      </c>
      <c r="BI142" s="165">
        <f>IF(N142="nulová",J142,0)</f>
        <v>0</v>
      </c>
      <c r="BJ142" s="18" t="s">
        <v>80</v>
      </c>
      <c r="BK142" s="165">
        <f>ROUND(I142*H142,2)</f>
        <v>0</v>
      </c>
      <c r="BL142" s="18" t="s">
        <v>158</v>
      </c>
      <c r="BM142" s="164" t="s">
        <v>158</v>
      </c>
    </row>
    <row r="143" spans="1:65" s="2" customFormat="1" ht="19.5">
      <c r="A143" s="33"/>
      <c r="B143" s="34"/>
      <c r="C143" s="33"/>
      <c r="D143" s="167" t="s">
        <v>1491</v>
      </c>
      <c r="E143" s="33"/>
      <c r="F143" s="178" t="s">
        <v>1492</v>
      </c>
      <c r="G143" s="33"/>
      <c r="H143" s="33"/>
      <c r="I143" s="92"/>
      <c r="J143" s="33"/>
      <c r="K143" s="33"/>
      <c r="L143" s="34"/>
      <c r="M143" s="176"/>
      <c r="N143" s="177"/>
      <c r="O143" s="54"/>
      <c r="P143" s="54"/>
      <c r="Q143" s="54"/>
      <c r="R143" s="54"/>
      <c r="S143" s="54"/>
      <c r="T143" s="55"/>
      <c r="U143" s="33"/>
      <c r="V143" s="33"/>
      <c r="W143" s="33"/>
      <c r="X143" s="33"/>
      <c r="Y143" s="33"/>
      <c r="Z143" s="33"/>
      <c r="AA143" s="33"/>
      <c r="AB143" s="33"/>
      <c r="AC143" s="33"/>
      <c r="AD143" s="33"/>
      <c r="AE143" s="33"/>
      <c r="AT143" s="18" t="s">
        <v>1491</v>
      </c>
      <c r="AU143" s="18" t="s">
        <v>158</v>
      </c>
    </row>
    <row r="144" spans="1:65" s="2" customFormat="1" ht="16.5" customHeight="1">
      <c r="A144" s="33"/>
      <c r="B144" s="152"/>
      <c r="C144" s="153" t="s">
        <v>151</v>
      </c>
      <c r="D144" s="153" t="s">
        <v>153</v>
      </c>
      <c r="E144" s="154" t="s">
        <v>827</v>
      </c>
      <c r="F144" s="155" t="s">
        <v>1494</v>
      </c>
      <c r="G144" s="156" t="s">
        <v>1490</v>
      </c>
      <c r="H144" s="157">
        <v>0</v>
      </c>
      <c r="I144" s="158"/>
      <c r="J144" s="159">
        <f>ROUND(I144*H144,2)</f>
        <v>0</v>
      </c>
      <c r="K144" s="155" t="s">
        <v>3</v>
      </c>
      <c r="L144" s="34"/>
      <c r="M144" s="160" t="s">
        <v>3</v>
      </c>
      <c r="N144" s="161" t="s">
        <v>43</v>
      </c>
      <c r="O144" s="54"/>
      <c r="P144" s="162">
        <f>O144*H144</f>
        <v>0</v>
      </c>
      <c r="Q144" s="162">
        <v>0</v>
      </c>
      <c r="R144" s="162">
        <f>Q144*H144</f>
        <v>0</v>
      </c>
      <c r="S144" s="162">
        <v>0</v>
      </c>
      <c r="T144" s="163">
        <f>S144*H144</f>
        <v>0</v>
      </c>
      <c r="U144" s="33"/>
      <c r="V144" s="33"/>
      <c r="W144" s="33"/>
      <c r="X144" s="33"/>
      <c r="Y144" s="33"/>
      <c r="Z144" s="33"/>
      <c r="AA144" s="33"/>
      <c r="AB144" s="33"/>
      <c r="AC144" s="33"/>
      <c r="AD144" s="33"/>
      <c r="AE144" s="33"/>
      <c r="AR144" s="164" t="s">
        <v>158</v>
      </c>
      <c r="AT144" s="164" t="s">
        <v>153</v>
      </c>
      <c r="AU144" s="164" t="s">
        <v>158</v>
      </c>
      <c r="AY144" s="18" t="s">
        <v>150</v>
      </c>
      <c r="BE144" s="165">
        <f>IF(N144="základní",J144,0)</f>
        <v>0</v>
      </c>
      <c r="BF144" s="165">
        <f>IF(N144="snížená",J144,0)</f>
        <v>0</v>
      </c>
      <c r="BG144" s="165">
        <f>IF(N144="zákl. přenesená",J144,0)</f>
        <v>0</v>
      </c>
      <c r="BH144" s="165">
        <f>IF(N144="sníž. přenesená",J144,0)</f>
        <v>0</v>
      </c>
      <c r="BI144" s="165">
        <f>IF(N144="nulová",J144,0)</f>
        <v>0</v>
      </c>
      <c r="BJ144" s="18" t="s">
        <v>80</v>
      </c>
      <c r="BK144" s="165">
        <f>ROUND(I144*H144,2)</f>
        <v>0</v>
      </c>
      <c r="BL144" s="18" t="s">
        <v>158</v>
      </c>
      <c r="BM144" s="164" t="s">
        <v>182</v>
      </c>
    </row>
    <row r="145" spans="1:65" s="2" customFormat="1" ht="19.5">
      <c r="A145" s="33"/>
      <c r="B145" s="34"/>
      <c r="C145" s="33"/>
      <c r="D145" s="167" t="s">
        <v>1491</v>
      </c>
      <c r="E145" s="33"/>
      <c r="F145" s="178" t="s">
        <v>1492</v>
      </c>
      <c r="G145" s="33"/>
      <c r="H145" s="33"/>
      <c r="I145" s="92"/>
      <c r="J145" s="33"/>
      <c r="K145" s="33"/>
      <c r="L145" s="34"/>
      <c r="M145" s="176"/>
      <c r="N145" s="177"/>
      <c r="O145" s="54"/>
      <c r="P145" s="54"/>
      <c r="Q145" s="54"/>
      <c r="R145" s="54"/>
      <c r="S145" s="54"/>
      <c r="T145" s="55"/>
      <c r="U145" s="33"/>
      <c r="V145" s="33"/>
      <c r="W145" s="33"/>
      <c r="X145" s="33"/>
      <c r="Y145" s="33"/>
      <c r="Z145" s="33"/>
      <c r="AA145" s="33"/>
      <c r="AB145" s="33"/>
      <c r="AC145" s="33"/>
      <c r="AD145" s="33"/>
      <c r="AE145" s="33"/>
      <c r="AT145" s="18" t="s">
        <v>1491</v>
      </c>
      <c r="AU145" s="18" t="s">
        <v>158</v>
      </c>
    </row>
    <row r="146" spans="1:65" s="2" customFormat="1" ht="16.5" customHeight="1">
      <c r="A146" s="33"/>
      <c r="B146" s="152"/>
      <c r="C146" s="153" t="s">
        <v>158</v>
      </c>
      <c r="D146" s="153" t="s">
        <v>153</v>
      </c>
      <c r="E146" s="154" t="s">
        <v>832</v>
      </c>
      <c r="F146" s="155" t="s">
        <v>1495</v>
      </c>
      <c r="G146" s="156" t="s">
        <v>1490</v>
      </c>
      <c r="H146" s="157">
        <v>1</v>
      </c>
      <c r="I146" s="158"/>
      <c r="J146" s="159">
        <f>ROUND(I146*H146,2)</f>
        <v>0</v>
      </c>
      <c r="K146" s="155" t="s">
        <v>3</v>
      </c>
      <c r="L146" s="34"/>
      <c r="M146" s="160" t="s">
        <v>3</v>
      </c>
      <c r="N146" s="161" t="s">
        <v>43</v>
      </c>
      <c r="O146" s="54"/>
      <c r="P146" s="162">
        <f>O146*H146</f>
        <v>0</v>
      </c>
      <c r="Q146" s="162">
        <v>0</v>
      </c>
      <c r="R146" s="162">
        <f>Q146*H146</f>
        <v>0</v>
      </c>
      <c r="S146" s="162">
        <v>0</v>
      </c>
      <c r="T146" s="163">
        <f>S146*H146</f>
        <v>0</v>
      </c>
      <c r="U146" s="33"/>
      <c r="V146" s="33"/>
      <c r="W146" s="33"/>
      <c r="X146" s="33"/>
      <c r="Y146" s="33"/>
      <c r="Z146" s="33"/>
      <c r="AA146" s="33"/>
      <c r="AB146" s="33"/>
      <c r="AC146" s="33"/>
      <c r="AD146" s="33"/>
      <c r="AE146" s="33"/>
      <c r="AR146" s="164" t="s">
        <v>158</v>
      </c>
      <c r="AT146" s="164" t="s">
        <v>153</v>
      </c>
      <c r="AU146" s="164" t="s">
        <v>158</v>
      </c>
      <c r="AY146" s="18" t="s">
        <v>150</v>
      </c>
      <c r="BE146" s="165">
        <f>IF(N146="základní",J146,0)</f>
        <v>0</v>
      </c>
      <c r="BF146" s="165">
        <f>IF(N146="snížená",J146,0)</f>
        <v>0</v>
      </c>
      <c r="BG146" s="165">
        <f>IF(N146="zákl. přenesená",J146,0)</f>
        <v>0</v>
      </c>
      <c r="BH146" s="165">
        <f>IF(N146="sníž. přenesená",J146,0)</f>
        <v>0</v>
      </c>
      <c r="BI146" s="165">
        <f>IF(N146="nulová",J146,0)</f>
        <v>0</v>
      </c>
      <c r="BJ146" s="18" t="s">
        <v>80</v>
      </c>
      <c r="BK146" s="165">
        <f>ROUND(I146*H146,2)</f>
        <v>0</v>
      </c>
      <c r="BL146" s="18" t="s">
        <v>158</v>
      </c>
      <c r="BM146" s="164" t="s">
        <v>197</v>
      </c>
    </row>
    <row r="147" spans="1:65" s="2" customFormat="1" ht="19.5">
      <c r="A147" s="33"/>
      <c r="B147" s="34"/>
      <c r="C147" s="33"/>
      <c r="D147" s="167" t="s">
        <v>1491</v>
      </c>
      <c r="E147" s="33"/>
      <c r="F147" s="178" t="s">
        <v>1492</v>
      </c>
      <c r="G147" s="33"/>
      <c r="H147" s="33"/>
      <c r="I147" s="92"/>
      <c r="J147" s="33"/>
      <c r="K147" s="33"/>
      <c r="L147" s="34"/>
      <c r="M147" s="176"/>
      <c r="N147" s="177"/>
      <c r="O147" s="54"/>
      <c r="P147" s="54"/>
      <c r="Q147" s="54"/>
      <c r="R147" s="54"/>
      <c r="S147" s="54"/>
      <c r="T147" s="55"/>
      <c r="U147" s="33"/>
      <c r="V147" s="33"/>
      <c r="W147" s="33"/>
      <c r="X147" s="33"/>
      <c r="Y147" s="33"/>
      <c r="Z147" s="33"/>
      <c r="AA147" s="33"/>
      <c r="AB147" s="33"/>
      <c r="AC147" s="33"/>
      <c r="AD147" s="33"/>
      <c r="AE147" s="33"/>
      <c r="AT147" s="18" t="s">
        <v>1491</v>
      </c>
      <c r="AU147" s="18" t="s">
        <v>158</v>
      </c>
    </row>
    <row r="148" spans="1:65" s="2" customFormat="1" ht="16.5" customHeight="1">
      <c r="A148" s="33"/>
      <c r="B148" s="152"/>
      <c r="C148" s="153" t="s">
        <v>177</v>
      </c>
      <c r="D148" s="153" t="s">
        <v>153</v>
      </c>
      <c r="E148" s="154" t="s">
        <v>836</v>
      </c>
      <c r="F148" s="155" t="s">
        <v>1496</v>
      </c>
      <c r="G148" s="156" t="s">
        <v>1490</v>
      </c>
      <c r="H148" s="157">
        <v>0</v>
      </c>
      <c r="I148" s="158"/>
      <c r="J148" s="159">
        <f>ROUND(I148*H148,2)</f>
        <v>0</v>
      </c>
      <c r="K148" s="155" t="s">
        <v>3</v>
      </c>
      <c r="L148" s="34"/>
      <c r="M148" s="160" t="s">
        <v>3</v>
      </c>
      <c r="N148" s="161" t="s">
        <v>43</v>
      </c>
      <c r="O148" s="54"/>
      <c r="P148" s="162">
        <f>O148*H148</f>
        <v>0</v>
      </c>
      <c r="Q148" s="162">
        <v>0</v>
      </c>
      <c r="R148" s="162">
        <f>Q148*H148</f>
        <v>0</v>
      </c>
      <c r="S148" s="162">
        <v>0</v>
      </c>
      <c r="T148" s="163">
        <f>S148*H148</f>
        <v>0</v>
      </c>
      <c r="U148" s="33"/>
      <c r="V148" s="33"/>
      <c r="W148" s="33"/>
      <c r="X148" s="33"/>
      <c r="Y148" s="33"/>
      <c r="Z148" s="33"/>
      <c r="AA148" s="33"/>
      <c r="AB148" s="33"/>
      <c r="AC148" s="33"/>
      <c r="AD148" s="33"/>
      <c r="AE148" s="33"/>
      <c r="AR148" s="164" t="s">
        <v>158</v>
      </c>
      <c r="AT148" s="164" t="s">
        <v>153</v>
      </c>
      <c r="AU148" s="164" t="s">
        <v>158</v>
      </c>
      <c r="AY148" s="18" t="s">
        <v>150</v>
      </c>
      <c r="BE148" s="165">
        <f>IF(N148="základní",J148,0)</f>
        <v>0</v>
      </c>
      <c r="BF148" s="165">
        <f>IF(N148="snížená",J148,0)</f>
        <v>0</v>
      </c>
      <c r="BG148" s="165">
        <f>IF(N148="zákl. přenesená",J148,0)</f>
        <v>0</v>
      </c>
      <c r="BH148" s="165">
        <f>IF(N148="sníž. přenesená",J148,0)</f>
        <v>0</v>
      </c>
      <c r="BI148" s="165">
        <f>IF(N148="nulová",J148,0)</f>
        <v>0</v>
      </c>
      <c r="BJ148" s="18" t="s">
        <v>80</v>
      </c>
      <c r="BK148" s="165">
        <f>ROUND(I148*H148,2)</f>
        <v>0</v>
      </c>
      <c r="BL148" s="18" t="s">
        <v>158</v>
      </c>
      <c r="BM148" s="164" t="s">
        <v>208</v>
      </c>
    </row>
    <row r="149" spans="1:65" s="2" customFormat="1" ht="19.5">
      <c r="A149" s="33"/>
      <c r="B149" s="34"/>
      <c r="C149" s="33"/>
      <c r="D149" s="167" t="s">
        <v>1491</v>
      </c>
      <c r="E149" s="33"/>
      <c r="F149" s="178" t="s">
        <v>1492</v>
      </c>
      <c r="G149" s="33"/>
      <c r="H149" s="33"/>
      <c r="I149" s="92"/>
      <c r="J149" s="33"/>
      <c r="K149" s="33"/>
      <c r="L149" s="34"/>
      <c r="M149" s="176"/>
      <c r="N149" s="177"/>
      <c r="O149" s="54"/>
      <c r="P149" s="54"/>
      <c r="Q149" s="54"/>
      <c r="R149" s="54"/>
      <c r="S149" s="54"/>
      <c r="T149" s="55"/>
      <c r="U149" s="33"/>
      <c r="V149" s="33"/>
      <c r="W149" s="33"/>
      <c r="X149" s="33"/>
      <c r="Y149" s="33"/>
      <c r="Z149" s="33"/>
      <c r="AA149" s="33"/>
      <c r="AB149" s="33"/>
      <c r="AC149" s="33"/>
      <c r="AD149" s="33"/>
      <c r="AE149" s="33"/>
      <c r="AT149" s="18" t="s">
        <v>1491</v>
      </c>
      <c r="AU149" s="18" t="s">
        <v>158</v>
      </c>
    </row>
    <row r="150" spans="1:65" s="2" customFormat="1" ht="16.5" customHeight="1">
      <c r="A150" s="33"/>
      <c r="B150" s="152"/>
      <c r="C150" s="153" t="s">
        <v>182</v>
      </c>
      <c r="D150" s="153" t="s">
        <v>153</v>
      </c>
      <c r="E150" s="154" t="s">
        <v>840</v>
      </c>
      <c r="F150" s="155" t="s">
        <v>1497</v>
      </c>
      <c r="G150" s="156" t="s">
        <v>1490</v>
      </c>
      <c r="H150" s="157">
        <v>29</v>
      </c>
      <c r="I150" s="158"/>
      <c r="J150" s="159">
        <f>ROUND(I150*H150,2)</f>
        <v>0</v>
      </c>
      <c r="K150" s="155" t="s">
        <v>3</v>
      </c>
      <c r="L150" s="34"/>
      <c r="M150" s="160" t="s">
        <v>3</v>
      </c>
      <c r="N150" s="161" t="s">
        <v>43</v>
      </c>
      <c r="O150" s="54"/>
      <c r="P150" s="162">
        <f>O150*H150</f>
        <v>0</v>
      </c>
      <c r="Q150" s="162">
        <v>0</v>
      </c>
      <c r="R150" s="162">
        <f>Q150*H150</f>
        <v>0</v>
      </c>
      <c r="S150" s="162">
        <v>0</v>
      </c>
      <c r="T150" s="163">
        <f>S150*H150</f>
        <v>0</v>
      </c>
      <c r="U150" s="33"/>
      <c r="V150" s="33"/>
      <c r="W150" s="33"/>
      <c r="X150" s="33"/>
      <c r="Y150" s="33"/>
      <c r="Z150" s="33"/>
      <c r="AA150" s="33"/>
      <c r="AB150" s="33"/>
      <c r="AC150" s="33"/>
      <c r="AD150" s="33"/>
      <c r="AE150" s="33"/>
      <c r="AR150" s="164" t="s">
        <v>158</v>
      </c>
      <c r="AT150" s="164" t="s">
        <v>153</v>
      </c>
      <c r="AU150" s="164" t="s">
        <v>158</v>
      </c>
      <c r="AY150" s="18" t="s">
        <v>150</v>
      </c>
      <c r="BE150" s="165">
        <f>IF(N150="základní",J150,0)</f>
        <v>0</v>
      </c>
      <c r="BF150" s="165">
        <f>IF(N150="snížená",J150,0)</f>
        <v>0</v>
      </c>
      <c r="BG150" s="165">
        <f>IF(N150="zákl. přenesená",J150,0)</f>
        <v>0</v>
      </c>
      <c r="BH150" s="165">
        <f>IF(N150="sníž. přenesená",J150,0)</f>
        <v>0</v>
      </c>
      <c r="BI150" s="165">
        <f>IF(N150="nulová",J150,0)</f>
        <v>0</v>
      </c>
      <c r="BJ150" s="18" t="s">
        <v>80</v>
      </c>
      <c r="BK150" s="165">
        <f>ROUND(I150*H150,2)</f>
        <v>0</v>
      </c>
      <c r="BL150" s="18" t="s">
        <v>158</v>
      </c>
      <c r="BM150" s="164" t="s">
        <v>221</v>
      </c>
    </row>
    <row r="151" spans="1:65" s="2" customFormat="1" ht="19.5">
      <c r="A151" s="33"/>
      <c r="B151" s="34"/>
      <c r="C151" s="33"/>
      <c r="D151" s="167" t="s">
        <v>1491</v>
      </c>
      <c r="E151" s="33"/>
      <c r="F151" s="178" t="s">
        <v>1492</v>
      </c>
      <c r="G151" s="33"/>
      <c r="H151" s="33"/>
      <c r="I151" s="92"/>
      <c r="J151" s="33"/>
      <c r="K151" s="33"/>
      <c r="L151" s="34"/>
      <c r="M151" s="176"/>
      <c r="N151" s="177"/>
      <c r="O151" s="54"/>
      <c r="P151" s="54"/>
      <c r="Q151" s="54"/>
      <c r="R151" s="54"/>
      <c r="S151" s="54"/>
      <c r="T151" s="55"/>
      <c r="U151" s="33"/>
      <c r="V151" s="33"/>
      <c r="W151" s="33"/>
      <c r="X151" s="33"/>
      <c r="Y151" s="33"/>
      <c r="Z151" s="33"/>
      <c r="AA151" s="33"/>
      <c r="AB151" s="33"/>
      <c r="AC151" s="33"/>
      <c r="AD151" s="33"/>
      <c r="AE151" s="33"/>
      <c r="AT151" s="18" t="s">
        <v>1491</v>
      </c>
      <c r="AU151" s="18" t="s">
        <v>158</v>
      </c>
    </row>
    <row r="152" spans="1:65" s="2" customFormat="1" ht="16.5" customHeight="1">
      <c r="A152" s="33"/>
      <c r="B152" s="152"/>
      <c r="C152" s="153" t="s">
        <v>190</v>
      </c>
      <c r="D152" s="153" t="s">
        <v>153</v>
      </c>
      <c r="E152" s="154" t="s">
        <v>854</v>
      </c>
      <c r="F152" s="155" t="s">
        <v>1498</v>
      </c>
      <c r="G152" s="156" t="s">
        <v>1490</v>
      </c>
      <c r="H152" s="157">
        <v>29</v>
      </c>
      <c r="I152" s="158"/>
      <c r="J152" s="159">
        <f>ROUND(I152*H152,2)</f>
        <v>0</v>
      </c>
      <c r="K152" s="155" t="s">
        <v>3</v>
      </c>
      <c r="L152" s="34"/>
      <c r="M152" s="160" t="s">
        <v>3</v>
      </c>
      <c r="N152" s="161" t="s">
        <v>43</v>
      </c>
      <c r="O152" s="54"/>
      <c r="P152" s="162">
        <f>O152*H152</f>
        <v>0</v>
      </c>
      <c r="Q152" s="162">
        <v>0</v>
      </c>
      <c r="R152" s="162">
        <f>Q152*H152</f>
        <v>0</v>
      </c>
      <c r="S152" s="162">
        <v>0</v>
      </c>
      <c r="T152" s="163">
        <f>S152*H152</f>
        <v>0</v>
      </c>
      <c r="U152" s="33"/>
      <c r="V152" s="33"/>
      <c r="W152" s="33"/>
      <c r="X152" s="33"/>
      <c r="Y152" s="33"/>
      <c r="Z152" s="33"/>
      <c r="AA152" s="33"/>
      <c r="AB152" s="33"/>
      <c r="AC152" s="33"/>
      <c r="AD152" s="33"/>
      <c r="AE152" s="33"/>
      <c r="AR152" s="164" t="s">
        <v>158</v>
      </c>
      <c r="AT152" s="164" t="s">
        <v>153</v>
      </c>
      <c r="AU152" s="164" t="s">
        <v>158</v>
      </c>
      <c r="AY152" s="18" t="s">
        <v>150</v>
      </c>
      <c r="BE152" s="165">
        <f>IF(N152="základní",J152,0)</f>
        <v>0</v>
      </c>
      <c r="BF152" s="165">
        <f>IF(N152="snížená",J152,0)</f>
        <v>0</v>
      </c>
      <c r="BG152" s="165">
        <f>IF(N152="zákl. přenesená",J152,0)</f>
        <v>0</v>
      </c>
      <c r="BH152" s="165">
        <f>IF(N152="sníž. přenesená",J152,0)</f>
        <v>0</v>
      </c>
      <c r="BI152" s="165">
        <f>IF(N152="nulová",J152,0)</f>
        <v>0</v>
      </c>
      <c r="BJ152" s="18" t="s">
        <v>80</v>
      </c>
      <c r="BK152" s="165">
        <f>ROUND(I152*H152,2)</f>
        <v>0</v>
      </c>
      <c r="BL152" s="18" t="s">
        <v>158</v>
      </c>
      <c r="BM152" s="164" t="s">
        <v>237</v>
      </c>
    </row>
    <row r="153" spans="1:65" s="2" customFormat="1" ht="19.5">
      <c r="A153" s="33"/>
      <c r="B153" s="34"/>
      <c r="C153" s="33"/>
      <c r="D153" s="167" t="s">
        <v>1491</v>
      </c>
      <c r="E153" s="33"/>
      <c r="F153" s="178" t="s">
        <v>1492</v>
      </c>
      <c r="G153" s="33"/>
      <c r="H153" s="33"/>
      <c r="I153" s="92"/>
      <c r="J153" s="33"/>
      <c r="K153" s="33"/>
      <c r="L153" s="34"/>
      <c r="M153" s="176"/>
      <c r="N153" s="177"/>
      <c r="O153" s="54"/>
      <c r="P153" s="54"/>
      <c r="Q153" s="54"/>
      <c r="R153" s="54"/>
      <c r="S153" s="54"/>
      <c r="T153" s="55"/>
      <c r="U153" s="33"/>
      <c r="V153" s="33"/>
      <c r="W153" s="33"/>
      <c r="X153" s="33"/>
      <c r="Y153" s="33"/>
      <c r="Z153" s="33"/>
      <c r="AA153" s="33"/>
      <c r="AB153" s="33"/>
      <c r="AC153" s="33"/>
      <c r="AD153" s="33"/>
      <c r="AE153" s="33"/>
      <c r="AT153" s="18" t="s">
        <v>1491</v>
      </c>
      <c r="AU153" s="18" t="s">
        <v>158</v>
      </c>
    </row>
    <row r="154" spans="1:65" s="2" customFormat="1" ht="16.5" customHeight="1">
      <c r="A154" s="33"/>
      <c r="B154" s="152"/>
      <c r="C154" s="153" t="s">
        <v>197</v>
      </c>
      <c r="D154" s="153" t="s">
        <v>153</v>
      </c>
      <c r="E154" s="154" t="s">
        <v>860</v>
      </c>
      <c r="F154" s="155" t="s">
        <v>1499</v>
      </c>
      <c r="G154" s="156" t="s">
        <v>1490</v>
      </c>
      <c r="H154" s="157">
        <v>4</v>
      </c>
      <c r="I154" s="158"/>
      <c r="J154" s="159">
        <f>ROUND(I154*H154,2)</f>
        <v>0</v>
      </c>
      <c r="K154" s="155" t="s">
        <v>3</v>
      </c>
      <c r="L154" s="34"/>
      <c r="M154" s="160" t="s">
        <v>3</v>
      </c>
      <c r="N154" s="161" t="s">
        <v>43</v>
      </c>
      <c r="O154" s="54"/>
      <c r="P154" s="162">
        <f>O154*H154</f>
        <v>0</v>
      </c>
      <c r="Q154" s="162">
        <v>0</v>
      </c>
      <c r="R154" s="162">
        <f>Q154*H154</f>
        <v>0</v>
      </c>
      <c r="S154" s="162">
        <v>0</v>
      </c>
      <c r="T154" s="163">
        <f>S154*H154</f>
        <v>0</v>
      </c>
      <c r="U154" s="33"/>
      <c r="V154" s="33"/>
      <c r="W154" s="33"/>
      <c r="X154" s="33"/>
      <c r="Y154" s="33"/>
      <c r="Z154" s="33"/>
      <c r="AA154" s="33"/>
      <c r="AB154" s="33"/>
      <c r="AC154" s="33"/>
      <c r="AD154" s="33"/>
      <c r="AE154" s="33"/>
      <c r="AR154" s="164" t="s">
        <v>158</v>
      </c>
      <c r="AT154" s="164" t="s">
        <v>153</v>
      </c>
      <c r="AU154" s="164" t="s">
        <v>158</v>
      </c>
      <c r="AY154" s="18" t="s">
        <v>150</v>
      </c>
      <c r="BE154" s="165">
        <f>IF(N154="základní",J154,0)</f>
        <v>0</v>
      </c>
      <c r="BF154" s="165">
        <f>IF(N154="snížená",J154,0)</f>
        <v>0</v>
      </c>
      <c r="BG154" s="165">
        <f>IF(N154="zákl. přenesená",J154,0)</f>
        <v>0</v>
      </c>
      <c r="BH154" s="165">
        <f>IF(N154="sníž. přenesená",J154,0)</f>
        <v>0</v>
      </c>
      <c r="BI154" s="165">
        <f>IF(N154="nulová",J154,0)</f>
        <v>0</v>
      </c>
      <c r="BJ154" s="18" t="s">
        <v>80</v>
      </c>
      <c r="BK154" s="165">
        <f>ROUND(I154*H154,2)</f>
        <v>0</v>
      </c>
      <c r="BL154" s="18" t="s">
        <v>158</v>
      </c>
      <c r="BM154" s="164" t="s">
        <v>246</v>
      </c>
    </row>
    <row r="155" spans="1:65" s="2" customFormat="1" ht="19.5">
      <c r="A155" s="33"/>
      <c r="B155" s="34"/>
      <c r="C155" s="33"/>
      <c r="D155" s="167" t="s">
        <v>1491</v>
      </c>
      <c r="E155" s="33"/>
      <c r="F155" s="178" t="s">
        <v>1492</v>
      </c>
      <c r="G155" s="33"/>
      <c r="H155" s="33"/>
      <c r="I155" s="92"/>
      <c r="J155" s="33"/>
      <c r="K155" s="33"/>
      <c r="L155" s="34"/>
      <c r="M155" s="176"/>
      <c r="N155" s="177"/>
      <c r="O155" s="54"/>
      <c r="P155" s="54"/>
      <c r="Q155" s="54"/>
      <c r="R155" s="54"/>
      <c r="S155" s="54"/>
      <c r="T155" s="55"/>
      <c r="U155" s="33"/>
      <c r="V155" s="33"/>
      <c r="W155" s="33"/>
      <c r="X155" s="33"/>
      <c r="Y155" s="33"/>
      <c r="Z155" s="33"/>
      <c r="AA155" s="33"/>
      <c r="AB155" s="33"/>
      <c r="AC155" s="33"/>
      <c r="AD155" s="33"/>
      <c r="AE155" s="33"/>
      <c r="AT155" s="18" t="s">
        <v>1491</v>
      </c>
      <c r="AU155" s="18" t="s">
        <v>158</v>
      </c>
    </row>
    <row r="156" spans="1:65" s="2" customFormat="1" ht="16.5" customHeight="1">
      <c r="A156" s="33"/>
      <c r="B156" s="152"/>
      <c r="C156" s="153" t="s">
        <v>203</v>
      </c>
      <c r="D156" s="153" t="s">
        <v>153</v>
      </c>
      <c r="E156" s="154" t="s">
        <v>865</v>
      </c>
      <c r="F156" s="155" t="s">
        <v>1500</v>
      </c>
      <c r="G156" s="156" t="s">
        <v>1490</v>
      </c>
      <c r="H156" s="157">
        <v>4</v>
      </c>
      <c r="I156" s="158"/>
      <c r="J156" s="159">
        <f>ROUND(I156*H156,2)</f>
        <v>0</v>
      </c>
      <c r="K156" s="155" t="s">
        <v>3</v>
      </c>
      <c r="L156" s="34"/>
      <c r="M156" s="160" t="s">
        <v>3</v>
      </c>
      <c r="N156" s="161" t="s">
        <v>43</v>
      </c>
      <c r="O156" s="54"/>
      <c r="P156" s="162">
        <f>O156*H156</f>
        <v>0</v>
      </c>
      <c r="Q156" s="162">
        <v>0</v>
      </c>
      <c r="R156" s="162">
        <f>Q156*H156</f>
        <v>0</v>
      </c>
      <c r="S156" s="162">
        <v>0</v>
      </c>
      <c r="T156" s="163">
        <f>S156*H156</f>
        <v>0</v>
      </c>
      <c r="U156" s="33"/>
      <c r="V156" s="33"/>
      <c r="W156" s="33"/>
      <c r="X156" s="33"/>
      <c r="Y156" s="33"/>
      <c r="Z156" s="33"/>
      <c r="AA156" s="33"/>
      <c r="AB156" s="33"/>
      <c r="AC156" s="33"/>
      <c r="AD156" s="33"/>
      <c r="AE156" s="33"/>
      <c r="AR156" s="164" t="s">
        <v>158</v>
      </c>
      <c r="AT156" s="164" t="s">
        <v>153</v>
      </c>
      <c r="AU156" s="164" t="s">
        <v>158</v>
      </c>
      <c r="AY156" s="18" t="s">
        <v>150</v>
      </c>
      <c r="BE156" s="165">
        <f>IF(N156="základní",J156,0)</f>
        <v>0</v>
      </c>
      <c r="BF156" s="165">
        <f>IF(N156="snížená",J156,0)</f>
        <v>0</v>
      </c>
      <c r="BG156" s="165">
        <f>IF(N156="zákl. přenesená",J156,0)</f>
        <v>0</v>
      </c>
      <c r="BH156" s="165">
        <f>IF(N156="sníž. přenesená",J156,0)</f>
        <v>0</v>
      </c>
      <c r="BI156" s="165">
        <f>IF(N156="nulová",J156,0)</f>
        <v>0</v>
      </c>
      <c r="BJ156" s="18" t="s">
        <v>80</v>
      </c>
      <c r="BK156" s="165">
        <f>ROUND(I156*H156,2)</f>
        <v>0</v>
      </c>
      <c r="BL156" s="18" t="s">
        <v>158</v>
      </c>
      <c r="BM156" s="164" t="s">
        <v>257</v>
      </c>
    </row>
    <row r="157" spans="1:65" s="2" customFormat="1" ht="19.5">
      <c r="A157" s="33"/>
      <c r="B157" s="34"/>
      <c r="C157" s="33"/>
      <c r="D157" s="167" t="s">
        <v>1491</v>
      </c>
      <c r="E157" s="33"/>
      <c r="F157" s="178" t="s">
        <v>1492</v>
      </c>
      <c r="G157" s="33"/>
      <c r="H157" s="33"/>
      <c r="I157" s="92"/>
      <c r="J157" s="33"/>
      <c r="K157" s="33"/>
      <c r="L157" s="34"/>
      <c r="M157" s="176"/>
      <c r="N157" s="177"/>
      <c r="O157" s="54"/>
      <c r="P157" s="54"/>
      <c r="Q157" s="54"/>
      <c r="R157" s="54"/>
      <c r="S157" s="54"/>
      <c r="T157" s="55"/>
      <c r="U157" s="33"/>
      <c r="V157" s="33"/>
      <c r="W157" s="33"/>
      <c r="X157" s="33"/>
      <c r="Y157" s="33"/>
      <c r="Z157" s="33"/>
      <c r="AA157" s="33"/>
      <c r="AB157" s="33"/>
      <c r="AC157" s="33"/>
      <c r="AD157" s="33"/>
      <c r="AE157" s="33"/>
      <c r="AT157" s="18" t="s">
        <v>1491</v>
      </c>
      <c r="AU157" s="18" t="s">
        <v>158</v>
      </c>
    </row>
    <row r="158" spans="1:65" s="2" customFormat="1" ht="16.5" customHeight="1">
      <c r="A158" s="33"/>
      <c r="B158" s="152"/>
      <c r="C158" s="153" t="s">
        <v>208</v>
      </c>
      <c r="D158" s="153" t="s">
        <v>153</v>
      </c>
      <c r="E158" s="154" t="s">
        <v>876</v>
      </c>
      <c r="F158" s="155" t="s">
        <v>1501</v>
      </c>
      <c r="G158" s="156" t="s">
        <v>1490</v>
      </c>
      <c r="H158" s="157">
        <v>1</v>
      </c>
      <c r="I158" s="158"/>
      <c r="J158" s="159">
        <f>ROUND(I158*H158,2)</f>
        <v>0</v>
      </c>
      <c r="K158" s="155" t="s">
        <v>3</v>
      </c>
      <c r="L158" s="34"/>
      <c r="M158" s="160" t="s">
        <v>3</v>
      </c>
      <c r="N158" s="161" t="s">
        <v>43</v>
      </c>
      <c r="O158" s="54"/>
      <c r="P158" s="162">
        <f>O158*H158</f>
        <v>0</v>
      </c>
      <c r="Q158" s="162">
        <v>0</v>
      </c>
      <c r="R158" s="162">
        <f>Q158*H158</f>
        <v>0</v>
      </c>
      <c r="S158" s="162">
        <v>0</v>
      </c>
      <c r="T158" s="163">
        <f>S158*H158</f>
        <v>0</v>
      </c>
      <c r="U158" s="33"/>
      <c r="V158" s="33"/>
      <c r="W158" s="33"/>
      <c r="X158" s="33"/>
      <c r="Y158" s="33"/>
      <c r="Z158" s="33"/>
      <c r="AA158" s="33"/>
      <c r="AB158" s="33"/>
      <c r="AC158" s="33"/>
      <c r="AD158" s="33"/>
      <c r="AE158" s="33"/>
      <c r="AR158" s="164" t="s">
        <v>158</v>
      </c>
      <c r="AT158" s="164" t="s">
        <v>153</v>
      </c>
      <c r="AU158" s="164" t="s">
        <v>158</v>
      </c>
      <c r="AY158" s="18" t="s">
        <v>150</v>
      </c>
      <c r="BE158" s="165">
        <f>IF(N158="základní",J158,0)</f>
        <v>0</v>
      </c>
      <c r="BF158" s="165">
        <f>IF(N158="snížená",J158,0)</f>
        <v>0</v>
      </c>
      <c r="BG158" s="165">
        <f>IF(N158="zákl. přenesená",J158,0)</f>
        <v>0</v>
      </c>
      <c r="BH158" s="165">
        <f>IF(N158="sníž. přenesená",J158,0)</f>
        <v>0</v>
      </c>
      <c r="BI158" s="165">
        <f>IF(N158="nulová",J158,0)</f>
        <v>0</v>
      </c>
      <c r="BJ158" s="18" t="s">
        <v>80</v>
      </c>
      <c r="BK158" s="165">
        <f>ROUND(I158*H158,2)</f>
        <v>0</v>
      </c>
      <c r="BL158" s="18" t="s">
        <v>158</v>
      </c>
      <c r="BM158" s="164" t="s">
        <v>267</v>
      </c>
    </row>
    <row r="159" spans="1:65" s="2" customFormat="1" ht="19.5">
      <c r="A159" s="33"/>
      <c r="B159" s="34"/>
      <c r="C159" s="33"/>
      <c r="D159" s="167" t="s">
        <v>1491</v>
      </c>
      <c r="E159" s="33"/>
      <c r="F159" s="178" t="s">
        <v>1492</v>
      </c>
      <c r="G159" s="33"/>
      <c r="H159" s="33"/>
      <c r="I159" s="92"/>
      <c r="J159" s="33"/>
      <c r="K159" s="33"/>
      <c r="L159" s="34"/>
      <c r="M159" s="176"/>
      <c r="N159" s="177"/>
      <c r="O159" s="54"/>
      <c r="P159" s="54"/>
      <c r="Q159" s="54"/>
      <c r="R159" s="54"/>
      <c r="S159" s="54"/>
      <c r="T159" s="55"/>
      <c r="U159" s="33"/>
      <c r="V159" s="33"/>
      <c r="W159" s="33"/>
      <c r="X159" s="33"/>
      <c r="Y159" s="33"/>
      <c r="Z159" s="33"/>
      <c r="AA159" s="33"/>
      <c r="AB159" s="33"/>
      <c r="AC159" s="33"/>
      <c r="AD159" s="33"/>
      <c r="AE159" s="33"/>
      <c r="AT159" s="18" t="s">
        <v>1491</v>
      </c>
      <c r="AU159" s="18" t="s">
        <v>158</v>
      </c>
    </row>
    <row r="160" spans="1:65" s="2" customFormat="1" ht="16.5" customHeight="1">
      <c r="A160" s="33"/>
      <c r="B160" s="152"/>
      <c r="C160" s="153" t="s">
        <v>213</v>
      </c>
      <c r="D160" s="153" t="s">
        <v>153</v>
      </c>
      <c r="E160" s="154" t="s">
        <v>881</v>
      </c>
      <c r="F160" s="155" t="s">
        <v>1502</v>
      </c>
      <c r="G160" s="156" t="s">
        <v>1490</v>
      </c>
      <c r="H160" s="157">
        <v>2</v>
      </c>
      <c r="I160" s="158"/>
      <c r="J160" s="159">
        <f>ROUND(I160*H160,2)</f>
        <v>0</v>
      </c>
      <c r="K160" s="155" t="s">
        <v>3</v>
      </c>
      <c r="L160" s="34"/>
      <c r="M160" s="160" t="s">
        <v>3</v>
      </c>
      <c r="N160" s="161" t="s">
        <v>43</v>
      </c>
      <c r="O160" s="54"/>
      <c r="P160" s="162">
        <f>O160*H160</f>
        <v>0</v>
      </c>
      <c r="Q160" s="162">
        <v>0</v>
      </c>
      <c r="R160" s="162">
        <f>Q160*H160</f>
        <v>0</v>
      </c>
      <c r="S160" s="162">
        <v>0</v>
      </c>
      <c r="T160" s="163">
        <f>S160*H160</f>
        <v>0</v>
      </c>
      <c r="U160" s="33"/>
      <c r="V160" s="33"/>
      <c r="W160" s="33"/>
      <c r="X160" s="33"/>
      <c r="Y160" s="33"/>
      <c r="Z160" s="33"/>
      <c r="AA160" s="33"/>
      <c r="AB160" s="33"/>
      <c r="AC160" s="33"/>
      <c r="AD160" s="33"/>
      <c r="AE160" s="33"/>
      <c r="AR160" s="164" t="s">
        <v>158</v>
      </c>
      <c r="AT160" s="164" t="s">
        <v>153</v>
      </c>
      <c r="AU160" s="164" t="s">
        <v>158</v>
      </c>
      <c r="AY160" s="18" t="s">
        <v>150</v>
      </c>
      <c r="BE160" s="165">
        <f>IF(N160="základní",J160,0)</f>
        <v>0</v>
      </c>
      <c r="BF160" s="165">
        <f>IF(N160="snížená",J160,0)</f>
        <v>0</v>
      </c>
      <c r="BG160" s="165">
        <f>IF(N160="zákl. přenesená",J160,0)</f>
        <v>0</v>
      </c>
      <c r="BH160" s="165">
        <f>IF(N160="sníž. přenesená",J160,0)</f>
        <v>0</v>
      </c>
      <c r="BI160" s="165">
        <f>IF(N160="nulová",J160,0)</f>
        <v>0</v>
      </c>
      <c r="BJ160" s="18" t="s">
        <v>80</v>
      </c>
      <c r="BK160" s="165">
        <f>ROUND(I160*H160,2)</f>
        <v>0</v>
      </c>
      <c r="BL160" s="18" t="s">
        <v>158</v>
      </c>
      <c r="BM160" s="164" t="s">
        <v>276</v>
      </c>
    </row>
    <row r="161" spans="1:65" s="2" customFormat="1" ht="19.5">
      <c r="A161" s="33"/>
      <c r="B161" s="34"/>
      <c r="C161" s="33"/>
      <c r="D161" s="167" t="s">
        <v>1491</v>
      </c>
      <c r="E161" s="33"/>
      <c r="F161" s="178" t="s">
        <v>1492</v>
      </c>
      <c r="G161" s="33"/>
      <c r="H161" s="33"/>
      <c r="I161" s="92"/>
      <c r="J161" s="33"/>
      <c r="K161" s="33"/>
      <c r="L161" s="34"/>
      <c r="M161" s="176"/>
      <c r="N161" s="177"/>
      <c r="O161" s="54"/>
      <c r="P161" s="54"/>
      <c r="Q161" s="54"/>
      <c r="R161" s="54"/>
      <c r="S161" s="54"/>
      <c r="T161" s="55"/>
      <c r="U161" s="33"/>
      <c r="V161" s="33"/>
      <c r="W161" s="33"/>
      <c r="X161" s="33"/>
      <c r="Y161" s="33"/>
      <c r="Z161" s="33"/>
      <c r="AA161" s="33"/>
      <c r="AB161" s="33"/>
      <c r="AC161" s="33"/>
      <c r="AD161" s="33"/>
      <c r="AE161" s="33"/>
      <c r="AT161" s="18" t="s">
        <v>1491</v>
      </c>
      <c r="AU161" s="18" t="s">
        <v>158</v>
      </c>
    </row>
    <row r="162" spans="1:65" s="2" customFormat="1" ht="16.5" customHeight="1">
      <c r="A162" s="33"/>
      <c r="B162" s="152"/>
      <c r="C162" s="153" t="s">
        <v>221</v>
      </c>
      <c r="D162" s="153" t="s">
        <v>153</v>
      </c>
      <c r="E162" s="154" t="s">
        <v>890</v>
      </c>
      <c r="F162" s="155" t="s">
        <v>1503</v>
      </c>
      <c r="G162" s="156" t="s">
        <v>1490</v>
      </c>
      <c r="H162" s="157">
        <v>2</v>
      </c>
      <c r="I162" s="158"/>
      <c r="J162" s="159">
        <f>ROUND(I162*H162,2)</f>
        <v>0</v>
      </c>
      <c r="K162" s="155" t="s">
        <v>3</v>
      </c>
      <c r="L162" s="34"/>
      <c r="M162" s="160" t="s">
        <v>3</v>
      </c>
      <c r="N162" s="161" t="s">
        <v>43</v>
      </c>
      <c r="O162" s="54"/>
      <c r="P162" s="162">
        <f>O162*H162</f>
        <v>0</v>
      </c>
      <c r="Q162" s="162">
        <v>0</v>
      </c>
      <c r="R162" s="162">
        <f>Q162*H162</f>
        <v>0</v>
      </c>
      <c r="S162" s="162">
        <v>0</v>
      </c>
      <c r="T162" s="163">
        <f>S162*H162</f>
        <v>0</v>
      </c>
      <c r="U162" s="33"/>
      <c r="V162" s="33"/>
      <c r="W162" s="33"/>
      <c r="X162" s="33"/>
      <c r="Y162" s="33"/>
      <c r="Z162" s="33"/>
      <c r="AA162" s="33"/>
      <c r="AB162" s="33"/>
      <c r="AC162" s="33"/>
      <c r="AD162" s="33"/>
      <c r="AE162" s="33"/>
      <c r="AR162" s="164" t="s">
        <v>158</v>
      </c>
      <c r="AT162" s="164" t="s">
        <v>153</v>
      </c>
      <c r="AU162" s="164" t="s">
        <v>158</v>
      </c>
      <c r="AY162" s="18" t="s">
        <v>150</v>
      </c>
      <c r="BE162" s="165">
        <f>IF(N162="základní",J162,0)</f>
        <v>0</v>
      </c>
      <c r="BF162" s="165">
        <f>IF(N162="snížená",J162,0)</f>
        <v>0</v>
      </c>
      <c r="BG162" s="165">
        <f>IF(N162="zákl. přenesená",J162,0)</f>
        <v>0</v>
      </c>
      <c r="BH162" s="165">
        <f>IF(N162="sníž. přenesená",J162,0)</f>
        <v>0</v>
      </c>
      <c r="BI162" s="165">
        <f>IF(N162="nulová",J162,0)</f>
        <v>0</v>
      </c>
      <c r="BJ162" s="18" t="s">
        <v>80</v>
      </c>
      <c r="BK162" s="165">
        <f>ROUND(I162*H162,2)</f>
        <v>0</v>
      </c>
      <c r="BL162" s="18" t="s">
        <v>158</v>
      </c>
      <c r="BM162" s="164" t="s">
        <v>290</v>
      </c>
    </row>
    <row r="163" spans="1:65" s="2" customFormat="1" ht="19.5">
      <c r="A163" s="33"/>
      <c r="B163" s="34"/>
      <c r="C163" s="33"/>
      <c r="D163" s="167" t="s">
        <v>1491</v>
      </c>
      <c r="E163" s="33"/>
      <c r="F163" s="178" t="s">
        <v>1492</v>
      </c>
      <c r="G163" s="33"/>
      <c r="H163" s="33"/>
      <c r="I163" s="92"/>
      <c r="J163" s="33"/>
      <c r="K163" s="33"/>
      <c r="L163" s="34"/>
      <c r="M163" s="176"/>
      <c r="N163" s="177"/>
      <c r="O163" s="54"/>
      <c r="P163" s="54"/>
      <c r="Q163" s="54"/>
      <c r="R163" s="54"/>
      <c r="S163" s="54"/>
      <c r="T163" s="55"/>
      <c r="U163" s="33"/>
      <c r="V163" s="33"/>
      <c r="W163" s="33"/>
      <c r="X163" s="33"/>
      <c r="Y163" s="33"/>
      <c r="Z163" s="33"/>
      <c r="AA163" s="33"/>
      <c r="AB163" s="33"/>
      <c r="AC163" s="33"/>
      <c r="AD163" s="33"/>
      <c r="AE163" s="33"/>
      <c r="AT163" s="18" t="s">
        <v>1491</v>
      </c>
      <c r="AU163" s="18" t="s">
        <v>158</v>
      </c>
    </row>
    <row r="164" spans="1:65" s="2" customFormat="1" ht="16.5" customHeight="1">
      <c r="A164" s="33"/>
      <c r="B164" s="152"/>
      <c r="C164" s="153" t="s">
        <v>232</v>
      </c>
      <c r="D164" s="153" t="s">
        <v>153</v>
      </c>
      <c r="E164" s="154" t="s">
        <v>1504</v>
      </c>
      <c r="F164" s="155" t="s">
        <v>1505</v>
      </c>
      <c r="G164" s="156" t="s">
        <v>1490</v>
      </c>
      <c r="H164" s="157">
        <v>1</v>
      </c>
      <c r="I164" s="158"/>
      <c r="J164" s="159">
        <f>ROUND(I164*H164,2)</f>
        <v>0</v>
      </c>
      <c r="K164" s="155" t="s">
        <v>3</v>
      </c>
      <c r="L164" s="34"/>
      <c r="M164" s="160" t="s">
        <v>3</v>
      </c>
      <c r="N164" s="161" t="s">
        <v>43</v>
      </c>
      <c r="O164" s="54"/>
      <c r="P164" s="162">
        <f>O164*H164</f>
        <v>0</v>
      </c>
      <c r="Q164" s="162">
        <v>0</v>
      </c>
      <c r="R164" s="162">
        <f>Q164*H164</f>
        <v>0</v>
      </c>
      <c r="S164" s="162">
        <v>0</v>
      </c>
      <c r="T164" s="163">
        <f>S164*H164</f>
        <v>0</v>
      </c>
      <c r="U164" s="33"/>
      <c r="V164" s="33"/>
      <c r="W164" s="33"/>
      <c r="X164" s="33"/>
      <c r="Y164" s="33"/>
      <c r="Z164" s="33"/>
      <c r="AA164" s="33"/>
      <c r="AB164" s="33"/>
      <c r="AC164" s="33"/>
      <c r="AD164" s="33"/>
      <c r="AE164" s="33"/>
      <c r="AR164" s="164" t="s">
        <v>158</v>
      </c>
      <c r="AT164" s="164" t="s">
        <v>153</v>
      </c>
      <c r="AU164" s="164" t="s">
        <v>158</v>
      </c>
      <c r="AY164" s="18" t="s">
        <v>150</v>
      </c>
      <c r="BE164" s="165">
        <f>IF(N164="základní",J164,0)</f>
        <v>0</v>
      </c>
      <c r="BF164" s="165">
        <f>IF(N164="snížená",J164,0)</f>
        <v>0</v>
      </c>
      <c r="BG164" s="165">
        <f>IF(N164="zákl. přenesená",J164,0)</f>
        <v>0</v>
      </c>
      <c r="BH164" s="165">
        <f>IF(N164="sníž. přenesená",J164,0)</f>
        <v>0</v>
      </c>
      <c r="BI164" s="165">
        <f>IF(N164="nulová",J164,0)</f>
        <v>0</v>
      </c>
      <c r="BJ164" s="18" t="s">
        <v>80</v>
      </c>
      <c r="BK164" s="165">
        <f>ROUND(I164*H164,2)</f>
        <v>0</v>
      </c>
      <c r="BL164" s="18" t="s">
        <v>158</v>
      </c>
      <c r="BM164" s="164" t="s">
        <v>1506</v>
      </c>
    </row>
    <row r="165" spans="1:65" s="2" customFormat="1" ht="19.5">
      <c r="A165" s="33"/>
      <c r="B165" s="34"/>
      <c r="C165" s="33"/>
      <c r="D165" s="167" t="s">
        <v>1491</v>
      </c>
      <c r="E165" s="33"/>
      <c r="F165" s="178" t="s">
        <v>1492</v>
      </c>
      <c r="G165" s="33"/>
      <c r="H165" s="33"/>
      <c r="I165" s="92"/>
      <c r="J165" s="33"/>
      <c r="K165" s="33"/>
      <c r="L165" s="34"/>
      <c r="M165" s="176"/>
      <c r="N165" s="177"/>
      <c r="O165" s="54"/>
      <c r="P165" s="54"/>
      <c r="Q165" s="54"/>
      <c r="R165" s="54"/>
      <c r="S165" s="54"/>
      <c r="T165" s="55"/>
      <c r="U165" s="33"/>
      <c r="V165" s="33"/>
      <c r="W165" s="33"/>
      <c r="X165" s="33"/>
      <c r="Y165" s="33"/>
      <c r="Z165" s="33"/>
      <c r="AA165" s="33"/>
      <c r="AB165" s="33"/>
      <c r="AC165" s="33"/>
      <c r="AD165" s="33"/>
      <c r="AE165" s="33"/>
      <c r="AT165" s="18" t="s">
        <v>1491</v>
      </c>
      <c r="AU165" s="18" t="s">
        <v>158</v>
      </c>
    </row>
    <row r="166" spans="1:65" s="2" customFormat="1" ht="16.5" customHeight="1">
      <c r="A166" s="33"/>
      <c r="B166" s="152"/>
      <c r="C166" s="153" t="s">
        <v>237</v>
      </c>
      <c r="D166" s="153" t="s">
        <v>153</v>
      </c>
      <c r="E166" s="154" t="s">
        <v>1507</v>
      </c>
      <c r="F166" s="155" t="s">
        <v>1508</v>
      </c>
      <c r="G166" s="156" t="s">
        <v>1490</v>
      </c>
      <c r="H166" s="157">
        <v>1</v>
      </c>
      <c r="I166" s="158"/>
      <c r="J166" s="159">
        <f>ROUND(I166*H166,2)</f>
        <v>0</v>
      </c>
      <c r="K166" s="155" t="s">
        <v>3</v>
      </c>
      <c r="L166" s="34"/>
      <c r="M166" s="160" t="s">
        <v>3</v>
      </c>
      <c r="N166" s="161" t="s">
        <v>43</v>
      </c>
      <c r="O166" s="54"/>
      <c r="P166" s="162">
        <f>O166*H166</f>
        <v>0</v>
      </c>
      <c r="Q166" s="162">
        <v>0</v>
      </c>
      <c r="R166" s="162">
        <f>Q166*H166</f>
        <v>0</v>
      </c>
      <c r="S166" s="162">
        <v>0</v>
      </c>
      <c r="T166" s="163">
        <f>S166*H166</f>
        <v>0</v>
      </c>
      <c r="U166" s="33"/>
      <c r="V166" s="33"/>
      <c r="W166" s="33"/>
      <c r="X166" s="33"/>
      <c r="Y166" s="33"/>
      <c r="Z166" s="33"/>
      <c r="AA166" s="33"/>
      <c r="AB166" s="33"/>
      <c r="AC166" s="33"/>
      <c r="AD166" s="33"/>
      <c r="AE166" s="33"/>
      <c r="AR166" s="164" t="s">
        <v>158</v>
      </c>
      <c r="AT166" s="164" t="s">
        <v>153</v>
      </c>
      <c r="AU166" s="164" t="s">
        <v>158</v>
      </c>
      <c r="AY166" s="18" t="s">
        <v>150</v>
      </c>
      <c r="BE166" s="165">
        <f>IF(N166="základní",J166,0)</f>
        <v>0</v>
      </c>
      <c r="BF166" s="165">
        <f>IF(N166="snížená",J166,0)</f>
        <v>0</v>
      </c>
      <c r="BG166" s="165">
        <f>IF(N166="zákl. přenesená",J166,0)</f>
        <v>0</v>
      </c>
      <c r="BH166" s="165">
        <f>IF(N166="sníž. přenesená",J166,0)</f>
        <v>0</v>
      </c>
      <c r="BI166" s="165">
        <f>IF(N166="nulová",J166,0)</f>
        <v>0</v>
      </c>
      <c r="BJ166" s="18" t="s">
        <v>80</v>
      </c>
      <c r="BK166" s="165">
        <f>ROUND(I166*H166,2)</f>
        <v>0</v>
      </c>
      <c r="BL166" s="18" t="s">
        <v>158</v>
      </c>
      <c r="BM166" s="164" t="s">
        <v>1509</v>
      </c>
    </row>
    <row r="167" spans="1:65" s="2" customFormat="1" ht="19.5">
      <c r="A167" s="33"/>
      <c r="B167" s="34"/>
      <c r="C167" s="33"/>
      <c r="D167" s="167" t="s">
        <v>1491</v>
      </c>
      <c r="E167" s="33"/>
      <c r="F167" s="178" t="s">
        <v>1492</v>
      </c>
      <c r="G167" s="33"/>
      <c r="H167" s="33"/>
      <c r="I167" s="92"/>
      <c r="J167" s="33"/>
      <c r="K167" s="33"/>
      <c r="L167" s="34"/>
      <c r="M167" s="176"/>
      <c r="N167" s="177"/>
      <c r="O167" s="54"/>
      <c r="P167" s="54"/>
      <c r="Q167" s="54"/>
      <c r="R167" s="54"/>
      <c r="S167" s="54"/>
      <c r="T167" s="55"/>
      <c r="U167" s="33"/>
      <c r="V167" s="33"/>
      <c r="W167" s="33"/>
      <c r="X167" s="33"/>
      <c r="Y167" s="33"/>
      <c r="Z167" s="33"/>
      <c r="AA167" s="33"/>
      <c r="AB167" s="33"/>
      <c r="AC167" s="33"/>
      <c r="AD167" s="33"/>
      <c r="AE167" s="33"/>
      <c r="AT167" s="18" t="s">
        <v>1491</v>
      </c>
      <c r="AU167" s="18" t="s">
        <v>158</v>
      </c>
    </row>
    <row r="168" spans="1:65" s="2" customFormat="1" ht="16.5" customHeight="1">
      <c r="A168" s="33"/>
      <c r="B168" s="152"/>
      <c r="C168" s="153" t="s">
        <v>9</v>
      </c>
      <c r="D168" s="153" t="s">
        <v>153</v>
      </c>
      <c r="E168" s="154" t="s">
        <v>1510</v>
      </c>
      <c r="F168" s="155" t="s">
        <v>1511</v>
      </c>
      <c r="G168" s="156" t="s">
        <v>1490</v>
      </c>
      <c r="H168" s="157">
        <v>2</v>
      </c>
      <c r="I168" s="158"/>
      <c r="J168" s="159">
        <f>ROUND(I168*H168,2)</f>
        <v>0</v>
      </c>
      <c r="K168" s="155" t="s">
        <v>3</v>
      </c>
      <c r="L168" s="34"/>
      <c r="M168" s="160" t="s">
        <v>3</v>
      </c>
      <c r="N168" s="161" t="s">
        <v>43</v>
      </c>
      <c r="O168" s="54"/>
      <c r="P168" s="162">
        <f>O168*H168</f>
        <v>0</v>
      </c>
      <c r="Q168" s="162">
        <v>0</v>
      </c>
      <c r="R168" s="162">
        <f>Q168*H168</f>
        <v>0</v>
      </c>
      <c r="S168" s="162">
        <v>0</v>
      </c>
      <c r="T168" s="163">
        <f>S168*H168</f>
        <v>0</v>
      </c>
      <c r="U168" s="33"/>
      <c r="V168" s="33"/>
      <c r="W168" s="33"/>
      <c r="X168" s="33"/>
      <c r="Y168" s="33"/>
      <c r="Z168" s="33"/>
      <c r="AA168" s="33"/>
      <c r="AB168" s="33"/>
      <c r="AC168" s="33"/>
      <c r="AD168" s="33"/>
      <c r="AE168" s="33"/>
      <c r="AR168" s="164" t="s">
        <v>158</v>
      </c>
      <c r="AT168" s="164" t="s">
        <v>153</v>
      </c>
      <c r="AU168" s="164" t="s">
        <v>158</v>
      </c>
      <c r="AY168" s="18" t="s">
        <v>150</v>
      </c>
      <c r="BE168" s="165">
        <f>IF(N168="základní",J168,0)</f>
        <v>0</v>
      </c>
      <c r="BF168" s="165">
        <f>IF(N168="snížená",J168,0)</f>
        <v>0</v>
      </c>
      <c r="BG168" s="165">
        <f>IF(N168="zákl. přenesená",J168,0)</f>
        <v>0</v>
      </c>
      <c r="BH168" s="165">
        <f>IF(N168="sníž. přenesená",J168,0)</f>
        <v>0</v>
      </c>
      <c r="BI168" s="165">
        <f>IF(N168="nulová",J168,0)</f>
        <v>0</v>
      </c>
      <c r="BJ168" s="18" t="s">
        <v>80</v>
      </c>
      <c r="BK168" s="165">
        <f>ROUND(I168*H168,2)</f>
        <v>0</v>
      </c>
      <c r="BL168" s="18" t="s">
        <v>158</v>
      </c>
      <c r="BM168" s="164" t="s">
        <v>303</v>
      </c>
    </row>
    <row r="169" spans="1:65" s="2" customFormat="1" ht="19.5">
      <c r="A169" s="33"/>
      <c r="B169" s="34"/>
      <c r="C169" s="33"/>
      <c r="D169" s="167" t="s">
        <v>1491</v>
      </c>
      <c r="E169" s="33"/>
      <c r="F169" s="178" t="s">
        <v>1492</v>
      </c>
      <c r="G169" s="33"/>
      <c r="H169" s="33"/>
      <c r="I169" s="92"/>
      <c r="J169" s="33"/>
      <c r="K169" s="33"/>
      <c r="L169" s="34"/>
      <c r="M169" s="176"/>
      <c r="N169" s="177"/>
      <c r="O169" s="54"/>
      <c r="P169" s="54"/>
      <c r="Q169" s="54"/>
      <c r="R169" s="54"/>
      <c r="S169" s="54"/>
      <c r="T169" s="55"/>
      <c r="U169" s="33"/>
      <c r="V169" s="33"/>
      <c r="W169" s="33"/>
      <c r="X169" s="33"/>
      <c r="Y169" s="33"/>
      <c r="Z169" s="33"/>
      <c r="AA169" s="33"/>
      <c r="AB169" s="33"/>
      <c r="AC169" s="33"/>
      <c r="AD169" s="33"/>
      <c r="AE169" s="33"/>
      <c r="AT169" s="18" t="s">
        <v>1491</v>
      </c>
      <c r="AU169" s="18" t="s">
        <v>158</v>
      </c>
    </row>
    <row r="170" spans="1:65" s="2" customFormat="1" ht="16.5" customHeight="1">
      <c r="A170" s="33"/>
      <c r="B170" s="152"/>
      <c r="C170" s="153" t="s">
        <v>246</v>
      </c>
      <c r="D170" s="153" t="s">
        <v>153</v>
      </c>
      <c r="E170" s="154" t="s">
        <v>905</v>
      </c>
      <c r="F170" s="155" t="s">
        <v>1512</v>
      </c>
      <c r="G170" s="156" t="s">
        <v>1490</v>
      </c>
      <c r="H170" s="157">
        <v>1</v>
      </c>
      <c r="I170" s="158"/>
      <c r="J170" s="159">
        <f>ROUND(I170*H170,2)</f>
        <v>0</v>
      </c>
      <c r="K170" s="155" t="s">
        <v>3</v>
      </c>
      <c r="L170" s="34"/>
      <c r="M170" s="160" t="s">
        <v>3</v>
      </c>
      <c r="N170" s="161" t="s">
        <v>43</v>
      </c>
      <c r="O170" s="54"/>
      <c r="P170" s="162">
        <f>O170*H170</f>
        <v>0</v>
      </c>
      <c r="Q170" s="162">
        <v>0</v>
      </c>
      <c r="R170" s="162">
        <f>Q170*H170</f>
        <v>0</v>
      </c>
      <c r="S170" s="162">
        <v>0</v>
      </c>
      <c r="T170" s="163">
        <f>S170*H170</f>
        <v>0</v>
      </c>
      <c r="U170" s="33"/>
      <c r="V170" s="33"/>
      <c r="W170" s="33"/>
      <c r="X170" s="33"/>
      <c r="Y170" s="33"/>
      <c r="Z170" s="33"/>
      <c r="AA170" s="33"/>
      <c r="AB170" s="33"/>
      <c r="AC170" s="33"/>
      <c r="AD170" s="33"/>
      <c r="AE170" s="33"/>
      <c r="AR170" s="164" t="s">
        <v>158</v>
      </c>
      <c r="AT170" s="164" t="s">
        <v>153</v>
      </c>
      <c r="AU170" s="164" t="s">
        <v>158</v>
      </c>
      <c r="AY170" s="18" t="s">
        <v>150</v>
      </c>
      <c r="BE170" s="165">
        <f>IF(N170="základní",J170,0)</f>
        <v>0</v>
      </c>
      <c r="BF170" s="165">
        <f>IF(N170="snížená",J170,0)</f>
        <v>0</v>
      </c>
      <c r="BG170" s="165">
        <f>IF(N170="zákl. přenesená",J170,0)</f>
        <v>0</v>
      </c>
      <c r="BH170" s="165">
        <f>IF(N170="sníž. přenesená",J170,0)</f>
        <v>0</v>
      </c>
      <c r="BI170" s="165">
        <f>IF(N170="nulová",J170,0)</f>
        <v>0</v>
      </c>
      <c r="BJ170" s="18" t="s">
        <v>80</v>
      </c>
      <c r="BK170" s="165">
        <f>ROUND(I170*H170,2)</f>
        <v>0</v>
      </c>
      <c r="BL170" s="18" t="s">
        <v>158</v>
      </c>
      <c r="BM170" s="164" t="s">
        <v>334</v>
      </c>
    </row>
    <row r="171" spans="1:65" s="2" customFormat="1" ht="19.5">
      <c r="A171" s="33"/>
      <c r="B171" s="34"/>
      <c r="C171" s="33"/>
      <c r="D171" s="167" t="s">
        <v>1491</v>
      </c>
      <c r="E171" s="33"/>
      <c r="F171" s="178" t="s">
        <v>1492</v>
      </c>
      <c r="G171" s="33"/>
      <c r="H171" s="33"/>
      <c r="I171" s="92"/>
      <c r="J171" s="33"/>
      <c r="K171" s="33"/>
      <c r="L171" s="34"/>
      <c r="M171" s="176"/>
      <c r="N171" s="177"/>
      <c r="O171" s="54"/>
      <c r="P171" s="54"/>
      <c r="Q171" s="54"/>
      <c r="R171" s="54"/>
      <c r="S171" s="54"/>
      <c r="T171" s="55"/>
      <c r="U171" s="33"/>
      <c r="V171" s="33"/>
      <c r="W171" s="33"/>
      <c r="X171" s="33"/>
      <c r="Y171" s="33"/>
      <c r="Z171" s="33"/>
      <c r="AA171" s="33"/>
      <c r="AB171" s="33"/>
      <c r="AC171" s="33"/>
      <c r="AD171" s="33"/>
      <c r="AE171" s="33"/>
      <c r="AT171" s="18" t="s">
        <v>1491</v>
      </c>
      <c r="AU171" s="18" t="s">
        <v>158</v>
      </c>
    </row>
    <row r="172" spans="1:65" s="2" customFormat="1" ht="16.5" customHeight="1">
      <c r="A172" s="33"/>
      <c r="B172" s="152"/>
      <c r="C172" s="153" t="s">
        <v>252</v>
      </c>
      <c r="D172" s="153" t="s">
        <v>153</v>
      </c>
      <c r="E172" s="154" t="s">
        <v>910</v>
      </c>
      <c r="F172" s="155" t="s">
        <v>1513</v>
      </c>
      <c r="G172" s="156" t="s">
        <v>1490</v>
      </c>
      <c r="H172" s="157">
        <v>2</v>
      </c>
      <c r="I172" s="158"/>
      <c r="J172" s="159">
        <f>ROUND(I172*H172,2)</f>
        <v>0</v>
      </c>
      <c r="K172" s="155" t="s">
        <v>3</v>
      </c>
      <c r="L172" s="34"/>
      <c r="M172" s="160" t="s">
        <v>3</v>
      </c>
      <c r="N172" s="161" t="s">
        <v>43</v>
      </c>
      <c r="O172" s="54"/>
      <c r="P172" s="162">
        <f>O172*H172</f>
        <v>0</v>
      </c>
      <c r="Q172" s="162">
        <v>0</v>
      </c>
      <c r="R172" s="162">
        <f>Q172*H172</f>
        <v>0</v>
      </c>
      <c r="S172" s="162">
        <v>0</v>
      </c>
      <c r="T172" s="163">
        <f>S172*H172</f>
        <v>0</v>
      </c>
      <c r="U172" s="33"/>
      <c r="V172" s="33"/>
      <c r="W172" s="33"/>
      <c r="X172" s="33"/>
      <c r="Y172" s="33"/>
      <c r="Z172" s="33"/>
      <c r="AA172" s="33"/>
      <c r="AB172" s="33"/>
      <c r="AC172" s="33"/>
      <c r="AD172" s="33"/>
      <c r="AE172" s="33"/>
      <c r="AR172" s="164" t="s">
        <v>158</v>
      </c>
      <c r="AT172" s="164" t="s">
        <v>153</v>
      </c>
      <c r="AU172" s="164" t="s">
        <v>158</v>
      </c>
      <c r="AY172" s="18" t="s">
        <v>150</v>
      </c>
      <c r="BE172" s="165">
        <f>IF(N172="základní",J172,0)</f>
        <v>0</v>
      </c>
      <c r="BF172" s="165">
        <f>IF(N172="snížená",J172,0)</f>
        <v>0</v>
      </c>
      <c r="BG172" s="165">
        <f>IF(N172="zákl. přenesená",J172,0)</f>
        <v>0</v>
      </c>
      <c r="BH172" s="165">
        <f>IF(N172="sníž. přenesená",J172,0)</f>
        <v>0</v>
      </c>
      <c r="BI172" s="165">
        <f>IF(N172="nulová",J172,0)</f>
        <v>0</v>
      </c>
      <c r="BJ172" s="18" t="s">
        <v>80</v>
      </c>
      <c r="BK172" s="165">
        <f>ROUND(I172*H172,2)</f>
        <v>0</v>
      </c>
      <c r="BL172" s="18" t="s">
        <v>158</v>
      </c>
      <c r="BM172" s="164" t="s">
        <v>405</v>
      </c>
    </row>
    <row r="173" spans="1:65" s="2" customFormat="1" ht="19.5">
      <c r="A173" s="33"/>
      <c r="B173" s="34"/>
      <c r="C173" s="33"/>
      <c r="D173" s="167" t="s">
        <v>1491</v>
      </c>
      <c r="E173" s="33"/>
      <c r="F173" s="178" t="s">
        <v>1492</v>
      </c>
      <c r="G173" s="33"/>
      <c r="H173" s="33"/>
      <c r="I173" s="92"/>
      <c r="J173" s="33"/>
      <c r="K173" s="33"/>
      <c r="L173" s="34"/>
      <c r="M173" s="176"/>
      <c r="N173" s="177"/>
      <c r="O173" s="54"/>
      <c r="P173" s="54"/>
      <c r="Q173" s="54"/>
      <c r="R173" s="54"/>
      <c r="S173" s="54"/>
      <c r="T173" s="55"/>
      <c r="U173" s="33"/>
      <c r="V173" s="33"/>
      <c r="W173" s="33"/>
      <c r="X173" s="33"/>
      <c r="Y173" s="33"/>
      <c r="Z173" s="33"/>
      <c r="AA173" s="33"/>
      <c r="AB173" s="33"/>
      <c r="AC173" s="33"/>
      <c r="AD173" s="33"/>
      <c r="AE173" s="33"/>
      <c r="AT173" s="18" t="s">
        <v>1491</v>
      </c>
      <c r="AU173" s="18" t="s">
        <v>158</v>
      </c>
    </row>
    <row r="174" spans="1:65" s="15" customFormat="1" ht="20.85" customHeight="1">
      <c r="B174" s="200"/>
      <c r="D174" s="201" t="s">
        <v>71</v>
      </c>
      <c r="E174" s="201" t="s">
        <v>1514</v>
      </c>
      <c r="F174" s="201" t="s">
        <v>1515</v>
      </c>
      <c r="I174" s="202"/>
      <c r="J174" s="203">
        <f>BK174</f>
        <v>0</v>
      </c>
      <c r="L174" s="200"/>
      <c r="M174" s="204"/>
      <c r="N174" s="205"/>
      <c r="O174" s="205"/>
      <c r="P174" s="206">
        <f>SUM(P175:P188)</f>
        <v>0</v>
      </c>
      <c r="Q174" s="205"/>
      <c r="R174" s="206">
        <f>SUM(R175:R188)</f>
        <v>0</v>
      </c>
      <c r="S174" s="205"/>
      <c r="T174" s="207">
        <f>SUM(T175:T188)</f>
        <v>0</v>
      </c>
      <c r="AR174" s="201" t="s">
        <v>80</v>
      </c>
      <c r="AT174" s="208" t="s">
        <v>71</v>
      </c>
      <c r="AU174" s="208" t="s">
        <v>151</v>
      </c>
      <c r="AY174" s="201" t="s">
        <v>150</v>
      </c>
      <c r="BK174" s="209">
        <f>SUM(BK175:BK188)</f>
        <v>0</v>
      </c>
    </row>
    <row r="175" spans="1:65" s="2" customFormat="1" ht="16.5" customHeight="1">
      <c r="A175" s="33"/>
      <c r="B175" s="152"/>
      <c r="C175" s="153" t="s">
        <v>257</v>
      </c>
      <c r="D175" s="153" t="s">
        <v>153</v>
      </c>
      <c r="E175" s="154" t="s">
        <v>1396</v>
      </c>
      <c r="F175" s="155" t="s">
        <v>1516</v>
      </c>
      <c r="G175" s="156" t="s">
        <v>1490</v>
      </c>
      <c r="H175" s="157">
        <v>0</v>
      </c>
      <c r="I175" s="158"/>
      <c r="J175" s="159">
        <f t="shared" ref="J175:J188" si="0">ROUND(I175*H175,2)</f>
        <v>0</v>
      </c>
      <c r="K175" s="155" t="s">
        <v>3</v>
      </c>
      <c r="L175" s="34"/>
      <c r="M175" s="160" t="s">
        <v>3</v>
      </c>
      <c r="N175" s="161" t="s">
        <v>43</v>
      </c>
      <c r="O175" s="54"/>
      <c r="P175" s="162">
        <f t="shared" ref="P175:P188" si="1">O175*H175</f>
        <v>0</v>
      </c>
      <c r="Q175" s="162">
        <v>0</v>
      </c>
      <c r="R175" s="162">
        <f t="shared" ref="R175:R188" si="2">Q175*H175</f>
        <v>0</v>
      </c>
      <c r="S175" s="162">
        <v>0</v>
      </c>
      <c r="T175" s="163">
        <f t="shared" ref="T175:T188" si="3">S175*H175</f>
        <v>0</v>
      </c>
      <c r="U175" s="33"/>
      <c r="V175" s="33"/>
      <c r="W175" s="33"/>
      <c r="X175" s="33"/>
      <c r="Y175" s="33"/>
      <c r="Z175" s="33"/>
      <c r="AA175" s="33"/>
      <c r="AB175" s="33"/>
      <c r="AC175" s="33"/>
      <c r="AD175" s="33"/>
      <c r="AE175" s="33"/>
      <c r="AR175" s="164" t="s">
        <v>158</v>
      </c>
      <c r="AT175" s="164" t="s">
        <v>153</v>
      </c>
      <c r="AU175" s="164" t="s">
        <v>158</v>
      </c>
      <c r="AY175" s="18" t="s">
        <v>150</v>
      </c>
      <c r="BE175" s="165">
        <f t="shared" ref="BE175:BE188" si="4">IF(N175="základní",J175,0)</f>
        <v>0</v>
      </c>
      <c r="BF175" s="165">
        <f t="shared" ref="BF175:BF188" si="5">IF(N175="snížená",J175,0)</f>
        <v>0</v>
      </c>
      <c r="BG175" s="165">
        <f t="shared" ref="BG175:BG188" si="6">IF(N175="zákl. přenesená",J175,0)</f>
        <v>0</v>
      </c>
      <c r="BH175" s="165">
        <f t="shared" ref="BH175:BH188" si="7">IF(N175="sníž. přenesená",J175,0)</f>
        <v>0</v>
      </c>
      <c r="BI175" s="165">
        <f t="shared" ref="BI175:BI188" si="8">IF(N175="nulová",J175,0)</f>
        <v>0</v>
      </c>
      <c r="BJ175" s="18" t="s">
        <v>80</v>
      </c>
      <c r="BK175" s="165">
        <f t="shared" ref="BK175:BK188" si="9">ROUND(I175*H175,2)</f>
        <v>0</v>
      </c>
      <c r="BL175" s="18" t="s">
        <v>158</v>
      </c>
      <c r="BM175" s="164" t="s">
        <v>434</v>
      </c>
    </row>
    <row r="176" spans="1:65" s="2" customFormat="1" ht="16.5" customHeight="1">
      <c r="A176" s="33"/>
      <c r="B176" s="152"/>
      <c r="C176" s="153" t="s">
        <v>262</v>
      </c>
      <c r="D176" s="153" t="s">
        <v>153</v>
      </c>
      <c r="E176" s="154" t="s">
        <v>1401</v>
      </c>
      <c r="F176" s="155" t="s">
        <v>1517</v>
      </c>
      <c r="G176" s="156" t="s">
        <v>1518</v>
      </c>
      <c r="H176" s="157">
        <v>1</v>
      </c>
      <c r="I176" s="158"/>
      <c r="J176" s="159">
        <f t="shared" si="0"/>
        <v>0</v>
      </c>
      <c r="K176" s="155" t="s">
        <v>3</v>
      </c>
      <c r="L176" s="34"/>
      <c r="M176" s="160" t="s">
        <v>3</v>
      </c>
      <c r="N176" s="161" t="s">
        <v>43</v>
      </c>
      <c r="O176" s="54"/>
      <c r="P176" s="162">
        <f t="shared" si="1"/>
        <v>0</v>
      </c>
      <c r="Q176" s="162">
        <v>0</v>
      </c>
      <c r="R176" s="162">
        <f t="shared" si="2"/>
        <v>0</v>
      </c>
      <c r="S176" s="162">
        <v>0</v>
      </c>
      <c r="T176" s="163">
        <f t="shared" si="3"/>
        <v>0</v>
      </c>
      <c r="U176" s="33"/>
      <c r="V176" s="33"/>
      <c r="W176" s="33"/>
      <c r="X176" s="33"/>
      <c r="Y176" s="33"/>
      <c r="Z176" s="33"/>
      <c r="AA176" s="33"/>
      <c r="AB176" s="33"/>
      <c r="AC176" s="33"/>
      <c r="AD176" s="33"/>
      <c r="AE176" s="33"/>
      <c r="AR176" s="164" t="s">
        <v>158</v>
      </c>
      <c r="AT176" s="164" t="s">
        <v>153</v>
      </c>
      <c r="AU176" s="164" t="s">
        <v>158</v>
      </c>
      <c r="AY176" s="18" t="s">
        <v>150</v>
      </c>
      <c r="BE176" s="165">
        <f t="shared" si="4"/>
        <v>0</v>
      </c>
      <c r="BF176" s="165">
        <f t="shared" si="5"/>
        <v>0</v>
      </c>
      <c r="BG176" s="165">
        <f t="shared" si="6"/>
        <v>0</v>
      </c>
      <c r="BH176" s="165">
        <f t="shared" si="7"/>
        <v>0</v>
      </c>
      <c r="BI176" s="165">
        <f t="shared" si="8"/>
        <v>0</v>
      </c>
      <c r="BJ176" s="18" t="s">
        <v>80</v>
      </c>
      <c r="BK176" s="165">
        <f t="shared" si="9"/>
        <v>0</v>
      </c>
      <c r="BL176" s="18" t="s">
        <v>158</v>
      </c>
      <c r="BM176" s="164" t="s">
        <v>448</v>
      </c>
    </row>
    <row r="177" spans="1:65" s="2" customFormat="1" ht="16.5" customHeight="1">
      <c r="A177" s="33"/>
      <c r="B177" s="152"/>
      <c r="C177" s="153" t="s">
        <v>267</v>
      </c>
      <c r="D177" s="153" t="s">
        <v>153</v>
      </c>
      <c r="E177" s="154" t="s">
        <v>1404</v>
      </c>
      <c r="F177" s="155" t="s">
        <v>1519</v>
      </c>
      <c r="G177" s="156" t="s">
        <v>1490</v>
      </c>
      <c r="H177" s="157">
        <v>29</v>
      </c>
      <c r="I177" s="158"/>
      <c r="J177" s="159">
        <f t="shared" si="0"/>
        <v>0</v>
      </c>
      <c r="K177" s="155" t="s">
        <v>3</v>
      </c>
      <c r="L177" s="34"/>
      <c r="M177" s="160" t="s">
        <v>3</v>
      </c>
      <c r="N177" s="161" t="s">
        <v>43</v>
      </c>
      <c r="O177" s="54"/>
      <c r="P177" s="162">
        <f t="shared" si="1"/>
        <v>0</v>
      </c>
      <c r="Q177" s="162">
        <v>0</v>
      </c>
      <c r="R177" s="162">
        <f t="shared" si="2"/>
        <v>0</v>
      </c>
      <c r="S177" s="162">
        <v>0</v>
      </c>
      <c r="T177" s="163">
        <f t="shared" si="3"/>
        <v>0</v>
      </c>
      <c r="U177" s="33"/>
      <c r="V177" s="33"/>
      <c r="W177" s="33"/>
      <c r="X177" s="33"/>
      <c r="Y177" s="33"/>
      <c r="Z177" s="33"/>
      <c r="AA177" s="33"/>
      <c r="AB177" s="33"/>
      <c r="AC177" s="33"/>
      <c r="AD177" s="33"/>
      <c r="AE177" s="33"/>
      <c r="AR177" s="164" t="s">
        <v>158</v>
      </c>
      <c r="AT177" s="164" t="s">
        <v>153</v>
      </c>
      <c r="AU177" s="164" t="s">
        <v>158</v>
      </c>
      <c r="AY177" s="18" t="s">
        <v>150</v>
      </c>
      <c r="BE177" s="165">
        <f t="shared" si="4"/>
        <v>0</v>
      </c>
      <c r="BF177" s="165">
        <f t="shared" si="5"/>
        <v>0</v>
      </c>
      <c r="BG177" s="165">
        <f t="shared" si="6"/>
        <v>0</v>
      </c>
      <c r="BH177" s="165">
        <f t="shared" si="7"/>
        <v>0</v>
      </c>
      <c r="BI177" s="165">
        <f t="shared" si="8"/>
        <v>0</v>
      </c>
      <c r="BJ177" s="18" t="s">
        <v>80</v>
      </c>
      <c r="BK177" s="165">
        <f t="shared" si="9"/>
        <v>0</v>
      </c>
      <c r="BL177" s="18" t="s">
        <v>158</v>
      </c>
      <c r="BM177" s="164" t="s">
        <v>459</v>
      </c>
    </row>
    <row r="178" spans="1:65" s="2" customFormat="1" ht="16.5" customHeight="1">
      <c r="A178" s="33"/>
      <c r="B178" s="152"/>
      <c r="C178" s="153" t="s">
        <v>8</v>
      </c>
      <c r="D178" s="153" t="s">
        <v>153</v>
      </c>
      <c r="E178" s="154" t="s">
        <v>1409</v>
      </c>
      <c r="F178" s="155" t="s">
        <v>1520</v>
      </c>
      <c r="G178" s="156" t="s">
        <v>1490</v>
      </c>
      <c r="H178" s="157">
        <v>29</v>
      </c>
      <c r="I178" s="158"/>
      <c r="J178" s="159">
        <f t="shared" si="0"/>
        <v>0</v>
      </c>
      <c r="K178" s="155" t="s">
        <v>3</v>
      </c>
      <c r="L178" s="34"/>
      <c r="M178" s="160" t="s">
        <v>3</v>
      </c>
      <c r="N178" s="161" t="s">
        <v>43</v>
      </c>
      <c r="O178" s="54"/>
      <c r="P178" s="162">
        <f t="shared" si="1"/>
        <v>0</v>
      </c>
      <c r="Q178" s="162">
        <v>0</v>
      </c>
      <c r="R178" s="162">
        <f t="shared" si="2"/>
        <v>0</v>
      </c>
      <c r="S178" s="162">
        <v>0</v>
      </c>
      <c r="T178" s="163">
        <f t="shared" si="3"/>
        <v>0</v>
      </c>
      <c r="U178" s="33"/>
      <c r="V178" s="33"/>
      <c r="W178" s="33"/>
      <c r="X178" s="33"/>
      <c r="Y178" s="33"/>
      <c r="Z178" s="33"/>
      <c r="AA178" s="33"/>
      <c r="AB178" s="33"/>
      <c r="AC178" s="33"/>
      <c r="AD178" s="33"/>
      <c r="AE178" s="33"/>
      <c r="AR178" s="164" t="s">
        <v>158</v>
      </c>
      <c r="AT178" s="164" t="s">
        <v>153</v>
      </c>
      <c r="AU178" s="164" t="s">
        <v>158</v>
      </c>
      <c r="AY178" s="18" t="s">
        <v>150</v>
      </c>
      <c r="BE178" s="165">
        <f t="shared" si="4"/>
        <v>0</v>
      </c>
      <c r="BF178" s="165">
        <f t="shared" si="5"/>
        <v>0</v>
      </c>
      <c r="BG178" s="165">
        <f t="shared" si="6"/>
        <v>0</v>
      </c>
      <c r="BH178" s="165">
        <f t="shared" si="7"/>
        <v>0</v>
      </c>
      <c r="BI178" s="165">
        <f t="shared" si="8"/>
        <v>0</v>
      </c>
      <c r="BJ178" s="18" t="s">
        <v>80</v>
      </c>
      <c r="BK178" s="165">
        <f t="shared" si="9"/>
        <v>0</v>
      </c>
      <c r="BL178" s="18" t="s">
        <v>158</v>
      </c>
      <c r="BM178" s="164" t="s">
        <v>469</v>
      </c>
    </row>
    <row r="179" spans="1:65" s="2" customFormat="1" ht="16.5" customHeight="1">
      <c r="A179" s="33"/>
      <c r="B179" s="152"/>
      <c r="C179" s="153" t="s">
        <v>276</v>
      </c>
      <c r="D179" s="153" t="s">
        <v>153</v>
      </c>
      <c r="E179" s="154" t="s">
        <v>1413</v>
      </c>
      <c r="F179" s="155" t="s">
        <v>1521</v>
      </c>
      <c r="G179" s="156" t="s">
        <v>1490</v>
      </c>
      <c r="H179" s="157">
        <v>29</v>
      </c>
      <c r="I179" s="158"/>
      <c r="J179" s="159">
        <f t="shared" si="0"/>
        <v>0</v>
      </c>
      <c r="K179" s="155" t="s">
        <v>3</v>
      </c>
      <c r="L179" s="34"/>
      <c r="M179" s="160" t="s">
        <v>3</v>
      </c>
      <c r="N179" s="161" t="s">
        <v>43</v>
      </c>
      <c r="O179" s="54"/>
      <c r="P179" s="162">
        <f t="shared" si="1"/>
        <v>0</v>
      </c>
      <c r="Q179" s="162">
        <v>0</v>
      </c>
      <c r="R179" s="162">
        <f t="shared" si="2"/>
        <v>0</v>
      </c>
      <c r="S179" s="162">
        <v>0</v>
      </c>
      <c r="T179" s="163">
        <f t="shared" si="3"/>
        <v>0</v>
      </c>
      <c r="U179" s="33"/>
      <c r="V179" s="33"/>
      <c r="W179" s="33"/>
      <c r="X179" s="33"/>
      <c r="Y179" s="33"/>
      <c r="Z179" s="33"/>
      <c r="AA179" s="33"/>
      <c r="AB179" s="33"/>
      <c r="AC179" s="33"/>
      <c r="AD179" s="33"/>
      <c r="AE179" s="33"/>
      <c r="AR179" s="164" t="s">
        <v>158</v>
      </c>
      <c r="AT179" s="164" t="s">
        <v>153</v>
      </c>
      <c r="AU179" s="164" t="s">
        <v>158</v>
      </c>
      <c r="AY179" s="18" t="s">
        <v>150</v>
      </c>
      <c r="BE179" s="165">
        <f t="shared" si="4"/>
        <v>0</v>
      </c>
      <c r="BF179" s="165">
        <f t="shared" si="5"/>
        <v>0</v>
      </c>
      <c r="BG179" s="165">
        <f t="shared" si="6"/>
        <v>0</v>
      </c>
      <c r="BH179" s="165">
        <f t="shared" si="7"/>
        <v>0</v>
      </c>
      <c r="BI179" s="165">
        <f t="shared" si="8"/>
        <v>0</v>
      </c>
      <c r="BJ179" s="18" t="s">
        <v>80</v>
      </c>
      <c r="BK179" s="165">
        <f t="shared" si="9"/>
        <v>0</v>
      </c>
      <c r="BL179" s="18" t="s">
        <v>158</v>
      </c>
      <c r="BM179" s="164" t="s">
        <v>477</v>
      </c>
    </row>
    <row r="180" spans="1:65" s="2" customFormat="1" ht="16.5" customHeight="1">
      <c r="A180" s="33"/>
      <c r="B180" s="152"/>
      <c r="C180" s="153" t="s">
        <v>284</v>
      </c>
      <c r="D180" s="153" t="s">
        <v>153</v>
      </c>
      <c r="E180" s="154" t="s">
        <v>1419</v>
      </c>
      <c r="F180" s="155" t="s">
        <v>1522</v>
      </c>
      <c r="G180" s="156" t="s">
        <v>1490</v>
      </c>
      <c r="H180" s="157">
        <v>4</v>
      </c>
      <c r="I180" s="158"/>
      <c r="J180" s="159">
        <f t="shared" si="0"/>
        <v>0</v>
      </c>
      <c r="K180" s="155" t="s">
        <v>3</v>
      </c>
      <c r="L180" s="34"/>
      <c r="M180" s="160" t="s">
        <v>3</v>
      </c>
      <c r="N180" s="161" t="s">
        <v>43</v>
      </c>
      <c r="O180" s="54"/>
      <c r="P180" s="162">
        <f t="shared" si="1"/>
        <v>0</v>
      </c>
      <c r="Q180" s="162">
        <v>0</v>
      </c>
      <c r="R180" s="162">
        <f t="shared" si="2"/>
        <v>0</v>
      </c>
      <c r="S180" s="162">
        <v>0</v>
      </c>
      <c r="T180" s="163">
        <f t="shared" si="3"/>
        <v>0</v>
      </c>
      <c r="U180" s="33"/>
      <c r="V180" s="33"/>
      <c r="W180" s="33"/>
      <c r="X180" s="33"/>
      <c r="Y180" s="33"/>
      <c r="Z180" s="33"/>
      <c r="AA180" s="33"/>
      <c r="AB180" s="33"/>
      <c r="AC180" s="33"/>
      <c r="AD180" s="33"/>
      <c r="AE180" s="33"/>
      <c r="AR180" s="164" t="s">
        <v>158</v>
      </c>
      <c r="AT180" s="164" t="s">
        <v>153</v>
      </c>
      <c r="AU180" s="164" t="s">
        <v>158</v>
      </c>
      <c r="AY180" s="18" t="s">
        <v>150</v>
      </c>
      <c r="BE180" s="165">
        <f t="shared" si="4"/>
        <v>0</v>
      </c>
      <c r="BF180" s="165">
        <f t="shared" si="5"/>
        <v>0</v>
      </c>
      <c r="BG180" s="165">
        <f t="shared" si="6"/>
        <v>0</v>
      </c>
      <c r="BH180" s="165">
        <f t="shared" si="7"/>
        <v>0</v>
      </c>
      <c r="BI180" s="165">
        <f t="shared" si="8"/>
        <v>0</v>
      </c>
      <c r="BJ180" s="18" t="s">
        <v>80</v>
      </c>
      <c r="BK180" s="165">
        <f t="shared" si="9"/>
        <v>0</v>
      </c>
      <c r="BL180" s="18" t="s">
        <v>158</v>
      </c>
      <c r="BM180" s="164" t="s">
        <v>488</v>
      </c>
    </row>
    <row r="181" spans="1:65" s="2" customFormat="1" ht="16.5" customHeight="1">
      <c r="A181" s="33"/>
      <c r="B181" s="152"/>
      <c r="C181" s="153" t="s">
        <v>290</v>
      </c>
      <c r="D181" s="153" t="s">
        <v>153</v>
      </c>
      <c r="E181" s="154" t="s">
        <v>1427</v>
      </c>
      <c r="F181" s="155" t="s">
        <v>1521</v>
      </c>
      <c r="G181" s="156" t="s">
        <v>1490</v>
      </c>
      <c r="H181" s="157">
        <v>4</v>
      </c>
      <c r="I181" s="158"/>
      <c r="J181" s="159">
        <f t="shared" si="0"/>
        <v>0</v>
      </c>
      <c r="K181" s="155" t="s">
        <v>3</v>
      </c>
      <c r="L181" s="34"/>
      <c r="M181" s="160" t="s">
        <v>3</v>
      </c>
      <c r="N181" s="161" t="s">
        <v>43</v>
      </c>
      <c r="O181" s="54"/>
      <c r="P181" s="162">
        <f t="shared" si="1"/>
        <v>0</v>
      </c>
      <c r="Q181" s="162">
        <v>0</v>
      </c>
      <c r="R181" s="162">
        <f t="shared" si="2"/>
        <v>0</v>
      </c>
      <c r="S181" s="162">
        <v>0</v>
      </c>
      <c r="T181" s="163">
        <f t="shared" si="3"/>
        <v>0</v>
      </c>
      <c r="U181" s="33"/>
      <c r="V181" s="33"/>
      <c r="W181" s="33"/>
      <c r="X181" s="33"/>
      <c r="Y181" s="33"/>
      <c r="Z181" s="33"/>
      <c r="AA181" s="33"/>
      <c r="AB181" s="33"/>
      <c r="AC181" s="33"/>
      <c r="AD181" s="33"/>
      <c r="AE181" s="33"/>
      <c r="AR181" s="164" t="s">
        <v>158</v>
      </c>
      <c r="AT181" s="164" t="s">
        <v>153</v>
      </c>
      <c r="AU181" s="164" t="s">
        <v>158</v>
      </c>
      <c r="AY181" s="18" t="s">
        <v>150</v>
      </c>
      <c r="BE181" s="165">
        <f t="shared" si="4"/>
        <v>0</v>
      </c>
      <c r="BF181" s="165">
        <f t="shared" si="5"/>
        <v>0</v>
      </c>
      <c r="BG181" s="165">
        <f t="shared" si="6"/>
        <v>0</v>
      </c>
      <c r="BH181" s="165">
        <f t="shared" si="7"/>
        <v>0</v>
      </c>
      <c r="BI181" s="165">
        <f t="shared" si="8"/>
        <v>0</v>
      </c>
      <c r="BJ181" s="18" t="s">
        <v>80</v>
      </c>
      <c r="BK181" s="165">
        <f t="shared" si="9"/>
        <v>0</v>
      </c>
      <c r="BL181" s="18" t="s">
        <v>158</v>
      </c>
      <c r="BM181" s="164" t="s">
        <v>499</v>
      </c>
    </row>
    <row r="182" spans="1:65" s="2" customFormat="1" ht="16.5" customHeight="1">
      <c r="A182" s="33"/>
      <c r="B182" s="152"/>
      <c r="C182" s="153" t="s">
        <v>296</v>
      </c>
      <c r="D182" s="153" t="s">
        <v>153</v>
      </c>
      <c r="E182" s="154" t="s">
        <v>1438</v>
      </c>
      <c r="F182" s="155" t="s">
        <v>1523</v>
      </c>
      <c r="G182" s="156" t="s">
        <v>1490</v>
      </c>
      <c r="H182" s="157">
        <v>1</v>
      </c>
      <c r="I182" s="158"/>
      <c r="J182" s="159">
        <f t="shared" si="0"/>
        <v>0</v>
      </c>
      <c r="K182" s="155" t="s">
        <v>3</v>
      </c>
      <c r="L182" s="34"/>
      <c r="M182" s="160" t="s">
        <v>3</v>
      </c>
      <c r="N182" s="161" t="s">
        <v>43</v>
      </c>
      <c r="O182" s="54"/>
      <c r="P182" s="162">
        <f t="shared" si="1"/>
        <v>0</v>
      </c>
      <c r="Q182" s="162">
        <v>0</v>
      </c>
      <c r="R182" s="162">
        <f t="shared" si="2"/>
        <v>0</v>
      </c>
      <c r="S182" s="162">
        <v>0</v>
      </c>
      <c r="T182" s="163">
        <f t="shared" si="3"/>
        <v>0</v>
      </c>
      <c r="U182" s="33"/>
      <c r="V182" s="33"/>
      <c r="W182" s="33"/>
      <c r="X182" s="33"/>
      <c r="Y182" s="33"/>
      <c r="Z182" s="33"/>
      <c r="AA182" s="33"/>
      <c r="AB182" s="33"/>
      <c r="AC182" s="33"/>
      <c r="AD182" s="33"/>
      <c r="AE182" s="33"/>
      <c r="AR182" s="164" t="s">
        <v>158</v>
      </c>
      <c r="AT182" s="164" t="s">
        <v>153</v>
      </c>
      <c r="AU182" s="164" t="s">
        <v>158</v>
      </c>
      <c r="AY182" s="18" t="s">
        <v>150</v>
      </c>
      <c r="BE182" s="165">
        <f t="shared" si="4"/>
        <v>0</v>
      </c>
      <c r="BF182" s="165">
        <f t="shared" si="5"/>
        <v>0</v>
      </c>
      <c r="BG182" s="165">
        <f t="shared" si="6"/>
        <v>0</v>
      </c>
      <c r="BH182" s="165">
        <f t="shared" si="7"/>
        <v>0</v>
      </c>
      <c r="BI182" s="165">
        <f t="shared" si="8"/>
        <v>0</v>
      </c>
      <c r="BJ182" s="18" t="s">
        <v>80</v>
      </c>
      <c r="BK182" s="165">
        <f t="shared" si="9"/>
        <v>0</v>
      </c>
      <c r="BL182" s="18" t="s">
        <v>158</v>
      </c>
      <c r="BM182" s="164" t="s">
        <v>507</v>
      </c>
    </row>
    <row r="183" spans="1:65" s="2" customFormat="1" ht="16.5" customHeight="1">
      <c r="A183" s="33"/>
      <c r="B183" s="152"/>
      <c r="C183" s="153" t="s">
        <v>303</v>
      </c>
      <c r="D183" s="153" t="s">
        <v>153</v>
      </c>
      <c r="E183" s="154" t="s">
        <v>1443</v>
      </c>
      <c r="F183" s="155" t="s">
        <v>1521</v>
      </c>
      <c r="G183" s="156" t="s">
        <v>1490</v>
      </c>
      <c r="H183" s="157">
        <v>1</v>
      </c>
      <c r="I183" s="158"/>
      <c r="J183" s="159">
        <f t="shared" si="0"/>
        <v>0</v>
      </c>
      <c r="K183" s="155" t="s">
        <v>3</v>
      </c>
      <c r="L183" s="34"/>
      <c r="M183" s="160" t="s">
        <v>3</v>
      </c>
      <c r="N183" s="161" t="s">
        <v>43</v>
      </c>
      <c r="O183" s="54"/>
      <c r="P183" s="162">
        <f t="shared" si="1"/>
        <v>0</v>
      </c>
      <c r="Q183" s="162">
        <v>0</v>
      </c>
      <c r="R183" s="162">
        <f t="shared" si="2"/>
        <v>0</v>
      </c>
      <c r="S183" s="162">
        <v>0</v>
      </c>
      <c r="T183" s="163">
        <f t="shared" si="3"/>
        <v>0</v>
      </c>
      <c r="U183" s="33"/>
      <c r="V183" s="33"/>
      <c r="W183" s="33"/>
      <c r="X183" s="33"/>
      <c r="Y183" s="33"/>
      <c r="Z183" s="33"/>
      <c r="AA183" s="33"/>
      <c r="AB183" s="33"/>
      <c r="AC183" s="33"/>
      <c r="AD183" s="33"/>
      <c r="AE183" s="33"/>
      <c r="AR183" s="164" t="s">
        <v>158</v>
      </c>
      <c r="AT183" s="164" t="s">
        <v>153</v>
      </c>
      <c r="AU183" s="164" t="s">
        <v>158</v>
      </c>
      <c r="AY183" s="18" t="s">
        <v>150</v>
      </c>
      <c r="BE183" s="165">
        <f t="shared" si="4"/>
        <v>0</v>
      </c>
      <c r="BF183" s="165">
        <f t="shared" si="5"/>
        <v>0</v>
      </c>
      <c r="BG183" s="165">
        <f t="shared" si="6"/>
        <v>0</v>
      </c>
      <c r="BH183" s="165">
        <f t="shared" si="7"/>
        <v>0</v>
      </c>
      <c r="BI183" s="165">
        <f t="shared" si="8"/>
        <v>0</v>
      </c>
      <c r="BJ183" s="18" t="s">
        <v>80</v>
      </c>
      <c r="BK183" s="165">
        <f t="shared" si="9"/>
        <v>0</v>
      </c>
      <c r="BL183" s="18" t="s">
        <v>158</v>
      </c>
      <c r="BM183" s="164" t="s">
        <v>515</v>
      </c>
    </row>
    <row r="184" spans="1:65" s="2" customFormat="1" ht="16.5" customHeight="1">
      <c r="A184" s="33"/>
      <c r="B184" s="152"/>
      <c r="C184" s="153" t="s">
        <v>308</v>
      </c>
      <c r="D184" s="153" t="s">
        <v>153</v>
      </c>
      <c r="E184" s="154" t="s">
        <v>1448</v>
      </c>
      <c r="F184" s="155" t="s">
        <v>1524</v>
      </c>
      <c r="G184" s="156" t="s">
        <v>1490</v>
      </c>
      <c r="H184" s="157">
        <v>34</v>
      </c>
      <c r="I184" s="158"/>
      <c r="J184" s="159">
        <f t="shared" si="0"/>
        <v>0</v>
      </c>
      <c r="K184" s="155" t="s">
        <v>3</v>
      </c>
      <c r="L184" s="34"/>
      <c r="M184" s="160" t="s">
        <v>3</v>
      </c>
      <c r="N184" s="161" t="s">
        <v>43</v>
      </c>
      <c r="O184" s="54"/>
      <c r="P184" s="162">
        <f t="shared" si="1"/>
        <v>0</v>
      </c>
      <c r="Q184" s="162">
        <v>0</v>
      </c>
      <c r="R184" s="162">
        <f t="shared" si="2"/>
        <v>0</v>
      </c>
      <c r="S184" s="162">
        <v>0</v>
      </c>
      <c r="T184" s="163">
        <f t="shared" si="3"/>
        <v>0</v>
      </c>
      <c r="U184" s="33"/>
      <c r="V184" s="33"/>
      <c r="W184" s="33"/>
      <c r="X184" s="33"/>
      <c r="Y184" s="33"/>
      <c r="Z184" s="33"/>
      <c r="AA184" s="33"/>
      <c r="AB184" s="33"/>
      <c r="AC184" s="33"/>
      <c r="AD184" s="33"/>
      <c r="AE184" s="33"/>
      <c r="AR184" s="164" t="s">
        <v>158</v>
      </c>
      <c r="AT184" s="164" t="s">
        <v>153</v>
      </c>
      <c r="AU184" s="164" t="s">
        <v>158</v>
      </c>
      <c r="AY184" s="18" t="s">
        <v>150</v>
      </c>
      <c r="BE184" s="165">
        <f t="shared" si="4"/>
        <v>0</v>
      </c>
      <c r="BF184" s="165">
        <f t="shared" si="5"/>
        <v>0</v>
      </c>
      <c r="BG184" s="165">
        <f t="shared" si="6"/>
        <v>0</v>
      </c>
      <c r="BH184" s="165">
        <f t="shared" si="7"/>
        <v>0</v>
      </c>
      <c r="BI184" s="165">
        <f t="shared" si="8"/>
        <v>0</v>
      </c>
      <c r="BJ184" s="18" t="s">
        <v>80</v>
      </c>
      <c r="BK184" s="165">
        <f t="shared" si="9"/>
        <v>0</v>
      </c>
      <c r="BL184" s="18" t="s">
        <v>158</v>
      </c>
      <c r="BM184" s="164" t="s">
        <v>529</v>
      </c>
    </row>
    <row r="185" spans="1:65" s="2" customFormat="1" ht="16.5" customHeight="1">
      <c r="A185" s="33"/>
      <c r="B185" s="152"/>
      <c r="C185" s="153" t="s">
        <v>334</v>
      </c>
      <c r="D185" s="153" t="s">
        <v>153</v>
      </c>
      <c r="E185" s="154" t="s">
        <v>1453</v>
      </c>
      <c r="F185" s="155" t="s">
        <v>1525</v>
      </c>
      <c r="G185" s="156" t="s">
        <v>1490</v>
      </c>
      <c r="H185" s="157">
        <v>2</v>
      </c>
      <c r="I185" s="158"/>
      <c r="J185" s="159">
        <f t="shared" si="0"/>
        <v>0</v>
      </c>
      <c r="K185" s="155" t="s">
        <v>3</v>
      </c>
      <c r="L185" s="34"/>
      <c r="M185" s="160" t="s">
        <v>3</v>
      </c>
      <c r="N185" s="161" t="s">
        <v>43</v>
      </c>
      <c r="O185" s="54"/>
      <c r="P185" s="162">
        <f t="shared" si="1"/>
        <v>0</v>
      </c>
      <c r="Q185" s="162">
        <v>0</v>
      </c>
      <c r="R185" s="162">
        <f t="shared" si="2"/>
        <v>0</v>
      </c>
      <c r="S185" s="162">
        <v>0</v>
      </c>
      <c r="T185" s="163">
        <f t="shared" si="3"/>
        <v>0</v>
      </c>
      <c r="U185" s="33"/>
      <c r="V185" s="33"/>
      <c r="W185" s="33"/>
      <c r="X185" s="33"/>
      <c r="Y185" s="33"/>
      <c r="Z185" s="33"/>
      <c r="AA185" s="33"/>
      <c r="AB185" s="33"/>
      <c r="AC185" s="33"/>
      <c r="AD185" s="33"/>
      <c r="AE185" s="33"/>
      <c r="AR185" s="164" t="s">
        <v>158</v>
      </c>
      <c r="AT185" s="164" t="s">
        <v>153</v>
      </c>
      <c r="AU185" s="164" t="s">
        <v>158</v>
      </c>
      <c r="AY185" s="18" t="s">
        <v>150</v>
      </c>
      <c r="BE185" s="165">
        <f t="shared" si="4"/>
        <v>0</v>
      </c>
      <c r="BF185" s="165">
        <f t="shared" si="5"/>
        <v>0</v>
      </c>
      <c r="BG185" s="165">
        <f t="shared" si="6"/>
        <v>0</v>
      </c>
      <c r="BH185" s="165">
        <f t="shared" si="7"/>
        <v>0</v>
      </c>
      <c r="BI185" s="165">
        <f t="shared" si="8"/>
        <v>0</v>
      </c>
      <c r="BJ185" s="18" t="s">
        <v>80</v>
      </c>
      <c r="BK185" s="165">
        <f t="shared" si="9"/>
        <v>0</v>
      </c>
      <c r="BL185" s="18" t="s">
        <v>158</v>
      </c>
      <c r="BM185" s="164" t="s">
        <v>540</v>
      </c>
    </row>
    <row r="186" spans="1:65" s="2" customFormat="1" ht="16.5" customHeight="1">
      <c r="A186" s="33"/>
      <c r="B186" s="152"/>
      <c r="C186" s="153" t="s">
        <v>401</v>
      </c>
      <c r="D186" s="153" t="s">
        <v>153</v>
      </c>
      <c r="E186" s="154" t="s">
        <v>1526</v>
      </c>
      <c r="F186" s="155" t="s">
        <v>1527</v>
      </c>
      <c r="G186" s="156" t="s">
        <v>1490</v>
      </c>
      <c r="H186" s="157">
        <v>1</v>
      </c>
      <c r="I186" s="158"/>
      <c r="J186" s="159">
        <f t="shared" si="0"/>
        <v>0</v>
      </c>
      <c r="K186" s="155" t="s">
        <v>3</v>
      </c>
      <c r="L186" s="34"/>
      <c r="M186" s="160" t="s">
        <v>3</v>
      </c>
      <c r="N186" s="161" t="s">
        <v>43</v>
      </c>
      <c r="O186" s="54"/>
      <c r="P186" s="162">
        <f t="shared" si="1"/>
        <v>0</v>
      </c>
      <c r="Q186" s="162">
        <v>0</v>
      </c>
      <c r="R186" s="162">
        <f t="shared" si="2"/>
        <v>0</v>
      </c>
      <c r="S186" s="162">
        <v>0</v>
      </c>
      <c r="T186" s="163">
        <f t="shared" si="3"/>
        <v>0</v>
      </c>
      <c r="U186" s="33"/>
      <c r="V186" s="33"/>
      <c r="W186" s="33"/>
      <c r="X186" s="33"/>
      <c r="Y186" s="33"/>
      <c r="Z186" s="33"/>
      <c r="AA186" s="33"/>
      <c r="AB186" s="33"/>
      <c r="AC186" s="33"/>
      <c r="AD186" s="33"/>
      <c r="AE186" s="33"/>
      <c r="AR186" s="164" t="s">
        <v>158</v>
      </c>
      <c r="AT186" s="164" t="s">
        <v>153</v>
      </c>
      <c r="AU186" s="164" t="s">
        <v>158</v>
      </c>
      <c r="AY186" s="18" t="s">
        <v>150</v>
      </c>
      <c r="BE186" s="165">
        <f t="shared" si="4"/>
        <v>0</v>
      </c>
      <c r="BF186" s="165">
        <f t="shared" si="5"/>
        <v>0</v>
      </c>
      <c r="BG186" s="165">
        <f t="shared" si="6"/>
        <v>0</v>
      </c>
      <c r="BH186" s="165">
        <f t="shared" si="7"/>
        <v>0</v>
      </c>
      <c r="BI186" s="165">
        <f t="shared" si="8"/>
        <v>0</v>
      </c>
      <c r="BJ186" s="18" t="s">
        <v>80</v>
      </c>
      <c r="BK186" s="165">
        <f t="shared" si="9"/>
        <v>0</v>
      </c>
      <c r="BL186" s="18" t="s">
        <v>158</v>
      </c>
      <c r="BM186" s="164" t="s">
        <v>1528</v>
      </c>
    </row>
    <row r="187" spans="1:65" s="2" customFormat="1" ht="16.5" customHeight="1">
      <c r="A187" s="33"/>
      <c r="B187" s="152"/>
      <c r="C187" s="153" t="s">
        <v>405</v>
      </c>
      <c r="D187" s="153" t="s">
        <v>153</v>
      </c>
      <c r="E187" s="154" t="s">
        <v>1529</v>
      </c>
      <c r="F187" s="155" t="s">
        <v>1530</v>
      </c>
      <c r="G187" s="156" t="s">
        <v>1490</v>
      </c>
      <c r="H187" s="157">
        <v>1</v>
      </c>
      <c r="I187" s="158"/>
      <c r="J187" s="159">
        <f t="shared" si="0"/>
        <v>0</v>
      </c>
      <c r="K187" s="155" t="s">
        <v>3</v>
      </c>
      <c r="L187" s="34"/>
      <c r="M187" s="160" t="s">
        <v>3</v>
      </c>
      <c r="N187" s="161" t="s">
        <v>43</v>
      </c>
      <c r="O187" s="54"/>
      <c r="P187" s="162">
        <f t="shared" si="1"/>
        <v>0</v>
      </c>
      <c r="Q187" s="162">
        <v>0</v>
      </c>
      <c r="R187" s="162">
        <f t="shared" si="2"/>
        <v>0</v>
      </c>
      <c r="S187" s="162">
        <v>0</v>
      </c>
      <c r="T187" s="163">
        <f t="shared" si="3"/>
        <v>0</v>
      </c>
      <c r="U187" s="33"/>
      <c r="V187" s="33"/>
      <c r="W187" s="33"/>
      <c r="X187" s="33"/>
      <c r="Y187" s="33"/>
      <c r="Z187" s="33"/>
      <c r="AA187" s="33"/>
      <c r="AB187" s="33"/>
      <c r="AC187" s="33"/>
      <c r="AD187" s="33"/>
      <c r="AE187" s="33"/>
      <c r="AR187" s="164" t="s">
        <v>158</v>
      </c>
      <c r="AT187" s="164" t="s">
        <v>153</v>
      </c>
      <c r="AU187" s="164" t="s">
        <v>158</v>
      </c>
      <c r="AY187" s="18" t="s">
        <v>150</v>
      </c>
      <c r="BE187" s="165">
        <f t="shared" si="4"/>
        <v>0</v>
      </c>
      <c r="BF187" s="165">
        <f t="shared" si="5"/>
        <v>0</v>
      </c>
      <c r="BG187" s="165">
        <f t="shared" si="6"/>
        <v>0</v>
      </c>
      <c r="BH187" s="165">
        <f t="shared" si="7"/>
        <v>0</v>
      </c>
      <c r="BI187" s="165">
        <f t="shared" si="8"/>
        <v>0</v>
      </c>
      <c r="BJ187" s="18" t="s">
        <v>80</v>
      </c>
      <c r="BK187" s="165">
        <f t="shared" si="9"/>
        <v>0</v>
      </c>
      <c r="BL187" s="18" t="s">
        <v>158</v>
      </c>
      <c r="BM187" s="164" t="s">
        <v>1531</v>
      </c>
    </row>
    <row r="188" spans="1:65" s="2" customFormat="1" ht="16.5" customHeight="1">
      <c r="A188" s="33"/>
      <c r="B188" s="152"/>
      <c r="C188" s="153" t="s">
        <v>428</v>
      </c>
      <c r="D188" s="153" t="s">
        <v>153</v>
      </c>
      <c r="E188" s="154" t="s">
        <v>1532</v>
      </c>
      <c r="F188" s="155" t="s">
        <v>1533</v>
      </c>
      <c r="G188" s="156" t="s">
        <v>1490</v>
      </c>
      <c r="H188" s="157">
        <v>2</v>
      </c>
      <c r="I188" s="158"/>
      <c r="J188" s="159">
        <f t="shared" si="0"/>
        <v>0</v>
      </c>
      <c r="K188" s="155" t="s">
        <v>3</v>
      </c>
      <c r="L188" s="34"/>
      <c r="M188" s="160" t="s">
        <v>3</v>
      </c>
      <c r="N188" s="161" t="s">
        <v>43</v>
      </c>
      <c r="O188" s="54"/>
      <c r="P188" s="162">
        <f t="shared" si="1"/>
        <v>0</v>
      </c>
      <c r="Q188" s="162">
        <v>0</v>
      </c>
      <c r="R188" s="162">
        <f t="shared" si="2"/>
        <v>0</v>
      </c>
      <c r="S188" s="162">
        <v>0</v>
      </c>
      <c r="T188" s="163">
        <f t="shared" si="3"/>
        <v>0</v>
      </c>
      <c r="U188" s="33"/>
      <c r="V188" s="33"/>
      <c r="W188" s="33"/>
      <c r="X188" s="33"/>
      <c r="Y188" s="33"/>
      <c r="Z188" s="33"/>
      <c r="AA188" s="33"/>
      <c r="AB188" s="33"/>
      <c r="AC188" s="33"/>
      <c r="AD188" s="33"/>
      <c r="AE188" s="33"/>
      <c r="AR188" s="164" t="s">
        <v>158</v>
      </c>
      <c r="AT188" s="164" t="s">
        <v>153</v>
      </c>
      <c r="AU188" s="164" t="s">
        <v>158</v>
      </c>
      <c r="AY188" s="18" t="s">
        <v>150</v>
      </c>
      <c r="BE188" s="165">
        <f t="shared" si="4"/>
        <v>0</v>
      </c>
      <c r="BF188" s="165">
        <f t="shared" si="5"/>
        <v>0</v>
      </c>
      <c r="BG188" s="165">
        <f t="shared" si="6"/>
        <v>0</v>
      </c>
      <c r="BH188" s="165">
        <f t="shared" si="7"/>
        <v>0</v>
      </c>
      <c r="BI188" s="165">
        <f t="shared" si="8"/>
        <v>0</v>
      </c>
      <c r="BJ188" s="18" t="s">
        <v>80</v>
      </c>
      <c r="BK188" s="165">
        <f t="shared" si="9"/>
        <v>0</v>
      </c>
      <c r="BL188" s="18" t="s">
        <v>158</v>
      </c>
      <c r="BM188" s="164" t="s">
        <v>551</v>
      </c>
    </row>
    <row r="189" spans="1:65" s="15" customFormat="1" ht="20.85" customHeight="1">
      <c r="B189" s="200"/>
      <c r="D189" s="201" t="s">
        <v>71</v>
      </c>
      <c r="E189" s="201" t="s">
        <v>1534</v>
      </c>
      <c r="F189" s="201" t="s">
        <v>1535</v>
      </c>
      <c r="I189" s="202"/>
      <c r="J189" s="203">
        <f>BK189</f>
        <v>0</v>
      </c>
      <c r="L189" s="200"/>
      <c r="M189" s="204"/>
      <c r="N189" s="205"/>
      <c r="O189" s="205"/>
      <c r="P189" s="206">
        <f>SUM(P190:P203)</f>
        <v>0</v>
      </c>
      <c r="Q189" s="205"/>
      <c r="R189" s="206">
        <f>SUM(R190:R203)</f>
        <v>0</v>
      </c>
      <c r="S189" s="205"/>
      <c r="T189" s="207">
        <f>SUM(T190:T203)</f>
        <v>0</v>
      </c>
      <c r="AR189" s="201" t="s">
        <v>80</v>
      </c>
      <c r="AT189" s="208" t="s">
        <v>71</v>
      </c>
      <c r="AU189" s="208" t="s">
        <v>151</v>
      </c>
      <c r="AY189" s="201" t="s">
        <v>150</v>
      </c>
      <c r="BK189" s="209">
        <f>SUM(BK190:BK203)</f>
        <v>0</v>
      </c>
    </row>
    <row r="190" spans="1:65" s="2" customFormat="1" ht="16.5" customHeight="1">
      <c r="A190" s="33"/>
      <c r="B190" s="152"/>
      <c r="C190" s="153" t="s">
        <v>434</v>
      </c>
      <c r="D190" s="153" t="s">
        <v>153</v>
      </c>
      <c r="E190" s="154" t="s">
        <v>1536</v>
      </c>
      <c r="F190" s="155" t="s">
        <v>1537</v>
      </c>
      <c r="G190" s="156" t="s">
        <v>451</v>
      </c>
      <c r="H190" s="157">
        <v>320</v>
      </c>
      <c r="I190" s="158"/>
      <c r="J190" s="159">
        <f>ROUND(I190*H190,2)</f>
        <v>0</v>
      </c>
      <c r="K190" s="155" t="s">
        <v>3</v>
      </c>
      <c r="L190" s="34"/>
      <c r="M190" s="160" t="s">
        <v>3</v>
      </c>
      <c r="N190" s="161" t="s">
        <v>43</v>
      </c>
      <c r="O190" s="54"/>
      <c r="P190" s="162">
        <f>O190*H190</f>
        <v>0</v>
      </c>
      <c r="Q190" s="162">
        <v>0</v>
      </c>
      <c r="R190" s="162">
        <f>Q190*H190</f>
        <v>0</v>
      </c>
      <c r="S190" s="162">
        <v>0</v>
      </c>
      <c r="T190" s="163">
        <f>S190*H190</f>
        <v>0</v>
      </c>
      <c r="U190" s="33"/>
      <c r="V190" s="33"/>
      <c r="W190" s="33"/>
      <c r="X190" s="33"/>
      <c r="Y190" s="33"/>
      <c r="Z190" s="33"/>
      <c r="AA190" s="33"/>
      <c r="AB190" s="33"/>
      <c r="AC190" s="33"/>
      <c r="AD190" s="33"/>
      <c r="AE190" s="33"/>
      <c r="AR190" s="164" t="s">
        <v>158</v>
      </c>
      <c r="AT190" s="164" t="s">
        <v>153</v>
      </c>
      <c r="AU190" s="164" t="s">
        <v>158</v>
      </c>
      <c r="AY190" s="18" t="s">
        <v>150</v>
      </c>
      <c r="BE190" s="165">
        <f>IF(N190="základní",J190,0)</f>
        <v>0</v>
      </c>
      <c r="BF190" s="165">
        <f>IF(N190="snížená",J190,0)</f>
        <v>0</v>
      </c>
      <c r="BG190" s="165">
        <f>IF(N190="zákl. přenesená",J190,0)</f>
        <v>0</v>
      </c>
      <c r="BH190" s="165">
        <f>IF(N190="sníž. přenesená",J190,0)</f>
        <v>0</v>
      </c>
      <c r="BI190" s="165">
        <f>IF(N190="nulová",J190,0)</f>
        <v>0</v>
      </c>
      <c r="BJ190" s="18" t="s">
        <v>80</v>
      </c>
      <c r="BK190" s="165">
        <f>ROUND(I190*H190,2)</f>
        <v>0</v>
      </c>
      <c r="BL190" s="18" t="s">
        <v>158</v>
      </c>
      <c r="BM190" s="164" t="s">
        <v>561</v>
      </c>
    </row>
    <row r="191" spans="1:65" s="2" customFormat="1" ht="19.5">
      <c r="A191" s="33"/>
      <c r="B191" s="34"/>
      <c r="C191" s="33"/>
      <c r="D191" s="167" t="s">
        <v>1491</v>
      </c>
      <c r="E191" s="33"/>
      <c r="F191" s="178" t="s">
        <v>1492</v>
      </c>
      <c r="G191" s="33"/>
      <c r="H191" s="33"/>
      <c r="I191" s="92"/>
      <c r="J191" s="33"/>
      <c r="K191" s="33"/>
      <c r="L191" s="34"/>
      <c r="M191" s="176"/>
      <c r="N191" s="177"/>
      <c r="O191" s="54"/>
      <c r="P191" s="54"/>
      <c r="Q191" s="54"/>
      <c r="R191" s="54"/>
      <c r="S191" s="54"/>
      <c r="T191" s="55"/>
      <c r="U191" s="33"/>
      <c r="V191" s="33"/>
      <c r="W191" s="33"/>
      <c r="X191" s="33"/>
      <c r="Y191" s="33"/>
      <c r="Z191" s="33"/>
      <c r="AA191" s="33"/>
      <c r="AB191" s="33"/>
      <c r="AC191" s="33"/>
      <c r="AD191" s="33"/>
      <c r="AE191" s="33"/>
      <c r="AT191" s="18" t="s">
        <v>1491</v>
      </c>
      <c r="AU191" s="18" t="s">
        <v>158</v>
      </c>
    </row>
    <row r="192" spans="1:65" s="2" customFormat="1" ht="24" customHeight="1">
      <c r="A192" s="33"/>
      <c r="B192" s="152"/>
      <c r="C192" s="153" t="s">
        <v>440</v>
      </c>
      <c r="D192" s="153" t="s">
        <v>153</v>
      </c>
      <c r="E192" s="154" t="s">
        <v>1538</v>
      </c>
      <c r="F192" s="155" t="s">
        <v>1539</v>
      </c>
      <c r="G192" s="156" t="s">
        <v>451</v>
      </c>
      <c r="H192" s="157">
        <v>200</v>
      </c>
      <c r="I192" s="158"/>
      <c r="J192" s="159">
        <f>ROUND(I192*H192,2)</f>
        <v>0</v>
      </c>
      <c r="K192" s="155" t="s">
        <v>3</v>
      </c>
      <c r="L192" s="34"/>
      <c r="M192" s="160" t="s">
        <v>3</v>
      </c>
      <c r="N192" s="161" t="s">
        <v>43</v>
      </c>
      <c r="O192" s="54"/>
      <c r="P192" s="162">
        <f>O192*H192</f>
        <v>0</v>
      </c>
      <c r="Q192" s="162">
        <v>0</v>
      </c>
      <c r="R192" s="162">
        <f>Q192*H192</f>
        <v>0</v>
      </c>
      <c r="S192" s="162">
        <v>0</v>
      </c>
      <c r="T192" s="163">
        <f>S192*H192</f>
        <v>0</v>
      </c>
      <c r="U192" s="33"/>
      <c r="V192" s="33"/>
      <c r="W192" s="33"/>
      <c r="X192" s="33"/>
      <c r="Y192" s="33"/>
      <c r="Z192" s="33"/>
      <c r="AA192" s="33"/>
      <c r="AB192" s="33"/>
      <c r="AC192" s="33"/>
      <c r="AD192" s="33"/>
      <c r="AE192" s="33"/>
      <c r="AR192" s="164" t="s">
        <v>158</v>
      </c>
      <c r="AT192" s="164" t="s">
        <v>153</v>
      </c>
      <c r="AU192" s="164" t="s">
        <v>158</v>
      </c>
      <c r="AY192" s="18" t="s">
        <v>150</v>
      </c>
      <c r="BE192" s="165">
        <f>IF(N192="základní",J192,0)</f>
        <v>0</v>
      </c>
      <c r="BF192" s="165">
        <f>IF(N192="snížená",J192,0)</f>
        <v>0</v>
      </c>
      <c r="BG192" s="165">
        <f>IF(N192="zákl. přenesená",J192,0)</f>
        <v>0</v>
      </c>
      <c r="BH192" s="165">
        <f>IF(N192="sníž. přenesená",J192,0)</f>
        <v>0</v>
      </c>
      <c r="BI192" s="165">
        <f>IF(N192="nulová",J192,0)</f>
        <v>0</v>
      </c>
      <c r="BJ192" s="18" t="s">
        <v>80</v>
      </c>
      <c r="BK192" s="165">
        <f>ROUND(I192*H192,2)</f>
        <v>0</v>
      </c>
      <c r="BL192" s="18" t="s">
        <v>158</v>
      </c>
      <c r="BM192" s="164" t="s">
        <v>572</v>
      </c>
    </row>
    <row r="193" spans="1:65" s="2" customFormat="1" ht="19.5">
      <c r="A193" s="33"/>
      <c r="B193" s="34"/>
      <c r="C193" s="33"/>
      <c r="D193" s="167" t="s">
        <v>1491</v>
      </c>
      <c r="E193" s="33"/>
      <c r="F193" s="178" t="s">
        <v>1492</v>
      </c>
      <c r="G193" s="33"/>
      <c r="H193" s="33"/>
      <c r="I193" s="92"/>
      <c r="J193" s="33"/>
      <c r="K193" s="33"/>
      <c r="L193" s="34"/>
      <c r="M193" s="176"/>
      <c r="N193" s="177"/>
      <c r="O193" s="54"/>
      <c r="P193" s="54"/>
      <c r="Q193" s="54"/>
      <c r="R193" s="54"/>
      <c r="S193" s="54"/>
      <c r="T193" s="55"/>
      <c r="U193" s="33"/>
      <c r="V193" s="33"/>
      <c r="W193" s="33"/>
      <c r="X193" s="33"/>
      <c r="Y193" s="33"/>
      <c r="Z193" s="33"/>
      <c r="AA193" s="33"/>
      <c r="AB193" s="33"/>
      <c r="AC193" s="33"/>
      <c r="AD193" s="33"/>
      <c r="AE193" s="33"/>
      <c r="AT193" s="18" t="s">
        <v>1491</v>
      </c>
      <c r="AU193" s="18" t="s">
        <v>158</v>
      </c>
    </row>
    <row r="194" spans="1:65" s="2" customFormat="1" ht="16.5" customHeight="1">
      <c r="A194" s="33"/>
      <c r="B194" s="152"/>
      <c r="C194" s="153" t="s">
        <v>448</v>
      </c>
      <c r="D194" s="153" t="s">
        <v>153</v>
      </c>
      <c r="E194" s="154" t="s">
        <v>1540</v>
      </c>
      <c r="F194" s="155" t="s">
        <v>1541</v>
      </c>
      <c r="G194" s="156" t="s">
        <v>451</v>
      </c>
      <c r="H194" s="157">
        <v>320</v>
      </c>
      <c r="I194" s="158"/>
      <c r="J194" s="159">
        <f>ROUND(I194*H194,2)</f>
        <v>0</v>
      </c>
      <c r="K194" s="155" t="s">
        <v>3</v>
      </c>
      <c r="L194" s="34"/>
      <c r="M194" s="160" t="s">
        <v>3</v>
      </c>
      <c r="N194" s="161" t="s">
        <v>43</v>
      </c>
      <c r="O194" s="54"/>
      <c r="P194" s="162">
        <f>O194*H194</f>
        <v>0</v>
      </c>
      <c r="Q194" s="162">
        <v>0</v>
      </c>
      <c r="R194" s="162">
        <f>Q194*H194</f>
        <v>0</v>
      </c>
      <c r="S194" s="162">
        <v>0</v>
      </c>
      <c r="T194" s="163">
        <f>S194*H194</f>
        <v>0</v>
      </c>
      <c r="U194" s="33"/>
      <c r="V194" s="33"/>
      <c r="W194" s="33"/>
      <c r="X194" s="33"/>
      <c r="Y194" s="33"/>
      <c r="Z194" s="33"/>
      <c r="AA194" s="33"/>
      <c r="AB194" s="33"/>
      <c r="AC194" s="33"/>
      <c r="AD194" s="33"/>
      <c r="AE194" s="33"/>
      <c r="AR194" s="164" t="s">
        <v>158</v>
      </c>
      <c r="AT194" s="164" t="s">
        <v>153</v>
      </c>
      <c r="AU194" s="164" t="s">
        <v>158</v>
      </c>
      <c r="AY194" s="18" t="s">
        <v>150</v>
      </c>
      <c r="BE194" s="165">
        <f>IF(N194="základní",J194,0)</f>
        <v>0</v>
      </c>
      <c r="BF194" s="165">
        <f>IF(N194="snížená",J194,0)</f>
        <v>0</v>
      </c>
      <c r="BG194" s="165">
        <f>IF(N194="zákl. přenesená",J194,0)</f>
        <v>0</v>
      </c>
      <c r="BH194" s="165">
        <f>IF(N194="sníž. přenesená",J194,0)</f>
        <v>0</v>
      </c>
      <c r="BI194" s="165">
        <f>IF(N194="nulová",J194,0)</f>
        <v>0</v>
      </c>
      <c r="BJ194" s="18" t="s">
        <v>80</v>
      </c>
      <c r="BK194" s="165">
        <f>ROUND(I194*H194,2)</f>
        <v>0</v>
      </c>
      <c r="BL194" s="18" t="s">
        <v>158</v>
      </c>
      <c r="BM194" s="164" t="s">
        <v>582</v>
      </c>
    </row>
    <row r="195" spans="1:65" s="2" customFormat="1" ht="19.5">
      <c r="A195" s="33"/>
      <c r="B195" s="34"/>
      <c r="C195" s="33"/>
      <c r="D195" s="167" t="s">
        <v>1491</v>
      </c>
      <c r="E195" s="33"/>
      <c r="F195" s="178" t="s">
        <v>1492</v>
      </c>
      <c r="G195" s="33"/>
      <c r="H195" s="33"/>
      <c r="I195" s="92"/>
      <c r="J195" s="33"/>
      <c r="K195" s="33"/>
      <c r="L195" s="34"/>
      <c r="M195" s="176"/>
      <c r="N195" s="177"/>
      <c r="O195" s="54"/>
      <c r="P195" s="54"/>
      <c r="Q195" s="54"/>
      <c r="R195" s="54"/>
      <c r="S195" s="54"/>
      <c r="T195" s="55"/>
      <c r="U195" s="33"/>
      <c r="V195" s="33"/>
      <c r="W195" s="33"/>
      <c r="X195" s="33"/>
      <c r="Y195" s="33"/>
      <c r="Z195" s="33"/>
      <c r="AA195" s="33"/>
      <c r="AB195" s="33"/>
      <c r="AC195" s="33"/>
      <c r="AD195" s="33"/>
      <c r="AE195" s="33"/>
      <c r="AT195" s="18" t="s">
        <v>1491</v>
      </c>
      <c r="AU195" s="18" t="s">
        <v>158</v>
      </c>
    </row>
    <row r="196" spans="1:65" s="2" customFormat="1" ht="16.5" customHeight="1">
      <c r="A196" s="33"/>
      <c r="B196" s="152"/>
      <c r="C196" s="153" t="s">
        <v>454</v>
      </c>
      <c r="D196" s="153" t="s">
        <v>153</v>
      </c>
      <c r="E196" s="154" t="s">
        <v>1542</v>
      </c>
      <c r="F196" s="155" t="s">
        <v>1543</v>
      </c>
      <c r="G196" s="156" t="s">
        <v>451</v>
      </c>
      <c r="H196" s="157">
        <v>200</v>
      </c>
      <c r="I196" s="158"/>
      <c r="J196" s="159">
        <f>ROUND(I196*H196,2)</f>
        <v>0</v>
      </c>
      <c r="K196" s="155" t="s">
        <v>3</v>
      </c>
      <c r="L196" s="34"/>
      <c r="M196" s="160" t="s">
        <v>3</v>
      </c>
      <c r="N196" s="161" t="s">
        <v>43</v>
      </c>
      <c r="O196" s="54"/>
      <c r="P196" s="162">
        <f>O196*H196</f>
        <v>0</v>
      </c>
      <c r="Q196" s="162">
        <v>0</v>
      </c>
      <c r="R196" s="162">
        <f>Q196*H196</f>
        <v>0</v>
      </c>
      <c r="S196" s="162">
        <v>0</v>
      </c>
      <c r="T196" s="163">
        <f>S196*H196</f>
        <v>0</v>
      </c>
      <c r="U196" s="33"/>
      <c r="V196" s="33"/>
      <c r="W196" s="33"/>
      <c r="X196" s="33"/>
      <c r="Y196" s="33"/>
      <c r="Z196" s="33"/>
      <c r="AA196" s="33"/>
      <c r="AB196" s="33"/>
      <c r="AC196" s="33"/>
      <c r="AD196" s="33"/>
      <c r="AE196" s="33"/>
      <c r="AR196" s="164" t="s">
        <v>158</v>
      </c>
      <c r="AT196" s="164" t="s">
        <v>153</v>
      </c>
      <c r="AU196" s="164" t="s">
        <v>158</v>
      </c>
      <c r="AY196" s="18" t="s">
        <v>150</v>
      </c>
      <c r="BE196" s="165">
        <f>IF(N196="základní",J196,0)</f>
        <v>0</v>
      </c>
      <c r="BF196" s="165">
        <f>IF(N196="snížená",J196,0)</f>
        <v>0</v>
      </c>
      <c r="BG196" s="165">
        <f>IF(N196="zákl. přenesená",J196,0)</f>
        <v>0</v>
      </c>
      <c r="BH196" s="165">
        <f>IF(N196="sníž. přenesená",J196,0)</f>
        <v>0</v>
      </c>
      <c r="BI196" s="165">
        <f>IF(N196="nulová",J196,0)</f>
        <v>0</v>
      </c>
      <c r="BJ196" s="18" t="s">
        <v>80</v>
      </c>
      <c r="BK196" s="165">
        <f>ROUND(I196*H196,2)</f>
        <v>0</v>
      </c>
      <c r="BL196" s="18" t="s">
        <v>158</v>
      </c>
      <c r="BM196" s="164" t="s">
        <v>589</v>
      </c>
    </row>
    <row r="197" spans="1:65" s="2" customFormat="1" ht="19.5">
      <c r="A197" s="33"/>
      <c r="B197" s="34"/>
      <c r="C197" s="33"/>
      <c r="D197" s="167" t="s">
        <v>1491</v>
      </c>
      <c r="E197" s="33"/>
      <c r="F197" s="178" t="s">
        <v>1492</v>
      </c>
      <c r="G197" s="33"/>
      <c r="H197" s="33"/>
      <c r="I197" s="92"/>
      <c r="J197" s="33"/>
      <c r="K197" s="33"/>
      <c r="L197" s="34"/>
      <c r="M197" s="176"/>
      <c r="N197" s="177"/>
      <c r="O197" s="54"/>
      <c r="P197" s="54"/>
      <c r="Q197" s="54"/>
      <c r="R197" s="54"/>
      <c r="S197" s="54"/>
      <c r="T197" s="55"/>
      <c r="U197" s="33"/>
      <c r="V197" s="33"/>
      <c r="W197" s="33"/>
      <c r="X197" s="33"/>
      <c r="Y197" s="33"/>
      <c r="Z197" s="33"/>
      <c r="AA197" s="33"/>
      <c r="AB197" s="33"/>
      <c r="AC197" s="33"/>
      <c r="AD197" s="33"/>
      <c r="AE197" s="33"/>
      <c r="AT197" s="18" t="s">
        <v>1491</v>
      </c>
      <c r="AU197" s="18" t="s">
        <v>158</v>
      </c>
    </row>
    <row r="198" spans="1:65" s="2" customFormat="1" ht="16.5" customHeight="1">
      <c r="A198" s="33"/>
      <c r="B198" s="152"/>
      <c r="C198" s="153" t="s">
        <v>459</v>
      </c>
      <c r="D198" s="153" t="s">
        <v>153</v>
      </c>
      <c r="E198" s="154" t="s">
        <v>1544</v>
      </c>
      <c r="F198" s="155" t="s">
        <v>1545</v>
      </c>
      <c r="G198" s="156" t="s">
        <v>1518</v>
      </c>
      <c r="H198" s="157">
        <v>1</v>
      </c>
      <c r="I198" s="158"/>
      <c r="J198" s="159">
        <f>ROUND(I198*H198,2)</f>
        <v>0</v>
      </c>
      <c r="K198" s="155" t="s">
        <v>3</v>
      </c>
      <c r="L198" s="34"/>
      <c r="M198" s="160" t="s">
        <v>3</v>
      </c>
      <c r="N198" s="161" t="s">
        <v>43</v>
      </c>
      <c r="O198" s="54"/>
      <c r="P198" s="162">
        <f>O198*H198</f>
        <v>0</v>
      </c>
      <c r="Q198" s="162">
        <v>0</v>
      </c>
      <c r="R198" s="162">
        <f>Q198*H198</f>
        <v>0</v>
      </c>
      <c r="S198" s="162">
        <v>0</v>
      </c>
      <c r="T198" s="163">
        <f>S198*H198</f>
        <v>0</v>
      </c>
      <c r="U198" s="33"/>
      <c r="V198" s="33"/>
      <c r="W198" s="33"/>
      <c r="X198" s="33"/>
      <c r="Y198" s="33"/>
      <c r="Z198" s="33"/>
      <c r="AA198" s="33"/>
      <c r="AB198" s="33"/>
      <c r="AC198" s="33"/>
      <c r="AD198" s="33"/>
      <c r="AE198" s="33"/>
      <c r="AR198" s="164" t="s">
        <v>158</v>
      </c>
      <c r="AT198" s="164" t="s">
        <v>153</v>
      </c>
      <c r="AU198" s="164" t="s">
        <v>158</v>
      </c>
      <c r="AY198" s="18" t="s">
        <v>150</v>
      </c>
      <c r="BE198" s="165">
        <f>IF(N198="základní",J198,0)</f>
        <v>0</v>
      </c>
      <c r="BF198" s="165">
        <f>IF(N198="snížená",J198,0)</f>
        <v>0</v>
      </c>
      <c r="BG198" s="165">
        <f>IF(N198="zákl. přenesená",J198,0)</f>
        <v>0</v>
      </c>
      <c r="BH198" s="165">
        <f>IF(N198="sníž. přenesená",J198,0)</f>
        <v>0</v>
      </c>
      <c r="BI198" s="165">
        <f>IF(N198="nulová",J198,0)</f>
        <v>0</v>
      </c>
      <c r="BJ198" s="18" t="s">
        <v>80</v>
      </c>
      <c r="BK198" s="165">
        <f>ROUND(I198*H198,2)</f>
        <v>0</v>
      </c>
      <c r="BL198" s="18" t="s">
        <v>158</v>
      </c>
      <c r="BM198" s="164" t="s">
        <v>599</v>
      </c>
    </row>
    <row r="199" spans="1:65" s="2" customFormat="1" ht="19.5">
      <c r="A199" s="33"/>
      <c r="B199" s="34"/>
      <c r="C199" s="33"/>
      <c r="D199" s="167" t="s">
        <v>1491</v>
      </c>
      <c r="E199" s="33"/>
      <c r="F199" s="178" t="s">
        <v>1546</v>
      </c>
      <c r="G199" s="33"/>
      <c r="H199" s="33"/>
      <c r="I199" s="92"/>
      <c r="J199" s="33"/>
      <c r="K199" s="33"/>
      <c r="L199" s="34"/>
      <c r="M199" s="176"/>
      <c r="N199" s="177"/>
      <c r="O199" s="54"/>
      <c r="P199" s="54"/>
      <c r="Q199" s="54"/>
      <c r="R199" s="54"/>
      <c r="S199" s="54"/>
      <c r="T199" s="55"/>
      <c r="U199" s="33"/>
      <c r="V199" s="33"/>
      <c r="W199" s="33"/>
      <c r="X199" s="33"/>
      <c r="Y199" s="33"/>
      <c r="Z199" s="33"/>
      <c r="AA199" s="33"/>
      <c r="AB199" s="33"/>
      <c r="AC199" s="33"/>
      <c r="AD199" s="33"/>
      <c r="AE199" s="33"/>
      <c r="AT199" s="18" t="s">
        <v>1491</v>
      </c>
      <c r="AU199" s="18" t="s">
        <v>158</v>
      </c>
    </row>
    <row r="200" spans="1:65" s="2" customFormat="1" ht="16.5" customHeight="1">
      <c r="A200" s="33"/>
      <c r="B200" s="152"/>
      <c r="C200" s="153" t="s">
        <v>462</v>
      </c>
      <c r="D200" s="153" t="s">
        <v>153</v>
      </c>
      <c r="E200" s="154" t="s">
        <v>1547</v>
      </c>
      <c r="F200" s="155" t="s">
        <v>1548</v>
      </c>
      <c r="G200" s="156" t="s">
        <v>451</v>
      </c>
      <c r="H200" s="157">
        <v>0</v>
      </c>
      <c r="I200" s="158"/>
      <c r="J200" s="159">
        <f>ROUND(I200*H200,2)</f>
        <v>0</v>
      </c>
      <c r="K200" s="155" t="s">
        <v>3</v>
      </c>
      <c r="L200" s="34"/>
      <c r="M200" s="160" t="s">
        <v>3</v>
      </c>
      <c r="N200" s="161" t="s">
        <v>43</v>
      </c>
      <c r="O200" s="54"/>
      <c r="P200" s="162">
        <f>O200*H200</f>
        <v>0</v>
      </c>
      <c r="Q200" s="162">
        <v>0</v>
      </c>
      <c r="R200" s="162">
        <f>Q200*H200</f>
        <v>0</v>
      </c>
      <c r="S200" s="162">
        <v>0</v>
      </c>
      <c r="T200" s="163">
        <f>S200*H200</f>
        <v>0</v>
      </c>
      <c r="U200" s="33"/>
      <c r="V200" s="33"/>
      <c r="W200" s="33"/>
      <c r="X200" s="33"/>
      <c r="Y200" s="33"/>
      <c r="Z200" s="33"/>
      <c r="AA200" s="33"/>
      <c r="AB200" s="33"/>
      <c r="AC200" s="33"/>
      <c r="AD200" s="33"/>
      <c r="AE200" s="33"/>
      <c r="AR200" s="164" t="s">
        <v>158</v>
      </c>
      <c r="AT200" s="164" t="s">
        <v>153</v>
      </c>
      <c r="AU200" s="164" t="s">
        <v>158</v>
      </c>
      <c r="AY200" s="18" t="s">
        <v>150</v>
      </c>
      <c r="BE200" s="165">
        <f>IF(N200="základní",J200,0)</f>
        <v>0</v>
      </c>
      <c r="BF200" s="165">
        <f>IF(N200="snížená",J200,0)</f>
        <v>0</v>
      </c>
      <c r="BG200" s="165">
        <f>IF(N200="zákl. přenesená",J200,0)</f>
        <v>0</v>
      </c>
      <c r="BH200" s="165">
        <f>IF(N200="sníž. přenesená",J200,0)</f>
        <v>0</v>
      </c>
      <c r="BI200" s="165">
        <f>IF(N200="nulová",J200,0)</f>
        <v>0</v>
      </c>
      <c r="BJ200" s="18" t="s">
        <v>80</v>
      </c>
      <c r="BK200" s="165">
        <f>ROUND(I200*H200,2)</f>
        <v>0</v>
      </c>
      <c r="BL200" s="18" t="s">
        <v>158</v>
      </c>
      <c r="BM200" s="164" t="s">
        <v>609</v>
      </c>
    </row>
    <row r="201" spans="1:65" s="2" customFormat="1" ht="19.5">
      <c r="A201" s="33"/>
      <c r="B201" s="34"/>
      <c r="C201" s="33"/>
      <c r="D201" s="167" t="s">
        <v>1491</v>
      </c>
      <c r="E201" s="33"/>
      <c r="F201" s="178" t="s">
        <v>1549</v>
      </c>
      <c r="G201" s="33"/>
      <c r="H201" s="33"/>
      <c r="I201" s="92"/>
      <c r="J201" s="33"/>
      <c r="K201" s="33"/>
      <c r="L201" s="34"/>
      <c r="M201" s="176"/>
      <c r="N201" s="177"/>
      <c r="O201" s="54"/>
      <c r="P201" s="54"/>
      <c r="Q201" s="54"/>
      <c r="R201" s="54"/>
      <c r="S201" s="54"/>
      <c r="T201" s="55"/>
      <c r="U201" s="33"/>
      <c r="V201" s="33"/>
      <c r="W201" s="33"/>
      <c r="X201" s="33"/>
      <c r="Y201" s="33"/>
      <c r="Z201" s="33"/>
      <c r="AA201" s="33"/>
      <c r="AB201" s="33"/>
      <c r="AC201" s="33"/>
      <c r="AD201" s="33"/>
      <c r="AE201" s="33"/>
      <c r="AT201" s="18" t="s">
        <v>1491</v>
      </c>
      <c r="AU201" s="18" t="s">
        <v>158</v>
      </c>
    </row>
    <row r="202" spans="1:65" s="2" customFormat="1" ht="16.5" customHeight="1">
      <c r="A202" s="33"/>
      <c r="B202" s="152"/>
      <c r="C202" s="153" t="s">
        <v>469</v>
      </c>
      <c r="D202" s="153" t="s">
        <v>153</v>
      </c>
      <c r="E202" s="154" t="s">
        <v>1550</v>
      </c>
      <c r="F202" s="155" t="s">
        <v>1551</v>
      </c>
      <c r="G202" s="156" t="s">
        <v>451</v>
      </c>
      <c r="H202" s="157">
        <v>0</v>
      </c>
      <c r="I202" s="158"/>
      <c r="J202" s="159">
        <f>ROUND(I202*H202,2)</f>
        <v>0</v>
      </c>
      <c r="K202" s="155" t="s">
        <v>3</v>
      </c>
      <c r="L202" s="34"/>
      <c r="M202" s="160" t="s">
        <v>3</v>
      </c>
      <c r="N202" s="161" t="s">
        <v>43</v>
      </c>
      <c r="O202" s="54"/>
      <c r="P202" s="162">
        <f>O202*H202</f>
        <v>0</v>
      </c>
      <c r="Q202" s="162">
        <v>0</v>
      </c>
      <c r="R202" s="162">
        <f>Q202*H202</f>
        <v>0</v>
      </c>
      <c r="S202" s="162">
        <v>0</v>
      </c>
      <c r="T202" s="163">
        <f>S202*H202</f>
        <v>0</v>
      </c>
      <c r="U202" s="33"/>
      <c r="V202" s="33"/>
      <c r="W202" s="33"/>
      <c r="X202" s="33"/>
      <c r="Y202" s="33"/>
      <c r="Z202" s="33"/>
      <c r="AA202" s="33"/>
      <c r="AB202" s="33"/>
      <c r="AC202" s="33"/>
      <c r="AD202" s="33"/>
      <c r="AE202" s="33"/>
      <c r="AR202" s="164" t="s">
        <v>158</v>
      </c>
      <c r="AT202" s="164" t="s">
        <v>153</v>
      </c>
      <c r="AU202" s="164" t="s">
        <v>158</v>
      </c>
      <c r="AY202" s="18" t="s">
        <v>150</v>
      </c>
      <c r="BE202" s="165">
        <f>IF(N202="základní",J202,0)</f>
        <v>0</v>
      </c>
      <c r="BF202" s="165">
        <f>IF(N202="snížená",J202,0)</f>
        <v>0</v>
      </c>
      <c r="BG202" s="165">
        <f>IF(N202="zákl. přenesená",J202,0)</f>
        <v>0</v>
      </c>
      <c r="BH202" s="165">
        <f>IF(N202="sníž. přenesená",J202,0)</f>
        <v>0</v>
      </c>
      <c r="BI202" s="165">
        <f>IF(N202="nulová",J202,0)</f>
        <v>0</v>
      </c>
      <c r="BJ202" s="18" t="s">
        <v>80</v>
      </c>
      <c r="BK202" s="165">
        <f>ROUND(I202*H202,2)</f>
        <v>0</v>
      </c>
      <c r="BL202" s="18" t="s">
        <v>158</v>
      </c>
      <c r="BM202" s="164" t="s">
        <v>620</v>
      </c>
    </row>
    <row r="203" spans="1:65" s="2" customFormat="1" ht="19.5">
      <c r="A203" s="33"/>
      <c r="B203" s="34"/>
      <c r="C203" s="33"/>
      <c r="D203" s="167" t="s">
        <v>1491</v>
      </c>
      <c r="E203" s="33"/>
      <c r="F203" s="178" t="s">
        <v>1549</v>
      </c>
      <c r="G203" s="33"/>
      <c r="H203" s="33"/>
      <c r="I203" s="92"/>
      <c r="J203" s="33"/>
      <c r="K203" s="33"/>
      <c r="L203" s="34"/>
      <c r="M203" s="176"/>
      <c r="N203" s="177"/>
      <c r="O203" s="54"/>
      <c r="P203" s="54"/>
      <c r="Q203" s="54"/>
      <c r="R203" s="54"/>
      <c r="S203" s="54"/>
      <c r="T203" s="55"/>
      <c r="U203" s="33"/>
      <c r="V203" s="33"/>
      <c r="W203" s="33"/>
      <c r="X203" s="33"/>
      <c r="Y203" s="33"/>
      <c r="Z203" s="33"/>
      <c r="AA203" s="33"/>
      <c r="AB203" s="33"/>
      <c r="AC203" s="33"/>
      <c r="AD203" s="33"/>
      <c r="AE203" s="33"/>
      <c r="AT203" s="18" t="s">
        <v>1491</v>
      </c>
      <c r="AU203" s="18" t="s">
        <v>158</v>
      </c>
    </row>
    <row r="204" spans="1:65" s="15" customFormat="1" ht="20.85" customHeight="1">
      <c r="B204" s="200"/>
      <c r="D204" s="201" t="s">
        <v>71</v>
      </c>
      <c r="E204" s="201" t="s">
        <v>1552</v>
      </c>
      <c r="F204" s="201" t="s">
        <v>1553</v>
      </c>
      <c r="I204" s="202"/>
      <c r="J204" s="203">
        <f>BK204</f>
        <v>0</v>
      </c>
      <c r="L204" s="200"/>
      <c r="M204" s="204"/>
      <c r="N204" s="205"/>
      <c r="O204" s="205"/>
      <c r="P204" s="206">
        <f>SUM(P205:P209)</f>
        <v>0</v>
      </c>
      <c r="Q204" s="205"/>
      <c r="R204" s="206">
        <f>SUM(R205:R209)</f>
        <v>0</v>
      </c>
      <c r="S204" s="205"/>
      <c r="T204" s="207">
        <f>SUM(T205:T209)</f>
        <v>0</v>
      </c>
      <c r="AR204" s="201" t="s">
        <v>80</v>
      </c>
      <c r="AT204" s="208" t="s">
        <v>71</v>
      </c>
      <c r="AU204" s="208" t="s">
        <v>151</v>
      </c>
      <c r="AY204" s="201" t="s">
        <v>150</v>
      </c>
      <c r="BK204" s="209">
        <f>SUM(BK205:BK209)</f>
        <v>0</v>
      </c>
    </row>
    <row r="205" spans="1:65" s="2" customFormat="1" ht="16.5" customHeight="1">
      <c r="A205" s="33"/>
      <c r="B205" s="152"/>
      <c r="C205" s="153" t="s">
        <v>473</v>
      </c>
      <c r="D205" s="153" t="s">
        <v>153</v>
      </c>
      <c r="E205" s="154" t="s">
        <v>1554</v>
      </c>
      <c r="F205" s="155" t="s">
        <v>1555</v>
      </c>
      <c r="G205" s="156" t="s">
        <v>451</v>
      </c>
      <c r="H205" s="157">
        <v>520</v>
      </c>
      <c r="I205" s="158"/>
      <c r="J205" s="159">
        <f>ROUND(I205*H205,2)</f>
        <v>0</v>
      </c>
      <c r="K205" s="155" t="s">
        <v>3</v>
      </c>
      <c r="L205" s="34"/>
      <c r="M205" s="160" t="s">
        <v>3</v>
      </c>
      <c r="N205" s="161" t="s">
        <v>43</v>
      </c>
      <c r="O205" s="54"/>
      <c r="P205" s="162">
        <f>O205*H205</f>
        <v>0</v>
      </c>
      <c r="Q205" s="162">
        <v>0</v>
      </c>
      <c r="R205" s="162">
        <f>Q205*H205</f>
        <v>0</v>
      </c>
      <c r="S205" s="162">
        <v>0</v>
      </c>
      <c r="T205" s="163">
        <f>S205*H205</f>
        <v>0</v>
      </c>
      <c r="U205" s="33"/>
      <c r="V205" s="33"/>
      <c r="W205" s="33"/>
      <c r="X205" s="33"/>
      <c r="Y205" s="33"/>
      <c r="Z205" s="33"/>
      <c r="AA205" s="33"/>
      <c r="AB205" s="33"/>
      <c r="AC205" s="33"/>
      <c r="AD205" s="33"/>
      <c r="AE205" s="33"/>
      <c r="AR205" s="164" t="s">
        <v>158</v>
      </c>
      <c r="AT205" s="164" t="s">
        <v>153</v>
      </c>
      <c r="AU205" s="164" t="s">
        <v>158</v>
      </c>
      <c r="AY205" s="18" t="s">
        <v>150</v>
      </c>
      <c r="BE205" s="165">
        <f>IF(N205="základní",J205,0)</f>
        <v>0</v>
      </c>
      <c r="BF205" s="165">
        <f>IF(N205="snížená",J205,0)</f>
        <v>0</v>
      </c>
      <c r="BG205" s="165">
        <f>IF(N205="zákl. přenesená",J205,0)</f>
        <v>0</v>
      </c>
      <c r="BH205" s="165">
        <f>IF(N205="sníž. přenesená",J205,0)</f>
        <v>0</v>
      </c>
      <c r="BI205" s="165">
        <f>IF(N205="nulová",J205,0)</f>
        <v>0</v>
      </c>
      <c r="BJ205" s="18" t="s">
        <v>80</v>
      </c>
      <c r="BK205" s="165">
        <f>ROUND(I205*H205,2)</f>
        <v>0</v>
      </c>
      <c r="BL205" s="18" t="s">
        <v>158</v>
      </c>
      <c r="BM205" s="164" t="s">
        <v>650</v>
      </c>
    </row>
    <row r="206" spans="1:65" s="2" customFormat="1" ht="16.5" customHeight="1">
      <c r="A206" s="33"/>
      <c r="B206" s="152"/>
      <c r="C206" s="153" t="s">
        <v>477</v>
      </c>
      <c r="D206" s="153" t="s">
        <v>153</v>
      </c>
      <c r="E206" s="154" t="s">
        <v>1556</v>
      </c>
      <c r="F206" s="155" t="s">
        <v>1557</v>
      </c>
      <c r="G206" s="156" t="s">
        <v>451</v>
      </c>
      <c r="H206" s="157">
        <v>520</v>
      </c>
      <c r="I206" s="158"/>
      <c r="J206" s="159">
        <f>ROUND(I206*H206,2)</f>
        <v>0</v>
      </c>
      <c r="K206" s="155" t="s">
        <v>3</v>
      </c>
      <c r="L206" s="34"/>
      <c r="M206" s="160" t="s">
        <v>3</v>
      </c>
      <c r="N206" s="161" t="s">
        <v>43</v>
      </c>
      <c r="O206" s="54"/>
      <c r="P206" s="162">
        <f>O206*H206</f>
        <v>0</v>
      </c>
      <c r="Q206" s="162">
        <v>0</v>
      </c>
      <c r="R206" s="162">
        <f>Q206*H206</f>
        <v>0</v>
      </c>
      <c r="S206" s="162">
        <v>0</v>
      </c>
      <c r="T206" s="163">
        <f>S206*H206</f>
        <v>0</v>
      </c>
      <c r="U206" s="33"/>
      <c r="V206" s="33"/>
      <c r="W206" s="33"/>
      <c r="X206" s="33"/>
      <c r="Y206" s="33"/>
      <c r="Z206" s="33"/>
      <c r="AA206" s="33"/>
      <c r="AB206" s="33"/>
      <c r="AC206" s="33"/>
      <c r="AD206" s="33"/>
      <c r="AE206" s="33"/>
      <c r="AR206" s="164" t="s">
        <v>158</v>
      </c>
      <c r="AT206" s="164" t="s">
        <v>153</v>
      </c>
      <c r="AU206" s="164" t="s">
        <v>158</v>
      </c>
      <c r="AY206" s="18" t="s">
        <v>150</v>
      </c>
      <c r="BE206" s="165">
        <f>IF(N206="základní",J206,0)</f>
        <v>0</v>
      </c>
      <c r="BF206" s="165">
        <f>IF(N206="snížená",J206,0)</f>
        <v>0</v>
      </c>
      <c r="BG206" s="165">
        <f>IF(N206="zákl. přenesená",J206,0)</f>
        <v>0</v>
      </c>
      <c r="BH206" s="165">
        <f>IF(N206="sníž. přenesená",J206,0)</f>
        <v>0</v>
      </c>
      <c r="BI206" s="165">
        <f>IF(N206="nulová",J206,0)</f>
        <v>0</v>
      </c>
      <c r="BJ206" s="18" t="s">
        <v>80</v>
      </c>
      <c r="BK206" s="165">
        <f>ROUND(I206*H206,2)</f>
        <v>0</v>
      </c>
      <c r="BL206" s="18" t="s">
        <v>158</v>
      </c>
      <c r="BM206" s="164" t="s">
        <v>661</v>
      </c>
    </row>
    <row r="207" spans="1:65" s="2" customFormat="1" ht="16.5" customHeight="1">
      <c r="A207" s="33"/>
      <c r="B207" s="152"/>
      <c r="C207" s="153" t="s">
        <v>482</v>
      </c>
      <c r="D207" s="153" t="s">
        <v>153</v>
      </c>
      <c r="E207" s="154" t="s">
        <v>1558</v>
      </c>
      <c r="F207" s="155" t="s">
        <v>1559</v>
      </c>
      <c r="G207" s="156" t="s">
        <v>451</v>
      </c>
      <c r="H207" s="157">
        <v>520</v>
      </c>
      <c r="I207" s="158"/>
      <c r="J207" s="159">
        <f>ROUND(I207*H207,2)</f>
        <v>0</v>
      </c>
      <c r="K207" s="155" t="s">
        <v>3</v>
      </c>
      <c r="L207" s="34"/>
      <c r="M207" s="160" t="s">
        <v>3</v>
      </c>
      <c r="N207" s="161" t="s">
        <v>43</v>
      </c>
      <c r="O207" s="54"/>
      <c r="P207" s="162">
        <f>O207*H207</f>
        <v>0</v>
      </c>
      <c r="Q207" s="162">
        <v>0</v>
      </c>
      <c r="R207" s="162">
        <f>Q207*H207</f>
        <v>0</v>
      </c>
      <c r="S207" s="162">
        <v>0</v>
      </c>
      <c r="T207" s="163">
        <f>S207*H207</f>
        <v>0</v>
      </c>
      <c r="U207" s="33"/>
      <c r="V207" s="33"/>
      <c r="W207" s="33"/>
      <c r="X207" s="33"/>
      <c r="Y207" s="33"/>
      <c r="Z207" s="33"/>
      <c r="AA207" s="33"/>
      <c r="AB207" s="33"/>
      <c r="AC207" s="33"/>
      <c r="AD207" s="33"/>
      <c r="AE207" s="33"/>
      <c r="AR207" s="164" t="s">
        <v>158</v>
      </c>
      <c r="AT207" s="164" t="s">
        <v>153</v>
      </c>
      <c r="AU207" s="164" t="s">
        <v>158</v>
      </c>
      <c r="AY207" s="18" t="s">
        <v>150</v>
      </c>
      <c r="BE207" s="165">
        <f>IF(N207="základní",J207,0)</f>
        <v>0</v>
      </c>
      <c r="BF207" s="165">
        <f>IF(N207="snížená",J207,0)</f>
        <v>0</v>
      </c>
      <c r="BG207" s="165">
        <f>IF(N207="zákl. přenesená",J207,0)</f>
        <v>0</v>
      </c>
      <c r="BH207" s="165">
        <f>IF(N207="sníž. přenesená",J207,0)</f>
        <v>0</v>
      </c>
      <c r="BI207" s="165">
        <f>IF(N207="nulová",J207,0)</f>
        <v>0</v>
      </c>
      <c r="BJ207" s="18" t="s">
        <v>80</v>
      </c>
      <c r="BK207" s="165">
        <f>ROUND(I207*H207,2)</f>
        <v>0</v>
      </c>
      <c r="BL207" s="18" t="s">
        <v>158</v>
      </c>
      <c r="BM207" s="164" t="s">
        <v>672</v>
      </c>
    </row>
    <row r="208" spans="1:65" s="2" customFormat="1" ht="16.5" customHeight="1">
      <c r="A208" s="33"/>
      <c r="B208" s="152"/>
      <c r="C208" s="153" t="s">
        <v>488</v>
      </c>
      <c r="D208" s="153" t="s">
        <v>153</v>
      </c>
      <c r="E208" s="154" t="s">
        <v>1560</v>
      </c>
      <c r="F208" s="155" t="s">
        <v>1561</v>
      </c>
      <c r="G208" s="156" t="s">
        <v>1490</v>
      </c>
      <c r="H208" s="157">
        <v>18</v>
      </c>
      <c r="I208" s="158"/>
      <c r="J208" s="159">
        <f>ROUND(I208*H208,2)</f>
        <v>0</v>
      </c>
      <c r="K208" s="155" t="s">
        <v>3</v>
      </c>
      <c r="L208" s="34"/>
      <c r="M208" s="160" t="s">
        <v>3</v>
      </c>
      <c r="N208" s="161" t="s">
        <v>43</v>
      </c>
      <c r="O208" s="54"/>
      <c r="P208" s="162">
        <f>O208*H208</f>
        <v>0</v>
      </c>
      <c r="Q208" s="162">
        <v>0</v>
      </c>
      <c r="R208" s="162">
        <f>Q208*H208</f>
        <v>0</v>
      </c>
      <c r="S208" s="162">
        <v>0</v>
      </c>
      <c r="T208" s="163">
        <f>S208*H208</f>
        <v>0</v>
      </c>
      <c r="U208" s="33"/>
      <c r="V208" s="33"/>
      <c r="W208" s="33"/>
      <c r="X208" s="33"/>
      <c r="Y208" s="33"/>
      <c r="Z208" s="33"/>
      <c r="AA208" s="33"/>
      <c r="AB208" s="33"/>
      <c r="AC208" s="33"/>
      <c r="AD208" s="33"/>
      <c r="AE208" s="33"/>
      <c r="AR208" s="164" t="s">
        <v>158</v>
      </c>
      <c r="AT208" s="164" t="s">
        <v>153</v>
      </c>
      <c r="AU208" s="164" t="s">
        <v>158</v>
      </c>
      <c r="AY208" s="18" t="s">
        <v>150</v>
      </c>
      <c r="BE208" s="165">
        <f>IF(N208="základní",J208,0)</f>
        <v>0</v>
      </c>
      <c r="BF208" s="165">
        <f>IF(N208="snížená",J208,0)</f>
        <v>0</v>
      </c>
      <c r="BG208" s="165">
        <f>IF(N208="zákl. přenesená",J208,0)</f>
        <v>0</v>
      </c>
      <c r="BH208" s="165">
        <f>IF(N208="sníž. přenesená",J208,0)</f>
        <v>0</v>
      </c>
      <c r="BI208" s="165">
        <f>IF(N208="nulová",J208,0)</f>
        <v>0</v>
      </c>
      <c r="BJ208" s="18" t="s">
        <v>80</v>
      </c>
      <c r="BK208" s="165">
        <f>ROUND(I208*H208,2)</f>
        <v>0</v>
      </c>
      <c r="BL208" s="18" t="s">
        <v>158</v>
      </c>
      <c r="BM208" s="164" t="s">
        <v>681</v>
      </c>
    </row>
    <row r="209" spans="1:65" s="2" customFormat="1" ht="16.5" customHeight="1">
      <c r="A209" s="33"/>
      <c r="B209" s="152"/>
      <c r="C209" s="153" t="s">
        <v>493</v>
      </c>
      <c r="D209" s="153" t="s">
        <v>153</v>
      </c>
      <c r="E209" s="154" t="s">
        <v>1562</v>
      </c>
      <c r="F209" s="155" t="s">
        <v>1563</v>
      </c>
      <c r="G209" s="156" t="s">
        <v>1518</v>
      </c>
      <c r="H209" s="157">
        <v>12</v>
      </c>
      <c r="I209" s="158"/>
      <c r="J209" s="159">
        <f>ROUND(I209*H209,2)</f>
        <v>0</v>
      </c>
      <c r="K209" s="155" t="s">
        <v>3</v>
      </c>
      <c r="L209" s="34"/>
      <c r="M209" s="160" t="s">
        <v>3</v>
      </c>
      <c r="N209" s="161" t="s">
        <v>43</v>
      </c>
      <c r="O209" s="54"/>
      <c r="P209" s="162">
        <f>O209*H209</f>
        <v>0</v>
      </c>
      <c r="Q209" s="162">
        <v>0</v>
      </c>
      <c r="R209" s="162">
        <f>Q209*H209</f>
        <v>0</v>
      </c>
      <c r="S209" s="162">
        <v>0</v>
      </c>
      <c r="T209" s="163">
        <f>S209*H209</f>
        <v>0</v>
      </c>
      <c r="U209" s="33"/>
      <c r="V209" s="33"/>
      <c r="W209" s="33"/>
      <c r="X209" s="33"/>
      <c r="Y209" s="33"/>
      <c r="Z209" s="33"/>
      <c r="AA209" s="33"/>
      <c r="AB209" s="33"/>
      <c r="AC209" s="33"/>
      <c r="AD209" s="33"/>
      <c r="AE209" s="33"/>
      <c r="AR209" s="164" t="s">
        <v>158</v>
      </c>
      <c r="AT209" s="164" t="s">
        <v>153</v>
      </c>
      <c r="AU209" s="164" t="s">
        <v>158</v>
      </c>
      <c r="AY209" s="18" t="s">
        <v>150</v>
      </c>
      <c r="BE209" s="165">
        <f>IF(N209="základní",J209,0)</f>
        <v>0</v>
      </c>
      <c r="BF209" s="165">
        <f>IF(N209="snížená",J209,0)</f>
        <v>0</v>
      </c>
      <c r="BG209" s="165">
        <f>IF(N209="zákl. přenesená",J209,0)</f>
        <v>0</v>
      </c>
      <c r="BH209" s="165">
        <f>IF(N209="sníž. přenesená",J209,0)</f>
        <v>0</v>
      </c>
      <c r="BI209" s="165">
        <f>IF(N209="nulová",J209,0)</f>
        <v>0</v>
      </c>
      <c r="BJ209" s="18" t="s">
        <v>80</v>
      </c>
      <c r="BK209" s="165">
        <f>ROUND(I209*H209,2)</f>
        <v>0</v>
      </c>
      <c r="BL209" s="18" t="s">
        <v>158</v>
      </c>
      <c r="BM209" s="164" t="s">
        <v>691</v>
      </c>
    </row>
    <row r="210" spans="1:65" s="15" customFormat="1" ht="20.85" customHeight="1">
      <c r="B210" s="200"/>
      <c r="D210" s="201" t="s">
        <v>71</v>
      </c>
      <c r="E210" s="201" t="s">
        <v>1564</v>
      </c>
      <c r="F210" s="201" t="s">
        <v>1565</v>
      </c>
      <c r="I210" s="202"/>
      <c r="J210" s="203">
        <f>BK210</f>
        <v>0</v>
      </c>
      <c r="L210" s="200"/>
      <c r="M210" s="204"/>
      <c r="N210" s="205"/>
      <c r="O210" s="205"/>
      <c r="P210" s="206">
        <f>SUM(P211:P218)</f>
        <v>0</v>
      </c>
      <c r="Q210" s="205"/>
      <c r="R210" s="206">
        <f>SUM(R211:R218)</f>
        <v>0</v>
      </c>
      <c r="S210" s="205"/>
      <c r="T210" s="207">
        <f>SUM(T211:T218)</f>
        <v>0</v>
      </c>
      <c r="AR210" s="201" t="s">
        <v>80</v>
      </c>
      <c r="AT210" s="208" t="s">
        <v>71</v>
      </c>
      <c r="AU210" s="208" t="s">
        <v>151</v>
      </c>
      <c r="AY210" s="201" t="s">
        <v>150</v>
      </c>
      <c r="BK210" s="209">
        <f>SUM(BK211:BK218)</f>
        <v>0</v>
      </c>
    </row>
    <row r="211" spans="1:65" s="2" customFormat="1" ht="24" customHeight="1">
      <c r="A211" s="33"/>
      <c r="B211" s="152"/>
      <c r="C211" s="153" t="s">
        <v>499</v>
      </c>
      <c r="D211" s="153" t="s">
        <v>153</v>
      </c>
      <c r="E211" s="154" t="s">
        <v>1566</v>
      </c>
      <c r="F211" s="155" t="s">
        <v>1567</v>
      </c>
      <c r="G211" s="156" t="s">
        <v>1490</v>
      </c>
      <c r="H211" s="157">
        <v>1</v>
      </c>
      <c r="I211" s="158"/>
      <c r="J211" s="159">
        <f t="shared" ref="J211:J218" si="10">ROUND(I211*H211,2)</f>
        <v>0</v>
      </c>
      <c r="K211" s="155" t="s">
        <v>3</v>
      </c>
      <c r="L211" s="34"/>
      <c r="M211" s="160" t="s">
        <v>3</v>
      </c>
      <c r="N211" s="161" t="s">
        <v>43</v>
      </c>
      <c r="O211" s="54"/>
      <c r="P211" s="162">
        <f t="shared" ref="P211:P218" si="11">O211*H211</f>
        <v>0</v>
      </c>
      <c r="Q211" s="162">
        <v>0</v>
      </c>
      <c r="R211" s="162">
        <f t="shared" ref="R211:R218" si="12">Q211*H211</f>
        <v>0</v>
      </c>
      <c r="S211" s="162">
        <v>0</v>
      </c>
      <c r="T211" s="163">
        <f t="shared" ref="T211:T218" si="13">S211*H211</f>
        <v>0</v>
      </c>
      <c r="U211" s="33"/>
      <c r="V211" s="33"/>
      <c r="W211" s="33"/>
      <c r="X211" s="33"/>
      <c r="Y211" s="33"/>
      <c r="Z211" s="33"/>
      <c r="AA211" s="33"/>
      <c r="AB211" s="33"/>
      <c r="AC211" s="33"/>
      <c r="AD211" s="33"/>
      <c r="AE211" s="33"/>
      <c r="AR211" s="164" t="s">
        <v>158</v>
      </c>
      <c r="AT211" s="164" t="s">
        <v>153</v>
      </c>
      <c r="AU211" s="164" t="s">
        <v>158</v>
      </c>
      <c r="AY211" s="18" t="s">
        <v>150</v>
      </c>
      <c r="BE211" s="165">
        <f t="shared" ref="BE211:BE218" si="14">IF(N211="základní",J211,0)</f>
        <v>0</v>
      </c>
      <c r="BF211" s="165">
        <f t="shared" ref="BF211:BF218" si="15">IF(N211="snížená",J211,0)</f>
        <v>0</v>
      </c>
      <c r="BG211" s="165">
        <f t="shared" ref="BG211:BG218" si="16">IF(N211="zákl. přenesená",J211,0)</f>
        <v>0</v>
      </c>
      <c r="BH211" s="165">
        <f t="shared" ref="BH211:BH218" si="17">IF(N211="sníž. přenesená",J211,0)</f>
        <v>0</v>
      </c>
      <c r="BI211" s="165">
        <f t="shared" ref="BI211:BI218" si="18">IF(N211="nulová",J211,0)</f>
        <v>0</v>
      </c>
      <c r="BJ211" s="18" t="s">
        <v>80</v>
      </c>
      <c r="BK211" s="165">
        <f t="shared" ref="BK211:BK218" si="19">ROUND(I211*H211,2)</f>
        <v>0</v>
      </c>
      <c r="BL211" s="18" t="s">
        <v>158</v>
      </c>
      <c r="BM211" s="164" t="s">
        <v>702</v>
      </c>
    </row>
    <row r="212" spans="1:65" s="2" customFormat="1" ht="16.5" customHeight="1">
      <c r="A212" s="33"/>
      <c r="B212" s="152"/>
      <c r="C212" s="153" t="s">
        <v>503</v>
      </c>
      <c r="D212" s="153" t="s">
        <v>153</v>
      </c>
      <c r="E212" s="154" t="s">
        <v>1568</v>
      </c>
      <c r="F212" s="155" t="s">
        <v>1569</v>
      </c>
      <c r="G212" s="156" t="s">
        <v>1490</v>
      </c>
      <c r="H212" s="157">
        <v>1</v>
      </c>
      <c r="I212" s="158"/>
      <c r="J212" s="159">
        <f t="shared" si="10"/>
        <v>0</v>
      </c>
      <c r="K212" s="155" t="s">
        <v>3</v>
      </c>
      <c r="L212" s="34"/>
      <c r="M212" s="160" t="s">
        <v>3</v>
      </c>
      <c r="N212" s="161" t="s">
        <v>43</v>
      </c>
      <c r="O212" s="54"/>
      <c r="P212" s="162">
        <f t="shared" si="11"/>
        <v>0</v>
      </c>
      <c r="Q212" s="162">
        <v>0</v>
      </c>
      <c r="R212" s="162">
        <f t="shared" si="12"/>
        <v>0</v>
      </c>
      <c r="S212" s="162">
        <v>0</v>
      </c>
      <c r="T212" s="163">
        <f t="shared" si="13"/>
        <v>0</v>
      </c>
      <c r="U212" s="33"/>
      <c r="V212" s="33"/>
      <c r="W212" s="33"/>
      <c r="X212" s="33"/>
      <c r="Y212" s="33"/>
      <c r="Z212" s="33"/>
      <c r="AA212" s="33"/>
      <c r="AB212" s="33"/>
      <c r="AC212" s="33"/>
      <c r="AD212" s="33"/>
      <c r="AE212" s="33"/>
      <c r="AR212" s="164" t="s">
        <v>158</v>
      </c>
      <c r="AT212" s="164" t="s">
        <v>153</v>
      </c>
      <c r="AU212" s="164" t="s">
        <v>158</v>
      </c>
      <c r="AY212" s="18" t="s">
        <v>150</v>
      </c>
      <c r="BE212" s="165">
        <f t="shared" si="14"/>
        <v>0</v>
      </c>
      <c r="BF212" s="165">
        <f t="shared" si="15"/>
        <v>0</v>
      </c>
      <c r="BG212" s="165">
        <f t="shared" si="16"/>
        <v>0</v>
      </c>
      <c r="BH212" s="165">
        <f t="shared" si="17"/>
        <v>0</v>
      </c>
      <c r="BI212" s="165">
        <f t="shared" si="18"/>
        <v>0</v>
      </c>
      <c r="BJ212" s="18" t="s">
        <v>80</v>
      </c>
      <c r="BK212" s="165">
        <f t="shared" si="19"/>
        <v>0</v>
      </c>
      <c r="BL212" s="18" t="s">
        <v>158</v>
      </c>
      <c r="BM212" s="164" t="s">
        <v>715</v>
      </c>
    </row>
    <row r="213" spans="1:65" s="2" customFormat="1" ht="24" customHeight="1">
      <c r="A213" s="33"/>
      <c r="B213" s="152"/>
      <c r="C213" s="153" t="s">
        <v>507</v>
      </c>
      <c r="D213" s="153" t="s">
        <v>153</v>
      </c>
      <c r="E213" s="154" t="s">
        <v>1570</v>
      </c>
      <c r="F213" s="155" t="s">
        <v>1571</v>
      </c>
      <c r="G213" s="156" t="s">
        <v>1518</v>
      </c>
      <c r="H213" s="157">
        <v>1</v>
      </c>
      <c r="I213" s="158"/>
      <c r="J213" s="159">
        <f t="shared" si="10"/>
        <v>0</v>
      </c>
      <c r="K213" s="155" t="s">
        <v>3</v>
      </c>
      <c r="L213" s="34"/>
      <c r="M213" s="160" t="s">
        <v>3</v>
      </c>
      <c r="N213" s="161" t="s">
        <v>43</v>
      </c>
      <c r="O213" s="54"/>
      <c r="P213" s="162">
        <f t="shared" si="11"/>
        <v>0</v>
      </c>
      <c r="Q213" s="162">
        <v>0</v>
      </c>
      <c r="R213" s="162">
        <f t="shared" si="12"/>
        <v>0</v>
      </c>
      <c r="S213" s="162">
        <v>0</v>
      </c>
      <c r="T213" s="163">
        <f t="shared" si="13"/>
        <v>0</v>
      </c>
      <c r="U213" s="33"/>
      <c r="V213" s="33"/>
      <c r="W213" s="33"/>
      <c r="X213" s="33"/>
      <c r="Y213" s="33"/>
      <c r="Z213" s="33"/>
      <c r="AA213" s="33"/>
      <c r="AB213" s="33"/>
      <c r="AC213" s="33"/>
      <c r="AD213" s="33"/>
      <c r="AE213" s="33"/>
      <c r="AR213" s="164" t="s">
        <v>158</v>
      </c>
      <c r="AT213" s="164" t="s">
        <v>153</v>
      </c>
      <c r="AU213" s="164" t="s">
        <v>158</v>
      </c>
      <c r="AY213" s="18" t="s">
        <v>150</v>
      </c>
      <c r="BE213" s="165">
        <f t="shared" si="14"/>
        <v>0</v>
      </c>
      <c r="BF213" s="165">
        <f t="shared" si="15"/>
        <v>0</v>
      </c>
      <c r="BG213" s="165">
        <f t="shared" si="16"/>
        <v>0</v>
      </c>
      <c r="BH213" s="165">
        <f t="shared" si="17"/>
        <v>0</v>
      </c>
      <c r="BI213" s="165">
        <f t="shared" si="18"/>
        <v>0</v>
      </c>
      <c r="BJ213" s="18" t="s">
        <v>80</v>
      </c>
      <c r="BK213" s="165">
        <f t="shared" si="19"/>
        <v>0</v>
      </c>
      <c r="BL213" s="18" t="s">
        <v>158</v>
      </c>
      <c r="BM213" s="164" t="s">
        <v>736</v>
      </c>
    </row>
    <row r="214" spans="1:65" s="2" customFormat="1" ht="16.5" customHeight="1">
      <c r="A214" s="33"/>
      <c r="B214" s="152"/>
      <c r="C214" s="153" t="s">
        <v>511</v>
      </c>
      <c r="D214" s="153" t="s">
        <v>153</v>
      </c>
      <c r="E214" s="154" t="s">
        <v>1572</v>
      </c>
      <c r="F214" s="155" t="s">
        <v>1573</v>
      </c>
      <c r="G214" s="156" t="s">
        <v>1490</v>
      </c>
      <c r="H214" s="157">
        <v>1</v>
      </c>
      <c r="I214" s="158"/>
      <c r="J214" s="159">
        <f t="shared" si="10"/>
        <v>0</v>
      </c>
      <c r="K214" s="155" t="s">
        <v>3</v>
      </c>
      <c r="L214" s="34"/>
      <c r="M214" s="160" t="s">
        <v>3</v>
      </c>
      <c r="N214" s="161" t="s">
        <v>43</v>
      </c>
      <c r="O214" s="54"/>
      <c r="P214" s="162">
        <f t="shared" si="11"/>
        <v>0</v>
      </c>
      <c r="Q214" s="162">
        <v>0</v>
      </c>
      <c r="R214" s="162">
        <f t="shared" si="12"/>
        <v>0</v>
      </c>
      <c r="S214" s="162">
        <v>0</v>
      </c>
      <c r="T214" s="163">
        <f t="shared" si="13"/>
        <v>0</v>
      </c>
      <c r="U214" s="33"/>
      <c r="V214" s="33"/>
      <c r="W214" s="33"/>
      <c r="X214" s="33"/>
      <c r="Y214" s="33"/>
      <c r="Z214" s="33"/>
      <c r="AA214" s="33"/>
      <c r="AB214" s="33"/>
      <c r="AC214" s="33"/>
      <c r="AD214" s="33"/>
      <c r="AE214" s="33"/>
      <c r="AR214" s="164" t="s">
        <v>158</v>
      </c>
      <c r="AT214" s="164" t="s">
        <v>153</v>
      </c>
      <c r="AU214" s="164" t="s">
        <v>158</v>
      </c>
      <c r="AY214" s="18" t="s">
        <v>150</v>
      </c>
      <c r="BE214" s="165">
        <f t="shared" si="14"/>
        <v>0</v>
      </c>
      <c r="BF214" s="165">
        <f t="shared" si="15"/>
        <v>0</v>
      </c>
      <c r="BG214" s="165">
        <f t="shared" si="16"/>
        <v>0</v>
      </c>
      <c r="BH214" s="165">
        <f t="shared" si="17"/>
        <v>0</v>
      </c>
      <c r="BI214" s="165">
        <f t="shared" si="18"/>
        <v>0</v>
      </c>
      <c r="BJ214" s="18" t="s">
        <v>80</v>
      </c>
      <c r="BK214" s="165">
        <f t="shared" si="19"/>
        <v>0</v>
      </c>
      <c r="BL214" s="18" t="s">
        <v>158</v>
      </c>
      <c r="BM214" s="164" t="s">
        <v>747</v>
      </c>
    </row>
    <row r="215" spans="1:65" s="2" customFormat="1" ht="16.5" customHeight="1">
      <c r="A215" s="33"/>
      <c r="B215" s="152"/>
      <c r="C215" s="153" t="s">
        <v>515</v>
      </c>
      <c r="D215" s="153" t="s">
        <v>153</v>
      </c>
      <c r="E215" s="154" t="s">
        <v>1574</v>
      </c>
      <c r="F215" s="155" t="s">
        <v>1575</v>
      </c>
      <c r="G215" s="156" t="s">
        <v>1422</v>
      </c>
      <c r="H215" s="157">
        <v>4</v>
      </c>
      <c r="I215" s="158"/>
      <c r="J215" s="159">
        <f t="shared" si="10"/>
        <v>0</v>
      </c>
      <c r="K215" s="155" t="s">
        <v>3</v>
      </c>
      <c r="L215" s="34"/>
      <c r="M215" s="160" t="s">
        <v>3</v>
      </c>
      <c r="N215" s="161" t="s">
        <v>43</v>
      </c>
      <c r="O215" s="54"/>
      <c r="P215" s="162">
        <f t="shared" si="11"/>
        <v>0</v>
      </c>
      <c r="Q215" s="162">
        <v>0</v>
      </c>
      <c r="R215" s="162">
        <f t="shared" si="12"/>
        <v>0</v>
      </c>
      <c r="S215" s="162">
        <v>0</v>
      </c>
      <c r="T215" s="163">
        <f t="shared" si="13"/>
        <v>0</v>
      </c>
      <c r="U215" s="33"/>
      <c r="V215" s="33"/>
      <c r="W215" s="33"/>
      <c r="X215" s="33"/>
      <c r="Y215" s="33"/>
      <c r="Z215" s="33"/>
      <c r="AA215" s="33"/>
      <c r="AB215" s="33"/>
      <c r="AC215" s="33"/>
      <c r="AD215" s="33"/>
      <c r="AE215" s="33"/>
      <c r="AR215" s="164" t="s">
        <v>158</v>
      </c>
      <c r="AT215" s="164" t="s">
        <v>153</v>
      </c>
      <c r="AU215" s="164" t="s">
        <v>158</v>
      </c>
      <c r="AY215" s="18" t="s">
        <v>150</v>
      </c>
      <c r="BE215" s="165">
        <f t="shared" si="14"/>
        <v>0</v>
      </c>
      <c r="BF215" s="165">
        <f t="shared" si="15"/>
        <v>0</v>
      </c>
      <c r="BG215" s="165">
        <f t="shared" si="16"/>
        <v>0</v>
      </c>
      <c r="BH215" s="165">
        <f t="shared" si="17"/>
        <v>0</v>
      </c>
      <c r="BI215" s="165">
        <f t="shared" si="18"/>
        <v>0</v>
      </c>
      <c r="BJ215" s="18" t="s">
        <v>80</v>
      </c>
      <c r="BK215" s="165">
        <f t="shared" si="19"/>
        <v>0</v>
      </c>
      <c r="BL215" s="18" t="s">
        <v>158</v>
      </c>
      <c r="BM215" s="164" t="s">
        <v>755</v>
      </c>
    </row>
    <row r="216" spans="1:65" s="2" customFormat="1" ht="16.5" customHeight="1">
      <c r="A216" s="33"/>
      <c r="B216" s="152"/>
      <c r="C216" s="153" t="s">
        <v>522</v>
      </c>
      <c r="D216" s="153" t="s">
        <v>153</v>
      </c>
      <c r="E216" s="154" t="s">
        <v>1576</v>
      </c>
      <c r="F216" s="155" t="s">
        <v>1577</v>
      </c>
      <c r="G216" s="156" t="s">
        <v>1490</v>
      </c>
      <c r="H216" s="157">
        <v>1</v>
      </c>
      <c r="I216" s="158"/>
      <c r="J216" s="159">
        <f t="shared" si="10"/>
        <v>0</v>
      </c>
      <c r="K216" s="155" t="s">
        <v>3</v>
      </c>
      <c r="L216" s="34"/>
      <c r="M216" s="160" t="s">
        <v>3</v>
      </c>
      <c r="N216" s="161" t="s">
        <v>43</v>
      </c>
      <c r="O216" s="54"/>
      <c r="P216" s="162">
        <f t="shared" si="11"/>
        <v>0</v>
      </c>
      <c r="Q216" s="162">
        <v>0</v>
      </c>
      <c r="R216" s="162">
        <f t="shared" si="12"/>
        <v>0</v>
      </c>
      <c r="S216" s="162">
        <v>0</v>
      </c>
      <c r="T216" s="163">
        <f t="shared" si="13"/>
        <v>0</v>
      </c>
      <c r="U216" s="33"/>
      <c r="V216" s="33"/>
      <c r="W216" s="33"/>
      <c r="X216" s="33"/>
      <c r="Y216" s="33"/>
      <c r="Z216" s="33"/>
      <c r="AA216" s="33"/>
      <c r="AB216" s="33"/>
      <c r="AC216" s="33"/>
      <c r="AD216" s="33"/>
      <c r="AE216" s="33"/>
      <c r="AR216" s="164" t="s">
        <v>158</v>
      </c>
      <c r="AT216" s="164" t="s">
        <v>153</v>
      </c>
      <c r="AU216" s="164" t="s">
        <v>158</v>
      </c>
      <c r="AY216" s="18" t="s">
        <v>150</v>
      </c>
      <c r="BE216" s="165">
        <f t="shared" si="14"/>
        <v>0</v>
      </c>
      <c r="BF216" s="165">
        <f t="shared" si="15"/>
        <v>0</v>
      </c>
      <c r="BG216" s="165">
        <f t="shared" si="16"/>
        <v>0</v>
      </c>
      <c r="BH216" s="165">
        <f t="shared" si="17"/>
        <v>0</v>
      </c>
      <c r="BI216" s="165">
        <f t="shared" si="18"/>
        <v>0</v>
      </c>
      <c r="BJ216" s="18" t="s">
        <v>80</v>
      </c>
      <c r="BK216" s="165">
        <f t="shared" si="19"/>
        <v>0</v>
      </c>
      <c r="BL216" s="18" t="s">
        <v>158</v>
      </c>
      <c r="BM216" s="164" t="s">
        <v>763</v>
      </c>
    </row>
    <row r="217" spans="1:65" s="2" customFormat="1" ht="16.5" customHeight="1">
      <c r="A217" s="33"/>
      <c r="B217" s="152"/>
      <c r="C217" s="153" t="s">
        <v>529</v>
      </c>
      <c r="D217" s="153" t="s">
        <v>153</v>
      </c>
      <c r="E217" s="154" t="s">
        <v>1578</v>
      </c>
      <c r="F217" s="155" t="s">
        <v>1579</v>
      </c>
      <c r="G217" s="156" t="s">
        <v>1490</v>
      </c>
      <c r="H217" s="157">
        <v>1</v>
      </c>
      <c r="I217" s="158"/>
      <c r="J217" s="159">
        <f t="shared" si="10"/>
        <v>0</v>
      </c>
      <c r="K217" s="155" t="s">
        <v>3</v>
      </c>
      <c r="L217" s="34"/>
      <c r="M217" s="160" t="s">
        <v>3</v>
      </c>
      <c r="N217" s="161" t="s">
        <v>43</v>
      </c>
      <c r="O217" s="54"/>
      <c r="P217" s="162">
        <f t="shared" si="11"/>
        <v>0</v>
      </c>
      <c r="Q217" s="162">
        <v>0</v>
      </c>
      <c r="R217" s="162">
        <f t="shared" si="12"/>
        <v>0</v>
      </c>
      <c r="S217" s="162">
        <v>0</v>
      </c>
      <c r="T217" s="163">
        <f t="shared" si="13"/>
        <v>0</v>
      </c>
      <c r="U217" s="33"/>
      <c r="V217" s="33"/>
      <c r="W217" s="33"/>
      <c r="X217" s="33"/>
      <c r="Y217" s="33"/>
      <c r="Z217" s="33"/>
      <c r="AA217" s="33"/>
      <c r="AB217" s="33"/>
      <c r="AC217" s="33"/>
      <c r="AD217" s="33"/>
      <c r="AE217" s="33"/>
      <c r="AR217" s="164" t="s">
        <v>158</v>
      </c>
      <c r="AT217" s="164" t="s">
        <v>153</v>
      </c>
      <c r="AU217" s="164" t="s">
        <v>158</v>
      </c>
      <c r="AY217" s="18" t="s">
        <v>150</v>
      </c>
      <c r="BE217" s="165">
        <f t="shared" si="14"/>
        <v>0</v>
      </c>
      <c r="BF217" s="165">
        <f t="shared" si="15"/>
        <v>0</v>
      </c>
      <c r="BG217" s="165">
        <f t="shared" si="16"/>
        <v>0</v>
      </c>
      <c r="BH217" s="165">
        <f t="shared" si="17"/>
        <v>0</v>
      </c>
      <c r="BI217" s="165">
        <f t="shared" si="18"/>
        <v>0</v>
      </c>
      <c r="BJ217" s="18" t="s">
        <v>80</v>
      </c>
      <c r="BK217" s="165">
        <f t="shared" si="19"/>
        <v>0</v>
      </c>
      <c r="BL217" s="18" t="s">
        <v>158</v>
      </c>
      <c r="BM217" s="164" t="s">
        <v>771</v>
      </c>
    </row>
    <row r="218" spans="1:65" s="2" customFormat="1" ht="16.5" customHeight="1">
      <c r="A218" s="33"/>
      <c r="B218" s="152"/>
      <c r="C218" s="153" t="s">
        <v>535</v>
      </c>
      <c r="D218" s="153" t="s">
        <v>153</v>
      </c>
      <c r="E218" s="154" t="s">
        <v>1580</v>
      </c>
      <c r="F218" s="155" t="s">
        <v>1581</v>
      </c>
      <c r="G218" s="156" t="s">
        <v>1009</v>
      </c>
      <c r="H218" s="157">
        <v>1</v>
      </c>
      <c r="I218" s="158"/>
      <c r="J218" s="159">
        <f t="shared" si="10"/>
        <v>0</v>
      </c>
      <c r="K218" s="155" t="s">
        <v>3</v>
      </c>
      <c r="L218" s="34"/>
      <c r="M218" s="160" t="s">
        <v>3</v>
      </c>
      <c r="N218" s="161" t="s">
        <v>43</v>
      </c>
      <c r="O218" s="54"/>
      <c r="P218" s="162">
        <f t="shared" si="11"/>
        <v>0</v>
      </c>
      <c r="Q218" s="162">
        <v>0</v>
      </c>
      <c r="R218" s="162">
        <f t="shared" si="12"/>
        <v>0</v>
      </c>
      <c r="S218" s="162">
        <v>0</v>
      </c>
      <c r="T218" s="163">
        <f t="shared" si="13"/>
        <v>0</v>
      </c>
      <c r="U218" s="33"/>
      <c r="V218" s="33"/>
      <c r="W218" s="33"/>
      <c r="X218" s="33"/>
      <c r="Y218" s="33"/>
      <c r="Z218" s="33"/>
      <c r="AA218" s="33"/>
      <c r="AB218" s="33"/>
      <c r="AC218" s="33"/>
      <c r="AD218" s="33"/>
      <c r="AE218" s="33"/>
      <c r="AR218" s="164" t="s">
        <v>158</v>
      </c>
      <c r="AT218" s="164" t="s">
        <v>153</v>
      </c>
      <c r="AU218" s="164" t="s">
        <v>158</v>
      </c>
      <c r="AY218" s="18" t="s">
        <v>150</v>
      </c>
      <c r="BE218" s="165">
        <f t="shared" si="14"/>
        <v>0</v>
      </c>
      <c r="BF218" s="165">
        <f t="shared" si="15"/>
        <v>0</v>
      </c>
      <c r="BG218" s="165">
        <f t="shared" si="16"/>
        <v>0</v>
      </c>
      <c r="BH218" s="165">
        <f t="shared" si="17"/>
        <v>0</v>
      </c>
      <c r="BI218" s="165">
        <f t="shared" si="18"/>
        <v>0</v>
      </c>
      <c r="BJ218" s="18" t="s">
        <v>80</v>
      </c>
      <c r="BK218" s="165">
        <f t="shared" si="19"/>
        <v>0</v>
      </c>
      <c r="BL218" s="18" t="s">
        <v>158</v>
      </c>
      <c r="BM218" s="164" t="s">
        <v>1582</v>
      </c>
    </row>
    <row r="219" spans="1:65" s="12" customFormat="1" ht="20.85" customHeight="1">
      <c r="B219" s="139"/>
      <c r="D219" s="140" t="s">
        <v>71</v>
      </c>
      <c r="E219" s="150" t="s">
        <v>1583</v>
      </c>
      <c r="F219" s="150" t="s">
        <v>1584</v>
      </c>
      <c r="I219" s="142"/>
      <c r="J219" s="151">
        <f>BK219</f>
        <v>0</v>
      </c>
      <c r="L219" s="139"/>
      <c r="M219" s="144"/>
      <c r="N219" s="145"/>
      <c r="O219" s="145"/>
      <c r="P219" s="146">
        <f>P220+P238+P244+P251+P258+P261+P263</f>
        <v>0</v>
      </c>
      <c r="Q219" s="145"/>
      <c r="R219" s="146">
        <f>R220+R238+R244+R251+R258+R261+R263</f>
        <v>0</v>
      </c>
      <c r="S219" s="145"/>
      <c r="T219" s="147">
        <f>T220+T238+T244+T251+T258+T261+T263</f>
        <v>0</v>
      </c>
      <c r="AR219" s="140" t="s">
        <v>82</v>
      </c>
      <c r="AT219" s="148" t="s">
        <v>71</v>
      </c>
      <c r="AU219" s="148" t="s">
        <v>82</v>
      </c>
      <c r="AY219" s="140" t="s">
        <v>150</v>
      </c>
      <c r="BK219" s="149">
        <f>BK220+BK238+BK244+BK251+BK258+BK261+BK263</f>
        <v>0</v>
      </c>
    </row>
    <row r="220" spans="1:65" s="15" customFormat="1" ht="20.85" customHeight="1">
      <c r="B220" s="200"/>
      <c r="D220" s="201" t="s">
        <v>71</v>
      </c>
      <c r="E220" s="201" t="s">
        <v>1487</v>
      </c>
      <c r="F220" s="201" t="s">
        <v>1488</v>
      </c>
      <c r="I220" s="202"/>
      <c r="J220" s="203">
        <f>BK220</f>
        <v>0</v>
      </c>
      <c r="L220" s="200"/>
      <c r="M220" s="204"/>
      <c r="N220" s="205"/>
      <c r="O220" s="205"/>
      <c r="P220" s="206">
        <f>SUM(P221:P237)</f>
        <v>0</v>
      </c>
      <c r="Q220" s="205"/>
      <c r="R220" s="206">
        <f>SUM(R221:R237)</f>
        <v>0</v>
      </c>
      <c r="S220" s="205"/>
      <c r="T220" s="207">
        <f>SUM(T221:T237)</f>
        <v>0</v>
      </c>
      <c r="AR220" s="201" t="s">
        <v>80</v>
      </c>
      <c r="AT220" s="208" t="s">
        <v>71</v>
      </c>
      <c r="AU220" s="208" t="s">
        <v>151</v>
      </c>
      <c r="AY220" s="201" t="s">
        <v>150</v>
      </c>
      <c r="BK220" s="209">
        <f>SUM(BK221:BK237)</f>
        <v>0</v>
      </c>
    </row>
    <row r="221" spans="1:65" s="2" customFormat="1" ht="16.5" customHeight="1">
      <c r="A221" s="33"/>
      <c r="B221" s="152"/>
      <c r="C221" s="153" t="s">
        <v>540</v>
      </c>
      <c r="D221" s="153" t="s">
        <v>153</v>
      </c>
      <c r="E221" s="154" t="s">
        <v>1585</v>
      </c>
      <c r="F221" s="155" t="s">
        <v>1586</v>
      </c>
      <c r="G221" s="156" t="s">
        <v>1490</v>
      </c>
      <c r="H221" s="157">
        <v>0</v>
      </c>
      <c r="I221" s="158"/>
      <c r="J221" s="159">
        <f>ROUND(I221*H221,2)</f>
        <v>0</v>
      </c>
      <c r="K221" s="155" t="s">
        <v>3</v>
      </c>
      <c r="L221" s="34"/>
      <c r="M221" s="160" t="s">
        <v>3</v>
      </c>
      <c r="N221" s="161" t="s">
        <v>43</v>
      </c>
      <c r="O221" s="54"/>
      <c r="P221" s="162">
        <f>O221*H221</f>
        <v>0</v>
      </c>
      <c r="Q221" s="162">
        <v>0</v>
      </c>
      <c r="R221" s="162">
        <f>Q221*H221</f>
        <v>0</v>
      </c>
      <c r="S221" s="162">
        <v>0</v>
      </c>
      <c r="T221" s="163">
        <f>S221*H221</f>
        <v>0</v>
      </c>
      <c r="U221" s="33"/>
      <c r="V221" s="33"/>
      <c r="W221" s="33"/>
      <c r="X221" s="33"/>
      <c r="Y221" s="33"/>
      <c r="Z221" s="33"/>
      <c r="AA221" s="33"/>
      <c r="AB221" s="33"/>
      <c r="AC221" s="33"/>
      <c r="AD221" s="33"/>
      <c r="AE221" s="33"/>
      <c r="AR221" s="164" t="s">
        <v>158</v>
      </c>
      <c r="AT221" s="164" t="s">
        <v>153</v>
      </c>
      <c r="AU221" s="164" t="s">
        <v>158</v>
      </c>
      <c r="AY221" s="18" t="s">
        <v>150</v>
      </c>
      <c r="BE221" s="165">
        <f>IF(N221="základní",J221,0)</f>
        <v>0</v>
      </c>
      <c r="BF221" s="165">
        <f>IF(N221="snížená",J221,0)</f>
        <v>0</v>
      </c>
      <c r="BG221" s="165">
        <f>IF(N221="zákl. přenesená",J221,0)</f>
        <v>0</v>
      </c>
      <c r="BH221" s="165">
        <f>IF(N221="sníž. přenesená",J221,0)</f>
        <v>0</v>
      </c>
      <c r="BI221" s="165">
        <f>IF(N221="nulová",J221,0)</f>
        <v>0</v>
      </c>
      <c r="BJ221" s="18" t="s">
        <v>80</v>
      </c>
      <c r="BK221" s="165">
        <f>ROUND(I221*H221,2)</f>
        <v>0</v>
      </c>
      <c r="BL221" s="18" t="s">
        <v>158</v>
      </c>
      <c r="BM221" s="164" t="s">
        <v>779</v>
      </c>
    </row>
    <row r="222" spans="1:65" s="2" customFormat="1" ht="19.5">
      <c r="A222" s="33"/>
      <c r="B222" s="34"/>
      <c r="C222" s="33"/>
      <c r="D222" s="167" t="s">
        <v>1491</v>
      </c>
      <c r="E222" s="33"/>
      <c r="F222" s="178" t="s">
        <v>1587</v>
      </c>
      <c r="G222" s="33"/>
      <c r="H222" s="33"/>
      <c r="I222" s="92"/>
      <c r="J222" s="33"/>
      <c r="K222" s="33"/>
      <c r="L222" s="34"/>
      <c r="M222" s="176"/>
      <c r="N222" s="177"/>
      <c r="O222" s="54"/>
      <c r="P222" s="54"/>
      <c r="Q222" s="54"/>
      <c r="R222" s="54"/>
      <c r="S222" s="54"/>
      <c r="T222" s="55"/>
      <c r="U222" s="33"/>
      <c r="V222" s="33"/>
      <c r="W222" s="33"/>
      <c r="X222" s="33"/>
      <c r="Y222" s="33"/>
      <c r="Z222" s="33"/>
      <c r="AA222" s="33"/>
      <c r="AB222" s="33"/>
      <c r="AC222" s="33"/>
      <c r="AD222" s="33"/>
      <c r="AE222" s="33"/>
      <c r="AT222" s="18" t="s">
        <v>1491</v>
      </c>
      <c r="AU222" s="18" t="s">
        <v>158</v>
      </c>
    </row>
    <row r="223" spans="1:65" s="2" customFormat="1" ht="16.5" customHeight="1">
      <c r="A223" s="33"/>
      <c r="B223" s="152"/>
      <c r="C223" s="153" t="s">
        <v>546</v>
      </c>
      <c r="D223" s="153" t="s">
        <v>153</v>
      </c>
      <c r="E223" s="154" t="s">
        <v>1588</v>
      </c>
      <c r="F223" s="155" t="s">
        <v>1589</v>
      </c>
      <c r="G223" s="156" t="s">
        <v>1490</v>
      </c>
      <c r="H223" s="157">
        <v>0</v>
      </c>
      <c r="I223" s="158"/>
      <c r="J223" s="159">
        <f>ROUND(I223*H223,2)</f>
        <v>0</v>
      </c>
      <c r="K223" s="155" t="s">
        <v>3</v>
      </c>
      <c r="L223" s="34"/>
      <c r="M223" s="160" t="s">
        <v>3</v>
      </c>
      <c r="N223" s="161" t="s">
        <v>43</v>
      </c>
      <c r="O223" s="54"/>
      <c r="P223" s="162">
        <f>O223*H223</f>
        <v>0</v>
      </c>
      <c r="Q223" s="162">
        <v>0</v>
      </c>
      <c r="R223" s="162">
        <f>Q223*H223</f>
        <v>0</v>
      </c>
      <c r="S223" s="162">
        <v>0</v>
      </c>
      <c r="T223" s="163">
        <f>S223*H223</f>
        <v>0</v>
      </c>
      <c r="U223" s="33"/>
      <c r="V223" s="33"/>
      <c r="W223" s="33"/>
      <c r="X223" s="33"/>
      <c r="Y223" s="33"/>
      <c r="Z223" s="33"/>
      <c r="AA223" s="33"/>
      <c r="AB223" s="33"/>
      <c r="AC223" s="33"/>
      <c r="AD223" s="33"/>
      <c r="AE223" s="33"/>
      <c r="AR223" s="164" t="s">
        <v>158</v>
      </c>
      <c r="AT223" s="164" t="s">
        <v>153</v>
      </c>
      <c r="AU223" s="164" t="s">
        <v>158</v>
      </c>
      <c r="AY223" s="18" t="s">
        <v>150</v>
      </c>
      <c r="BE223" s="165">
        <f>IF(N223="základní",J223,0)</f>
        <v>0</v>
      </c>
      <c r="BF223" s="165">
        <f>IF(N223="snížená",J223,0)</f>
        <v>0</v>
      </c>
      <c r="BG223" s="165">
        <f>IF(N223="zákl. přenesená",J223,0)</f>
        <v>0</v>
      </c>
      <c r="BH223" s="165">
        <f>IF(N223="sníž. přenesená",J223,0)</f>
        <v>0</v>
      </c>
      <c r="BI223" s="165">
        <f>IF(N223="nulová",J223,0)</f>
        <v>0</v>
      </c>
      <c r="BJ223" s="18" t="s">
        <v>80</v>
      </c>
      <c r="BK223" s="165">
        <f>ROUND(I223*H223,2)</f>
        <v>0</v>
      </c>
      <c r="BL223" s="18" t="s">
        <v>158</v>
      </c>
      <c r="BM223" s="164" t="s">
        <v>788</v>
      </c>
    </row>
    <row r="224" spans="1:65" s="2" customFormat="1" ht="16.5" customHeight="1">
      <c r="A224" s="33"/>
      <c r="B224" s="152"/>
      <c r="C224" s="153" t="s">
        <v>551</v>
      </c>
      <c r="D224" s="153" t="s">
        <v>153</v>
      </c>
      <c r="E224" s="154" t="s">
        <v>1590</v>
      </c>
      <c r="F224" s="155" t="s">
        <v>1591</v>
      </c>
      <c r="G224" s="156" t="s">
        <v>1490</v>
      </c>
      <c r="H224" s="157">
        <v>0</v>
      </c>
      <c r="I224" s="158"/>
      <c r="J224" s="159">
        <f>ROUND(I224*H224,2)</f>
        <v>0</v>
      </c>
      <c r="K224" s="155" t="s">
        <v>3</v>
      </c>
      <c r="L224" s="34"/>
      <c r="M224" s="160" t="s">
        <v>3</v>
      </c>
      <c r="N224" s="161" t="s">
        <v>43</v>
      </c>
      <c r="O224" s="54"/>
      <c r="P224" s="162">
        <f>O224*H224</f>
        <v>0</v>
      </c>
      <c r="Q224" s="162">
        <v>0</v>
      </c>
      <c r="R224" s="162">
        <f>Q224*H224</f>
        <v>0</v>
      </c>
      <c r="S224" s="162">
        <v>0</v>
      </c>
      <c r="T224" s="163">
        <f>S224*H224</f>
        <v>0</v>
      </c>
      <c r="U224" s="33"/>
      <c r="V224" s="33"/>
      <c r="W224" s="33"/>
      <c r="X224" s="33"/>
      <c r="Y224" s="33"/>
      <c r="Z224" s="33"/>
      <c r="AA224" s="33"/>
      <c r="AB224" s="33"/>
      <c r="AC224" s="33"/>
      <c r="AD224" s="33"/>
      <c r="AE224" s="33"/>
      <c r="AR224" s="164" t="s">
        <v>158</v>
      </c>
      <c r="AT224" s="164" t="s">
        <v>153</v>
      </c>
      <c r="AU224" s="164" t="s">
        <v>158</v>
      </c>
      <c r="AY224" s="18" t="s">
        <v>150</v>
      </c>
      <c r="BE224" s="165">
        <f>IF(N224="základní",J224,0)</f>
        <v>0</v>
      </c>
      <c r="BF224" s="165">
        <f>IF(N224="snížená",J224,0)</f>
        <v>0</v>
      </c>
      <c r="BG224" s="165">
        <f>IF(N224="zákl. přenesená",J224,0)</f>
        <v>0</v>
      </c>
      <c r="BH224" s="165">
        <f>IF(N224="sníž. přenesená",J224,0)</f>
        <v>0</v>
      </c>
      <c r="BI224" s="165">
        <f>IF(N224="nulová",J224,0)</f>
        <v>0</v>
      </c>
      <c r="BJ224" s="18" t="s">
        <v>80</v>
      </c>
      <c r="BK224" s="165">
        <f>ROUND(I224*H224,2)</f>
        <v>0</v>
      </c>
      <c r="BL224" s="18" t="s">
        <v>158</v>
      </c>
      <c r="BM224" s="164" t="s">
        <v>799</v>
      </c>
    </row>
    <row r="225" spans="1:65" s="2" customFormat="1" ht="16.5" customHeight="1">
      <c r="A225" s="33"/>
      <c r="B225" s="152"/>
      <c r="C225" s="153" t="s">
        <v>555</v>
      </c>
      <c r="D225" s="153" t="s">
        <v>153</v>
      </c>
      <c r="E225" s="154" t="s">
        <v>809</v>
      </c>
      <c r="F225" s="155" t="s">
        <v>1592</v>
      </c>
      <c r="G225" s="156" t="s">
        <v>1490</v>
      </c>
      <c r="H225" s="157">
        <v>0</v>
      </c>
      <c r="I225" s="158"/>
      <c r="J225" s="159">
        <f>ROUND(I225*H225,2)</f>
        <v>0</v>
      </c>
      <c r="K225" s="155" t="s">
        <v>3</v>
      </c>
      <c r="L225" s="34"/>
      <c r="M225" s="160" t="s">
        <v>3</v>
      </c>
      <c r="N225" s="161" t="s">
        <v>43</v>
      </c>
      <c r="O225" s="54"/>
      <c r="P225" s="162">
        <f>O225*H225</f>
        <v>0</v>
      </c>
      <c r="Q225" s="162">
        <v>0</v>
      </c>
      <c r="R225" s="162">
        <f>Q225*H225</f>
        <v>0</v>
      </c>
      <c r="S225" s="162">
        <v>0</v>
      </c>
      <c r="T225" s="163">
        <f>S225*H225</f>
        <v>0</v>
      </c>
      <c r="U225" s="33"/>
      <c r="V225" s="33"/>
      <c r="W225" s="33"/>
      <c r="X225" s="33"/>
      <c r="Y225" s="33"/>
      <c r="Z225" s="33"/>
      <c r="AA225" s="33"/>
      <c r="AB225" s="33"/>
      <c r="AC225" s="33"/>
      <c r="AD225" s="33"/>
      <c r="AE225" s="33"/>
      <c r="AR225" s="164" t="s">
        <v>158</v>
      </c>
      <c r="AT225" s="164" t="s">
        <v>153</v>
      </c>
      <c r="AU225" s="164" t="s">
        <v>158</v>
      </c>
      <c r="AY225" s="18" t="s">
        <v>150</v>
      </c>
      <c r="BE225" s="165">
        <f>IF(N225="základní",J225,0)</f>
        <v>0</v>
      </c>
      <c r="BF225" s="165">
        <f>IF(N225="snížená",J225,0)</f>
        <v>0</v>
      </c>
      <c r="BG225" s="165">
        <f>IF(N225="zákl. přenesená",J225,0)</f>
        <v>0</v>
      </c>
      <c r="BH225" s="165">
        <f>IF(N225="sníž. přenesená",J225,0)</f>
        <v>0</v>
      </c>
      <c r="BI225" s="165">
        <f>IF(N225="nulová",J225,0)</f>
        <v>0</v>
      </c>
      <c r="BJ225" s="18" t="s">
        <v>80</v>
      </c>
      <c r="BK225" s="165">
        <f>ROUND(I225*H225,2)</f>
        <v>0</v>
      </c>
      <c r="BL225" s="18" t="s">
        <v>158</v>
      </c>
      <c r="BM225" s="164" t="s">
        <v>809</v>
      </c>
    </row>
    <row r="226" spans="1:65" s="2" customFormat="1" ht="19.5">
      <c r="A226" s="33"/>
      <c r="B226" s="34"/>
      <c r="C226" s="33"/>
      <c r="D226" s="167" t="s">
        <v>1491</v>
      </c>
      <c r="E226" s="33"/>
      <c r="F226" s="178" t="s">
        <v>1587</v>
      </c>
      <c r="G226" s="33"/>
      <c r="H226" s="33"/>
      <c r="I226" s="92"/>
      <c r="J226" s="33"/>
      <c r="K226" s="33"/>
      <c r="L226" s="34"/>
      <c r="M226" s="176"/>
      <c r="N226" s="177"/>
      <c r="O226" s="54"/>
      <c r="P226" s="54"/>
      <c r="Q226" s="54"/>
      <c r="R226" s="54"/>
      <c r="S226" s="54"/>
      <c r="T226" s="55"/>
      <c r="U226" s="33"/>
      <c r="V226" s="33"/>
      <c r="W226" s="33"/>
      <c r="X226" s="33"/>
      <c r="Y226" s="33"/>
      <c r="Z226" s="33"/>
      <c r="AA226" s="33"/>
      <c r="AB226" s="33"/>
      <c r="AC226" s="33"/>
      <c r="AD226" s="33"/>
      <c r="AE226" s="33"/>
      <c r="AT226" s="18" t="s">
        <v>1491</v>
      </c>
      <c r="AU226" s="18" t="s">
        <v>158</v>
      </c>
    </row>
    <row r="227" spans="1:65" s="2" customFormat="1" ht="16.5" customHeight="1">
      <c r="A227" s="33"/>
      <c r="B227" s="152"/>
      <c r="C227" s="153" t="s">
        <v>561</v>
      </c>
      <c r="D227" s="153" t="s">
        <v>153</v>
      </c>
      <c r="E227" s="154" t="s">
        <v>1593</v>
      </c>
      <c r="F227" s="155" t="s">
        <v>1594</v>
      </c>
      <c r="G227" s="156" t="s">
        <v>1490</v>
      </c>
      <c r="H227" s="157">
        <v>0</v>
      </c>
      <c r="I227" s="158"/>
      <c r="J227" s="159">
        <f>ROUND(I227*H227,2)</f>
        <v>0</v>
      </c>
      <c r="K227" s="155" t="s">
        <v>3</v>
      </c>
      <c r="L227" s="34"/>
      <c r="M227" s="160" t="s">
        <v>3</v>
      </c>
      <c r="N227" s="161" t="s">
        <v>43</v>
      </c>
      <c r="O227" s="54"/>
      <c r="P227" s="162">
        <f>O227*H227</f>
        <v>0</v>
      </c>
      <c r="Q227" s="162">
        <v>0</v>
      </c>
      <c r="R227" s="162">
        <f>Q227*H227</f>
        <v>0</v>
      </c>
      <c r="S227" s="162">
        <v>0</v>
      </c>
      <c r="T227" s="163">
        <f>S227*H227</f>
        <v>0</v>
      </c>
      <c r="U227" s="33"/>
      <c r="V227" s="33"/>
      <c r="W227" s="33"/>
      <c r="X227" s="33"/>
      <c r="Y227" s="33"/>
      <c r="Z227" s="33"/>
      <c r="AA227" s="33"/>
      <c r="AB227" s="33"/>
      <c r="AC227" s="33"/>
      <c r="AD227" s="33"/>
      <c r="AE227" s="33"/>
      <c r="AR227" s="164" t="s">
        <v>158</v>
      </c>
      <c r="AT227" s="164" t="s">
        <v>153</v>
      </c>
      <c r="AU227" s="164" t="s">
        <v>158</v>
      </c>
      <c r="AY227" s="18" t="s">
        <v>150</v>
      </c>
      <c r="BE227" s="165">
        <f>IF(N227="základní",J227,0)</f>
        <v>0</v>
      </c>
      <c r="BF227" s="165">
        <f>IF(N227="snížená",J227,0)</f>
        <v>0</v>
      </c>
      <c r="BG227" s="165">
        <f>IF(N227="zákl. přenesená",J227,0)</f>
        <v>0</v>
      </c>
      <c r="BH227" s="165">
        <f>IF(N227="sníž. přenesená",J227,0)</f>
        <v>0</v>
      </c>
      <c r="BI227" s="165">
        <f>IF(N227="nulová",J227,0)</f>
        <v>0</v>
      </c>
      <c r="BJ227" s="18" t="s">
        <v>80</v>
      </c>
      <c r="BK227" s="165">
        <f>ROUND(I227*H227,2)</f>
        <v>0</v>
      </c>
      <c r="BL227" s="18" t="s">
        <v>158</v>
      </c>
      <c r="BM227" s="164" t="s">
        <v>822</v>
      </c>
    </row>
    <row r="228" spans="1:65" s="2" customFormat="1" ht="19.5">
      <c r="A228" s="33"/>
      <c r="B228" s="34"/>
      <c r="C228" s="33"/>
      <c r="D228" s="167" t="s">
        <v>1491</v>
      </c>
      <c r="E228" s="33"/>
      <c r="F228" s="178" t="s">
        <v>1595</v>
      </c>
      <c r="G228" s="33"/>
      <c r="H228" s="33"/>
      <c r="I228" s="92"/>
      <c r="J228" s="33"/>
      <c r="K228" s="33"/>
      <c r="L228" s="34"/>
      <c r="M228" s="176"/>
      <c r="N228" s="177"/>
      <c r="O228" s="54"/>
      <c r="P228" s="54"/>
      <c r="Q228" s="54"/>
      <c r="R228" s="54"/>
      <c r="S228" s="54"/>
      <c r="T228" s="55"/>
      <c r="U228" s="33"/>
      <c r="V228" s="33"/>
      <c r="W228" s="33"/>
      <c r="X228" s="33"/>
      <c r="Y228" s="33"/>
      <c r="Z228" s="33"/>
      <c r="AA228" s="33"/>
      <c r="AB228" s="33"/>
      <c r="AC228" s="33"/>
      <c r="AD228" s="33"/>
      <c r="AE228" s="33"/>
      <c r="AT228" s="18" t="s">
        <v>1491</v>
      </c>
      <c r="AU228" s="18" t="s">
        <v>158</v>
      </c>
    </row>
    <row r="229" spans="1:65" s="2" customFormat="1" ht="16.5" customHeight="1">
      <c r="A229" s="33"/>
      <c r="B229" s="152"/>
      <c r="C229" s="153" t="s">
        <v>567</v>
      </c>
      <c r="D229" s="153" t="s">
        <v>153</v>
      </c>
      <c r="E229" s="154" t="s">
        <v>1596</v>
      </c>
      <c r="F229" s="155" t="s">
        <v>1597</v>
      </c>
      <c r="G229" s="156" t="s">
        <v>1490</v>
      </c>
      <c r="H229" s="157">
        <v>0</v>
      </c>
      <c r="I229" s="158"/>
      <c r="J229" s="159">
        <f>ROUND(I229*H229,2)</f>
        <v>0</v>
      </c>
      <c r="K229" s="155" t="s">
        <v>3</v>
      </c>
      <c r="L229" s="34"/>
      <c r="M229" s="160" t="s">
        <v>3</v>
      </c>
      <c r="N229" s="161" t="s">
        <v>43</v>
      </c>
      <c r="O229" s="54"/>
      <c r="P229" s="162">
        <f>O229*H229</f>
        <v>0</v>
      </c>
      <c r="Q229" s="162">
        <v>0</v>
      </c>
      <c r="R229" s="162">
        <f>Q229*H229</f>
        <v>0</v>
      </c>
      <c r="S229" s="162">
        <v>0</v>
      </c>
      <c r="T229" s="163">
        <f>S229*H229</f>
        <v>0</v>
      </c>
      <c r="U229" s="33"/>
      <c r="V229" s="33"/>
      <c r="W229" s="33"/>
      <c r="X229" s="33"/>
      <c r="Y229" s="33"/>
      <c r="Z229" s="33"/>
      <c r="AA229" s="33"/>
      <c r="AB229" s="33"/>
      <c r="AC229" s="33"/>
      <c r="AD229" s="33"/>
      <c r="AE229" s="33"/>
      <c r="AR229" s="164" t="s">
        <v>158</v>
      </c>
      <c r="AT229" s="164" t="s">
        <v>153</v>
      </c>
      <c r="AU229" s="164" t="s">
        <v>158</v>
      </c>
      <c r="AY229" s="18" t="s">
        <v>150</v>
      </c>
      <c r="BE229" s="165">
        <f>IF(N229="základní",J229,0)</f>
        <v>0</v>
      </c>
      <c r="BF229" s="165">
        <f>IF(N229="snížená",J229,0)</f>
        <v>0</v>
      </c>
      <c r="BG229" s="165">
        <f>IF(N229="zákl. přenesená",J229,0)</f>
        <v>0</v>
      </c>
      <c r="BH229" s="165">
        <f>IF(N229="sníž. přenesená",J229,0)</f>
        <v>0</v>
      </c>
      <c r="BI229" s="165">
        <f>IF(N229="nulová",J229,0)</f>
        <v>0</v>
      </c>
      <c r="BJ229" s="18" t="s">
        <v>80</v>
      </c>
      <c r="BK229" s="165">
        <f>ROUND(I229*H229,2)</f>
        <v>0</v>
      </c>
      <c r="BL229" s="18" t="s">
        <v>158</v>
      </c>
      <c r="BM229" s="164" t="s">
        <v>832</v>
      </c>
    </row>
    <row r="230" spans="1:65" s="2" customFormat="1" ht="19.5">
      <c r="A230" s="33"/>
      <c r="B230" s="34"/>
      <c r="C230" s="33"/>
      <c r="D230" s="167" t="s">
        <v>1491</v>
      </c>
      <c r="E230" s="33"/>
      <c r="F230" s="178" t="s">
        <v>1587</v>
      </c>
      <c r="G230" s="33"/>
      <c r="H230" s="33"/>
      <c r="I230" s="92"/>
      <c r="J230" s="33"/>
      <c r="K230" s="33"/>
      <c r="L230" s="34"/>
      <c r="M230" s="176"/>
      <c r="N230" s="177"/>
      <c r="O230" s="54"/>
      <c r="P230" s="54"/>
      <c r="Q230" s="54"/>
      <c r="R230" s="54"/>
      <c r="S230" s="54"/>
      <c r="T230" s="55"/>
      <c r="U230" s="33"/>
      <c r="V230" s="33"/>
      <c r="W230" s="33"/>
      <c r="X230" s="33"/>
      <c r="Y230" s="33"/>
      <c r="Z230" s="33"/>
      <c r="AA230" s="33"/>
      <c r="AB230" s="33"/>
      <c r="AC230" s="33"/>
      <c r="AD230" s="33"/>
      <c r="AE230" s="33"/>
      <c r="AT230" s="18" t="s">
        <v>1491</v>
      </c>
      <c r="AU230" s="18" t="s">
        <v>158</v>
      </c>
    </row>
    <row r="231" spans="1:65" s="2" customFormat="1" ht="16.5" customHeight="1">
      <c r="A231" s="33"/>
      <c r="B231" s="152"/>
      <c r="C231" s="153" t="s">
        <v>572</v>
      </c>
      <c r="D231" s="153" t="s">
        <v>153</v>
      </c>
      <c r="E231" s="154" t="s">
        <v>1598</v>
      </c>
      <c r="F231" s="155" t="s">
        <v>1599</v>
      </c>
      <c r="G231" s="156" t="s">
        <v>1490</v>
      </c>
      <c r="H231" s="157">
        <v>0</v>
      </c>
      <c r="I231" s="158"/>
      <c r="J231" s="159">
        <f>ROUND(I231*H231,2)</f>
        <v>0</v>
      </c>
      <c r="K231" s="155" t="s">
        <v>3</v>
      </c>
      <c r="L231" s="34"/>
      <c r="M231" s="160" t="s">
        <v>3</v>
      </c>
      <c r="N231" s="161" t="s">
        <v>43</v>
      </c>
      <c r="O231" s="54"/>
      <c r="P231" s="162">
        <f>O231*H231</f>
        <v>0</v>
      </c>
      <c r="Q231" s="162">
        <v>0</v>
      </c>
      <c r="R231" s="162">
        <f>Q231*H231</f>
        <v>0</v>
      </c>
      <c r="S231" s="162">
        <v>0</v>
      </c>
      <c r="T231" s="163">
        <f>S231*H231</f>
        <v>0</v>
      </c>
      <c r="U231" s="33"/>
      <c r="V231" s="33"/>
      <c r="W231" s="33"/>
      <c r="X231" s="33"/>
      <c r="Y231" s="33"/>
      <c r="Z231" s="33"/>
      <c r="AA231" s="33"/>
      <c r="AB231" s="33"/>
      <c r="AC231" s="33"/>
      <c r="AD231" s="33"/>
      <c r="AE231" s="33"/>
      <c r="AR231" s="164" t="s">
        <v>158</v>
      </c>
      <c r="AT231" s="164" t="s">
        <v>153</v>
      </c>
      <c r="AU231" s="164" t="s">
        <v>158</v>
      </c>
      <c r="AY231" s="18" t="s">
        <v>150</v>
      </c>
      <c r="BE231" s="165">
        <f>IF(N231="základní",J231,0)</f>
        <v>0</v>
      </c>
      <c r="BF231" s="165">
        <f>IF(N231="snížená",J231,0)</f>
        <v>0</v>
      </c>
      <c r="BG231" s="165">
        <f>IF(N231="zákl. přenesená",J231,0)</f>
        <v>0</v>
      </c>
      <c r="BH231" s="165">
        <f>IF(N231="sníž. přenesená",J231,0)</f>
        <v>0</v>
      </c>
      <c r="BI231" s="165">
        <f>IF(N231="nulová",J231,0)</f>
        <v>0</v>
      </c>
      <c r="BJ231" s="18" t="s">
        <v>80</v>
      </c>
      <c r="BK231" s="165">
        <f>ROUND(I231*H231,2)</f>
        <v>0</v>
      </c>
      <c r="BL231" s="18" t="s">
        <v>158</v>
      </c>
      <c r="BM231" s="164" t="s">
        <v>840</v>
      </c>
    </row>
    <row r="232" spans="1:65" s="2" customFormat="1" ht="19.5">
      <c r="A232" s="33"/>
      <c r="B232" s="34"/>
      <c r="C232" s="33"/>
      <c r="D232" s="167" t="s">
        <v>1491</v>
      </c>
      <c r="E232" s="33"/>
      <c r="F232" s="178" t="s">
        <v>1587</v>
      </c>
      <c r="G232" s="33"/>
      <c r="H232" s="33"/>
      <c r="I232" s="92"/>
      <c r="J232" s="33"/>
      <c r="K232" s="33"/>
      <c r="L232" s="34"/>
      <c r="M232" s="176"/>
      <c r="N232" s="177"/>
      <c r="O232" s="54"/>
      <c r="P232" s="54"/>
      <c r="Q232" s="54"/>
      <c r="R232" s="54"/>
      <c r="S232" s="54"/>
      <c r="T232" s="55"/>
      <c r="U232" s="33"/>
      <c r="V232" s="33"/>
      <c r="W232" s="33"/>
      <c r="X232" s="33"/>
      <c r="Y232" s="33"/>
      <c r="Z232" s="33"/>
      <c r="AA232" s="33"/>
      <c r="AB232" s="33"/>
      <c r="AC232" s="33"/>
      <c r="AD232" s="33"/>
      <c r="AE232" s="33"/>
      <c r="AT232" s="18" t="s">
        <v>1491</v>
      </c>
      <c r="AU232" s="18" t="s">
        <v>158</v>
      </c>
    </row>
    <row r="233" spans="1:65" s="2" customFormat="1" ht="16.5" customHeight="1">
      <c r="A233" s="33"/>
      <c r="B233" s="152"/>
      <c r="C233" s="153" t="s">
        <v>577</v>
      </c>
      <c r="D233" s="153" t="s">
        <v>153</v>
      </c>
      <c r="E233" s="154" t="s">
        <v>1600</v>
      </c>
      <c r="F233" s="155" t="s">
        <v>1601</v>
      </c>
      <c r="G233" s="156" t="s">
        <v>1490</v>
      </c>
      <c r="H233" s="157">
        <v>0</v>
      </c>
      <c r="I233" s="158"/>
      <c r="J233" s="159">
        <f>ROUND(I233*H233,2)</f>
        <v>0</v>
      </c>
      <c r="K233" s="155" t="s">
        <v>3</v>
      </c>
      <c r="L233" s="34"/>
      <c r="M233" s="160" t="s">
        <v>3</v>
      </c>
      <c r="N233" s="161" t="s">
        <v>43</v>
      </c>
      <c r="O233" s="54"/>
      <c r="P233" s="162">
        <f>O233*H233</f>
        <v>0</v>
      </c>
      <c r="Q233" s="162">
        <v>0</v>
      </c>
      <c r="R233" s="162">
        <f>Q233*H233</f>
        <v>0</v>
      </c>
      <c r="S233" s="162">
        <v>0</v>
      </c>
      <c r="T233" s="163">
        <f>S233*H233</f>
        <v>0</v>
      </c>
      <c r="U233" s="33"/>
      <c r="V233" s="33"/>
      <c r="W233" s="33"/>
      <c r="X233" s="33"/>
      <c r="Y233" s="33"/>
      <c r="Z233" s="33"/>
      <c r="AA233" s="33"/>
      <c r="AB233" s="33"/>
      <c r="AC233" s="33"/>
      <c r="AD233" s="33"/>
      <c r="AE233" s="33"/>
      <c r="AR233" s="164" t="s">
        <v>158</v>
      </c>
      <c r="AT233" s="164" t="s">
        <v>153</v>
      </c>
      <c r="AU233" s="164" t="s">
        <v>158</v>
      </c>
      <c r="AY233" s="18" t="s">
        <v>150</v>
      </c>
      <c r="BE233" s="165">
        <f>IF(N233="základní",J233,0)</f>
        <v>0</v>
      </c>
      <c r="BF233" s="165">
        <f>IF(N233="snížená",J233,0)</f>
        <v>0</v>
      </c>
      <c r="BG233" s="165">
        <f>IF(N233="zákl. přenesená",J233,0)</f>
        <v>0</v>
      </c>
      <c r="BH233" s="165">
        <f>IF(N233="sníž. přenesená",J233,0)</f>
        <v>0</v>
      </c>
      <c r="BI233" s="165">
        <f>IF(N233="nulová",J233,0)</f>
        <v>0</v>
      </c>
      <c r="BJ233" s="18" t="s">
        <v>80</v>
      </c>
      <c r="BK233" s="165">
        <f>ROUND(I233*H233,2)</f>
        <v>0</v>
      </c>
      <c r="BL233" s="18" t="s">
        <v>158</v>
      </c>
      <c r="BM233" s="164" t="s">
        <v>854</v>
      </c>
    </row>
    <row r="234" spans="1:65" s="2" customFormat="1" ht="19.5">
      <c r="A234" s="33"/>
      <c r="B234" s="34"/>
      <c r="C234" s="33"/>
      <c r="D234" s="167" t="s">
        <v>1491</v>
      </c>
      <c r="E234" s="33"/>
      <c r="F234" s="178" t="s">
        <v>1587</v>
      </c>
      <c r="G234" s="33"/>
      <c r="H234" s="33"/>
      <c r="I234" s="92"/>
      <c r="J234" s="33"/>
      <c r="K234" s="33"/>
      <c r="L234" s="34"/>
      <c r="M234" s="176"/>
      <c r="N234" s="177"/>
      <c r="O234" s="54"/>
      <c r="P234" s="54"/>
      <c r="Q234" s="54"/>
      <c r="R234" s="54"/>
      <c r="S234" s="54"/>
      <c r="T234" s="55"/>
      <c r="U234" s="33"/>
      <c r="V234" s="33"/>
      <c r="W234" s="33"/>
      <c r="X234" s="33"/>
      <c r="Y234" s="33"/>
      <c r="Z234" s="33"/>
      <c r="AA234" s="33"/>
      <c r="AB234" s="33"/>
      <c r="AC234" s="33"/>
      <c r="AD234" s="33"/>
      <c r="AE234" s="33"/>
      <c r="AT234" s="18" t="s">
        <v>1491</v>
      </c>
      <c r="AU234" s="18" t="s">
        <v>158</v>
      </c>
    </row>
    <row r="235" spans="1:65" s="2" customFormat="1" ht="16.5" customHeight="1">
      <c r="A235" s="33"/>
      <c r="B235" s="152"/>
      <c r="C235" s="153" t="s">
        <v>582</v>
      </c>
      <c r="D235" s="153" t="s">
        <v>153</v>
      </c>
      <c r="E235" s="154" t="s">
        <v>1602</v>
      </c>
      <c r="F235" s="155" t="s">
        <v>1603</v>
      </c>
      <c r="G235" s="156" t="s">
        <v>1490</v>
      </c>
      <c r="H235" s="157">
        <v>0</v>
      </c>
      <c r="I235" s="158"/>
      <c r="J235" s="159">
        <f>ROUND(I235*H235,2)</f>
        <v>0</v>
      </c>
      <c r="K235" s="155" t="s">
        <v>3</v>
      </c>
      <c r="L235" s="34"/>
      <c r="M235" s="160" t="s">
        <v>3</v>
      </c>
      <c r="N235" s="161" t="s">
        <v>43</v>
      </c>
      <c r="O235" s="54"/>
      <c r="P235" s="162">
        <f>O235*H235</f>
        <v>0</v>
      </c>
      <c r="Q235" s="162">
        <v>0</v>
      </c>
      <c r="R235" s="162">
        <f>Q235*H235</f>
        <v>0</v>
      </c>
      <c r="S235" s="162">
        <v>0</v>
      </c>
      <c r="T235" s="163">
        <f>S235*H235</f>
        <v>0</v>
      </c>
      <c r="U235" s="33"/>
      <c r="V235" s="33"/>
      <c r="W235" s="33"/>
      <c r="X235" s="33"/>
      <c r="Y235" s="33"/>
      <c r="Z235" s="33"/>
      <c r="AA235" s="33"/>
      <c r="AB235" s="33"/>
      <c r="AC235" s="33"/>
      <c r="AD235" s="33"/>
      <c r="AE235" s="33"/>
      <c r="AR235" s="164" t="s">
        <v>158</v>
      </c>
      <c r="AT235" s="164" t="s">
        <v>153</v>
      </c>
      <c r="AU235" s="164" t="s">
        <v>158</v>
      </c>
      <c r="AY235" s="18" t="s">
        <v>150</v>
      </c>
      <c r="BE235" s="165">
        <f>IF(N235="základní",J235,0)</f>
        <v>0</v>
      </c>
      <c r="BF235" s="165">
        <f>IF(N235="snížená",J235,0)</f>
        <v>0</v>
      </c>
      <c r="BG235" s="165">
        <f>IF(N235="zákl. přenesená",J235,0)</f>
        <v>0</v>
      </c>
      <c r="BH235" s="165">
        <f>IF(N235="sníž. přenesená",J235,0)</f>
        <v>0</v>
      </c>
      <c r="BI235" s="165">
        <f>IF(N235="nulová",J235,0)</f>
        <v>0</v>
      </c>
      <c r="BJ235" s="18" t="s">
        <v>80</v>
      </c>
      <c r="BK235" s="165">
        <f>ROUND(I235*H235,2)</f>
        <v>0</v>
      </c>
      <c r="BL235" s="18" t="s">
        <v>158</v>
      </c>
      <c r="BM235" s="164" t="s">
        <v>865</v>
      </c>
    </row>
    <row r="236" spans="1:65" s="2" customFormat="1" ht="16.5" customHeight="1">
      <c r="A236" s="33"/>
      <c r="B236" s="152"/>
      <c r="C236" s="153" t="s">
        <v>586</v>
      </c>
      <c r="D236" s="153" t="s">
        <v>153</v>
      </c>
      <c r="E236" s="154" t="s">
        <v>848</v>
      </c>
      <c r="F236" s="155" t="s">
        <v>1604</v>
      </c>
      <c r="G236" s="156" t="s">
        <v>1490</v>
      </c>
      <c r="H236" s="157">
        <v>26</v>
      </c>
      <c r="I236" s="158"/>
      <c r="J236" s="159">
        <f>ROUND(I236*H236,2)</f>
        <v>0</v>
      </c>
      <c r="K236" s="155" t="s">
        <v>3</v>
      </c>
      <c r="L236" s="34"/>
      <c r="M236" s="160" t="s">
        <v>3</v>
      </c>
      <c r="N236" s="161" t="s">
        <v>43</v>
      </c>
      <c r="O236" s="54"/>
      <c r="P236" s="162">
        <f>O236*H236</f>
        <v>0</v>
      </c>
      <c r="Q236" s="162">
        <v>0</v>
      </c>
      <c r="R236" s="162">
        <f>Q236*H236</f>
        <v>0</v>
      </c>
      <c r="S236" s="162">
        <v>0</v>
      </c>
      <c r="T236" s="163">
        <f>S236*H236</f>
        <v>0</v>
      </c>
      <c r="U236" s="33"/>
      <c r="V236" s="33"/>
      <c r="W236" s="33"/>
      <c r="X236" s="33"/>
      <c r="Y236" s="33"/>
      <c r="Z236" s="33"/>
      <c r="AA236" s="33"/>
      <c r="AB236" s="33"/>
      <c r="AC236" s="33"/>
      <c r="AD236" s="33"/>
      <c r="AE236" s="33"/>
      <c r="AR236" s="164" t="s">
        <v>158</v>
      </c>
      <c r="AT236" s="164" t="s">
        <v>153</v>
      </c>
      <c r="AU236" s="164" t="s">
        <v>158</v>
      </c>
      <c r="AY236" s="18" t="s">
        <v>150</v>
      </c>
      <c r="BE236" s="165">
        <f>IF(N236="základní",J236,0)</f>
        <v>0</v>
      </c>
      <c r="BF236" s="165">
        <f>IF(N236="snížená",J236,0)</f>
        <v>0</v>
      </c>
      <c r="BG236" s="165">
        <f>IF(N236="zákl. přenesená",J236,0)</f>
        <v>0</v>
      </c>
      <c r="BH236" s="165">
        <f>IF(N236="sníž. přenesená",J236,0)</f>
        <v>0</v>
      </c>
      <c r="BI236" s="165">
        <f>IF(N236="nulová",J236,0)</f>
        <v>0</v>
      </c>
      <c r="BJ236" s="18" t="s">
        <v>80</v>
      </c>
      <c r="BK236" s="165">
        <f>ROUND(I236*H236,2)</f>
        <v>0</v>
      </c>
      <c r="BL236" s="18" t="s">
        <v>158</v>
      </c>
      <c r="BM236" s="164" t="s">
        <v>876</v>
      </c>
    </row>
    <row r="237" spans="1:65" s="2" customFormat="1" ht="19.5">
      <c r="A237" s="33"/>
      <c r="B237" s="34"/>
      <c r="C237" s="33"/>
      <c r="D237" s="167" t="s">
        <v>1491</v>
      </c>
      <c r="E237" s="33"/>
      <c r="F237" s="178" t="s">
        <v>1587</v>
      </c>
      <c r="G237" s="33"/>
      <c r="H237" s="33"/>
      <c r="I237" s="92"/>
      <c r="J237" s="33"/>
      <c r="K237" s="33"/>
      <c r="L237" s="34"/>
      <c r="M237" s="176"/>
      <c r="N237" s="177"/>
      <c r="O237" s="54"/>
      <c r="P237" s="54"/>
      <c r="Q237" s="54"/>
      <c r="R237" s="54"/>
      <c r="S237" s="54"/>
      <c r="T237" s="55"/>
      <c r="U237" s="33"/>
      <c r="V237" s="33"/>
      <c r="W237" s="33"/>
      <c r="X237" s="33"/>
      <c r="Y237" s="33"/>
      <c r="Z237" s="33"/>
      <c r="AA237" s="33"/>
      <c r="AB237" s="33"/>
      <c r="AC237" s="33"/>
      <c r="AD237" s="33"/>
      <c r="AE237" s="33"/>
      <c r="AT237" s="18" t="s">
        <v>1491</v>
      </c>
      <c r="AU237" s="18" t="s">
        <v>158</v>
      </c>
    </row>
    <row r="238" spans="1:65" s="15" customFormat="1" ht="20.85" customHeight="1">
      <c r="B238" s="200"/>
      <c r="D238" s="201" t="s">
        <v>71</v>
      </c>
      <c r="E238" s="201" t="s">
        <v>1514</v>
      </c>
      <c r="F238" s="201" t="s">
        <v>1515</v>
      </c>
      <c r="I238" s="202"/>
      <c r="J238" s="203">
        <f>BK238</f>
        <v>0</v>
      </c>
      <c r="L238" s="200"/>
      <c r="M238" s="204"/>
      <c r="N238" s="205"/>
      <c r="O238" s="205"/>
      <c r="P238" s="206">
        <f>SUM(P239:P243)</f>
        <v>0</v>
      </c>
      <c r="Q238" s="205"/>
      <c r="R238" s="206">
        <f>SUM(R239:R243)</f>
        <v>0</v>
      </c>
      <c r="S238" s="205"/>
      <c r="T238" s="207">
        <f>SUM(T239:T243)</f>
        <v>0</v>
      </c>
      <c r="AR238" s="201" t="s">
        <v>80</v>
      </c>
      <c r="AT238" s="208" t="s">
        <v>71</v>
      </c>
      <c r="AU238" s="208" t="s">
        <v>151</v>
      </c>
      <c r="AY238" s="201" t="s">
        <v>150</v>
      </c>
      <c r="BK238" s="209">
        <f>SUM(BK239:BK243)</f>
        <v>0</v>
      </c>
    </row>
    <row r="239" spans="1:65" s="2" customFormat="1" ht="16.5" customHeight="1">
      <c r="A239" s="33"/>
      <c r="B239" s="152"/>
      <c r="C239" s="153" t="s">
        <v>589</v>
      </c>
      <c r="D239" s="153" t="s">
        <v>153</v>
      </c>
      <c r="E239" s="154" t="s">
        <v>1605</v>
      </c>
      <c r="F239" s="155" t="s">
        <v>1606</v>
      </c>
      <c r="G239" s="156" t="s">
        <v>1490</v>
      </c>
      <c r="H239" s="157">
        <v>0</v>
      </c>
      <c r="I239" s="158"/>
      <c r="J239" s="159">
        <f>ROUND(I239*H239,2)</f>
        <v>0</v>
      </c>
      <c r="K239" s="155" t="s">
        <v>3</v>
      </c>
      <c r="L239" s="34"/>
      <c r="M239" s="160" t="s">
        <v>3</v>
      </c>
      <c r="N239" s="161" t="s">
        <v>43</v>
      </c>
      <c r="O239" s="54"/>
      <c r="P239" s="162">
        <f>O239*H239</f>
        <v>0</v>
      </c>
      <c r="Q239" s="162">
        <v>0</v>
      </c>
      <c r="R239" s="162">
        <f>Q239*H239</f>
        <v>0</v>
      </c>
      <c r="S239" s="162">
        <v>0</v>
      </c>
      <c r="T239" s="163">
        <f>S239*H239</f>
        <v>0</v>
      </c>
      <c r="U239" s="33"/>
      <c r="V239" s="33"/>
      <c r="W239" s="33"/>
      <c r="X239" s="33"/>
      <c r="Y239" s="33"/>
      <c r="Z239" s="33"/>
      <c r="AA239" s="33"/>
      <c r="AB239" s="33"/>
      <c r="AC239" s="33"/>
      <c r="AD239" s="33"/>
      <c r="AE239" s="33"/>
      <c r="AR239" s="164" t="s">
        <v>158</v>
      </c>
      <c r="AT239" s="164" t="s">
        <v>153</v>
      </c>
      <c r="AU239" s="164" t="s">
        <v>158</v>
      </c>
      <c r="AY239" s="18" t="s">
        <v>150</v>
      </c>
      <c r="BE239" s="165">
        <f>IF(N239="základní",J239,0)</f>
        <v>0</v>
      </c>
      <c r="BF239" s="165">
        <f>IF(N239="snížená",J239,0)</f>
        <v>0</v>
      </c>
      <c r="BG239" s="165">
        <f>IF(N239="zákl. přenesená",J239,0)</f>
        <v>0</v>
      </c>
      <c r="BH239" s="165">
        <f>IF(N239="sníž. přenesená",J239,0)</f>
        <v>0</v>
      </c>
      <c r="BI239" s="165">
        <f>IF(N239="nulová",J239,0)</f>
        <v>0</v>
      </c>
      <c r="BJ239" s="18" t="s">
        <v>80</v>
      </c>
      <c r="BK239" s="165">
        <f>ROUND(I239*H239,2)</f>
        <v>0</v>
      </c>
      <c r="BL239" s="18" t="s">
        <v>158</v>
      </c>
      <c r="BM239" s="164" t="s">
        <v>886</v>
      </c>
    </row>
    <row r="240" spans="1:65" s="2" customFormat="1" ht="16.5" customHeight="1">
      <c r="A240" s="33"/>
      <c r="B240" s="152"/>
      <c r="C240" s="153" t="s">
        <v>594</v>
      </c>
      <c r="D240" s="153" t="s">
        <v>153</v>
      </c>
      <c r="E240" s="154" t="s">
        <v>1607</v>
      </c>
      <c r="F240" s="155" t="s">
        <v>1608</v>
      </c>
      <c r="G240" s="156" t="s">
        <v>1518</v>
      </c>
      <c r="H240" s="157">
        <v>1</v>
      </c>
      <c r="I240" s="158"/>
      <c r="J240" s="159">
        <f>ROUND(I240*H240,2)</f>
        <v>0</v>
      </c>
      <c r="K240" s="155" t="s">
        <v>3</v>
      </c>
      <c r="L240" s="34"/>
      <c r="M240" s="160" t="s">
        <v>3</v>
      </c>
      <c r="N240" s="161" t="s">
        <v>43</v>
      </c>
      <c r="O240" s="54"/>
      <c r="P240" s="162">
        <f>O240*H240</f>
        <v>0</v>
      </c>
      <c r="Q240" s="162">
        <v>0</v>
      </c>
      <c r="R240" s="162">
        <f>Q240*H240</f>
        <v>0</v>
      </c>
      <c r="S240" s="162">
        <v>0</v>
      </c>
      <c r="T240" s="163">
        <f>S240*H240</f>
        <v>0</v>
      </c>
      <c r="U240" s="33"/>
      <c r="V240" s="33"/>
      <c r="W240" s="33"/>
      <c r="X240" s="33"/>
      <c r="Y240" s="33"/>
      <c r="Z240" s="33"/>
      <c r="AA240" s="33"/>
      <c r="AB240" s="33"/>
      <c r="AC240" s="33"/>
      <c r="AD240" s="33"/>
      <c r="AE240" s="33"/>
      <c r="AR240" s="164" t="s">
        <v>158</v>
      </c>
      <c r="AT240" s="164" t="s">
        <v>153</v>
      </c>
      <c r="AU240" s="164" t="s">
        <v>158</v>
      </c>
      <c r="AY240" s="18" t="s">
        <v>150</v>
      </c>
      <c r="BE240" s="165">
        <f>IF(N240="základní",J240,0)</f>
        <v>0</v>
      </c>
      <c r="BF240" s="165">
        <f>IF(N240="snížená",J240,0)</f>
        <v>0</v>
      </c>
      <c r="BG240" s="165">
        <f>IF(N240="zákl. přenesená",J240,0)</f>
        <v>0</v>
      </c>
      <c r="BH240" s="165">
        <f>IF(N240="sníž. přenesená",J240,0)</f>
        <v>0</v>
      </c>
      <c r="BI240" s="165">
        <f>IF(N240="nulová",J240,0)</f>
        <v>0</v>
      </c>
      <c r="BJ240" s="18" t="s">
        <v>80</v>
      </c>
      <c r="BK240" s="165">
        <f>ROUND(I240*H240,2)</f>
        <v>0</v>
      </c>
      <c r="BL240" s="18" t="s">
        <v>158</v>
      </c>
      <c r="BM240" s="164" t="s">
        <v>895</v>
      </c>
    </row>
    <row r="241" spans="1:65" s="2" customFormat="1" ht="16.5" customHeight="1">
      <c r="A241" s="33"/>
      <c r="B241" s="152"/>
      <c r="C241" s="153" t="s">
        <v>599</v>
      </c>
      <c r="D241" s="153" t="s">
        <v>153</v>
      </c>
      <c r="E241" s="154" t="s">
        <v>1609</v>
      </c>
      <c r="F241" s="155" t="s">
        <v>1610</v>
      </c>
      <c r="G241" s="156" t="s">
        <v>1490</v>
      </c>
      <c r="H241" s="157">
        <v>26</v>
      </c>
      <c r="I241" s="158"/>
      <c r="J241" s="159">
        <f>ROUND(I241*H241,2)</f>
        <v>0</v>
      </c>
      <c r="K241" s="155" t="s">
        <v>3</v>
      </c>
      <c r="L241" s="34"/>
      <c r="M241" s="160" t="s">
        <v>3</v>
      </c>
      <c r="N241" s="161" t="s">
        <v>43</v>
      </c>
      <c r="O241" s="54"/>
      <c r="P241" s="162">
        <f>O241*H241</f>
        <v>0</v>
      </c>
      <c r="Q241" s="162">
        <v>0</v>
      </c>
      <c r="R241" s="162">
        <f>Q241*H241</f>
        <v>0</v>
      </c>
      <c r="S241" s="162">
        <v>0</v>
      </c>
      <c r="T241" s="163">
        <f>S241*H241</f>
        <v>0</v>
      </c>
      <c r="U241" s="33"/>
      <c r="V241" s="33"/>
      <c r="W241" s="33"/>
      <c r="X241" s="33"/>
      <c r="Y241" s="33"/>
      <c r="Z241" s="33"/>
      <c r="AA241" s="33"/>
      <c r="AB241" s="33"/>
      <c r="AC241" s="33"/>
      <c r="AD241" s="33"/>
      <c r="AE241" s="33"/>
      <c r="AR241" s="164" t="s">
        <v>158</v>
      </c>
      <c r="AT241" s="164" t="s">
        <v>153</v>
      </c>
      <c r="AU241" s="164" t="s">
        <v>158</v>
      </c>
      <c r="AY241" s="18" t="s">
        <v>150</v>
      </c>
      <c r="BE241" s="165">
        <f>IF(N241="základní",J241,0)</f>
        <v>0</v>
      </c>
      <c r="BF241" s="165">
        <f>IF(N241="snížená",J241,0)</f>
        <v>0</v>
      </c>
      <c r="BG241" s="165">
        <f>IF(N241="zákl. přenesená",J241,0)</f>
        <v>0</v>
      </c>
      <c r="BH241" s="165">
        <f>IF(N241="sníž. přenesená",J241,0)</f>
        <v>0</v>
      </c>
      <c r="BI241" s="165">
        <f>IF(N241="nulová",J241,0)</f>
        <v>0</v>
      </c>
      <c r="BJ241" s="18" t="s">
        <v>80</v>
      </c>
      <c r="BK241" s="165">
        <f>ROUND(I241*H241,2)</f>
        <v>0</v>
      </c>
      <c r="BL241" s="18" t="s">
        <v>158</v>
      </c>
      <c r="BM241" s="164" t="s">
        <v>905</v>
      </c>
    </row>
    <row r="242" spans="1:65" s="2" customFormat="1" ht="16.5" customHeight="1">
      <c r="A242" s="33"/>
      <c r="B242" s="152"/>
      <c r="C242" s="153" t="s">
        <v>604</v>
      </c>
      <c r="D242" s="153" t="s">
        <v>153</v>
      </c>
      <c r="E242" s="154" t="s">
        <v>1611</v>
      </c>
      <c r="F242" s="155" t="s">
        <v>1612</v>
      </c>
      <c r="G242" s="156" t="s">
        <v>1518</v>
      </c>
      <c r="H242" s="157">
        <v>1</v>
      </c>
      <c r="I242" s="158"/>
      <c r="J242" s="159">
        <f>ROUND(I242*H242,2)</f>
        <v>0</v>
      </c>
      <c r="K242" s="155" t="s">
        <v>3</v>
      </c>
      <c r="L242" s="34"/>
      <c r="M242" s="160" t="s">
        <v>3</v>
      </c>
      <c r="N242" s="161" t="s">
        <v>43</v>
      </c>
      <c r="O242" s="54"/>
      <c r="P242" s="162">
        <f>O242*H242</f>
        <v>0</v>
      </c>
      <c r="Q242" s="162">
        <v>0</v>
      </c>
      <c r="R242" s="162">
        <f>Q242*H242</f>
        <v>0</v>
      </c>
      <c r="S242" s="162">
        <v>0</v>
      </c>
      <c r="T242" s="163">
        <f>S242*H242</f>
        <v>0</v>
      </c>
      <c r="U242" s="33"/>
      <c r="V242" s="33"/>
      <c r="W242" s="33"/>
      <c r="X242" s="33"/>
      <c r="Y242" s="33"/>
      <c r="Z242" s="33"/>
      <c r="AA242" s="33"/>
      <c r="AB242" s="33"/>
      <c r="AC242" s="33"/>
      <c r="AD242" s="33"/>
      <c r="AE242" s="33"/>
      <c r="AR242" s="164" t="s">
        <v>158</v>
      </c>
      <c r="AT242" s="164" t="s">
        <v>153</v>
      </c>
      <c r="AU242" s="164" t="s">
        <v>158</v>
      </c>
      <c r="AY242" s="18" t="s">
        <v>150</v>
      </c>
      <c r="BE242" s="165">
        <f>IF(N242="základní",J242,0)</f>
        <v>0</v>
      </c>
      <c r="BF242" s="165">
        <f>IF(N242="snížená",J242,0)</f>
        <v>0</v>
      </c>
      <c r="BG242" s="165">
        <f>IF(N242="zákl. přenesená",J242,0)</f>
        <v>0</v>
      </c>
      <c r="BH242" s="165">
        <f>IF(N242="sníž. přenesená",J242,0)</f>
        <v>0</v>
      </c>
      <c r="BI242" s="165">
        <f>IF(N242="nulová",J242,0)</f>
        <v>0</v>
      </c>
      <c r="BJ242" s="18" t="s">
        <v>80</v>
      </c>
      <c r="BK242" s="165">
        <f>ROUND(I242*H242,2)</f>
        <v>0</v>
      </c>
      <c r="BL242" s="18" t="s">
        <v>158</v>
      </c>
      <c r="BM242" s="164" t="s">
        <v>915</v>
      </c>
    </row>
    <row r="243" spans="1:65" s="2" customFormat="1" ht="29.25">
      <c r="A243" s="33"/>
      <c r="B243" s="34"/>
      <c r="C243" s="33"/>
      <c r="D243" s="167" t="s">
        <v>1491</v>
      </c>
      <c r="E243" s="33"/>
      <c r="F243" s="178" t="s">
        <v>1613</v>
      </c>
      <c r="G243" s="33"/>
      <c r="H243" s="33"/>
      <c r="I243" s="92"/>
      <c r="J243" s="33"/>
      <c r="K243" s="33"/>
      <c r="L243" s="34"/>
      <c r="M243" s="176"/>
      <c r="N243" s="177"/>
      <c r="O243" s="54"/>
      <c r="P243" s="54"/>
      <c r="Q243" s="54"/>
      <c r="R243" s="54"/>
      <c r="S243" s="54"/>
      <c r="T243" s="55"/>
      <c r="U243" s="33"/>
      <c r="V243" s="33"/>
      <c r="W243" s="33"/>
      <c r="X243" s="33"/>
      <c r="Y243" s="33"/>
      <c r="Z243" s="33"/>
      <c r="AA243" s="33"/>
      <c r="AB243" s="33"/>
      <c r="AC243" s="33"/>
      <c r="AD243" s="33"/>
      <c r="AE243" s="33"/>
      <c r="AT243" s="18" t="s">
        <v>1491</v>
      </c>
      <c r="AU243" s="18" t="s">
        <v>158</v>
      </c>
    </row>
    <row r="244" spans="1:65" s="15" customFormat="1" ht="20.85" customHeight="1">
      <c r="B244" s="200"/>
      <c r="D244" s="201" t="s">
        <v>71</v>
      </c>
      <c r="E244" s="201" t="s">
        <v>1534</v>
      </c>
      <c r="F244" s="201" t="s">
        <v>1535</v>
      </c>
      <c r="I244" s="202"/>
      <c r="J244" s="203">
        <f>BK244</f>
        <v>0</v>
      </c>
      <c r="L244" s="200"/>
      <c r="M244" s="204"/>
      <c r="N244" s="205"/>
      <c r="O244" s="205"/>
      <c r="P244" s="206">
        <f>SUM(P245:P250)</f>
        <v>0</v>
      </c>
      <c r="Q244" s="205"/>
      <c r="R244" s="206">
        <f>SUM(R245:R250)</f>
        <v>0</v>
      </c>
      <c r="S244" s="205"/>
      <c r="T244" s="207">
        <f>SUM(T245:T250)</f>
        <v>0</v>
      </c>
      <c r="AR244" s="201" t="s">
        <v>80</v>
      </c>
      <c r="AT244" s="208" t="s">
        <v>71</v>
      </c>
      <c r="AU244" s="208" t="s">
        <v>151</v>
      </c>
      <c r="AY244" s="201" t="s">
        <v>150</v>
      </c>
      <c r="BK244" s="209">
        <f>SUM(BK245:BK250)</f>
        <v>0</v>
      </c>
    </row>
    <row r="245" spans="1:65" s="2" customFormat="1" ht="16.5" customHeight="1">
      <c r="A245" s="33"/>
      <c r="B245" s="152"/>
      <c r="C245" s="153" t="s">
        <v>609</v>
      </c>
      <c r="D245" s="153" t="s">
        <v>153</v>
      </c>
      <c r="E245" s="154" t="s">
        <v>1614</v>
      </c>
      <c r="F245" s="155" t="s">
        <v>1615</v>
      </c>
      <c r="G245" s="156" t="s">
        <v>1490</v>
      </c>
      <c r="H245" s="157">
        <v>1100</v>
      </c>
      <c r="I245" s="158"/>
      <c r="J245" s="159">
        <f>ROUND(I245*H245,2)</f>
        <v>0</v>
      </c>
      <c r="K245" s="155" t="s">
        <v>3</v>
      </c>
      <c r="L245" s="34"/>
      <c r="M245" s="160" t="s">
        <v>3</v>
      </c>
      <c r="N245" s="161" t="s">
        <v>43</v>
      </c>
      <c r="O245" s="54"/>
      <c r="P245" s="162">
        <f>O245*H245</f>
        <v>0</v>
      </c>
      <c r="Q245" s="162">
        <v>0</v>
      </c>
      <c r="R245" s="162">
        <f>Q245*H245</f>
        <v>0</v>
      </c>
      <c r="S245" s="162">
        <v>0</v>
      </c>
      <c r="T245" s="163">
        <f>S245*H245</f>
        <v>0</v>
      </c>
      <c r="U245" s="33"/>
      <c r="V245" s="33"/>
      <c r="W245" s="33"/>
      <c r="X245" s="33"/>
      <c r="Y245" s="33"/>
      <c r="Z245" s="33"/>
      <c r="AA245" s="33"/>
      <c r="AB245" s="33"/>
      <c r="AC245" s="33"/>
      <c r="AD245" s="33"/>
      <c r="AE245" s="33"/>
      <c r="AR245" s="164" t="s">
        <v>158</v>
      </c>
      <c r="AT245" s="164" t="s">
        <v>153</v>
      </c>
      <c r="AU245" s="164" t="s">
        <v>158</v>
      </c>
      <c r="AY245" s="18" t="s">
        <v>150</v>
      </c>
      <c r="BE245" s="165">
        <f>IF(N245="základní",J245,0)</f>
        <v>0</v>
      </c>
      <c r="BF245" s="165">
        <f>IF(N245="snížená",J245,0)</f>
        <v>0</v>
      </c>
      <c r="BG245" s="165">
        <f>IF(N245="zákl. přenesená",J245,0)</f>
        <v>0</v>
      </c>
      <c r="BH245" s="165">
        <f>IF(N245="sníž. přenesená",J245,0)</f>
        <v>0</v>
      </c>
      <c r="BI245" s="165">
        <f>IF(N245="nulová",J245,0)</f>
        <v>0</v>
      </c>
      <c r="BJ245" s="18" t="s">
        <v>80</v>
      </c>
      <c r="BK245" s="165">
        <f>ROUND(I245*H245,2)</f>
        <v>0</v>
      </c>
      <c r="BL245" s="18" t="s">
        <v>158</v>
      </c>
      <c r="BM245" s="164" t="s">
        <v>923</v>
      </c>
    </row>
    <row r="246" spans="1:65" s="2" customFormat="1" ht="19.5">
      <c r="A246" s="33"/>
      <c r="B246" s="34"/>
      <c r="C246" s="33"/>
      <c r="D246" s="167" t="s">
        <v>1491</v>
      </c>
      <c r="E246" s="33"/>
      <c r="F246" s="178" t="s">
        <v>1616</v>
      </c>
      <c r="G246" s="33"/>
      <c r="H246" s="33"/>
      <c r="I246" s="92"/>
      <c r="J246" s="33"/>
      <c r="K246" s="33"/>
      <c r="L246" s="34"/>
      <c r="M246" s="176"/>
      <c r="N246" s="177"/>
      <c r="O246" s="54"/>
      <c r="P246" s="54"/>
      <c r="Q246" s="54"/>
      <c r="R246" s="54"/>
      <c r="S246" s="54"/>
      <c r="T246" s="55"/>
      <c r="U246" s="33"/>
      <c r="V246" s="33"/>
      <c r="W246" s="33"/>
      <c r="X246" s="33"/>
      <c r="Y246" s="33"/>
      <c r="Z246" s="33"/>
      <c r="AA246" s="33"/>
      <c r="AB246" s="33"/>
      <c r="AC246" s="33"/>
      <c r="AD246" s="33"/>
      <c r="AE246" s="33"/>
      <c r="AT246" s="18" t="s">
        <v>1491</v>
      </c>
      <c r="AU246" s="18" t="s">
        <v>158</v>
      </c>
    </row>
    <row r="247" spans="1:65" s="2" customFormat="1" ht="16.5" customHeight="1">
      <c r="A247" s="33"/>
      <c r="B247" s="152"/>
      <c r="C247" s="153" t="s">
        <v>615</v>
      </c>
      <c r="D247" s="153" t="s">
        <v>153</v>
      </c>
      <c r="E247" s="154" t="s">
        <v>1617</v>
      </c>
      <c r="F247" s="155" t="s">
        <v>1618</v>
      </c>
      <c r="G247" s="156" t="s">
        <v>451</v>
      </c>
      <c r="H247" s="157">
        <v>20</v>
      </c>
      <c r="I247" s="158"/>
      <c r="J247" s="159">
        <f>ROUND(I247*H247,2)</f>
        <v>0</v>
      </c>
      <c r="K247" s="155" t="s">
        <v>3</v>
      </c>
      <c r="L247" s="34"/>
      <c r="M247" s="160" t="s">
        <v>3</v>
      </c>
      <c r="N247" s="161" t="s">
        <v>43</v>
      </c>
      <c r="O247" s="54"/>
      <c r="P247" s="162">
        <f>O247*H247</f>
        <v>0</v>
      </c>
      <c r="Q247" s="162">
        <v>0</v>
      </c>
      <c r="R247" s="162">
        <f>Q247*H247</f>
        <v>0</v>
      </c>
      <c r="S247" s="162">
        <v>0</v>
      </c>
      <c r="T247" s="163">
        <f>S247*H247</f>
        <v>0</v>
      </c>
      <c r="U247" s="33"/>
      <c r="V247" s="33"/>
      <c r="W247" s="33"/>
      <c r="X247" s="33"/>
      <c r="Y247" s="33"/>
      <c r="Z247" s="33"/>
      <c r="AA247" s="33"/>
      <c r="AB247" s="33"/>
      <c r="AC247" s="33"/>
      <c r="AD247" s="33"/>
      <c r="AE247" s="33"/>
      <c r="AR247" s="164" t="s">
        <v>158</v>
      </c>
      <c r="AT247" s="164" t="s">
        <v>153</v>
      </c>
      <c r="AU247" s="164" t="s">
        <v>158</v>
      </c>
      <c r="AY247" s="18" t="s">
        <v>150</v>
      </c>
      <c r="BE247" s="165">
        <f>IF(N247="základní",J247,0)</f>
        <v>0</v>
      </c>
      <c r="BF247" s="165">
        <f>IF(N247="snížená",J247,0)</f>
        <v>0</v>
      </c>
      <c r="BG247" s="165">
        <f>IF(N247="zákl. přenesená",J247,0)</f>
        <v>0</v>
      </c>
      <c r="BH247" s="165">
        <f>IF(N247="sníž. přenesená",J247,0)</f>
        <v>0</v>
      </c>
      <c r="BI247" s="165">
        <f>IF(N247="nulová",J247,0)</f>
        <v>0</v>
      </c>
      <c r="BJ247" s="18" t="s">
        <v>80</v>
      </c>
      <c r="BK247" s="165">
        <f>ROUND(I247*H247,2)</f>
        <v>0</v>
      </c>
      <c r="BL247" s="18" t="s">
        <v>158</v>
      </c>
      <c r="BM247" s="164" t="s">
        <v>932</v>
      </c>
    </row>
    <row r="248" spans="1:65" s="2" customFormat="1" ht="19.5">
      <c r="A248" s="33"/>
      <c r="B248" s="34"/>
      <c r="C248" s="33"/>
      <c r="D248" s="167" t="s">
        <v>1491</v>
      </c>
      <c r="E248" s="33"/>
      <c r="F248" s="178" t="s">
        <v>1587</v>
      </c>
      <c r="G248" s="33"/>
      <c r="H248" s="33"/>
      <c r="I248" s="92"/>
      <c r="J248" s="33"/>
      <c r="K248" s="33"/>
      <c r="L248" s="34"/>
      <c r="M248" s="176"/>
      <c r="N248" s="177"/>
      <c r="O248" s="54"/>
      <c r="P248" s="54"/>
      <c r="Q248" s="54"/>
      <c r="R248" s="54"/>
      <c r="S248" s="54"/>
      <c r="T248" s="55"/>
      <c r="U248" s="33"/>
      <c r="V248" s="33"/>
      <c r="W248" s="33"/>
      <c r="X248" s="33"/>
      <c r="Y248" s="33"/>
      <c r="Z248" s="33"/>
      <c r="AA248" s="33"/>
      <c r="AB248" s="33"/>
      <c r="AC248" s="33"/>
      <c r="AD248" s="33"/>
      <c r="AE248" s="33"/>
      <c r="AT248" s="18" t="s">
        <v>1491</v>
      </c>
      <c r="AU248" s="18" t="s">
        <v>158</v>
      </c>
    </row>
    <row r="249" spans="1:65" s="2" customFormat="1" ht="16.5" customHeight="1">
      <c r="A249" s="33"/>
      <c r="B249" s="152"/>
      <c r="C249" s="153" t="s">
        <v>620</v>
      </c>
      <c r="D249" s="153" t="s">
        <v>153</v>
      </c>
      <c r="E249" s="154" t="s">
        <v>1619</v>
      </c>
      <c r="F249" s="155" t="s">
        <v>1620</v>
      </c>
      <c r="G249" s="156" t="s">
        <v>451</v>
      </c>
      <c r="H249" s="157">
        <v>20</v>
      </c>
      <c r="I249" s="158"/>
      <c r="J249" s="159">
        <f>ROUND(I249*H249,2)</f>
        <v>0</v>
      </c>
      <c r="K249" s="155" t="s">
        <v>3</v>
      </c>
      <c r="L249" s="34"/>
      <c r="M249" s="160" t="s">
        <v>3</v>
      </c>
      <c r="N249" s="161" t="s">
        <v>43</v>
      </c>
      <c r="O249" s="54"/>
      <c r="P249" s="162">
        <f>O249*H249</f>
        <v>0</v>
      </c>
      <c r="Q249" s="162">
        <v>0</v>
      </c>
      <c r="R249" s="162">
        <f>Q249*H249</f>
        <v>0</v>
      </c>
      <c r="S249" s="162">
        <v>0</v>
      </c>
      <c r="T249" s="163">
        <f>S249*H249</f>
        <v>0</v>
      </c>
      <c r="U249" s="33"/>
      <c r="V249" s="33"/>
      <c r="W249" s="33"/>
      <c r="X249" s="33"/>
      <c r="Y249" s="33"/>
      <c r="Z249" s="33"/>
      <c r="AA249" s="33"/>
      <c r="AB249" s="33"/>
      <c r="AC249" s="33"/>
      <c r="AD249" s="33"/>
      <c r="AE249" s="33"/>
      <c r="AR249" s="164" t="s">
        <v>158</v>
      </c>
      <c r="AT249" s="164" t="s">
        <v>153</v>
      </c>
      <c r="AU249" s="164" t="s">
        <v>158</v>
      </c>
      <c r="AY249" s="18" t="s">
        <v>150</v>
      </c>
      <c r="BE249" s="165">
        <f>IF(N249="základní",J249,0)</f>
        <v>0</v>
      </c>
      <c r="BF249" s="165">
        <f>IF(N249="snížená",J249,0)</f>
        <v>0</v>
      </c>
      <c r="BG249" s="165">
        <f>IF(N249="zákl. přenesená",J249,0)</f>
        <v>0</v>
      </c>
      <c r="BH249" s="165">
        <f>IF(N249="sníž. přenesená",J249,0)</f>
        <v>0</v>
      </c>
      <c r="BI249" s="165">
        <f>IF(N249="nulová",J249,0)</f>
        <v>0</v>
      </c>
      <c r="BJ249" s="18" t="s">
        <v>80</v>
      </c>
      <c r="BK249" s="165">
        <f>ROUND(I249*H249,2)</f>
        <v>0</v>
      </c>
      <c r="BL249" s="18" t="s">
        <v>158</v>
      </c>
      <c r="BM249" s="164" t="s">
        <v>941</v>
      </c>
    </row>
    <row r="250" spans="1:65" s="2" customFormat="1" ht="16.5" customHeight="1">
      <c r="A250" s="33"/>
      <c r="B250" s="152"/>
      <c r="C250" s="153" t="s">
        <v>625</v>
      </c>
      <c r="D250" s="153" t="s">
        <v>153</v>
      </c>
      <c r="E250" s="154" t="s">
        <v>1621</v>
      </c>
      <c r="F250" s="155" t="s">
        <v>1622</v>
      </c>
      <c r="G250" s="156" t="s">
        <v>1518</v>
      </c>
      <c r="H250" s="157">
        <v>1</v>
      </c>
      <c r="I250" s="158"/>
      <c r="J250" s="159">
        <f>ROUND(I250*H250,2)</f>
        <v>0</v>
      </c>
      <c r="K250" s="155" t="s">
        <v>3</v>
      </c>
      <c r="L250" s="34"/>
      <c r="M250" s="160" t="s">
        <v>3</v>
      </c>
      <c r="N250" s="161" t="s">
        <v>43</v>
      </c>
      <c r="O250" s="54"/>
      <c r="P250" s="162">
        <f>O250*H250</f>
        <v>0</v>
      </c>
      <c r="Q250" s="162">
        <v>0</v>
      </c>
      <c r="R250" s="162">
        <f>Q250*H250</f>
        <v>0</v>
      </c>
      <c r="S250" s="162">
        <v>0</v>
      </c>
      <c r="T250" s="163">
        <f>S250*H250</f>
        <v>0</v>
      </c>
      <c r="U250" s="33"/>
      <c r="V250" s="33"/>
      <c r="W250" s="33"/>
      <c r="X250" s="33"/>
      <c r="Y250" s="33"/>
      <c r="Z250" s="33"/>
      <c r="AA250" s="33"/>
      <c r="AB250" s="33"/>
      <c r="AC250" s="33"/>
      <c r="AD250" s="33"/>
      <c r="AE250" s="33"/>
      <c r="AR250" s="164" t="s">
        <v>158</v>
      </c>
      <c r="AT250" s="164" t="s">
        <v>153</v>
      </c>
      <c r="AU250" s="164" t="s">
        <v>158</v>
      </c>
      <c r="AY250" s="18" t="s">
        <v>150</v>
      </c>
      <c r="BE250" s="165">
        <f>IF(N250="základní",J250,0)</f>
        <v>0</v>
      </c>
      <c r="BF250" s="165">
        <f>IF(N250="snížená",J250,0)</f>
        <v>0</v>
      </c>
      <c r="BG250" s="165">
        <f>IF(N250="zákl. přenesená",J250,0)</f>
        <v>0</v>
      </c>
      <c r="BH250" s="165">
        <f>IF(N250="sníž. přenesená",J250,0)</f>
        <v>0</v>
      </c>
      <c r="BI250" s="165">
        <f>IF(N250="nulová",J250,0)</f>
        <v>0</v>
      </c>
      <c r="BJ250" s="18" t="s">
        <v>80</v>
      </c>
      <c r="BK250" s="165">
        <f>ROUND(I250*H250,2)</f>
        <v>0</v>
      </c>
      <c r="BL250" s="18" t="s">
        <v>158</v>
      </c>
      <c r="BM250" s="164" t="s">
        <v>951</v>
      </c>
    </row>
    <row r="251" spans="1:65" s="15" customFormat="1" ht="20.85" customHeight="1">
      <c r="B251" s="200"/>
      <c r="D251" s="201" t="s">
        <v>71</v>
      </c>
      <c r="E251" s="201" t="s">
        <v>1552</v>
      </c>
      <c r="F251" s="201" t="s">
        <v>1553</v>
      </c>
      <c r="I251" s="202"/>
      <c r="J251" s="203">
        <f>BK251</f>
        <v>0</v>
      </c>
      <c r="L251" s="200"/>
      <c r="M251" s="204"/>
      <c r="N251" s="205"/>
      <c r="O251" s="205"/>
      <c r="P251" s="206">
        <f>SUM(P252:P257)</f>
        <v>0</v>
      </c>
      <c r="Q251" s="205"/>
      <c r="R251" s="206">
        <f>SUM(R252:R257)</f>
        <v>0</v>
      </c>
      <c r="S251" s="205"/>
      <c r="T251" s="207">
        <f>SUM(T252:T257)</f>
        <v>0</v>
      </c>
      <c r="AR251" s="201" t="s">
        <v>80</v>
      </c>
      <c r="AT251" s="208" t="s">
        <v>71</v>
      </c>
      <c r="AU251" s="208" t="s">
        <v>151</v>
      </c>
      <c r="AY251" s="201" t="s">
        <v>150</v>
      </c>
      <c r="BK251" s="209">
        <f>SUM(BK252:BK257)</f>
        <v>0</v>
      </c>
    </row>
    <row r="252" spans="1:65" s="2" customFormat="1" ht="16.5" customHeight="1">
      <c r="A252" s="33"/>
      <c r="B252" s="152"/>
      <c r="C252" s="153" t="s">
        <v>650</v>
      </c>
      <c r="D252" s="153" t="s">
        <v>153</v>
      </c>
      <c r="E252" s="154" t="s">
        <v>1554</v>
      </c>
      <c r="F252" s="155" t="s">
        <v>1555</v>
      </c>
      <c r="G252" s="156" t="s">
        <v>451</v>
      </c>
      <c r="H252" s="157">
        <v>520</v>
      </c>
      <c r="I252" s="158"/>
      <c r="J252" s="159">
        <f>ROUND(I252*H252,2)</f>
        <v>0</v>
      </c>
      <c r="K252" s="155" t="s">
        <v>3</v>
      </c>
      <c r="L252" s="34"/>
      <c r="M252" s="160" t="s">
        <v>3</v>
      </c>
      <c r="N252" s="161" t="s">
        <v>43</v>
      </c>
      <c r="O252" s="54"/>
      <c r="P252" s="162">
        <f>O252*H252</f>
        <v>0</v>
      </c>
      <c r="Q252" s="162">
        <v>0</v>
      </c>
      <c r="R252" s="162">
        <f>Q252*H252</f>
        <v>0</v>
      </c>
      <c r="S252" s="162">
        <v>0</v>
      </c>
      <c r="T252" s="163">
        <f>S252*H252</f>
        <v>0</v>
      </c>
      <c r="U252" s="33"/>
      <c r="V252" s="33"/>
      <c r="W252" s="33"/>
      <c r="X252" s="33"/>
      <c r="Y252" s="33"/>
      <c r="Z252" s="33"/>
      <c r="AA252" s="33"/>
      <c r="AB252" s="33"/>
      <c r="AC252" s="33"/>
      <c r="AD252" s="33"/>
      <c r="AE252" s="33"/>
      <c r="AR252" s="164" t="s">
        <v>158</v>
      </c>
      <c r="AT252" s="164" t="s">
        <v>153</v>
      </c>
      <c r="AU252" s="164" t="s">
        <v>158</v>
      </c>
      <c r="AY252" s="18" t="s">
        <v>150</v>
      </c>
      <c r="BE252" s="165">
        <f>IF(N252="základní",J252,0)</f>
        <v>0</v>
      </c>
      <c r="BF252" s="165">
        <f>IF(N252="snížená",J252,0)</f>
        <v>0</v>
      </c>
      <c r="BG252" s="165">
        <f>IF(N252="zákl. přenesená",J252,0)</f>
        <v>0</v>
      </c>
      <c r="BH252" s="165">
        <f>IF(N252="sníž. přenesená",J252,0)</f>
        <v>0</v>
      </c>
      <c r="BI252" s="165">
        <f>IF(N252="nulová",J252,0)</f>
        <v>0</v>
      </c>
      <c r="BJ252" s="18" t="s">
        <v>80</v>
      </c>
      <c r="BK252" s="165">
        <f>ROUND(I252*H252,2)</f>
        <v>0</v>
      </c>
      <c r="BL252" s="18" t="s">
        <v>158</v>
      </c>
      <c r="BM252" s="164" t="s">
        <v>959</v>
      </c>
    </row>
    <row r="253" spans="1:65" s="2" customFormat="1" ht="16.5" customHeight="1">
      <c r="A253" s="33"/>
      <c r="B253" s="152"/>
      <c r="C253" s="153" t="s">
        <v>655</v>
      </c>
      <c r="D253" s="153" t="s">
        <v>153</v>
      </c>
      <c r="E253" s="154" t="s">
        <v>1556</v>
      </c>
      <c r="F253" s="155" t="s">
        <v>1557</v>
      </c>
      <c r="G253" s="156" t="s">
        <v>451</v>
      </c>
      <c r="H253" s="157">
        <v>520</v>
      </c>
      <c r="I253" s="158"/>
      <c r="J253" s="159">
        <f>ROUND(I253*H253,2)</f>
        <v>0</v>
      </c>
      <c r="K253" s="155" t="s">
        <v>3</v>
      </c>
      <c r="L253" s="34"/>
      <c r="M253" s="160" t="s">
        <v>3</v>
      </c>
      <c r="N253" s="161" t="s">
        <v>43</v>
      </c>
      <c r="O253" s="54"/>
      <c r="P253" s="162">
        <f>O253*H253</f>
        <v>0</v>
      </c>
      <c r="Q253" s="162">
        <v>0</v>
      </c>
      <c r="R253" s="162">
        <f>Q253*H253</f>
        <v>0</v>
      </c>
      <c r="S253" s="162">
        <v>0</v>
      </c>
      <c r="T253" s="163">
        <f>S253*H253</f>
        <v>0</v>
      </c>
      <c r="U253" s="33"/>
      <c r="V253" s="33"/>
      <c r="W253" s="33"/>
      <c r="X253" s="33"/>
      <c r="Y253" s="33"/>
      <c r="Z253" s="33"/>
      <c r="AA253" s="33"/>
      <c r="AB253" s="33"/>
      <c r="AC253" s="33"/>
      <c r="AD253" s="33"/>
      <c r="AE253" s="33"/>
      <c r="AR253" s="164" t="s">
        <v>158</v>
      </c>
      <c r="AT253" s="164" t="s">
        <v>153</v>
      </c>
      <c r="AU253" s="164" t="s">
        <v>158</v>
      </c>
      <c r="AY253" s="18" t="s">
        <v>150</v>
      </c>
      <c r="BE253" s="165">
        <f>IF(N253="základní",J253,0)</f>
        <v>0</v>
      </c>
      <c r="BF253" s="165">
        <f>IF(N253="snížená",J253,0)</f>
        <v>0</v>
      </c>
      <c r="BG253" s="165">
        <f>IF(N253="zákl. přenesená",J253,0)</f>
        <v>0</v>
      </c>
      <c r="BH253" s="165">
        <f>IF(N253="sníž. přenesená",J253,0)</f>
        <v>0</v>
      </c>
      <c r="BI253" s="165">
        <f>IF(N253="nulová",J253,0)</f>
        <v>0</v>
      </c>
      <c r="BJ253" s="18" t="s">
        <v>80</v>
      </c>
      <c r="BK253" s="165">
        <f>ROUND(I253*H253,2)</f>
        <v>0</v>
      </c>
      <c r="BL253" s="18" t="s">
        <v>158</v>
      </c>
      <c r="BM253" s="164" t="s">
        <v>970</v>
      </c>
    </row>
    <row r="254" spans="1:65" s="2" customFormat="1" ht="16.5" customHeight="1">
      <c r="A254" s="33"/>
      <c r="B254" s="152"/>
      <c r="C254" s="153" t="s">
        <v>661</v>
      </c>
      <c r="D254" s="153" t="s">
        <v>153</v>
      </c>
      <c r="E254" s="154" t="s">
        <v>1623</v>
      </c>
      <c r="F254" s="155" t="s">
        <v>1624</v>
      </c>
      <c r="G254" s="156" t="s">
        <v>1490</v>
      </c>
      <c r="H254" s="157">
        <v>18</v>
      </c>
      <c r="I254" s="158"/>
      <c r="J254" s="159">
        <f>ROUND(I254*H254,2)</f>
        <v>0</v>
      </c>
      <c r="K254" s="155" t="s">
        <v>3</v>
      </c>
      <c r="L254" s="34"/>
      <c r="M254" s="160" t="s">
        <v>3</v>
      </c>
      <c r="N254" s="161" t="s">
        <v>43</v>
      </c>
      <c r="O254" s="54"/>
      <c r="P254" s="162">
        <f>O254*H254</f>
        <v>0</v>
      </c>
      <c r="Q254" s="162">
        <v>0</v>
      </c>
      <c r="R254" s="162">
        <f>Q254*H254</f>
        <v>0</v>
      </c>
      <c r="S254" s="162">
        <v>0</v>
      </c>
      <c r="T254" s="163">
        <f>S254*H254</f>
        <v>0</v>
      </c>
      <c r="U254" s="33"/>
      <c r="V254" s="33"/>
      <c r="W254" s="33"/>
      <c r="X254" s="33"/>
      <c r="Y254" s="33"/>
      <c r="Z254" s="33"/>
      <c r="AA254" s="33"/>
      <c r="AB254" s="33"/>
      <c r="AC254" s="33"/>
      <c r="AD254" s="33"/>
      <c r="AE254" s="33"/>
      <c r="AR254" s="164" t="s">
        <v>158</v>
      </c>
      <c r="AT254" s="164" t="s">
        <v>153</v>
      </c>
      <c r="AU254" s="164" t="s">
        <v>158</v>
      </c>
      <c r="AY254" s="18" t="s">
        <v>150</v>
      </c>
      <c r="BE254" s="165">
        <f>IF(N254="základní",J254,0)</f>
        <v>0</v>
      </c>
      <c r="BF254" s="165">
        <f>IF(N254="snížená",J254,0)</f>
        <v>0</v>
      </c>
      <c r="BG254" s="165">
        <f>IF(N254="zákl. přenesená",J254,0)</f>
        <v>0</v>
      </c>
      <c r="BH254" s="165">
        <f>IF(N254="sníž. přenesená",J254,0)</f>
        <v>0</v>
      </c>
      <c r="BI254" s="165">
        <f>IF(N254="nulová",J254,0)</f>
        <v>0</v>
      </c>
      <c r="BJ254" s="18" t="s">
        <v>80</v>
      </c>
      <c r="BK254" s="165">
        <f>ROUND(I254*H254,2)</f>
        <v>0</v>
      </c>
      <c r="BL254" s="18" t="s">
        <v>158</v>
      </c>
      <c r="BM254" s="164" t="s">
        <v>980</v>
      </c>
    </row>
    <row r="255" spans="1:65" s="2" customFormat="1" ht="16.5" customHeight="1">
      <c r="A255" s="33"/>
      <c r="B255" s="152"/>
      <c r="C255" s="153" t="s">
        <v>666</v>
      </c>
      <c r="D255" s="153" t="s">
        <v>153</v>
      </c>
      <c r="E255" s="154" t="s">
        <v>1625</v>
      </c>
      <c r="F255" s="155" t="s">
        <v>1626</v>
      </c>
      <c r="G255" s="156" t="s">
        <v>451</v>
      </c>
      <c r="H255" s="157">
        <v>20</v>
      </c>
      <c r="I255" s="158"/>
      <c r="J255" s="159">
        <f>ROUND(I255*H255,2)</f>
        <v>0</v>
      </c>
      <c r="K255" s="155" t="s">
        <v>3</v>
      </c>
      <c r="L255" s="34"/>
      <c r="M255" s="160" t="s">
        <v>3</v>
      </c>
      <c r="N255" s="161" t="s">
        <v>43</v>
      </c>
      <c r="O255" s="54"/>
      <c r="P255" s="162">
        <f>O255*H255</f>
        <v>0</v>
      </c>
      <c r="Q255" s="162">
        <v>0</v>
      </c>
      <c r="R255" s="162">
        <f>Q255*H255</f>
        <v>0</v>
      </c>
      <c r="S255" s="162">
        <v>0</v>
      </c>
      <c r="T255" s="163">
        <f>S255*H255</f>
        <v>0</v>
      </c>
      <c r="U255" s="33"/>
      <c r="V255" s="33"/>
      <c r="W255" s="33"/>
      <c r="X255" s="33"/>
      <c r="Y255" s="33"/>
      <c r="Z255" s="33"/>
      <c r="AA255" s="33"/>
      <c r="AB255" s="33"/>
      <c r="AC255" s="33"/>
      <c r="AD255" s="33"/>
      <c r="AE255" s="33"/>
      <c r="AR255" s="164" t="s">
        <v>158</v>
      </c>
      <c r="AT255" s="164" t="s">
        <v>153</v>
      </c>
      <c r="AU255" s="164" t="s">
        <v>158</v>
      </c>
      <c r="AY255" s="18" t="s">
        <v>150</v>
      </c>
      <c r="BE255" s="165">
        <f>IF(N255="základní",J255,0)</f>
        <v>0</v>
      </c>
      <c r="BF255" s="165">
        <f>IF(N255="snížená",J255,0)</f>
        <v>0</v>
      </c>
      <c r="BG255" s="165">
        <f>IF(N255="zákl. přenesená",J255,0)</f>
        <v>0</v>
      </c>
      <c r="BH255" s="165">
        <f>IF(N255="sníž. přenesená",J255,0)</f>
        <v>0</v>
      </c>
      <c r="BI255" s="165">
        <f>IF(N255="nulová",J255,0)</f>
        <v>0</v>
      </c>
      <c r="BJ255" s="18" t="s">
        <v>80</v>
      </c>
      <c r="BK255" s="165">
        <f>ROUND(I255*H255,2)</f>
        <v>0</v>
      </c>
      <c r="BL255" s="18" t="s">
        <v>158</v>
      </c>
      <c r="BM255" s="164" t="s">
        <v>990</v>
      </c>
    </row>
    <row r="256" spans="1:65" s="2" customFormat="1" ht="16.5" customHeight="1">
      <c r="A256" s="33"/>
      <c r="B256" s="152"/>
      <c r="C256" s="153" t="s">
        <v>672</v>
      </c>
      <c r="D256" s="153" t="s">
        <v>153</v>
      </c>
      <c r="E256" s="154" t="s">
        <v>1562</v>
      </c>
      <c r="F256" s="155" t="s">
        <v>1563</v>
      </c>
      <c r="G256" s="156" t="s">
        <v>1518</v>
      </c>
      <c r="H256" s="157">
        <v>1</v>
      </c>
      <c r="I256" s="158"/>
      <c r="J256" s="159">
        <f>ROUND(I256*H256,2)</f>
        <v>0</v>
      </c>
      <c r="K256" s="155" t="s">
        <v>3</v>
      </c>
      <c r="L256" s="34"/>
      <c r="M256" s="160" t="s">
        <v>3</v>
      </c>
      <c r="N256" s="161" t="s">
        <v>43</v>
      </c>
      <c r="O256" s="54"/>
      <c r="P256" s="162">
        <f>O256*H256</f>
        <v>0</v>
      </c>
      <c r="Q256" s="162">
        <v>0</v>
      </c>
      <c r="R256" s="162">
        <f>Q256*H256</f>
        <v>0</v>
      </c>
      <c r="S256" s="162">
        <v>0</v>
      </c>
      <c r="T256" s="163">
        <f>S256*H256</f>
        <v>0</v>
      </c>
      <c r="U256" s="33"/>
      <c r="V256" s="33"/>
      <c r="W256" s="33"/>
      <c r="X256" s="33"/>
      <c r="Y256" s="33"/>
      <c r="Z256" s="33"/>
      <c r="AA256" s="33"/>
      <c r="AB256" s="33"/>
      <c r="AC256" s="33"/>
      <c r="AD256" s="33"/>
      <c r="AE256" s="33"/>
      <c r="AR256" s="164" t="s">
        <v>158</v>
      </c>
      <c r="AT256" s="164" t="s">
        <v>153</v>
      </c>
      <c r="AU256" s="164" t="s">
        <v>158</v>
      </c>
      <c r="AY256" s="18" t="s">
        <v>150</v>
      </c>
      <c r="BE256" s="165">
        <f>IF(N256="základní",J256,0)</f>
        <v>0</v>
      </c>
      <c r="BF256" s="165">
        <f>IF(N256="snížená",J256,0)</f>
        <v>0</v>
      </c>
      <c r="BG256" s="165">
        <f>IF(N256="zákl. přenesená",J256,0)</f>
        <v>0</v>
      </c>
      <c r="BH256" s="165">
        <f>IF(N256="sníž. přenesená",J256,0)</f>
        <v>0</v>
      </c>
      <c r="BI256" s="165">
        <f>IF(N256="nulová",J256,0)</f>
        <v>0</v>
      </c>
      <c r="BJ256" s="18" t="s">
        <v>80</v>
      </c>
      <c r="BK256" s="165">
        <f>ROUND(I256*H256,2)</f>
        <v>0</v>
      </c>
      <c r="BL256" s="18" t="s">
        <v>158</v>
      </c>
      <c r="BM256" s="164" t="s">
        <v>1000</v>
      </c>
    </row>
    <row r="257" spans="1:65" s="2" customFormat="1" ht="29.25">
      <c r="A257" s="33"/>
      <c r="B257" s="34"/>
      <c r="C257" s="33"/>
      <c r="D257" s="167" t="s">
        <v>1491</v>
      </c>
      <c r="E257" s="33"/>
      <c r="F257" s="178" t="s">
        <v>1613</v>
      </c>
      <c r="G257" s="33"/>
      <c r="H257" s="33"/>
      <c r="I257" s="92"/>
      <c r="J257" s="33"/>
      <c r="K257" s="33"/>
      <c r="L257" s="34"/>
      <c r="M257" s="176"/>
      <c r="N257" s="177"/>
      <c r="O257" s="54"/>
      <c r="P257" s="54"/>
      <c r="Q257" s="54"/>
      <c r="R257" s="54"/>
      <c r="S257" s="54"/>
      <c r="T257" s="55"/>
      <c r="U257" s="33"/>
      <c r="V257" s="33"/>
      <c r="W257" s="33"/>
      <c r="X257" s="33"/>
      <c r="Y257" s="33"/>
      <c r="Z257" s="33"/>
      <c r="AA257" s="33"/>
      <c r="AB257" s="33"/>
      <c r="AC257" s="33"/>
      <c r="AD257" s="33"/>
      <c r="AE257" s="33"/>
      <c r="AT257" s="18" t="s">
        <v>1491</v>
      </c>
      <c r="AU257" s="18" t="s">
        <v>158</v>
      </c>
    </row>
    <row r="258" spans="1:65" s="15" customFormat="1" ht="20.85" customHeight="1">
      <c r="B258" s="200"/>
      <c r="D258" s="201" t="s">
        <v>71</v>
      </c>
      <c r="E258" s="201" t="s">
        <v>1627</v>
      </c>
      <c r="F258" s="201" t="s">
        <v>1628</v>
      </c>
      <c r="I258" s="202"/>
      <c r="J258" s="203">
        <f>BK258</f>
        <v>0</v>
      </c>
      <c r="L258" s="200"/>
      <c r="M258" s="204"/>
      <c r="N258" s="205"/>
      <c r="O258" s="205"/>
      <c r="P258" s="206">
        <f>SUM(P259:P260)</f>
        <v>0</v>
      </c>
      <c r="Q258" s="205"/>
      <c r="R258" s="206">
        <f>SUM(R259:R260)</f>
        <v>0</v>
      </c>
      <c r="S258" s="205"/>
      <c r="T258" s="207">
        <f>SUM(T259:T260)</f>
        <v>0</v>
      </c>
      <c r="AR258" s="201" t="s">
        <v>80</v>
      </c>
      <c r="AT258" s="208" t="s">
        <v>71</v>
      </c>
      <c r="AU258" s="208" t="s">
        <v>151</v>
      </c>
      <c r="AY258" s="201" t="s">
        <v>150</v>
      </c>
      <c r="BK258" s="209">
        <f>SUM(BK259:BK260)</f>
        <v>0</v>
      </c>
    </row>
    <row r="259" spans="1:65" s="2" customFormat="1" ht="16.5" customHeight="1">
      <c r="A259" s="33"/>
      <c r="B259" s="152"/>
      <c r="C259" s="153" t="s">
        <v>677</v>
      </c>
      <c r="D259" s="153" t="s">
        <v>153</v>
      </c>
      <c r="E259" s="154" t="s">
        <v>1629</v>
      </c>
      <c r="F259" s="155" t="s">
        <v>1630</v>
      </c>
      <c r="G259" s="156" t="s">
        <v>451</v>
      </c>
      <c r="H259" s="157">
        <v>310</v>
      </c>
      <c r="I259" s="158"/>
      <c r="J259" s="159">
        <f>ROUND(I259*H259,2)</f>
        <v>0</v>
      </c>
      <c r="K259" s="155" t="s">
        <v>3</v>
      </c>
      <c r="L259" s="34"/>
      <c r="M259" s="160" t="s">
        <v>3</v>
      </c>
      <c r="N259" s="161" t="s">
        <v>43</v>
      </c>
      <c r="O259" s="54"/>
      <c r="P259" s="162">
        <f>O259*H259</f>
        <v>0</v>
      </c>
      <c r="Q259" s="162">
        <v>0</v>
      </c>
      <c r="R259" s="162">
        <f>Q259*H259</f>
        <v>0</v>
      </c>
      <c r="S259" s="162">
        <v>0</v>
      </c>
      <c r="T259" s="163">
        <f>S259*H259</f>
        <v>0</v>
      </c>
      <c r="U259" s="33"/>
      <c r="V259" s="33"/>
      <c r="W259" s="33"/>
      <c r="X259" s="33"/>
      <c r="Y259" s="33"/>
      <c r="Z259" s="33"/>
      <c r="AA259" s="33"/>
      <c r="AB259" s="33"/>
      <c r="AC259" s="33"/>
      <c r="AD259" s="33"/>
      <c r="AE259" s="33"/>
      <c r="AR259" s="164" t="s">
        <v>158</v>
      </c>
      <c r="AT259" s="164" t="s">
        <v>153</v>
      </c>
      <c r="AU259" s="164" t="s">
        <v>158</v>
      </c>
      <c r="AY259" s="18" t="s">
        <v>150</v>
      </c>
      <c r="BE259" s="165">
        <f>IF(N259="základní",J259,0)</f>
        <v>0</v>
      </c>
      <c r="BF259" s="165">
        <f>IF(N259="snížená",J259,0)</f>
        <v>0</v>
      </c>
      <c r="BG259" s="165">
        <f>IF(N259="zákl. přenesená",J259,0)</f>
        <v>0</v>
      </c>
      <c r="BH259" s="165">
        <f>IF(N259="sníž. přenesená",J259,0)</f>
        <v>0</v>
      </c>
      <c r="BI259" s="165">
        <f>IF(N259="nulová",J259,0)</f>
        <v>0</v>
      </c>
      <c r="BJ259" s="18" t="s">
        <v>80</v>
      </c>
      <c r="BK259" s="165">
        <f>ROUND(I259*H259,2)</f>
        <v>0</v>
      </c>
      <c r="BL259" s="18" t="s">
        <v>158</v>
      </c>
      <c r="BM259" s="164" t="s">
        <v>1012</v>
      </c>
    </row>
    <row r="260" spans="1:65" s="2" customFormat="1" ht="19.5">
      <c r="A260" s="33"/>
      <c r="B260" s="34"/>
      <c r="C260" s="33"/>
      <c r="D260" s="167" t="s">
        <v>1491</v>
      </c>
      <c r="E260" s="33"/>
      <c r="F260" s="178" t="s">
        <v>1587</v>
      </c>
      <c r="G260" s="33"/>
      <c r="H260" s="33"/>
      <c r="I260" s="92"/>
      <c r="J260" s="33"/>
      <c r="K260" s="33"/>
      <c r="L260" s="34"/>
      <c r="M260" s="176"/>
      <c r="N260" s="177"/>
      <c r="O260" s="54"/>
      <c r="P260" s="54"/>
      <c r="Q260" s="54"/>
      <c r="R260" s="54"/>
      <c r="S260" s="54"/>
      <c r="T260" s="55"/>
      <c r="U260" s="33"/>
      <c r="V260" s="33"/>
      <c r="W260" s="33"/>
      <c r="X260" s="33"/>
      <c r="Y260" s="33"/>
      <c r="Z260" s="33"/>
      <c r="AA260" s="33"/>
      <c r="AB260" s="33"/>
      <c r="AC260" s="33"/>
      <c r="AD260" s="33"/>
      <c r="AE260" s="33"/>
      <c r="AT260" s="18" t="s">
        <v>1491</v>
      </c>
      <c r="AU260" s="18" t="s">
        <v>158</v>
      </c>
    </row>
    <row r="261" spans="1:65" s="15" customFormat="1" ht="20.85" customHeight="1">
      <c r="B261" s="200"/>
      <c r="D261" s="201" t="s">
        <v>71</v>
      </c>
      <c r="E261" s="201" t="s">
        <v>1631</v>
      </c>
      <c r="F261" s="201" t="s">
        <v>1632</v>
      </c>
      <c r="I261" s="202"/>
      <c r="J261" s="203">
        <f>BK261</f>
        <v>0</v>
      </c>
      <c r="L261" s="200"/>
      <c r="M261" s="204"/>
      <c r="N261" s="205"/>
      <c r="O261" s="205"/>
      <c r="P261" s="206">
        <f>P262</f>
        <v>0</v>
      </c>
      <c r="Q261" s="205"/>
      <c r="R261" s="206">
        <f>R262</f>
        <v>0</v>
      </c>
      <c r="S261" s="205"/>
      <c r="T261" s="207">
        <f>T262</f>
        <v>0</v>
      </c>
      <c r="AR261" s="201" t="s">
        <v>80</v>
      </c>
      <c r="AT261" s="208" t="s">
        <v>71</v>
      </c>
      <c r="AU261" s="208" t="s">
        <v>151</v>
      </c>
      <c r="AY261" s="201" t="s">
        <v>150</v>
      </c>
      <c r="BK261" s="209">
        <f>BK262</f>
        <v>0</v>
      </c>
    </row>
    <row r="262" spans="1:65" s="2" customFormat="1" ht="16.5" customHeight="1">
      <c r="A262" s="33"/>
      <c r="B262" s="152"/>
      <c r="C262" s="153" t="s">
        <v>681</v>
      </c>
      <c r="D262" s="153" t="s">
        <v>153</v>
      </c>
      <c r="E262" s="154" t="s">
        <v>1633</v>
      </c>
      <c r="F262" s="155" t="s">
        <v>1634</v>
      </c>
      <c r="G262" s="156" t="s">
        <v>451</v>
      </c>
      <c r="H262" s="157">
        <v>310</v>
      </c>
      <c r="I262" s="158"/>
      <c r="J262" s="159">
        <f>ROUND(I262*H262,2)</f>
        <v>0</v>
      </c>
      <c r="K262" s="155" t="s">
        <v>3</v>
      </c>
      <c r="L262" s="34"/>
      <c r="M262" s="160" t="s">
        <v>3</v>
      </c>
      <c r="N262" s="161" t="s">
        <v>43</v>
      </c>
      <c r="O262" s="54"/>
      <c r="P262" s="162">
        <f>O262*H262</f>
        <v>0</v>
      </c>
      <c r="Q262" s="162">
        <v>0</v>
      </c>
      <c r="R262" s="162">
        <f>Q262*H262</f>
        <v>0</v>
      </c>
      <c r="S262" s="162">
        <v>0</v>
      </c>
      <c r="T262" s="163">
        <f>S262*H262</f>
        <v>0</v>
      </c>
      <c r="U262" s="33"/>
      <c r="V262" s="33"/>
      <c r="W262" s="33"/>
      <c r="X262" s="33"/>
      <c r="Y262" s="33"/>
      <c r="Z262" s="33"/>
      <c r="AA262" s="33"/>
      <c r="AB262" s="33"/>
      <c r="AC262" s="33"/>
      <c r="AD262" s="33"/>
      <c r="AE262" s="33"/>
      <c r="AR262" s="164" t="s">
        <v>158</v>
      </c>
      <c r="AT262" s="164" t="s">
        <v>153</v>
      </c>
      <c r="AU262" s="164" t="s">
        <v>158</v>
      </c>
      <c r="AY262" s="18" t="s">
        <v>150</v>
      </c>
      <c r="BE262" s="165">
        <f>IF(N262="základní",J262,0)</f>
        <v>0</v>
      </c>
      <c r="BF262" s="165">
        <f>IF(N262="snížená",J262,0)</f>
        <v>0</v>
      </c>
      <c r="BG262" s="165">
        <f>IF(N262="zákl. přenesená",J262,0)</f>
        <v>0</v>
      </c>
      <c r="BH262" s="165">
        <f>IF(N262="sníž. přenesená",J262,0)</f>
        <v>0</v>
      </c>
      <c r="BI262" s="165">
        <f>IF(N262="nulová",J262,0)</f>
        <v>0</v>
      </c>
      <c r="BJ262" s="18" t="s">
        <v>80</v>
      </c>
      <c r="BK262" s="165">
        <f>ROUND(I262*H262,2)</f>
        <v>0</v>
      </c>
      <c r="BL262" s="18" t="s">
        <v>158</v>
      </c>
      <c r="BM262" s="164" t="s">
        <v>1022</v>
      </c>
    </row>
    <row r="263" spans="1:65" s="15" customFormat="1" ht="20.85" customHeight="1">
      <c r="B263" s="200"/>
      <c r="D263" s="201" t="s">
        <v>71</v>
      </c>
      <c r="E263" s="201" t="s">
        <v>1564</v>
      </c>
      <c r="F263" s="201" t="s">
        <v>1565</v>
      </c>
      <c r="I263" s="202"/>
      <c r="J263" s="203">
        <f>BK263</f>
        <v>0</v>
      </c>
      <c r="L263" s="200"/>
      <c r="M263" s="204"/>
      <c r="N263" s="205"/>
      <c r="O263" s="205"/>
      <c r="P263" s="206">
        <f>SUM(P264:P269)</f>
        <v>0</v>
      </c>
      <c r="Q263" s="205"/>
      <c r="R263" s="206">
        <f>SUM(R264:R269)</f>
        <v>0</v>
      </c>
      <c r="S263" s="205"/>
      <c r="T263" s="207">
        <f>SUM(T264:T269)</f>
        <v>0</v>
      </c>
      <c r="AR263" s="201" t="s">
        <v>80</v>
      </c>
      <c r="AT263" s="208" t="s">
        <v>71</v>
      </c>
      <c r="AU263" s="208" t="s">
        <v>151</v>
      </c>
      <c r="AY263" s="201" t="s">
        <v>150</v>
      </c>
      <c r="BK263" s="209">
        <f>SUM(BK264:BK269)</f>
        <v>0</v>
      </c>
    </row>
    <row r="264" spans="1:65" s="2" customFormat="1" ht="16.5" customHeight="1">
      <c r="A264" s="33"/>
      <c r="B264" s="152"/>
      <c r="C264" s="153" t="s">
        <v>686</v>
      </c>
      <c r="D264" s="153" t="s">
        <v>153</v>
      </c>
      <c r="E264" s="154" t="s">
        <v>1635</v>
      </c>
      <c r="F264" s="155" t="s">
        <v>1569</v>
      </c>
      <c r="G264" s="156" t="s">
        <v>1490</v>
      </c>
      <c r="H264" s="157">
        <v>1</v>
      </c>
      <c r="I264" s="158"/>
      <c r="J264" s="159">
        <f t="shared" ref="J264:J269" si="20">ROUND(I264*H264,2)</f>
        <v>0</v>
      </c>
      <c r="K264" s="155" t="s">
        <v>3</v>
      </c>
      <c r="L264" s="34"/>
      <c r="M264" s="160" t="s">
        <v>3</v>
      </c>
      <c r="N264" s="161" t="s">
        <v>43</v>
      </c>
      <c r="O264" s="54"/>
      <c r="P264" s="162">
        <f t="shared" ref="P264:P269" si="21">O264*H264</f>
        <v>0</v>
      </c>
      <c r="Q264" s="162">
        <v>0</v>
      </c>
      <c r="R264" s="162">
        <f t="shared" ref="R264:R269" si="22">Q264*H264</f>
        <v>0</v>
      </c>
      <c r="S264" s="162">
        <v>0</v>
      </c>
      <c r="T264" s="163">
        <f t="shared" ref="T264:T269" si="23">S264*H264</f>
        <v>0</v>
      </c>
      <c r="U264" s="33"/>
      <c r="V264" s="33"/>
      <c r="W264" s="33"/>
      <c r="X264" s="33"/>
      <c r="Y264" s="33"/>
      <c r="Z264" s="33"/>
      <c r="AA264" s="33"/>
      <c r="AB264" s="33"/>
      <c r="AC264" s="33"/>
      <c r="AD264" s="33"/>
      <c r="AE264" s="33"/>
      <c r="AR264" s="164" t="s">
        <v>158</v>
      </c>
      <c r="AT264" s="164" t="s">
        <v>153</v>
      </c>
      <c r="AU264" s="164" t="s">
        <v>158</v>
      </c>
      <c r="AY264" s="18" t="s">
        <v>150</v>
      </c>
      <c r="BE264" s="165">
        <f t="shared" ref="BE264:BE269" si="24">IF(N264="základní",J264,0)</f>
        <v>0</v>
      </c>
      <c r="BF264" s="165">
        <f t="shared" ref="BF264:BF269" si="25">IF(N264="snížená",J264,0)</f>
        <v>0</v>
      </c>
      <c r="BG264" s="165">
        <f t="shared" ref="BG264:BG269" si="26">IF(N264="zákl. přenesená",J264,0)</f>
        <v>0</v>
      </c>
      <c r="BH264" s="165">
        <f t="shared" ref="BH264:BH269" si="27">IF(N264="sníž. přenesená",J264,0)</f>
        <v>0</v>
      </c>
      <c r="BI264" s="165">
        <f t="shared" ref="BI264:BI269" si="28">IF(N264="nulová",J264,0)</f>
        <v>0</v>
      </c>
      <c r="BJ264" s="18" t="s">
        <v>80</v>
      </c>
      <c r="BK264" s="165">
        <f t="shared" ref="BK264:BK269" si="29">ROUND(I264*H264,2)</f>
        <v>0</v>
      </c>
      <c r="BL264" s="18" t="s">
        <v>158</v>
      </c>
      <c r="BM264" s="164" t="s">
        <v>1033</v>
      </c>
    </row>
    <row r="265" spans="1:65" s="2" customFormat="1" ht="24" customHeight="1">
      <c r="A265" s="33"/>
      <c r="B265" s="152"/>
      <c r="C265" s="153" t="s">
        <v>691</v>
      </c>
      <c r="D265" s="153" t="s">
        <v>153</v>
      </c>
      <c r="E265" s="154" t="s">
        <v>1636</v>
      </c>
      <c r="F265" s="155" t="s">
        <v>1571</v>
      </c>
      <c r="G265" s="156" t="s">
        <v>1518</v>
      </c>
      <c r="H265" s="157">
        <v>1</v>
      </c>
      <c r="I265" s="158"/>
      <c r="J265" s="159">
        <f t="shared" si="20"/>
        <v>0</v>
      </c>
      <c r="K265" s="155" t="s">
        <v>3</v>
      </c>
      <c r="L265" s="34"/>
      <c r="M265" s="160" t="s">
        <v>3</v>
      </c>
      <c r="N265" s="161" t="s">
        <v>43</v>
      </c>
      <c r="O265" s="54"/>
      <c r="P265" s="162">
        <f t="shared" si="21"/>
        <v>0</v>
      </c>
      <c r="Q265" s="162">
        <v>0</v>
      </c>
      <c r="R265" s="162">
        <f t="shared" si="22"/>
        <v>0</v>
      </c>
      <c r="S265" s="162">
        <v>0</v>
      </c>
      <c r="T265" s="163">
        <f t="shared" si="23"/>
        <v>0</v>
      </c>
      <c r="U265" s="33"/>
      <c r="V265" s="33"/>
      <c r="W265" s="33"/>
      <c r="X265" s="33"/>
      <c r="Y265" s="33"/>
      <c r="Z265" s="33"/>
      <c r="AA265" s="33"/>
      <c r="AB265" s="33"/>
      <c r="AC265" s="33"/>
      <c r="AD265" s="33"/>
      <c r="AE265" s="33"/>
      <c r="AR265" s="164" t="s">
        <v>158</v>
      </c>
      <c r="AT265" s="164" t="s">
        <v>153</v>
      </c>
      <c r="AU265" s="164" t="s">
        <v>158</v>
      </c>
      <c r="AY265" s="18" t="s">
        <v>150</v>
      </c>
      <c r="BE265" s="165">
        <f t="shared" si="24"/>
        <v>0</v>
      </c>
      <c r="BF265" s="165">
        <f t="shared" si="25"/>
        <v>0</v>
      </c>
      <c r="BG265" s="165">
        <f t="shared" si="26"/>
        <v>0</v>
      </c>
      <c r="BH265" s="165">
        <f t="shared" si="27"/>
        <v>0</v>
      </c>
      <c r="BI265" s="165">
        <f t="shared" si="28"/>
        <v>0</v>
      </c>
      <c r="BJ265" s="18" t="s">
        <v>80</v>
      </c>
      <c r="BK265" s="165">
        <f t="shared" si="29"/>
        <v>0</v>
      </c>
      <c r="BL265" s="18" t="s">
        <v>158</v>
      </c>
      <c r="BM265" s="164" t="s">
        <v>1044</v>
      </c>
    </row>
    <row r="266" spans="1:65" s="2" customFormat="1" ht="16.5" customHeight="1">
      <c r="A266" s="33"/>
      <c r="B266" s="152"/>
      <c r="C266" s="153" t="s">
        <v>695</v>
      </c>
      <c r="D266" s="153" t="s">
        <v>153</v>
      </c>
      <c r="E266" s="154" t="s">
        <v>1637</v>
      </c>
      <c r="F266" s="155" t="s">
        <v>1573</v>
      </c>
      <c r="G266" s="156" t="s">
        <v>1490</v>
      </c>
      <c r="H266" s="157">
        <v>1</v>
      </c>
      <c r="I266" s="158"/>
      <c r="J266" s="159">
        <f t="shared" si="20"/>
        <v>0</v>
      </c>
      <c r="K266" s="155" t="s">
        <v>3</v>
      </c>
      <c r="L266" s="34"/>
      <c r="M266" s="160" t="s">
        <v>3</v>
      </c>
      <c r="N266" s="161" t="s">
        <v>43</v>
      </c>
      <c r="O266" s="54"/>
      <c r="P266" s="162">
        <f t="shared" si="21"/>
        <v>0</v>
      </c>
      <c r="Q266" s="162">
        <v>0</v>
      </c>
      <c r="R266" s="162">
        <f t="shared" si="22"/>
        <v>0</v>
      </c>
      <c r="S266" s="162">
        <v>0</v>
      </c>
      <c r="T266" s="163">
        <f t="shared" si="23"/>
        <v>0</v>
      </c>
      <c r="U266" s="33"/>
      <c r="V266" s="33"/>
      <c r="W266" s="33"/>
      <c r="X266" s="33"/>
      <c r="Y266" s="33"/>
      <c r="Z266" s="33"/>
      <c r="AA266" s="33"/>
      <c r="AB266" s="33"/>
      <c r="AC266" s="33"/>
      <c r="AD266" s="33"/>
      <c r="AE266" s="33"/>
      <c r="AR266" s="164" t="s">
        <v>158</v>
      </c>
      <c r="AT266" s="164" t="s">
        <v>153</v>
      </c>
      <c r="AU266" s="164" t="s">
        <v>158</v>
      </c>
      <c r="AY266" s="18" t="s">
        <v>150</v>
      </c>
      <c r="BE266" s="165">
        <f t="shared" si="24"/>
        <v>0</v>
      </c>
      <c r="BF266" s="165">
        <f t="shared" si="25"/>
        <v>0</v>
      </c>
      <c r="BG266" s="165">
        <f t="shared" si="26"/>
        <v>0</v>
      </c>
      <c r="BH266" s="165">
        <f t="shared" si="27"/>
        <v>0</v>
      </c>
      <c r="BI266" s="165">
        <f t="shared" si="28"/>
        <v>0</v>
      </c>
      <c r="BJ266" s="18" t="s">
        <v>80</v>
      </c>
      <c r="BK266" s="165">
        <f t="shared" si="29"/>
        <v>0</v>
      </c>
      <c r="BL266" s="18" t="s">
        <v>158</v>
      </c>
      <c r="BM266" s="164" t="s">
        <v>1053</v>
      </c>
    </row>
    <row r="267" spans="1:65" s="2" customFormat="1" ht="16.5" customHeight="1">
      <c r="A267" s="33"/>
      <c r="B267" s="152"/>
      <c r="C267" s="153" t="s">
        <v>702</v>
      </c>
      <c r="D267" s="153" t="s">
        <v>153</v>
      </c>
      <c r="E267" s="154" t="s">
        <v>1638</v>
      </c>
      <c r="F267" s="155" t="s">
        <v>1575</v>
      </c>
      <c r="G267" s="156" t="s">
        <v>1422</v>
      </c>
      <c r="H267" s="157">
        <v>4</v>
      </c>
      <c r="I267" s="158"/>
      <c r="J267" s="159">
        <f t="shared" si="20"/>
        <v>0</v>
      </c>
      <c r="K267" s="155" t="s">
        <v>3</v>
      </c>
      <c r="L267" s="34"/>
      <c r="M267" s="160" t="s">
        <v>3</v>
      </c>
      <c r="N267" s="161" t="s">
        <v>43</v>
      </c>
      <c r="O267" s="54"/>
      <c r="P267" s="162">
        <f t="shared" si="21"/>
        <v>0</v>
      </c>
      <c r="Q267" s="162">
        <v>0</v>
      </c>
      <c r="R267" s="162">
        <f t="shared" si="22"/>
        <v>0</v>
      </c>
      <c r="S267" s="162">
        <v>0</v>
      </c>
      <c r="T267" s="163">
        <f t="shared" si="23"/>
        <v>0</v>
      </c>
      <c r="U267" s="33"/>
      <c r="V267" s="33"/>
      <c r="W267" s="33"/>
      <c r="X267" s="33"/>
      <c r="Y267" s="33"/>
      <c r="Z267" s="33"/>
      <c r="AA267" s="33"/>
      <c r="AB267" s="33"/>
      <c r="AC267" s="33"/>
      <c r="AD267" s="33"/>
      <c r="AE267" s="33"/>
      <c r="AR267" s="164" t="s">
        <v>158</v>
      </c>
      <c r="AT267" s="164" t="s">
        <v>153</v>
      </c>
      <c r="AU267" s="164" t="s">
        <v>158</v>
      </c>
      <c r="AY267" s="18" t="s">
        <v>150</v>
      </c>
      <c r="BE267" s="165">
        <f t="shared" si="24"/>
        <v>0</v>
      </c>
      <c r="BF267" s="165">
        <f t="shared" si="25"/>
        <v>0</v>
      </c>
      <c r="BG267" s="165">
        <f t="shared" si="26"/>
        <v>0</v>
      </c>
      <c r="BH267" s="165">
        <f t="shared" si="27"/>
        <v>0</v>
      </c>
      <c r="BI267" s="165">
        <f t="shared" si="28"/>
        <v>0</v>
      </c>
      <c r="BJ267" s="18" t="s">
        <v>80</v>
      </c>
      <c r="BK267" s="165">
        <f t="shared" si="29"/>
        <v>0</v>
      </c>
      <c r="BL267" s="18" t="s">
        <v>158</v>
      </c>
      <c r="BM267" s="164" t="s">
        <v>1063</v>
      </c>
    </row>
    <row r="268" spans="1:65" s="2" customFormat="1" ht="16.5" customHeight="1">
      <c r="A268" s="33"/>
      <c r="B268" s="152"/>
      <c r="C268" s="153" t="s">
        <v>711</v>
      </c>
      <c r="D268" s="153" t="s">
        <v>153</v>
      </c>
      <c r="E268" s="154" t="s">
        <v>1639</v>
      </c>
      <c r="F268" s="155" t="s">
        <v>1640</v>
      </c>
      <c r="G268" s="156" t="s">
        <v>1641</v>
      </c>
      <c r="H268" s="157">
        <v>1</v>
      </c>
      <c r="I268" s="158"/>
      <c r="J268" s="159">
        <f t="shared" si="20"/>
        <v>0</v>
      </c>
      <c r="K268" s="155" t="s">
        <v>3</v>
      </c>
      <c r="L268" s="34"/>
      <c r="M268" s="160" t="s">
        <v>3</v>
      </c>
      <c r="N268" s="161" t="s">
        <v>43</v>
      </c>
      <c r="O268" s="54"/>
      <c r="P268" s="162">
        <f t="shared" si="21"/>
        <v>0</v>
      </c>
      <c r="Q268" s="162">
        <v>0</v>
      </c>
      <c r="R268" s="162">
        <f t="shared" si="22"/>
        <v>0</v>
      </c>
      <c r="S268" s="162">
        <v>0</v>
      </c>
      <c r="T268" s="163">
        <f t="shared" si="23"/>
        <v>0</v>
      </c>
      <c r="U268" s="33"/>
      <c r="V268" s="33"/>
      <c r="W268" s="33"/>
      <c r="X268" s="33"/>
      <c r="Y268" s="33"/>
      <c r="Z268" s="33"/>
      <c r="AA268" s="33"/>
      <c r="AB268" s="33"/>
      <c r="AC268" s="33"/>
      <c r="AD268" s="33"/>
      <c r="AE268" s="33"/>
      <c r="AR268" s="164" t="s">
        <v>158</v>
      </c>
      <c r="AT268" s="164" t="s">
        <v>153</v>
      </c>
      <c r="AU268" s="164" t="s">
        <v>158</v>
      </c>
      <c r="AY268" s="18" t="s">
        <v>150</v>
      </c>
      <c r="BE268" s="165">
        <f t="shared" si="24"/>
        <v>0</v>
      </c>
      <c r="BF268" s="165">
        <f t="shared" si="25"/>
        <v>0</v>
      </c>
      <c r="BG268" s="165">
        <f t="shared" si="26"/>
        <v>0</v>
      </c>
      <c r="BH268" s="165">
        <f t="shared" si="27"/>
        <v>0</v>
      </c>
      <c r="BI268" s="165">
        <f t="shared" si="28"/>
        <v>0</v>
      </c>
      <c r="BJ268" s="18" t="s">
        <v>80</v>
      </c>
      <c r="BK268" s="165">
        <f t="shared" si="29"/>
        <v>0</v>
      </c>
      <c r="BL268" s="18" t="s">
        <v>158</v>
      </c>
      <c r="BM268" s="164" t="s">
        <v>1073</v>
      </c>
    </row>
    <row r="269" spans="1:65" s="2" customFormat="1" ht="16.5" customHeight="1">
      <c r="A269" s="33"/>
      <c r="B269" s="152"/>
      <c r="C269" s="153" t="s">
        <v>715</v>
      </c>
      <c r="D269" s="153" t="s">
        <v>153</v>
      </c>
      <c r="E269" s="154" t="s">
        <v>1642</v>
      </c>
      <c r="F269" s="155" t="s">
        <v>1581</v>
      </c>
      <c r="G269" s="156" t="s">
        <v>1009</v>
      </c>
      <c r="H269" s="157">
        <v>1</v>
      </c>
      <c r="I269" s="158"/>
      <c r="J269" s="159">
        <f t="shared" si="20"/>
        <v>0</v>
      </c>
      <c r="K269" s="155" t="s">
        <v>3</v>
      </c>
      <c r="L269" s="34"/>
      <c r="M269" s="160" t="s">
        <v>3</v>
      </c>
      <c r="N269" s="161" t="s">
        <v>43</v>
      </c>
      <c r="O269" s="54"/>
      <c r="P269" s="162">
        <f t="shared" si="21"/>
        <v>0</v>
      </c>
      <c r="Q269" s="162">
        <v>0</v>
      </c>
      <c r="R269" s="162">
        <f t="shared" si="22"/>
        <v>0</v>
      </c>
      <c r="S269" s="162">
        <v>0</v>
      </c>
      <c r="T269" s="163">
        <f t="shared" si="23"/>
        <v>0</v>
      </c>
      <c r="U269" s="33"/>
      <c r="V269" s="33"/>
      <c r="W269" s="33"/>
      <c r="X269" s="33"/>
      <c r="Y269" s="33"/>
      <c r="Z269" s="33"/>
      <c r="AA269" s="33"/>
      <c r="AB269" s="33"/>
      <c r="AC269" s="33"/>
      <c r="AD269" s="33"/>
      <c r="AE269" s="33"/>
      <c r="AR269" s="164" t="s">
        <v>158</v>
      </c>
      <c r="AT269" s="164" t="s">
        <v>153</v>
      </c>
      <c r="AU269" s="164" t="s">
        <v>158</v>
      </c>
      <c r="AY269" s="18" t="s">
        <v>150</v>
      </c>
      <c r="BE269" s="165">
        <f t="shared" si="24"/>
        <v>0</v>
      </c>
      <c r="BF269" s="165">
        <f t="shared" si="25"/>
        <v>0</v>
      </c>
      <c r="BG269" s="165">
        <f t="shared" si="26"/>
        <v>0</v>
      </c>
      <c r="BH269" s="165">
        <f t="shared" si="27"/>
        <v>0</v>
      </c>
      <c r="BI269" s="165">
        <f t="shared" si="28"/>
        <v>0</v>
      </c>
      <c r="BJ269" s="18" t="s">
        <v>80</v>
      </c>
      <c r="BK269" s="165">
        <f t="shared" si="29"/>
        <v>0</v>
      </c>
      <c r="BL269" s="18" t="s">
        <v>158</v>
      </c>
      <c r="BM269" s="164" t="s">
        <v>1643</v>
      </c>
    </row>
    <row r="270" spans="1:65" s="12" customFormat="1" ht="20.85" customHeight="1">
      <c r="B270" s="139"/>
      <c r="D270" s="140" t="s">
        <v>71</v>
      </c>
      <c r="E270" s="150" t="s">
        <v>1644</v>
      </c>
      <c r="F270" s="150" t="s">
        <v>1645</v>
      </c>
      <c r="I270" s="142"/>
      <c r="J270" s="151">
        <f>BK270</f>
        <v>0</v>
      </c>
      <c r="L270" s="139"/>
      <c r="M270" s="144"/>
      <c r="N270" s="145"/>
      <c r="O270" s="145"/>
      <c r="P270" s="146">
        <f>P271+P305+P322+P327+P331+P347+P357</f>
        <v>0</v>
      </c>
      <c r="Q270" s="145"/>
      <c r="R270" s="146">
        <f>R271+R305+R322+R327+R331+R347+R357</f>
        <v>0</v>
      </c>
      <c r="S270" s="145"/>
      <c r="T270" s="147">
        <f>T271+T305+T322+T327+T331+T347+T357</f>
        <v>0</v>
      </c>
      <c r="AR270" s="140" t="s">
        <v>82</v>
      </c>
      <c r="AT270" s="148" t="s">
        <v>71</v>
      </c>
      <c r="AU270" s="148" t="s">
        <v>82</v>
      </c>
      <c r="AY270" s="140" t="s">
        <v>150</v>
      </c>
      <c r="BK270" s="149">
        <f>BK271+BK305+BK322+BK327+BK331+BK347+BK357</f>
        <v>0</v>
      </c>
    </row>
    <row r="271" spans="1:65" s="15" customFormat="1" ht="20.85" customHeight="1">
      <c r="B271" s="200"/>
      <c r="D271" s="201" t="s">
        <v>71</v>
      </c>
      <c r="E271" s="201" t="s">
        <v>1487</v>
      </c>
      <c r="F271" s="201" t="s">
        <v>1488</v>
      </c>
      <c r="I271" s="202"/>
      <c r="J271" s="203">
        <f>BK271</f>
        <v>0</v>
      </c>
      <c r="L271" s="200"/>
      <c r="M271" s="204"/>
      <c r="N271" s="205"/>
      <c r="O271" s="205"/>
      <c r="P271" s="206">
        <f>SUM(P272:P304)</f>
        <v>0</v>
      </c>
      <c r="Q271" s="205"/>
      <c r="R271" s="206">
        <f>SUM(R272:R304)</f>
        <v>0</v>
      </c>
      <c r="S271" s="205"/>
      <c r="T271" s="207">
        <f>SUM(T272:T304)</f>
        <v>0</v>
      </c>
      <c r="AR271" s="201" t="s">
        <v>80</v>
      </c>
      <c r="AT271" s="208" t="s">
        <v>71</v>
      </c>
      <c r="AU271" s="208" t="s">
        <v>151</v>
      </c>
      <c r="AY271" s="201" t="s">
        <v>150</v>
      </c>
      <c r="BK271" s="209">
        <f>SUM(BK272:BK304)</f>
        <v>0</v>
      </c>
    </row>
    <row r="272" spans="1:65" s="2" customFormat="1" ht="16.5" customHeight="1">
      <c r="A272" s="33"/>
      <c r="B272" s="152"/>
      <c r="C272" s="153" t="s">
        <v>731</v>
      </c>
      <c r="D272" s="153" t="s">
        <v>153</v>
      </c>
      <c r="E272" s="154" t="s">
        <v>1646</v>
      </c>
      <c r="F272" s="155" t="s">
        <v>1586</v>
      </c>
      <c r="G272" s="156" t="s">
        <v>1490</v>
      </c>
      <c r="H272" s="157">
        <v>0</v>
      </c>
      <c r="I272" s="158"/>
      <c r="J272" s="159">
        <f>ROUND(I272*H272,2)</f>
        <v>0</v>
      </c>
      <c r="K272" s="155" t="s">
        <v>3</v>
      </c>
      <c r="L272" s="34"/>
      <c r="M272" s="160" t="s">
        <v>3</v>
      </c>
      <c r="N272" s="161" t="s">
        <v>43</v>
      </c>
      <c r="O272" s="54"/>
      <c r="P272" s="162">
        <f>O272*H272</f>
        <v>0</v>
      </c>
      <c r="Q272" s="162">
        <v>0</v>
      </c>
      <c r="R272" s="162">
        <f>Q272*H272</f>
        <v>0</v>
      </c>
      <c r="S272" s="162">
        <v>0</v>
      </c>
      <c r="T272" s="163">
        <f>S272*H272</f>
        <v>0</v>
      </c>
      <c r="U272" s="33"/>
      <c r="V272" s="33"/>
      <c r="W272" s="33"/>
      <c r="X272" s="33"/>
      <c r="Y272" s="33"/>
      <c r="Z272" s="33"/>
      <c r="AA272" s="33"/>
      <c r="AB272" s="33"/>
      <c r="AC272" s="33"/>
      <c r="AD272" s="33"/>
      <c r="AE272" s="33"/>
      <c r="AR272" s="164" t="s">
        <v>158</v>
      </c>
      <c r="AT272" s="164" t="s">
        <v>153</v>
      </c>
      <c r="AU272" s="164" t="s">
        <v>158</v>
      </c>
      <c r="AY272" s="18" t="s">
        <v>150</v>
      </c>
      <c r="BE272" s="165">
        <f>IF(N272="základní",J272,0)</f>
        <v>0</v>
      </c>
      <c r="BF272" s="165">
        <f>IF(N272="snížená",J272,0)</f>
        <v>0</v>
      </c>
      <c r="BG272" s="165">
        <f>IF(N272="zákl. přenesená",J272,0)</f>
        <v>0</v>
      </c>
      <c r="BH272" s="165">
        <f>IF(N272="sníž. přenesená",J272,0)</f>
        <v>0</v>
      </c>
      <c r="BI272" s="165">
        <f>IF(N272="nulová",J272,0)</f>
        <v>0</v>
      </c>
      <c r="BJ272" s="18" t="s">
        <v>80</v>
      </c>
      <c r="BK272" s="165">
        <f>ROUND(I272*H272,2)</f>
        <v>0</v>
      </c>
      <c r="BL272" s="18" t="s">
        <v>158</v>
      </c>
      <c r="BM272" s="164" t="s">
        <v>1083</v>
      </c>
    </row>
    <row r="273" spans="1:65" s="2" customFormat="1" ht="19.5">
      <c r="A273" s="33"/>
      <c r="B273" s="34"/>
      <c r="C273" s="33"/>
      <c r="D273" s="167" t="s">
        <v>1491</v>
      </c>
      <c r="E273" s="33"/>
      <c r="F273" s="178" t="s">
        <v>1587</v>
      </c>
      <c r="G273" s="33"/>
      <c r="H273" s="33"/>
      <c r="I273" s="92"/>
      <c r="J273" s="33"/>
      <c r="K273" s="33"/>
      <c r="L273" s="34"/>
      <c r="M273" s="176"/>
      <c r="N273" s="177"/>
      <c r="O273" s="54"/>
      <c r="P273" s="54"/>
      <c r="Q273" s="54"/>
      <c r="R273" s="54"/>
      <c r="S273" s="54"/>
      <c r="T273" s="55"/>
      <c r="U273" s="33"/>
      <c r="V273" s="33"/>
      <c r="W273" s="33"/>
      <c r="X273" s="33"/>
      <c r="Y273" s="33"/>
      <c r="Z273" s="33"/>
      <c r="AA273" s="33"/>
      <c r="AB273" s="33"/>
      <c r="AC273" s="33"/>
      <c r="AD273" s="33"/>
      <c r="AE273" s="33"/>
      <c r="AT273" s="18" t="s">
        <v>1491</v>
      </c>
      <c r="AU273" s="18" t="s">
        <v>158</v>
      </c>
    </row>
    <row r="274" spans="1:65" s="2" customFormat="1" ht="16.5" customHeight="1">
      <c r="A274" s="33"/>
      <c r="B274" s="152"/>
      <c r="C274" s="153" t="s">
        <v>736</v>
      </c>
      <c r="D274" s="153" t="s">
        <v>153</v>
      </c>
      <c r="E274" s="154" t="s">
        <v>1647</v>
      </c>
      <c r="F274" s="155" t="s">
        <v>1589</v>
      </c>
      <c r="G274" s="156" t="s">
        <v>1490</v>
      </c>
      <c r="H274" s="157">
        <v>0</v>
      </c>
      <c r="I274" s="158"/>
      <c r="J274" s="159">
        <f>ROUND(I274*H274,2)</f>
        <v>0</v>
      </c>
      <c r="K274" s="155" t="s">
        <v>3</v>
      </c>
      <c r="L274" s="34"/>
      <c r="M274" s="160" t="s">
        <v>3</v>
      </c>
      <c r="N274" s="161" t="s">
        <v>43</v>
      </c>
      <c r="O274" s="54"/>
      <c r="P274" s="162">
        <f>O274*H274</f>
        <v>0</v>
      </c>
      <c r="Q274" s="162">
        <v>0</v>
      </c>
      <c r="R274" s="162">
        <f>Q274*H274</f>
        <v>0</v>
      </c>
      <c r="S274" s="162">
        <v>0</v>
      </c>
      <c r="T274" s="163">
        <f>S274*H274</f>
        <v>0</v>
      </c>
      <c r="U274" s="33"/>
      <c r="V274" s="33"/>
      <c r="W274" s="33"/>
      <c r="X274" s="33"/>
      <c r="Y274" s="33"/>
      <c r="Z274" s="33"/>
      <c r="AA274" s="33"/>
      <c r="AB274" s="33"/>
      <c r="AC274" s="33"/>
      <c r="AD274" s="33"/>
      <c r="AE274" s="33"/>
      <c r="AR274" s="164" t="s">
        <v>158</v>
      </c>
      <c r="AT274" s="164" t="s">
        <v>153</v>
      </c>
      <c r="AU274" s="164" t="s">
        <v>158</v>
      </c>
      <c r="AY274" s="18" t="s">
        <v>150</v>
      </c>
      <c r="BE274" s="165">
        <f>IF(N274="základní",J274,0)</f>
        <v>0</v>
      </c>
      <c r="BF274" s="165">
        <f>IF(N274="snížená",J274,0)</f>
        <v>0</v>
      </c>
      <c r="BG274" s="165">
        <f>IF(N274="zákl. přenesená",J274,0)</f>
        <v>0</v>
      </c>
      <c r="BH274" s="165">
        <f>IF(N274="sníž. přenesená",J274,0)</f>
        <v>0</v>
      </c>
      <c r="BI274" s="165">
        <f>IF(N274="nulová",J274,0)</f>
        <v>0</v>
      </c>
      <c r="BJ274" s="18" t="s">
        <v>80</v>
      </c>
      <c r="BK274" s="165">
        <f>ROUND(I274*H274,2)</f>
        <v>0</v>
      </c>
      <c r="BL274" s="18" t="s">
        <v>158</v>
      </c>
      <c r="BM274" s="164" t="s">
        <v>1092</v>
      </c>
    </row>
    <row r="275" spans="1:65" s="2" customFormat="1" ht="16.5" customHeight="1">
      <c r="A275" s="33"/>
      <c r="B275" s="152"/>
      <c r="C275" s="153" t="s">
        <v>742</v>
      </c>
      <c r="D275" s="153" t="s">
        <v>153</v>
      </c>
      <c r="E275" s="154" t="s">
        <v>1648</v>
      </c>
      <c r="F275" s="155" t="s">
        <v>1591</v>
      </c>
      <c r="G275" s="156" t="s">
        <v>1490</v>
      </c>
      <c r="H275" s="157">
        <v>0</v>
      </c>
      <c r="I275" s="158"/>
      <c r="J275" s="159">
        <f>ROUND(I275*H275,2)</f>
        <v>0</v>
      </c>
      <c r="K275" s="155" t="s">
        <v>3</v>
      </c>
      <c r="L275" s="34"/>
      <c r="M275" s="160" t="s">
        <v>3</v>
      </c>
      <c r="N275" s="161" t="s">
        <v>43</v>
      </c>
      <c r="O275" s="54"/>
      <c r="P275" s="162">
        <f>O275*H275</f>
        <v>0</v>
      </c>
      <c r="Q275" s="162">
        <v>0</v>
      </c>
      <c r="R275" s="162">
        <f>Q275*H275</f>
        <v>0</v>
      </c>
      <c r="S275" s="162">
        <v>0</v>
      </c>
      <c r="T275" s="163">
        <f>S275*H275</f>
        <v>0</v>
      </c>
      <c r="U275" s="33"/>
      <c r="V275" s="33"/>
      <c r="W275" s="33"/>
      <c r="X275" s="33"/>
      <c r="Y275" s="33"/>
      <c r="Z275" s="33"/>
      <c r="AA275" s="33"/>
      <c r="AB275" s="33"/>
      <c r="AC275" s="33"/>
      <c r="AD275" s="33"/>
      <c r="AE275" s="33"/>
      <c r="AR275" s="164" t="s">
        <v>158</v>
      </c>
      <c r="AT275" s="164" t="s">
        <v>153</v>
      </c>
      <c r="AU275" s="164" t="s">
        <v>158</v>
      </c>
      <c r="AY275" s="18" t="s">
        <v>150</v>
      </c>
      <c r="BE275" s="165">
        <f>IF(N275="základní",J275,0)</f>
        <v>0</v>
      </c>
      <c r="BF275" s="165">
        <f>IF(N275="snížená",J275,0)</f>
        <v>0</v>
      </c>
      <c r="BG275" s="165">
        <f>IF(N275="zákl. přenesená",J275,0)</f>
        <v>0</v>
      </c>
      <c r="BH275" s="165">
        <f>IF(N275="sníž. přenesená",J275,0)</f>
        <v>0</v>
      </c>
      <c r="BI275" s="165">
        <f>IF(N275="nulová",J275,0)</f>
        <v>0</v>
      </c>
      <c r="BJ275" s="18" t="s">
        <v>80</v>
      </c>
      <c r="BK275" s="165">
        <f>ROUND(I275*H275,2)</f>
        <v>0</v>
      </c>
      <c r="BL275" s="18" t="s">
        <v>158</v>
      </c>
      <c r="BM275" s="164" t="s">
        <v>1102</v>
      </c>
    </row>
    <row r="276" spans="1:65" s="2" customFormat="1" ht="16.5" customHeight="1">
      <c r="A276" s="33"/>
      <c r="B276" s="152"/>
      <c r="C276" s="153" t="s">
        <v>747</v>
      </c>
      <c r="D276" s="153" t="s">
        <v>153</v>
      </c>
      <c r="E276" s="154" t="s">
        <v>1649</v>
      </c>
      <c r="F276" s="155" t="s">
        <v>1650</v>
      </c>
      <c r="G276" s="156" t="s">
        <v>1490</v>
      </c>
      <c r="H276" s="157">
        <v>0</v>
      </c>
      <c r="I276" s="158"/>
      <c r="J276" s="159">
        <f>ROUND(I276*H276,2)</f>
        <v>0</v>
      </c>
      <c r="K276" s="155" t="s">
        <v>3</v>
      </c>
      <c r="L276" s="34"/>
      <c r="M276" s="160" t="s">
        <v>3</v>
      </c>
      <c r="N276" s="161" t="s">
        <v>43</v>
      </c>
      <c r="O276" s="54"/>
      <c r="P276" s="162">
        <f>O276*H276</f>
        <v>0</v>
      </c>
      <c r="Q276" s="162">
        <v>0</v>
      </c>
      <c r="R276" s="162">
        <f>Q276*H276</f>
        <v>0</v>
      </c>
      <c r="S276" s="162">
        <v>0</v>
      </c>
      <c r="T276" s="163">
        <f>S276*H276</f>
        <v>0</v>
      </c>
      <c r="U276" s="33"/>
      <c r="V276" s="33"/>
      <c r="W276" s="33"/>
      <c r="X276" s="33"/>
      <c r="Y276" s="33"/>
      <c r="Z276" s="33"/>
      <c r="AA276" s="33"/>
      <c r="AB276" s="33"/>
      <c r="AC276" s="33"/>
      <c r="AD276" s="33"/>
      <c r="AE276" s="33"/>
      <c r="AR276" s="164" t="s">
        <v>158</v>
      </c>
      <c r="AT276" s="164" t="s">
        <v>153</v>
      </c>
      <c r="AU276" s="164" t="s">
        <v>158</v>
      </c>
      <c r="AY276" s="18" t="s">
        <v>150</v>
      </c>
      <c r="BE276" s="165">
        <f>IF(N276="základní",J276,0)</f>
        <v>0</v>
      </c>
      <c r="BF276" s="165">
        <f>IF(N276="snížená",J276,0)</f>
        <v>0</v>
      </c>
      <c r="BG276" s="165">
        <f>IF(N276="zákl. přenesená",J276,0)</f>
        <v>0</v>
      </c>
      <c r="BH276" s="165">
        <f>IF(N276="sníž. přenesená",J276,0)</f>
        <v>0</v>
      </c>
      <c r="BI276" s="165">
        <f>IF(N276="nulová",J276,0)</f>
        <v>0</v>
      </c>
      <c r="BJ276" s="18" t="s">
        <v>80</v>
      </c>
      <c r="BK276" s="165">
        <f>ROUND(I276*H276,2)</f>
        <v>0</v>
      </c>
      <c r="BL276" s="18" t="s">
        <v>158</v>
      </c>
      <c r="BM276" s="164" t="s">
        <v>1114</v>
      </c>
    </row>
    <row r="277" spans="1:65" s="2" customFormat="1" ht="16.5" customHeight="1">
      <c r="A277" s="33"/>
      <c r="B277" s="152"/>
      <c r="C277" s="153" t="s">
        <v>751</v>
      </c>
      <c r="D277" s="153" t="s">
        <v>153</v>
      </c>
      <c r="E277" s="154" t="s">
        <v>1651</v>
      </c>
      <c r="F277" s="155" t="s">
        <v>1652</v>
      </c>
      <c r="G277" s="156" t="s">
        <v>1490</v>
      </c>
      <c r="H277" s="157">
        <v>2</v>
      </c>
      <c r="I277" s="158"/>
      <c r="J277" s="159">
        <f>ROUND(I277*H277,2)</f>
        <v>0</v>
      </c>
      <c r="K277" s="155" t="s">
        <v>3</v>
      </c>
      <c r="L277" s="34"/>
      <c r="M277" s="160" t="s">
        <v>3</v>
      </c>
      <c r="N277" s="161" t="s">
        <v>43</v>
      </c>
      <c r="O277" s="54"/>
      <c r="P277" s="162">
        <f>O277*H277</f>
        <v>0</v>
      </c>
      <c r="Q277" s="162">
        <v>0</v>
      </c>
      <c r="R277" s="162">
        <f>Q277*H277</f>
        <v>0</v>
      </c>
      <c r="S277" s="162">
        <v>0</v>
      </c>
      <c r="T277" s="163">
        <f>S277*H277</f>
        <v>0</v>
      </c>
      <c r="U277" s="33"/>
      <c r="V277" s="33"/>
      <c r="W277" s="33"/>
      <c r="X277" s="33"/>
      <c r="Y277" s="33"/>
      <c r="Z277" s="33"/>
      <c r="AA277" s="33"/>
      <c r="AB277" s="33"/>
      <c r="AC277" s="33"/>
      <c r="AD277" s="33"/>
      <c r="AE277" s="33"/>
      <c r="AR277" s="164" t="s">
        <v>158</v>
      </c>
      <c r="AT277" s="164" t="s">
        <v>153</v>
      </c>
      <c r="AU277" s="164" t="s">
        <v>158</v>
      </c>
      <c r="AY277" s="18" t="s">
        <v>150</v>
      </c>
      <c r="BE277" s="165">
        <f>IF(N277="základní",J277,0)</f>
        <v>0</v>
      </c>
      <c r="BF277" s="165">
        <f>IF(N277="snížená",J277,0)</f>
        <v>0</v>
      </c>
      <c r="BG277" s="165">
        <f>IF(N277="zákl. přenesená",J277,0)</f>
        <v>0</v>
      </c>
      <c r="BH277" s="165">
        <f>IF(N277="sníž. přenesená",J277,0)</f>
        <v>0</v>
      </c>
      <c r="BI277" s="165">
        <f>IF(N277="nulová",J277,0)</f>
        <v>0</v>
      </c>
      <c r="BJ277" s="18" t="s">
        <v>80</v>
      </c>
      <c r="BK277" s="165">
        <f>ROUND(I277*H277,2)</f>
        <v>0</v>
      </c>
      <c r="BL277" s="18" t="s">
        <v>158</v>
      </c>
      <c r="BM277" s="164" t="s">
        <v>1153</v>
      </c>
    </row>
    <row r="278" spans="1:65" s="2" customFormat="1" ht="16.5" customHeight="1">
      <c r="A278" s="33"/>
      <c r="B278" s="152"/>
      <c r="C278" s="153" t="s">
        <v>755</v>
      </c>
      <c r="D278" s="153" t="s">
        <v>153</v>
      </c>
      <c r="E278" s="154" t="s">
        <v>1653</v>
      </c>
      <c r="F278" s="155" t="s">
        <v>1654</v>
      </c>
      <c r="G278" s="156" t="s">
        <v>1490</v>
      </c>
      <c r="H278" s="157">
        <v>3</v>
      </c>
      <c r="I278" s="158"/>
      <c r="J278" s="159">
        <f>ROUND(I278*H278,2)</f>
        <v>0</v>
      </c>
      <c r="K278" s="155" t="s">
        <v>3</v>
      </c>
      <c r="L278" s="34"/>
      <c r="M278" s="160" t="s">
        <v>3</v>
      </c>
      <c r="N278" s="161" t="s">
        <v>43</v>
      </c>
      <c r="O278" s="54"/>
      <c r="P278" s="162">
        <f>O278*H278</f>
        <v>0</v>
      </c>
      <c r="Q278" s="162">
        <v>0</v>
      </c>
      <c r="R278" s="162">
        <f>Q278*H278</f>
        <v>0</v>
      </c>
      <c r="S278" s="162">
        <v>0</v>
      </c>
      <c r="T278" s="163">
        <f>S278*H278</f>
        <v>0</v>
      </c>
      <c r="U278" s="33"/>
      <c r="V278" s="33"/>
      <c r="W278" s="33"/>
      <c r="X278" s="33"/>
      <c r="Y278" s="33"/>
      <c r="Z278" s="33"/>
      <c r="AA278" s="33"/>
      <c r="AB278" s="33"/>
      <c r="AC278" s="33"/>
      <c r="AD278" s="33"/>
      <c r="AE278" s="33"/>
      <c r="AR278" s="164" t="s">
        <v>158</v>
      </c>
      <c r="AT278" s="164" t="s">
        <v>153</v>
      </c>
      <c r="AU278" s="164" t="s">
        <v>158</v>
      </c>
      <c r="AY278" s="18" t="s">
        <v>150</v>
      </c>
      <c r="BE278" s="165">
        <f>IF(N278="základní",J278,0)</f>
        <v>0</v>
      </c>
      <c r="BF278" s="165">
        <f>IF(N278="snížená",J278,0)</f>
        <v>0</v>
      </c>
      <c r="BG278" s="165">
        <f>IF(N278="zákl. přenesená",J278,0)</f>
        <v>0</v>
      </c>
      <c r="BH278" s="165">
        <f>IF(N278="sníž. přenesená",J278,0)</f>
        <v>0</v>
      </c>
      <c r="BI278" s="165">
        <f>IF(N278="nulová",J278,0)</f>
        <v>0</v>
      </c>
      <c r="BJ278" s="18" t="s">
        <v>80</v>
      </c>
      <c r="BK278" s="165">
        <f>ROUND(I278*H278,2)</f>
        <v>0</v>
      </c>
      <c r="BL278" s="18" t="s">
        <v>158</v>
      </c>
      <c r="BM278" s="164" t="s">
        <v>1162</v>
      </c>
    </row>
    <row r="279" spans="1:65" s="2" customFormat="1" ht="19.5">
      <c r="A279" s="33"/>
      <c r="B279" s="34"/>
      <c r="C279" s="33"/>
      <c r="D279" s="167" t="s">
        <v>1491</v>
      </c>
      <c r="E279" s="33"/>
      <c r="F279" s="178" t="s">
        <v>1587</v>
      </c>
      <c r="G279" s="33"/>
      <c r="H279" s="33"/>
      <c r="I279" s="92"/>
      <c r="J279" s="33"/>
      <c r="K279" s="33"/>
      <c r="L279" s="34"/>
      <c r="M279" s="176"/>
      <c r="N279" s="177"/>
      <c r="O279" s="54"/>
      <c r="P279" s="54"/>
      <c r="Q279" s="54"/>
      <c r="R279" s="54"/>
      <c r="S279" s="54"/>
      <c r="T279" s="55"/>
      <c r="U279" s="33"/>
      <c r="V279" s="33"/>
      <c r="W279" s="33"/>
      <c r="X279" s="33"/>
      <c r="Y279" s="33"/>
      <c r="Z279" s="33"/>
      <c r="AA279" s="33"/>
      <c r="AB279" s="33"/>
      <c r="AC279" s="33"/>
      <c r="AD279" s="33"/>
      <c r="AE279" s="33"/>
      <c r="AT279" s="18" t="s">
        <v>1491</v>
      </c>
      <c r="AU279" s="18" t="s">
        <v>158</v>
      </c>
    </row>
    <row r="280" spans="1:65" s="2" customFormat="1" ht="16.5" customHeight="1">
      <c r="A280" s="33"/>
      <c r="B280" s="152"/>
      <c r="C280" s="153" t="s">
        <v>759</v>
      </c>
      <c r="D280" s="153" t="s">
        <v>153</v>
      </c>
      <c r="E280" s="154" t="s">
        <v>1655</v>
      </c>
      <c r="F280" s="155" t="s">
        <v>1656</v>
      </c>
      <c r="G280" s="156" t="s">
        <v>1490</v>
      </c>
      <c r="H280" s="157">
        <v>1</v>
      </c>
      <c r="I280" s="158"/>
      <c r="J280" s="159">
        <f>ROUND(I280*H280,2)</f>
        <v>0</v>
      </c>
      <c r="K280" s="155" t="s">
        <v>3</v>
      </c>
      <c r="L280" s="34"/>
      <c r="M280" s="160" t="s">
        <v>3</v>
      </c>
      <c r="N280" s="161" t="s">
        <v>43</v>
      </c>
      <c r="O280" s="54"/>
      <c r="P280" s="162">
        <f>O280*H280</f>
        <v>0</v>
      </c>
      <c r="Q280" s="162">
        <v>0</v>
      </c>
      <c r="R280" s="162">
        <f>Q280*H280</f>
        <v>0</v>
      </c>
      <c r="S280" s="162">
        <v>0</v>
      </c>
      <c r="T280" s="163">
        <f>S280*H280</f>
        <v>0</v>
      </c>
      <c r="U280" s="33"/>
      <c r="V280" s="33"/>
      <c r="W280" s="33"/>
      <c r="X280" s="33"/>
      <c r="Y280" s="33"/>
      <c r="Z280" s="33"/>
      <c r="AA280" s="33"/>
      <c r="AB280" s="33"/>
      <c r="AC280" s="33"/>
      <c r="AD280" s="33"/>
      <c r="AE280" s="33"/>
      <c r="AR280" s="164" t="s">
        <v>158</v>
      </c>
      <c r="AT280" s="164" t="s">
        <v>153</v>
      </c>
      <c r="AU280" s="164" t="s">
        <v>158</v>
      </c>
      <c r="AY280" s="18" t="s">
        <v>150</v>
      </c>
      <c r="BE280" s="165">
        <f>IF(N280="základní",J280,0)</f>
        <v>0</v>
      </c>
      <c r="BF280" s="165">
        <f>IF(N280="snížená",J280,0)</f>
        <v>0</v>
      </c>
      <c r="BG280" s="165">
        <f>IF(N280="zákl. přenesená",J280,0)</f>
        <v>0</v>
      </c>
      <c r="BH280" s="165">
        <f>IF(N280="sníž. přenesená",J280,0)</f>
        <v>0</v>
      </c>
      <c r="BI280" s="165">
        <f>IF(N280="nulová",J280,0)</f>
        <v>0</v>
      </c>
      <c r="BJ280" s="18" t="s">
        <v>80</v>
      </c>
      <c r="BK280" s="165">
        <f>ROUND(I280*H280,2)</f>
        <v>0</v>
      </c>
      <c r="BL280" s="18" t="s">
        <v>158</v>
      </c>
      <c r="BM280" s="164" t="s">
        <v>1188</v>
      </c>
    </row>
    <row r="281" spans="1:65" s="2" customFormat="1" ht="19.5">
      <c r="A281" s="33"/>
      <c r="B281" s="34"/>
      <c r="C281" s="33"/>
      <c r="D281" s="167" t="s">
        <v>1491</v>
      </c>
      <c r="E281" s="33"/>
      <c r="F281" s="178" t="s">
        <v>1587</v>
      </c>
      <c r="G281" s="33"/>
      <c r="H281" s="33"/>
      <c r="I281" s="92"/>
      <c r="J281" s="33"/>
      <c r="K281" s="33"/>
      <c r="L281" s="34"/>
      <c r="M281" s="176"/>
      <c r="N281" s="177"/>
      <c r="O281" s="54"/>
      <c r="P281" s="54"/>
      <c r="Q281" s="54"/>
      <c r="R281" s="54"/>
      <c r="S281" s="54"/>
      <c r="T281" s="55"/>
      <c r="U281" s="33"/>
      <c r="V281" s="33"/>
      <c r="W281" s="33"/>
      <c r="X281" s="33"/>
      <c r="Y281" s="33"/>
      <c r="Z281" s="33"/>
      <c r="AA281" s="33"/>
      <c r="AB281" s="33"/>
      <c r="AC281" s="33"/>
      <c r="AD281" s="33"/>
      <c r="AE281" s="33"/>
      <c r="AT281" s="18" t="s">
        <v>1491</v>
      </c>
      <c r="AU281" s="18" t="s">
        <v>158</v>
      </c>
    </row>
    <row r="282" spans="1:65" s="2" customFormat="1" ht="24" customHeight="1">
      <c r="A282" s="33"/>
      <c r="B282" s="152"/>
      <c r="C282" s="153" t="s">
        <v>763</v>
      </c>
      <c r="D282" s="153" t="s">
        <v>153</v>
      </c>
      <c r="E282" s="154" t="s">
        <v>1657</v>
      </c>
      <c r="F282" s="155" t="s">
        <v>1658</v>
      </c>
      <c r="G282" s="156" t="s">
        <v>1490</v>
      </c>
      <c r="H282" s="157">
        <v>25</v>
      </c>
      <c r="I282" s="158"/>
      <c r="J282" s="159">
        <f>ROUND(I282*H282,2)</f>
        <v>0</v>
      </c>
      <c r="K282" s="155" t="s">
        <v>3</v>
      </c>
      <c r="L282" s="34"/>
      <c r="M282" s="160" t="s">
        <v>3</v>
      </c>
      <c r="N282" s="161" t="s">
        <v>43</v>
      </c>
      <c r="O282" s="54"/>
      <c r="P282" s="162">
        <f>O282*H282</f>
        <v>0</v>
      </c>
      <c r="Q282" s="162">
        <v>0</v>
      </c>
      <c r="R282" s="162">
        <f>Q282*H282</f>
        <v>0</v>
      </c>
      <c r="S282" s="162">
        <v>0</v>
      </c>
      <c r="T282" s="163">
        <f>S282*H282</f>
        <v>0</v>
      </c>
      <c r="U282" s="33"/>
      <c r="V282" s="33"/>
      <c r="W282" s="33"/>
      <c r="X282" s="33"/>
      <c r="Y282" s="33"/>
      <c r="Z282" s="33"/>
      <c r="AA282" s="33"/>
      <c r="AB282" s="33"/>
      <c r="AC282" s="33"/>
      <c r="AD282" s="33"/>
      <c r="AE282" s="33"/>
      <c r="AR282" s="164" t="s">
        <v>158</v>
      </c>
      <c r="AT282" s="164" t="s">
        <v>153</v>
      </c>
      <c r="AU282" s="164" t="s">
        <v>158</v>
      </c>
      <c r="AY282" s="18" t="s">
        <v>150</v>
      </c>
      <c r="BE282" s="165">
        <f>IF(N282="základní",J282,0)</f>
        <v>0</v>
      </c>
      <c r="BF282" s="165">
        <f>IF(N282="snížená",J282,0)</f>
        <v>0</v>
      </c>
      <c r="BG282" s="165">
        <f>IF(N282="zákl. přenesená",J282,0)</f>
        <v>0</v>
      </c>
      <c r="BH282" s="165">
        <f>IF(N282="sníž. přenesená",J282,0)</f>
        <v>0</v>
      </c>
      <c r="BI282" s="165">
        <f>IF(N282="nulová",J282,0)</f>
        <v>0</v>
      </c>
      <c r="BJ282" s="18" t="s">
        <v>80</v>
      </c>
      <c r="BK282" s="165">
        <f>ROUND(I282*H282,2)</f>
        <v>0</v>
      </c>
      <c r="BL282" s="18" t="s">
        <v>158</v>
      </c>
      <c r="BM282" s="164" t="s">
        <v>1217</v>
      </c>
    </row>
    <row r="283" spans="1:65" s="2" customFormat="1" ht="19.5">
      <c r="A283" s="33"/>
      <c r="B283" s="34"/>
      <c r="C283" s="33"/>
      <c r="D283" s="167" t="s">
        <v>1491</v>
      </c>
      <c r="E283" s="33"/>
      <c r="F283" s="178" t="s">
        <v>1659</v>
      </c>
      <c r="G283" s="33"/>
      <c r="H283" s="33"/>
      <c r="I283" s="92"/>
      <c r="J283" s="33"/>
      <c r="K283" s="33"/>
      <c r="L283" s="34"/>
      <c r="M283" s="176"/>
      <c r="N283" s="177"/>
      <c r="O283" s="54"/>
      <c r="P283" s="54"/>
      <c r="Q283" s="54"/>
      <c r="R283" s="54"/>
      <c r="S283" s="54"/>
      <c r="T283" s="55"/>
      <c r="U283" s="33"/>
      <c r="V283" s="33"/>
      <c r="W283" s="33"/>
      <c r="X283" s="33"/>
      <c r="Y283" s="33"/>
      <c r="Z283" s="33"/>
      <c r="AA283" s="33"/>
      <c r="AB283" s="33"/>
      <c r="AC283" s="33"/>
      <c r="AD283" s="33"/>
      <c r="AE283" s="33"/>
      <c r="AT283" s="18" t="s">
        <v>1491</v>
      </c>
      <c r="AU283" s="18" t="s">
        <v>158</v>
      </c>
    </row>
    <row r="284" spans="1:65" s="2" customFormat="1" ht="16.5" customHeight="1">
      <c r="A284" s="33"/>
      <c r="B284" s="152"/>
      <c r="C284" s="153" t="s">
        <v>767</v>
      </c>
      <c r="D284" s="153" t="s">
        <v>153</v>
      </c>
      <c r="E284" s="154" t="s">
        <v>1660</v>
      </c>
      <c r="F284" s="155" t="s">
        <v>1661</v>
      </c>
      <c r="G284" s="156" t="s">
        <v>1490</v>
      </c>
      <c r="H284" s="157">
        <v>0</v>
      </c>
      <c r="I284" s="158"/>
      <c r="J284" s="159">
        <f>ROUND(I284*H284,2)</f>
        <v>0</v>
      </c>
      <c r="K284" s="155" t="s">
        <v>3</v>
      </c>
      <c r="L284" s="34"/>
      <c r="M284" s="160" t="s">
        <v>3</v>
      </c>
      <c r="N284" s="161" t="s">
        <v>43</v>
      </c>
      <c r="O284" s="54"/>
      <c r="P284" s="162">
        <f>O284*H284</f>
        <v>0</v>
      </c>
      <c r="Q284" s="162">
        <v>0</v>
      </c>
      <c r="R284" s="162">
        <f>Q284*H284</f>
        <v>0</v>
      </c>
      <c r="S284" s="162">
        <v>0</v>
      </c>
      <c r="T284" s="163">
        <f>S284*H284</f>
        <v>0</v>
      </c>
      <c r="U284" s="33"/>
      <c r="V284" s="33"/>
      <c r="W284" s="33"/>
      <c r="X284" s="33"/>
      <c r="Y284" s="33"/>
      <c r="Z284" s="33"/>
      <c r="AA284" s="33"/>
      <c r="AB284" s="33"/>
      <c r="AC284" s="33"/>
      <c r="AD284" s="33"/>
      <c r="AE284" s="33"/>
      <c r="AR284" s="164" t="s">
        <v>158</v>
      </c>
      <c r="AT284" s="164" t="s">
        <v>153</v>
      </c>
      <c r="AU284" s="164" t="s">
        <v>158</v>
      </c>
      <c r="AY284" s="18" t="s">
        <v>150</v>
      </c>
      <c r="BE284" s="165">
        <f>IF(N284="základní",J284,0)</f>
        <v>0</v>
      </c>
      <c r="BF284" s="165">
        <f>IF(N284="snížená",J284,0)</f>
        <v>0</v>
      </c>
      <c r="BG284" s="165">
        <f>IF(N284="zákl. přenesená",J284,0)</f>
        <v>0</v>
      </c>
      <c r="BH284" s="165">
        <f>IF(N284="sníž. přenesená",J284,0)</f>
        <v>0</v>
      </c>
      <c r="BI284" s="165">
        <f>IF(N284="nulová",J284,0)</f>
        <v>0</v>
      </c>
      <c r="BJ284" s="18" t="s">
        <v>80</v>
      </c>
      <c r="BK284" s="165">
        <f>ROUND(I284*H284,2)</f>
        <v>0</v>
      </c>
      <c r="BL284" s="18" t="s">
        <v>158</v>
      </c>
      <c r="BM284" s="164" t="s">
        <v>1227</v>
      </c>
    </row>
    <row r="285" spans="1:65" s="2" customFormat="1" ht="19.5">
      <c r="A285" s="33"/>
      <c r="B285" s="34"/>
      <c r="C285" s="33"/>
      <c r="D285" s="167" t="s">
        <v>1491</v>
      </c>
      <c r="E285" s="33"/>
      <c r="F285" s="178" t="s">
        <v>1587</v>
      </c>
      <c r="G285" s="33"/>
      <c r="H285" s="33"/>
      <c r="I285" s="92"/>
      <c r="J285" s="33"/>
      <c r="K285" s="33"/>
      <c r="L285" s="34"/>
      <c r="M285" s="176"/>
      <c r="N285" s="177"/>
      <c r="O285" s="54"/>
      <c r="P285" s="54"/>
      <c r="Q285" s="54"/>
      <c r="R285" s="54"/>
      <c r="S285" s="54"/>
      <c r="T285" s="55"/>
      <c r="U285" s="33"/>
      <c r="V285" s="33"/>
      <c r="W285" s="33"/>
      <c r="X285" s="33"/>
      <c r="Y285" s="33"/>
      <c r="Z285" s="33"/>
      <c r="AA285" s="33"/>
      <c r="AB285" s="33"/>
      <c r="AC285" s="33"/>
      <c r="AD285" s="33"/>
      <c r="AE285" s="33"/>
      <c r="AT285" s="18" t="s">
        <v>1491</v>
      </c>
      <c r="AU285" s="18" t="s">
        <v>158</v>
      </c>
    </row>
    <row r="286" spans="1:65" s="2" customFormat="1" ht="16.5" customHeight="1">
      <c r="A286" s="33"/>
      <c r="B286" s="152"/>
      <c r="C286" s="153" t="s">
        <v>771</v>
      </c>
      <c r="D286" s="153" t="s">
        <v>153</v>
      </c>
      <c r="E286" s="154" t="s">
        <v>1662</v>
      </c>
      <c r="F286" s="155" t="s">
        <v>1663</v>
      </c>
      <c r="G286" s="156" t="s">
        <v>1490</v>
      </c>
      <c r="H286" s="157">
        <v>20</v>
      </c>
      <c r="I286" s="158"/>
      <c r="J286" s="159">
        <f>ROUND(I286*H286,2)</f>
        <v>0</v>
      </c>
      <c r="K286" s="155" t="s">
        <v>3</v>
      </c>
      <c r="L286" s="34"/>
      <c r="M286" s="160" t="s">
        <v>3</v>
      </c>
      <c r="N286" s="161" t="s">
        <v>43</v>
      </c>
      <c r="O286" s="54"/>
      <c r="P286" s="162">
        <f>O286*H286</f>
        <v>0</v>
      </c>
      <c r="Q286" s="162">
        <v>0</v>
      </c>
      <c r="R286" s="162">
        <f>Q286*H286</f>
        <v>0</v>
      </c>
      <c r="S286" s="162">
        <v>0</v>
      </c>
      <c r="T286" s="163">
        <f>S286*H286</f>
        <v>0</v>
      </c>
      <c r="U286" s="33"/>
      <c r="V286" s="33"/>
      <c r="W286" s="33"/>
      <c r="X286" s="33"/>
      <c r="Y286" s="33"/>
      <c r="Z286" s="33"/>
      <c r="AA286" s="33"/>
      <c r="AB286" s="33"/>
      <c r="AC286" s="33"/>
      <c r="AD286" s="33"/>
      <c r="AE286" s="33"/>
      <c r="AR286" s="164" t="s">
        <v>158</v>
      </c>
      <c r="AT286" s="164" t="s">
        <v>153</v>
      </c>
      <c r="AU286" s="164" t="s">
        <v>158</v>
      </c>
      <c r="AY286" s="18" t="s">
        <v>150</v>
      </c>
      <c r="BE286" s="165">
        <f>IF(N286="základní",J286,0)</f>
        <v>0</v>
      </c>
      <c r="BF286" s="165">
        <f>IF(N286="snížená",J286,0)</f>
        <v>0</v>
      </c>
      <c r="BG286" s="165">
        <f>IF(N286="zákl. přenesená",J286,0)</f>
        <v>0</v>
      </c>
      <c r="BH286" s="165">
        <f>IF(N286="sníž. přenesená",J286,0)</f>
        <v>0</v>
      </c>
      <c r="BI286" s="165">
        <f>IF(N286="nulová",J286,0)</f>
        <v>0</v>
      </c>
      <c r="BJ286" s="18" t="s">
        <v>80</v>
      </c>
      <c r="BK286" s="165">
        <f>ROUND(I286*H286,2)</f>
        <v>0</v>
      </c>
      <c r="BL286" s="18" t="s">
        <v>158</v>
      </c>
      <c r="BM286" s="164" t="s">
        <v>1236</v>
      </c>
    </row>
    <row r="287" spans="1:65" s="2" customFormat="1" ht="19.5">
      <c r="A287" s="33"/>
      <c r="B287" s="34"/>
      <c r="C287" s="33"/>
      <c r="D287" s="167" t="s">
        <v>1491</v>
      </c>
      <c r="E287" s="33"/>
      <c r="F287" s="178" t="s">
        <v>1587</v>
      </c>
      <c r="G287" s="33"/>
      <c r="H287" s="33"/>
      <c r="I287" s="92"/>
      <c r="J287" s="33"/>
      <c r="K287" s="33"/>
      <c r="L287" s="34"/>
      <c r="M287" s="176"/>
      <c r="N287" s="177"/>
      <c r="O287" s="54"/>
      <c r="P287" s="54"/>
      <c r="Q287" s="54"/>
      <c r="R287" s="54"/>
      <c r="S287" s="54"/>
      <c r="T287" s="55"/>
      <c r="U287" s="33"/>
      <c r="V287" s="33"/>
      <c r="W287" s="33"/>
      <c r="X287" s="33"/>
      <c r="Y287" s="33"/>
      <c r="Z287" s="33"/>
      <c r="AA287" s="33"/>
      <c r="AB287" s="33"/>
      <c r="AC287" s="33"/>
      <c r="AD287" s="33"/>
      <c r="AE287" s="33"/>
      <c r="AT287" s="18" t="s">
        <v>1491</v>
      </c>
      <c r="AU287" s="18" t="s">
        <v>158</v>
      </c>
    </row>
    <row r="288" spans="1:65" s="2" customFormat="1" ht="16.5" customHeight="1">
      <c r="A288" s="33"/>
      <c r="B288" s="152"/>
      <c r="C288" s="153" t="s">
        <v>775</v>
      </c>
      <c r="D288" s="153" t="s">
        <v>153</v>
      </c>
      <c r="E288" s="154" t="s">
        <v>1664</v>
      </c>
      <c r="F288" s="155" t="s">
        <v>1665</v>
      </c>
      <c r="G288" s="156" t="s">
        <v>1490</v>
      </c>
      <c r="H288" s="157">
        <v>20</v>
      </c>
      <c r="I288" s="158"/>
      <c r="J288" s="159">
        <f>ROUND(I288*H288,2)</f>
        <v>0</v>
      </c>
      <c r="K288" s="155" t="s">
        <v>3</v>
      </c>
      <c r="L288" s="34"/>
      <c r="M288" s="160" t="s">
        <v>3</v>
      </c>
      <c r="N288" s="161" t="s">
        <v>43</v>
      </c>
      <c r="O288" s="54"/>
      <c r="P288" s="162">
        <f>O288*H288</f>
        <v>0</v>
      </c>
      <c r="Q288" s="162">
        <v>0</v>
      </c>
      <c r="R288" s="162">
        <f>Q288*H288</f>
        <v>0</v>
      </c>
      <c r="S288" s="162">
        <v>0</v>
      </c>
      <c r="T288" s="163">
        <f>S288*H288</f>
        <v>0</v>
      </c>
      <c r="U288" s="33"/>
      <c r="V288" s="33"/>
      <c r="W288" s="33"/>
      <c r="X288" s="33"/>
      <c r="Y288" s="33"/>
      <c r="Z288" s="33"/>
      <c r="AA288" s="33"/>
      <c r="AB288" s="33"/>
      <c r="AC288" s="33"/>
      <c r="AD288" s="33"/>
      <c r="AE288" s="33"/>
      <c r="AR288" s="164" t="s">
        <v>158</v>
      </c>
      <c r="AT288" s="164" t="s">
        <v>153</v>
      </c>
      <c r="AU288" s="164" t="s">
        <v>158</v>
      </c>
      <c r="AY288" s="18" t="s">
        <v>150</v>
      </c>
      <c r="BE288" s="165">
        <f>IF(N288="základní",J288,0)</f>
        <v>0</v>
      </c>
      <c r="BF288" s="165">
        <f>IF(N288="snížená",J288,0)</f>
        <v>0</v>
      </c>
      <c r="BG288" s="165">
        <f>IF(N288="zákl. přenesená",J288,0)</f>
        <v>0</v>
      </c>
      <c r="BH288" s="165">
        <f>IF(N288="sníž. přenesená",J288,0)</f>
        <v>0</v>
      </c>
      <c r="BI288" s="165">
        <f>IF(N288="nulová",J288,0)</f>
        <v>0</v>
      </c>
      <c r="BJ288" s="18" t="s">
        <v>80</v>
      </c>
      <c r="BK288" s="165">
        <f>ROUND(I288*H288,2)</f>
        <v>0</v>
      </c>
      <c r="BL288" s="18" t="s">
        <v>158</v>
      </c>
      <c r="BM288" s="164" t="s">
        <v>1246</v>
      </c>
    </row>
    <row r="289" spans="1:65" s="2" customFormat="1" ht="19.5">
      <c r="A289" s="33"/>
      <c r="B289" s="34"/>
      <c r="C289" s="33"/>
      <c r="D289" s="167" t="s">
        <v>1491</v>
      </c>
      <c r="E289" s="33"/>
      <c r="F289" s="178" t="s">
        <v>1587</v>
      </c>
      <c r="G289" s="33"/>
      <c r="H289" s="33"/>
      <c r="I289" s="92"/>
      <c r="J289" s="33"/>
      <c r="K289" s="33"/>
      <c r="L289" s="34"/>
      <c r="M289" s="176"/>
      <c r="N289" s="177"/>
      <c r="O289" s="54"/>
      <c r="P289" s="54"/>
      <c r="Q289" s="54"/>
      <c r="R289" s="54"/>
      <c r="S289" s="54"/>
      <c r="T289" s="55"/>
      <c r="U289" s="33"/>
      <c r="V289" s="33"/>
      <c r="W289" s="33"/>
      <c r="X289" s="33"/>
      <c r="Y289" s="33"/>
      <c r="Z289" s="33"/>
      <c r="AA289" s="33"/>
      <c r="AB289" s="33"/>
      <c r="AC289" s="33"/>
      <c r="AD289" s="33"/>
      <c r="AE289" s="33"/>
      <c r="AT289" s="18" t="s">
        <v>1491</v>
      </c>
      <c r="AU289" s="18" t="s">
        <v>158</v>
      </c>
    </row>
    <row r="290" spans="1:65" s="2" customFormat="1" ht="16.5" customHeight="1">
      <c r="A290" s="33"/>
      <c r="B290" s="152"/>
      <c r="C290" s="153" t="s">
        <v>779</v>
      </c>
      <c r="D290" s="153" t="s">
        <v>153</v>
      </c>
      <c r="E290" s="154" t="s">
        <v>870</v>
      </c>
      <c r="F290" s="155" t="s">
        <v>1666</v>
      </c>
      <c r="G290" s="156" t="s">
        <v>1490</v>
      </c>
      <c r="H290" s="157">
        <v>10</v>
      </c>
      <c r="I290" s="158"/>
      <c r="J290" s="159">
        <f>ROUND(I290*H290,2)</f>
        <v>0</v>
      </c>
      <c r="K290" s="155" t="s">
        <v>3</v>
      </c>
      <c r="L290" s="34"/>
      <c r="M290" s="160" t="s">
        <v>3</v>
      </c>
      <c r="N290" s="161" t="s">
        <v>43</v>
      </c>
      <c r="O290" s="54"/>
      <c r="P290" s="162">
        <f>O290*H290</f>
        <v>0</v>
      </c>
      <c r="Q290" s="162">
        <v>0</v>
      </c>
      <c r="R290" s="162">
        <f>Q290*H290</f>
        <v>0</v>
      </c>
      <c r="S290" s="162">
        <v>0</v>
      </c>
      <c r="T290" s="163">
        <f>S290*H290</f>
        <v>0</v>
      </c>
      <c r="U290" s="33"/>
      <c r="V290" s="33"/>
      <c r="W290" s="33"/>
      <c r="X290" s="33"/>
      <c r="Y290" s="33"/>
      <c r="Z290" s="33"/>
      <c r="AA290" s="33"/>
      <c r="AB290" s="33"/>
      <c r="AC290" s="33"/>
      <c r="AD290" s="33"/>
      <c r="AE290" s="33"/>
      <c r="AR290" s="164" t="s">
        <v>158</v>
      </c>
      <c r="AT290" s="164" t="s">
        <v>153</v>
      </c>
      <c r="AU290" s="164" t="s">
        <v>158</v>
      </c>
      <c r="AY290" s="18" t="s">
        <v>150</v>
      </c>
      <c r="BE290" s="165">
        <f>IF(N290="základní",J290,0)</f>
        <v>0</v>
      </c>
      <c r="BF290" s="165">
        <f>IF(N290="snížená",J290,0)</f>
        <v>0</v>
      </c>
      <c r="BG290" s="165">
        <f>IF(N290="zákl. přenesená",J290,0)</f>
        <v>0</v>
      </c>
      <c r="BH290" s="165">
        <f>IF(N290="sníž. přenesená",J290,0)</f>
        <v>0</v>
      </c>
      <c r="BI290" s="165">
        <f>IF(N290="nulová",J290,0)</f>
        <v>0</v>
      </c>
      <c r="BJ290" s="18" t="s">
        <v>80</v>
      </c>
      <c r="BK290" s="165">
        <f>ROUND(I290*H290,2)</f>
        <v>0</v>
      </c>
      <c r="BL290" s="18" t="s">
        <v>158</v>
      </c>
      <c r="BM290" s="164" t="s">
        <v>1255</v>
      </c>
    </row>
    <row r="291" spans="1:65" s="2" customFormat="1" ht="19.5">
      <c r="A291" s="33"/>
      <c r="B291" s="34"/>
      <c r="C291" s="33"/>
      <c r="D291" s="167" t="s">
        <v>1491</v>
      </c>
      <c r="E291" s="33"/>
      <c r="F291" s="178" t="s">
        <v>1587</v>
      </c>
      <c r="G291" s="33"/>
      <c r="H291" s="33"/>
      <c r="I291" s="92"/>
      <c r="J291" s="33"/>
      <c r="K291" s="33"/>
      <c r="L291" s="34"/>
      <c r="M291" s="176"/>
      <c r="N291" s="177"/>
      <c r="O291" s="54"/>
      <c r="P291" s="54"/>
      <c r="Q291" s="54"/>
      <c r="R291" s="54"/>
      <c r="S291" s="54"/>
      <c r="T291" s="55"/>
      <c r="U291" s="33"/>
      <c r="V291" s="33"/>
      <c r="W291" s="33"/>
      <c r="X291" s="33"/>
      <c r="Y291" s="33"/>
      <c r="Z291" s="33"/>
      <c r="AA291" s="33"/>
      <c r="AB291" s="33"/>
      <c r="AC291" s="33"/>
      <c r="AD291" s="33"/>
      <c r="AE291" s="33"/>
      <c r="AT291" s="18" t="s">
        <v>1491</v>
      </c>
      <c r="AU291" s="18" t="s">
        <v>158</v>
      </c>
    </row>
    <row r="292" spans="1:65" s="2" customFormat="1" ht="16.5" customHeight="1">
      <c r="A292" s="33"/>
      <c r="B292" s="152"/>
      <c r="C292" s="153" t="s">
        <v>784</v>
      </c>
      <c r="D292" s="153" t="s">
        <v>153</v>
      </c>
      <c r="E292" s="154" t="s">
        <v>1667</v>
      </c>
      <c r="F292" s="155" t="s">
        <v>1668</v>
      </c>
      <c r="G292" s="156" t="s">
        <v>1490</v>
      </c>
      <c r="H292" s="157">
        <v>10</v>
      </c>
      <c r="I292" s="158"/>
      <c r="J292" s="159">
        <f>ROUND(I292*H292,2)</f>
        <v>0</v>
      </c>
      <c r="K292" s="155" t="s">
        <v>3</v>
      </c>
      <c r="L292" s="34"/>
      <c r="M292" s="160" t="s">
        <v>3</v>
      </c>
      <c r="N292" s="161" t="s">
        <v>43</v>
      </c>
      <c r="O292" s="54"/>
      <c r="P292" s="162">
        <f>O292*H292</f>
        <v>0</v>
      </c>
      <c r="Q292" s="162">
        <v>0</v>
      </c>
      <c r="R292" s="162">
        <f>Q292*H292</f>
        <v>0</v>
      </c>
      <c r="S292" s="162">
        <v>0</v>
      </c>
      <c r="T292" s="163">
        <f>S292*H292</f>
        <v>0</v>
      </c>
      <c r="U292" s="33"/>
      <c r="V292" s="33"/>
      <c r="W292" s="33"/>
      <c r="X292" s="33"/>
      <c r="Y292" s="33"/>
      <c r="Z292" s="33"/>
      <c r="AA292" s="33"/>
      <c r="AB292" s="33"/>
      <c r="AC292" s="33"/>
      <c r="AD292" s="33"/>
      <c r="AE292" s="33"/>
      <c r="AR292" s="164" t="s">
        <v>158</v>
      </c>
      <c r="AT292" s="164" t="s">
        <v>153</v>
      </c>
      <c r="AU292" s="164" t="s">
        <v>158</v>
      </c>
      <c r="AY292" s="18" t="s">
        <v>150</v>
      </c>
      <c r="BE292" s="165">
        <f>IF(N292="základní",J292,0)</f>
        <v>0</v>
      </c>
      <c r="BF292" s="165">
        <f>IF(N292="snížená",J292,0)</f>
        <v>0</v>
      </c>
      <c r="BG292" s="165">
        <f>IF(N292="zákl. přenesená",J292,0)</f>
        <v>0</v>
      </c>
      <c r="BH292" s="165">
        <f>IF(N292="sníž. přenesená",J292,0)</f>
        <v>0</v>
      </c>
      <c r="BI292" s="165">
        <f>IF(N292="nulová",J292,0)</f>
        <v>0</v>
      </c>
      <c r="BJ292" s="18" t="s">
        <v>80</v>
      </c>
      <c r="BK292" s="165">
        <f>ROUND(I292*H292,2)</f>
        <v>0</v>
      </c>
      <c r="BL292" s="18" t="s">
        <v>158</v>
      </c>
      <c r="BM292" s="164" t="s">
        <v>1265</v>
      </c>
    </row>
    <row r="293" spans="1:65" s="2" customFormat="1" ht="19.5">
      <c r="A293" s="33"/>
      <c r="B293" s="34"/>
      <c r="C293" s="33"/>
      <c r="D293" s="167" t="s">
        <v>1491</v>
      </c>
      <c r="E293" s="33"/>
      <c r="F293" s="178" t="s">
        <v>1587</v>
      </c>
      <c r="G293" s="33"/>
      <c r="H293" s="33"/>
      <c r="I293" s="92"/>
      <c r="J293" s="33"/>
      <c r="K293" s="33"/>
      <c r="L293" s="34"/>
      <c r="M293" s="176"/>
      <c r="N293" s="177"/>
      <c r="O293" s="54"/>
      <c r="P293" s="54"/>
      <c r="Q293" s="54"/>
      <c r="R293" s="54"/>
      <c r="S293" s="54"/>
      <c r="T293" s="55"/>
      <c r="U293" s="33"/>
      <c r="V293" s="33"/>
      <c r="W293" s="33"/>
      <c r="X293" s="33"/>
      <c r="Y293" s="33"/>
      <c r="Z293" s="33"/>
      <c r="AA293" s="33"/>
      <c r="AB293" s="33"/>
      <c r="AC293" s="33"/>
      <c r="AD293" s="33"/>
      <c r="AE293" s="33"/>
      <c r="AT293" s="18" t="s">
        <v>1491</v>
      </c>
      <c r="AU293" s="18" t="s">
        <v>158</v>
      </c>
    </row>
    <row r="294" spans="1:65" s="2" customFormat="1" ht="16.5" customHeight="1">
      <c r="A294" s="33"/>
      <c r="B294" s="152"/>
      <c r="C294" s="153" t="s">
        <v>788</v>
      </c>
      <c r="D294" s="153" t="s">
        <v>153</v>
      </c>
      <c r="E294" s="154" t="s">
        <v>886</v>
      </c>
      <c r="F294" s="155" t="s">
        <v>1669</v>
      </c>
      <c r="G294" s="156" t="s">
        <v>1490</v>
      </c>
      <c r="H294" s="157">
        <v>100</v>
      </c>
      <c r="I294" s="158"/>
      <c r="J294" s="159">
        <f>ROUND(I294*H294,2)</f>
        <v>0</v>
      </c>
      <c r="K294" s="155" t="s">
        <v>3</v>
      </c>
      <c r="L294" s="34"/>
      <c r="M294" s="160" t="s">
        <v>3</v>
      </c>
      <c r="N294" s="161" t="s">
        <v>43</v>
      </c>
      <c r="O294" s="54"/>
      <c r="P294" s="162">
        <f>O294*H294</f>
        <v>0</v>
      </c>
      <c r="Q294" s="162">
        <v>0</v>
      </c>
      <c r="R294" s="162">
        <f>Q294*H294</f>
        <v>0</v>
      </c>
      <c r="S294" s="162">
        <v>0</v>
      </c>
      <c r="T294" s="163">
        <f>S294*H294</f>
        <v>0</v>
      </c>
      <c r="U294" s="33"/>
      <c r="V294" s="33"/>
      <c r="W294" s="33"/>
      <c r="X294" s="33"/>
      <c r="Y294" s="33"/>
      <c r="Z294" s="33"/>
      <c r="AA294" s="33"/>
      <c r="AB294" s="33"/>
      <c r="AC294" s="33"/>
      <c r="AD294" s="33"/>
      <c r="AE294" s="33"/>
      <c r="AR294" s="164" t="s">
        <v>158</v>
      </c>
      <c r="AT294" s="164" t="s">
        <v>153</v>
      </c>
      <c r="AU294" s="164" t="s">
        <v>158</v>
      </c>
      <c r="AY294" s="18" t="s">
        <v>150</v>
      </c>
      <c r="BE294" s="165">
        <f>IF(N294="základní",J294,0)</f>
        <v>0</v>
      </c>
      <c r="BF294" s="165">
        <f>IF(N294="snížená",J294,0)</f>
        <v>0</v>
      </c>
      <c r="BG294" s="165">
        <f>IF(N294="zákl. přenesená",J294,0)</f>
        <v>0</v>
      </c>
      <c r="BH294" s="165">
        <f>IF(N294="sníž. přenesená",J294,0)</f>
        <v>0</v>
      </c>
      <c r="BI294" s="165">
        <f>IF(N294="nulová",J294,0)</f>
        <v>0</v>
      </c>
      <c r="BJ294" s="18" t="s">
        <v>80</v>
      </c>
      <c r="BK294" s="165">
        <f>ROUND(I294*H294,2)</f>
        <v>0</v>
      </c>
      <c r="BL294" s="18" t="s">
        <v>158</v>
      </c>
      <c r="BM294" s="164" t="s">
        <v>1298</v>
      </c>
    </row>
    <row r="295" spans="1:65" s="2" customFormat="1" ht="19.5">
      <c r="A295" s="33"/>
      <c r="B295" s="34"/>
      <c r="C295" s="33"/>
      <c r="D295" s="167" t="s">
        <v>1491</v>
      </c>
      <c r="E295" s="33"/>
      <c r="F295" s="178" t="s">
        <v>1587</v>
      </c>
      <c r="G295" s="33"/>
      <c r="H295" s="33"/>
      <c r="I295" s="92"/>
      <c r="J295" s="33"/>
      <c r="K295" s="33"/>
      <c r="L295" s="34"/>
      <c r="M295" s="176"/>
      <c r="N295" s="177"/>
      <c r="O295" s="54"/>
      <c r="P295" s="54"/>
      <c r="Q295" s="54"/>
      <c r="R295" s="54"/>
      <c r="S295" s="54"/>
      <c r="T295" s="55"/>
      <c r="U295" s="33"/>
      <c r="V295" s="33"/>
      <c r="W295" s="33"/>
      <c r="X295" s="33"/>
      <c r="Y295" s="33"/>
      <c r="Z295" s="33"/>
      <c r="AA295" s="33"/>
      <c r="AB295" s="33"/>
      <c r="AC295" s="33"/>
      <c r="AD295" s="33"/>
      <c r="AE295" s="33"/>
      <c r="AT295" s="18" t="s">
        <v>1491</v>
      </c>
      <c r="AU295" s="18" t="s">
        <v>158</v>
      </c>
    </row>
    <row r="296" spans="1:65" s="2" customFormat="1" ht="16.5" customHeight="1">
      <c r="A296" s="33"/>
      <c r="B296" s="152"/>
      <c r="C296" s="153" t="s">
        <v>792</v>
      </c>
      <c r="D296" s="153" t="s">
        <v>153</v>
      </c>
      <c r="E296" s="154" t="s">
        <v>1670</v>
      </c>
      <c r="F296" s="155" t="s">
        <v>1671</v>
      </c>
      <c r="G296" s="156" t="s">
        <v>1490</v>
      </c>
      <c r="H296" s="157">
        <v>2</v>
      </c>
      <c r="I296" s="158"/>
      <c r="J296" s="159">
        <f>ROUND(I296*H296,2)</f>
        <v>0</v>
      </c>
      <c r="K296" s="155" t="s">
        <v>3</v>
      </c>
      <c r="L296" s="34"/>
      <c r="M296" s="160" t="s">
        <v>3</v>
      </c>
      <c r="N296" s="161" t="s">
        <v>43</v>
      </c>
      <c r="O296" s="54"/>
      <c r="P296" s="162">
        <f>O296*H296</f>
        <v>0</v>
      </c>
      <c r="Q296" s="162">
        <v>0</v>
      </c>
      <c r="R296" s="162">
        <f>Q296*H296</f>
        <v>0</v>
      </c>
      <c r="S296" s="162">
        <v>0</v>
      </c>
      <c r="T296" s="163">
        <f>S296*H296</f>
        <v>0</v>
      </c>
      <c r="U296" s="33"/>
      <c r="V296" s="33"/>
      <c r="W296" s="33"/>
      <c r="X296" s="33"/>
      <c r="Y296" s="33"/>
      <c r="Z296" s="33"/>
      <c r="AA296" s="33"/>
      <c r="AB296" s="33"/>
      <c r="AC296" s="33"/>
      <c r="AD296" s="33"/>
      <c r="AE296" s="33"/>
      <c r="AR296" s="164" t="s">
        <v>158</v>
      </c>
      <c r="AT296" s="164" t="s">
        <v>153</v>
      </c>
      <c r="AU296" s="164" t="s">
        <v>158</v>
      </c>
      <c r="AY296" s="18" t="s">
        <v>150</v>
      </c>
      <c r="BE296" s="165">
        <f>IF(N296="základní",J296,0)</f>
        <v>0</v>
      </c>
      <c r="BF296" s="165">
        <f>IF(N296="snížená",J296,0)</f>
        <v>0</v>
      </c>
      <c r="BG296" s="165">
        <f>IF(N296="zákl. přenesená",J296,0)</f>
        <v>0</v>
      </c>
      <c r="BH296" s="165">
        <f>IF(N296="sníž. přenesená",J296,0)</f>
        <v>0</v>
      </c>
      <c r="BI296" s="165">
        <f>IF(N296="nulová",J296,0)</f>
        <v>0</v>
      </c>
      <c r="BJ296" s="18" t="s">
        <v>80</v>
      </c>
      <c r="BK296" s="165">
        <f>ROUND(I296*H296,2)</f>
        <v>0</v>
      </c>
      <c r="BL296" s="18" t="s">
        <v>158</v>
      </c>
      <c r="BM296" s="164" t="s">
        <v>1308</v>
      </c>
    </row>
    <row r="297" spans="1:65" s="2" customFormat="1" ht="16.5" customHeight="1">
      <c r="A297" s="33"/>
      <c r="B297" s="152"/>
      <c r="C297" s="153" t="s">
        <v>799</v>
      </c>
      <c r="D297" s="153" t="s">
        <v>153</v>
      </c>
      <c r="E297" s="154" t="s">
        <v>1672</v>
      </c>
      <c r="F297" s="155" t="s">
        <v>1673</v>
      </c>
      <c r="G297" s="156" t="s">
        <v>1490</v>
      </c>
      <c r="H297" s="157">
        <v>0</v>
      </c>
      <c r="I297" s="158"/>
      <c r="J297" s="159">
        <f>ROUND(I297*H297,2)</f>
        <v>0</v>
      </c>
      <c r="K297" s="155" t="s">
        <v>3</v>
      </c>
      <c r="L297" s="34"/>
      <c r="M297" s="160" t="s">
        <v>3</v>
      </c>
      <c r="N297" s="161" t="s">
        <v>43</v>
      </c>
      <c r="O297" s="54"/>
      <c r="P297" s="162">
        <f>O297*H297</f>
        <v>0</v>
      </c>
      <c r="Q297" s="162">
        <v>0</v>
      </c>
      <c r="R297" s="162">
        <f>Q297*H297</f>
        <v>0</v>
      </c>
      <c r="S297" s="162">
        <v>0</v>
      </c>
      <c r="T297" s="163">
        <f>S297*H297</f>
        <v>0</v>
      </c>
      <c r="U297" s="33"/>
      <c r="V297" s="33"/>
      <c r="W297" s="33"/>
      <c r="X297" s="33"/>
      <c r="Y297" s="33"/>
      <c r="Z297" s="33"/>
      <c r="AA297" s="33"/>
      <c r="AB297" s="33"/>
      <c r="AC297" s="33"/>
      <c r="AD297" s="33"/>
      <c r="AE297" s="33"/>
      <c r="AR297" s="164" t="s">
        <v>158</v>
      </c>
      <c r="AT297" s="164" t="s">
        <v>153</v>
      </c>
      <c r="AU297" s="164" t="s">
        <v>158</v>
      </c>
      <c r="AY297" s="18" t="s">
        <v>150</v>
      </c>
      <c r="BE297" s="165">
        <f>IF(N297="základní",J297,0)</f>
        <v>0</v>
      </c>
      <c r="BF297" s="165">
        <f>IF(N297="snížená",J297,0)</f>
        <v>0</v>
      </c>
      <c r="BG297" s="165">
        <f>IF(N297="zákl. přenesená",J297,0)</f>
        <v>0</v>
      </c>
      <c r="BH297" s="165">
        <f>IF(N297="sníž. přenesená",J297,0)</f>
        <v>0</v>
      </c>
      <c r="BI297" s="165">
        <f>IF(N297="nulová",J297,0)</f>
        <v>0</v>
      </c>
      <c r="BJ297" s="18" t="s">
        <v>80</v>
      </c>
      <c r="BK297" s="165">
        <f>ROUND(I297*H297,2)</f>
        <v>0</v>
      </c>
      <c r="BL297" s="18" t="s">
        <v>158</v>
      </c>
      <c r="BM297" s="164" t="s">
        <v>1319</v>
      </c>
    </row>
    <row r="298" spans="1:65" s="2" customFormat="1" ht="16.5" customHeight="1">
      <c r="A298" s="33"/>
      <c r="B298" s="152"/>
      <c r="C298" s="153" t="s">
        <v>803</v>
      </c>
      <c r="D298" s="153" t="s">
        <v>153</v>
      </c>
      <c r="E298" s="154" t="s">
        <v>895</v>
      </c>
      <c r="F298" s="155" t="s">
        <v>1674</v>
      </c>
      <c r="G298" s="156" t="s">
        <v>1490</v>
      </c>
      <c r="H298" s="157">
        <v>1</v>
      </c>
      <c r="I298" s="158"/>
      <c r="J298" s="159">
        <f>ROUND(I298*H298,2)</f>
        <v>0</v>
      </c>
      <c r="K298" s="155" t="s">
        <v>3</v>
      </c>
      <c r="L298" s="34"/>
      <c r="M298" s="160" t="s">
        <v>3</v>
      </c>
      <c r="N298" s="161" t="s">
        <v>43</v>
      </c>
      <c r="O298" s="54"/>
      <c r="P298" s="162">
        <f>O298*H298</f>
        <v>0</v>
      </c>
      <c r="Q298" s="162">
        <v>0</v>
      </c>
      <c r="R298" s="162">
        <f>Q298*H298</f>
        <v>0</v>
      </c>
      <c r="S298" s="162">
        <v>0</v>
      </c>
      <c r="T298" s="163">
        <f>S298*H298</f>
        <v>0</v>
      </c>
      <c r="U298" s="33"/>
      <c r="V298" s="33"/>
      <c r="W298" s="33"/>
      <c r="X298" s="33"/>
      <c r="Y298" s="33"/>
      <c r="Z298" s="33"/>
      <c r="AA298" s="33"/>
      <c r="AB298" s="33"/>
      <c r="AC298" s="33"/>
      <c r="AD298" s="33"/>
      <c r="AE298" s="33"/>
      <c r="AR298" s="164" t="s">
        <v>158</v>
      </c>
      <c r="AT298" s="164" t="s">
        <v>153</v>
      </c>
      <c r="AU298" s="164" t="s">
        <v>158</v>
      </c>
      <c r="AY298" s="18" t="s">
        <v>150</v>
      </c>
      <c r="BE298" s="165">
        <f>IF(N298="základní",J298,0)</f>
        <v>0</v>
      </c>
      <c r="BF298" s="165">
        <f>IF(N298="snížená",J298,0)</f>
        <v>0</v>
      </c>
      <c r="BG298" s="165">
        <f>IF(N298="zákl. přenesená",J298,0)</f>
        <v>0</v>
      </c>
      <c r="BH298" s="165">
        <f>IF(N298="sníž. přenesená",J298,0)</f>
        <v>0</v>
      </c>
      <c r="BI298" s="165">
        <f>IF(N298="nulová",J298,0)</f>
        <v>0</v>
      </c>
      <c r="BJ298" s="18" t="s">
        <v>80</v>
      </c>
      <c r="BK298" s="165">
        <f>ROUND(I298*H298,2)</f>
        <v>0</v>
      </c>
      <c r="BL298" s="18" t="s">
        <v>158</v>
      </c>
      <c r="BM298" s="164" t="s">
        <v>1329</v>
      </c>
    </row>
    <row r="299" spans="1:65" s="2" customFormat="1" ht="19.5">
      <c r="A299" s="33"/>
      <c r="B299" s="34"/>
      <c r="C299" s="33"/>
      <c r="D299" s="167" t="s">
        <v>1491</v>
      </c>
      <c r="E299" s="33"/>
      <c r="F299" s="178" t="s">
        <v>1675</v>
      </c>
      <c r="G299" s="33"/>
      <c r="H299" s="33"/>
      <c r="I299" s="92"/>
      <c r="J299" s="33"/>
      <c r="K299" s="33"/>
      <c r="L299" s="34"/>
      <c r="M299" s="176"/>
      <c r="N299" s="177"/>
      <c r="O299" s="54"/>
      <c r="P299" s="54"/>
      <c r="Q299" s="54"/>
      <c r="R299" s="54"/>
      <c r="S299" s="54"/>
      <c r="T299" s="55"/>
      <c r="U299" s="33"/>
      <c r="V299" s="33"/>
      <c r="W299" s="33"/>
      <c r="X299" s="33"/>
      <c r="Y299" s="33"/>
      <c r="Z299" s="33"/>
      <c r="AA299" s="33"/>
      <c r="AB299" s="33"/>
      <c r="AC299" s="33"/>
      <c r="AD299" s="33"/>
      <c r="AE299" s="33"/>
      <c r="AT299" s="18" t="s">
        <v>1491</v>
      </c>
      <c r="AU299" s="18" t="s">
        <v>158</v>
      </c>
    </row>
    <row r="300" spans="1:65" s="2" customFormat="1" ht="16.5" customHeight="1">
      <c r="A300" s="33"/>
      <c r="B300" s="152"/>
      <c r="C300" s="153" t="s">
        <v>809</v>
      </c>
      <c r="D300" s="153" t="s">
        <v>153</v>
      </c>
      <c r="E300" s="154" t="s">
        <v>964</v>
      </c>
      <c r="F300" s="155" t="s">
        <v>1676</v>
      </c>
      <c r="G300" s="156" t="s">
        <v>1490</v>
      </c>
      <c r="H300" s="157">
        <v>2</v>
      </c>
      <c r="I300" s="158"/>
      <c r="J300" s="159">
        <f>ROUND(I300*H300,2)</f>
        <v>0</v>
      </c>
      <c r="K300" s="155" t="s">
        <v>3</v>
      </c>
      <c r="L300" s="34"/>
      <c r="M300" s="160" t="s">
        <v>3</v>
      </c>
      <c r="N300" s="161" t="s">
        <v>43</v>
      </c>
      <c r="O300" s="54"/>
      <c r="P300" s="162">
        <f>O300*H300</f>
        <v>0</v>
      </c>
      <c r="Q300" s="162">
        <v>0</v>
      </c>
      <c r="R300" s="162">
        <f>Q300*H300</f>
        <v>0</v>
      </c>
      <c r="S300" s="162">
        <v>0</v>
      </c>
      <c r="T300" s="163">
        <f>S300*H300</f>
        <v>0</v>
      </c>
      <c r="U300" s="33"/>
      <c r="V300" s="33"/>
      <c r="W300" s="33"/>
      <c r="X300" s="33"/>
      <c r="Y300" s="33"/>
      <c r="Z300" s="33"/>
      <c r="AA300" s="33"/>
      <c r="AB300" s="33"/>
      <c r="AC300" s="33"/>
      <c r="AD300" s="33"/>
      <c r="AE300" s="33"/>
      <c r="AR300" s="164" t="s">
        <v>158</v>
      </c>
      <c r="AT300" s="164" t="s">
        <v>153</v>
      </c>
      <c r="AU300" s="164" t="s">
        <v>158</v>
      </c>
      <c r="AY300" s="18" t="s">
        <v>150</v>
      </c>
      <c r="BE300" s="165">
        <f>IF(N300="základní",J300,0)</f>
        <v>0</v>
      </c>
      <c r="BF300" s="165">
        <f>IF(N300="snížená",J300,0)</f>
        <v>0</v>
      </c>
      <c r="BG300" s="165">
        <f>IF(N300="zákl. přenesená",J300,0)</f>
        <v>0</v>
      </c>
      <c r="BH300" s="165">
        <f>IF(N300="sníž. přenesená",J300,0)</f>
        <v>0</v>
      </c>
      <c r="BI300" s="165">
        <f>IF(N300="nulová",J300,0)</f>
        <v>0</v>
      </c>
      <c r="BJ300" s="18" t="s">
        <v>80</v>
      </c>
      <c r="BK300" s="165">
        <f>ROUND(I300*H300,2)</f>
        <v>0</v>
      </c>
      <c r="BL300" s="18" t="s">
        <v>158</v>
      </c>
      <c r="BM300" s="164" t="s">
        <v>1338</v>
      </c>
    </row>
    <row r="301" spans="1:65" s="2" customFormat="1" ht="19.5">
      <c r="A301" s="33"/>
      <c r="B301" s="34"/>
      <c r="C301" s="33"/>
      <c r="D301" s="167" t="s">
        <v>1491</v>
      </c>
      <c r="E301" s="33"/>
      <c r="F301" s="178" t="s">
        <v>1587</v>
      </c>
      <c r="G301" s="33"/>
      <c r="H301" s="33"/>
      <c r="I301" s="92"/>
      <c r="J301" s="33"/>
      <c r="K301" s="33"/>
      <c r="L301" s="34"/>
      <c r="M301" s="176"/>
      <c r="N301" s="177"/>
      <c r="O301" s="54"/>
      <c r="P301" s="54"/>
      <c r="Q301" s="54"/>
      <c r="R301" s="54"/>
      <c r="S301" s="54"/>
      <c r="T301" s="55"/>
      <c r="U301" s="33"/>
      <c r="V301" s="33"/>
      <c r="W301" s="33"/>
      <c r="X301" s="33"/>
      <c r="Y301" s="33"/>
      <c r="Z301" s="33"/>
      <c r="AA301" s="33"/>
      <c r="AB301" s="33"/>
      <c r="AC301" s="33"/>
      <c r="AD301" s="33"/>
      <c r="AE301" s="33"/>
      <c r="AT301" s="18" t="s">
        <v>1491</v>
      </c>
      <c r="AU301" s="18" t="s">
        <v>158</v>
      </c>
    </row>
    <row r="302" spans="1:65" s="2" customFormat="1" ht="16.5" customHeight="1">
      <c r="A302" s="33"/>
      <c r="B302" s="152"/>
      <c r="C302" s="153" t="s">
        <v>816</v>
      </c>
      <c r="D302" s="153" t="s">
        <v>153</v>
      </c>
      <c r="E302" s="154" t="s">
        <v>970</v>
      </c>
      <c r="F302" s="155" t="s">
        <v>1677</v>
      </c>
      <c r="G302" s="156" t="s">
        <v>1490</v>
      </c>
      <c r="H302" s="157">
        <v>1</v>
      </c>
      <c r="I302" s="158"/>
      <c r="J302" s="159">
        <f>ROUND(I302*H302,2)</f>
        <v>0</v>
      </c>
      <c r="K302" s="155" t="s">
        <v>3</v>
      </c>
      <c r="L302" s="34"/>
      <c r="M302" s="160" t="s">
        <v>3</v>
      </c>
      <c r="N302" s="161" t="s">
        <v>43</v>
      </c>
      <c r="O302" s="54"/>
      <c r="P302" s="162">
        <f>O302*H302</f>
        <v>0</v>
      </c>
      <c r="Q302" s="162">
        <v>0</v>
      </c>
      <c r="R302" s="162">
        <f>Q302*H302</f>
        <v>0</v>
      </c>
      <c r="S302" s="162">
        <v>0</v>
      </c>
      <c r="T302" s="163">
        <f>S302*H302</f>
        <v>0</v>
      </c>
      <c r="U302" s="33"/>
      <c r="V302" s="33"/>
      <c r="W302" s="33"/>
      <c r="X302" s="33"/>
      <c r="Y302" s="33"/>
      <c r="Z302" s="33"/>
      <c r="AA302" s="33"/>
      <c r="AB302" s="33"/>
      <c r="AC302" s="33"/>
      <c r="AD302" s="33"/>
      <c r="AE302" s="33"/>
      <c r="AR302" s="164" t="s">
        <v>158</v>
      </c>
      <c r="AT302" s="164" t="s">
        <v>153</v>
      </c>
      <c r="AU302" s="164" t="s">
        <v>158</v>
      </c>
      <c r="AY302" s="18" t="s">
        <v>150</v>
      </c>
      <c r="BE302" s="165">
        <f>IF(N302="základní",J302,0)</f>
        <v>0</v>
      </c>
      <c r="BF302" s="165">
        <f>IF(N302="snížená",J302,0)</f>
        <v>0</v>
      </c>
      <c r="BG302" s="165">
        <f>IF(N302="zákl. přenesená",J302,0)</f>
        <v>0</v>
      </c>
      <c r="BH302" s="165">
        <f>IF(N302="sníž. přenesená",J302,0)</f>
        <v>0</v>
      </c>
      <c r="BI302" s="165">
        <f>IF(N302="nulová",J302,0)</f>
        <v>0</v>
      </c>
      <c r="BJ302" s="18" t="s">
        <v>80</v>
      </c>
      <c r="BK302" s="165">
        <f>ROUND(I302*H302,2)</f>
        <v>0</v>
      </c>
      <c r="BL302" s="18" t="s">
        <v>158</v>
      </c>
      <c r="BM302" s="164" t="s">
        <v>1347</v>
      </c>
    </row>
    <row r="303" spans="1:65" s="2" customFormat="1" ht="19.5">
      <c r="A303" s="33"/>
      <c r="B303" s="34"/>
      <c r="C303" s="33"/>
      <c r="D303" s="167" t="s">
        <v>1491</v>
      </c>
      <c r="E303" s="33"/>
      <c r="F303" s="178" t="s">
        <v>1587</v>
      </c>
      <c r="G303" s="33"/>
      <c r="H303" s="33"/>
      <c r="I303" s="92"/>
      <c r="J303" s="33"/>
      <c r="K303" s="33"/>
      <c r="L303" s="34"/>
      <c r="M303" s="176"/>
      <c r="N303" s="177"/>
      <c r="O303" s="54"/>
      <c r="P303" s="54"/>
      <c r="Q303" s="54"/>
      <c r="R303" s="54"/>
      <c r="S303" s="54"/>
      <c r="T303" s="55"/>
      <c r="U303" s="33"/>
      <c r="V303" s="33"/>
      <c r="W303" s="33"/>
      <c r="X303" s="33"/>
      <c r="Y303" s="33"/>
      <c r="Z303" s="33"/>
      <c r="AA303" s="33"/>
      <c r="AB303" s="33"/>
      <c r="AC303" s="33"/>
      <c r="AD303" s="33"/>
      <c r="AE303" s="33"/>
      <c r="AT303" s="18" t="s">
        <v>1491</v>
      </c>
      <c r="AU303" s="18" t="s">
        <v>158</v>
      </c>
    </row>
    <row r="304" spans="1:65" s="2" customFormat="1" ht="16.5" customHeight="1">
      <c r="A304" s="33"/>
      <c r="B304" s="152"/>
      <c r="C304" s="153" t="s">
        <v>822</v>
      </c>
      <c r="D304" s="153" t="s">
        <v>153</v>
      </c>
      <c r="E304" s="154" t="s">
        <v>1678</v>
      </c>
      <c r="F304" s="155" t="s">
        <v>1679</v>
      </c>
      <c r="G304" s="156" t="s">
        <v>1518</v>
      </c>
      <c r="H304" s="157">
        <v>1</v>
      </c>
      <c r="I304" s="158"/>
      <c r="J304" s="159">
        <f>ROUND(I304*H304,2)</f>
        <v>0</v>
      </c>
      <c r="K304" s="155" t="s">
        <v>3</v>
      </c>
      <c r="L304" s="34"/>
      <c r="M304" s="160" t="s">
        <v>3</v>
      </c>
      <c r="N304" s="161" t="s">
        <v>43</v>
      </c>
      <c r="O304" s="54"/>
      <c r="P304" s="162">
        <f>O304*H304</f>
        <v>0</v>
      </c>
      <c r="Q304" s="162">
        <v>0</v>
      </c>
      <c r="R304" s="162">
        <f>Q304*H304</f>
        <v>0</v>
      </c>
      <c r="S304" s="162">
        <v>0</v>
      </c>
      <c r="T304" s="163">
        <f>S304*H304</f>
        <v>0</v>
      </c>
      <c r="U304" s="33"/>
      <c r="V304" s="33"/>
      <c r="W304" s="33"/>
      <c r="X304" s="33"/>
      <c r="Y304" s="33"/>
      <c r="Z304" s="33"/>
      <c r="AA304" s="33"/>
      <c r="AB304" s="33"/>
      <c r="AC304" s="33"/>
      <c r="AD304" s="33"/>
      <c r="AE304" s="33"/>
      <c r="AR304" s="164" t="s">
        <v>158</v>
      </c>
      <c r="AT304" s="164" t="s">
        <v>153</v>
      </c>
      <c r="AU304" s="164" t="s">
        <v>158</v>
      </c>
      <c r="AY304" s="18" t="s">
        <v>150</v>
      </c>
      <c r="BE304" s="165">
        <f>IF(N304="základní",J304,0)</f>
        <v>0</v>
      </c>
      <c r="BF304" s="165">
        <f>IF(N304="snížená",J304,0)</f>
        <v>0</v>
      </c>
      <c r="BG304" s="165">
        <f>IF(N304="zákl. přenesená",J304,0)</f>
        <v>0</v>
      </c>
      <c r="BH304" s="165">
        <f>IF(N304="sníž. přenesená",J304,0)</f>
        <v>0</v>
      </c>
      <c r="BI304" s="165">
        <f>IF(N304="nulová",J304,0)</f>
        <v>0</v>
      </c>
      <c r="BJ304" s="18" t="s">
        <v>80</v>
      </c>
      <c r="BK304" s="165">
        <f>ROUND(I304*H304,2)</f>
        <v>0</v>
      </c>
      <c r="BL304" s="18" t="s">
        <v>158</v>
      </c>
      <c r="BM304" s="164" t="s">
        <v>1356</v>
      </c>
    </row>
    <row r="305" spans="1:65" s="15" customFormat="1" ht="20.85" customHeight="1">
      <c r="B305" s="200"/>
      <c r="D305" s="201" t="s">
        <v>71</v>
      </c>
      <c r="E305" s="201" t="s">
        <v>1514</v>
      </c>
      <c r="F305" s="201" t="s">
        <v>1515</v>
      </c>
      <c r="I305" s="202"/>
      <c r="J305" s="203">
        <f>BK305</f>
        <v>0</v>
      </c>
      <c r="L305" s="200"/>
      <c r="M305" s="204"/>
      <c r="N305" s="205"/>
      <c r="O305" s="205"/>
      <c r="P305" s="206">
        <f>SUM(P306:P321)</f>
        <v>0</v>
      </c>
      <c r="Q305" s="205"/>
      <c r="R305" s="206">
        <f>SUM(R306:R321)</f>
        <v>0</v>
      </c>
      <c r="S305" s="205"/>
      <c r="T305" s="207">
        <f>SUM(T306:T321)</f>
        <v>0</v>
      </c>
      <c r="AR305" s="201" t="s">
        <v>80</v>
      </c>
      <c r="AT305" s="208" t="s">
        <v>71</v>
      </c>
      <c r="AU305" s="208" t="s">
        <v>151</v>
      </c>
      <c r="AY305" s="201" t="s">
        <v>150</v>
      </c>
      <c r="BK305" s="209">
        <f>SUM(BK306:BK321)</f>
        <v>0</v>
      </c>
    </row>
    <row r="306" spans="1:65" s="2" customFormat="1" ht="16.5" customHeight="1">
      <c r="A306" s="33"/>
      <c r="B306" s="152"/>
      <c r="C306" s="153" t="s">
        <v>827</v>
      </c>
      <c r="D306" s="153" t="s">
        <v>153</v>
      </c>
      <c r="E306" s="154" t="s">
        <v>1680</v>
      </c>
      <c r="F306" s="155" t="s">
        <v>1681</v>
      </c>
      <c r="G306" s="156" t="s">
        <v>1682</v>
      </c>
      <c r="H306" s="157">
        <v>0</v>
      </c>
      <c r="I306" s="158"/>
      <c r="J306" s="159">
        <f t="shared" ref="J306:J320" si="30">ROUND(I306*H306,2)</f>
        <v>0</v>
      </c>
      <c r="K306" s="155" t="s">
        <v>3</v>
      </c>
      <c r="L306" s="34"/>
      <c r="M306" s="160" t="s">
        <v>3</v>
      </c>
      <c r="N306" s="161" t="s">
        <v>43</v>
      </c>
      <c r="O306" s="54"/>
      <c r="P306" s="162">
        <f t="shared" ref="P306:P320" si="31">O306*H306</f>
        <v>0</v>
      </c>
      <c r="Q306" s="162">
        <v>0</v>
      </c>
      <c r="R306" s="162">
        <f t="shared" ref="R306:R320" si="32">Q306*H306</f>
        <v>0</v>
      </c>
      <c r="S306" s="162">
        <v>0</v>
      </c>
      <c r="T306" s="163">
        <f t="shared" ref="T306:T320" si="33">S306*H306</f>
        <v>0</v>
      </c>
      <c r="U306" s="33"/>
      <c r="V306" s="33"/>
      <c r="W306" s="33"/>
      <c r="X306" s="33"/>
      <c r="Y306" s="33"/>
      <c r="Z306" s="33"/>
      <c r="AA306" s="33"/>
      <c r="AB306" s="33"/>
      <c r="AC306" s="33"/>
      <c r="AD306" s="33"/>
      <c r="AE306" s="33"/>
      <c r="AR306" s="164" t="s">
        <v>158</v>
      </c>
      <c r="AT306" s="164" t="s">
        <v>153</v>
      </c>
      <c r="AU306" s="164" t="s">
        <v>158</v>
      </c>
      <c r="AY306" s="18" t="s">
        <v>150</v>
      </c>
      <c r="BE306" s="165">
        <f t="shared" ref="BE306:BE320" si="34">IF(N306="základní",J306,0)</f>
        <v>0</v>
      </c>
      <c r="BF306" s="165">
        <f t="shared" ref="BF306:BF320" si="35">IF(N306="snížená",J306,0)</f>
        <v>0</v>
      </c>
      <c r="BG306" s="165">
        <f t="shared" ref="BG306:BG320" si="36">IF(N306="zákl. přenesená",J306,0)</f>
        <v>0</v>
      </c>
      <c r="BH306" s="165">
        <f t="shared" ref="BH306:BH320" si="37">IF(N306="sníž. přenesená",J306,0)</f>
        <v>0</v>
      </c>
      <c r="BI306" s="165">
        <f t="shared" ref="BI306:BI320" si="38">IF(N306="nulová",J306,0)</f>
        <v>0</v>
      </c>
      <c r="BJ306" s="18" t="s">
        <v>80</v>
      </c>
      <c r="BK306" s="165">
        <f t="shared" ref="BK306:BK320" si="39">ROUND(I306*H306,2)</f>
        <v>0</v>
      </c>
      <c r="BL306" s="18" t="s">
        <v>158</v>
      </c>
      <c r="BM306" s="164" t="s">
        <v>1366</v>
      </c>
    </row>
    <row r="307" spans="1:65" s="2" customFormat="1" ht="24" customHeight="1">
      <c r="A307" s="33"/>
      <c r="B307" s="152"/>
      <c r="C307" s="153" t="s">
        <v>832</v>
      </c>
      <c r="D307" s="153" t="s">
        <v>153</v>
      </c>
      <c r="E307" s="154" t="s">
        <v>1683</v>
      </c>
      <c r="F307" s="155" t="s">
        <v>1684</v>
      </c>
      <c r="G307" s="156" t="s">
        <v>1490</v>
      </c>
      <c r="H307" s="157">
        <v>0</v>
      </c>
      <c r="I307" s="158"/>
      <c r="J307" s="159">
        <f t="shared" si="30"/>
        <v>0</v>
      </c>
      <c r="K307" s="155" t="s">
        <v>3</v>
      </c>
      <c r="L307" s="34"/>
      <c r="M307" s="160" t="s">
        <v>3</v>
      </c>
      <c r="N307" s="161" t="s">
        <v>43</v>
      </c>
      <c r="O307" s="54"/>
      <c r="P307" s="162">
        <f t="shared" si="31"/>
        <v>0</v>
      </c>
      <c r="Q307" s="162">
        <v>0</v>
      </c>
      <c r="R307" s="162">
        <f t="shared" si="32"/>
        <v>0</v>
      </c>
      <c r="S307" s="162">
        <v>0</v>
      </c>
      <c r="T307" s="163">
        <f t="shared" si="33"/>
        <v>0</v>
      </c>
      <c r="U307" s="33"/>
      <c r="V307" s="33"/>
      <c r="W307" s="33"/>
      <c r="X307" s="33"/>
      <c r="Y307" s="33"/>
      <c r="Z307" s="33"/>
      <c r="AA307" s="33"/>
      <c r="AB307" s="33"/>
      <c r="AC307" s="33"/>
      <c r="AD307" s="33"/>
      <c r="AE307" s="33"/>
      <c r="AR307" s="164" t="s">
        <v>158</v>
      </c>
      <c r="AT307" s="164" t="s">
        <v>153</v>
      </c>
      <c r="AU307" s="164" t="s">
        <v>158</v>
      </c>
      <c r="AY307" s="18" t="s">
        <v>150</v>
      </c>
      <c r="BE307" s="165">
        <f t="shared" si="34"/>
        <v>0</v>
      </c>
      <c r="BF307" s="165">
        <f t="shared" si="35"/>
        <v>0</v>
      </c>
      <c r="BG307" s="165">
        <f t="shared" si="36"/>
        <v>0</v>
      </c>
      <c r="BH307" s="165">
        <f t="shared" si="37"/>
        <v>0</v>
      </c>
      <c r="BI307" s="165">
        <f t="shared" si="38"/>
        <v>0</v>
      </c>
      <c r="BJ307" s="18" t="s">
        <v>80</v>
      </c>
      <c r="BK307" s="165">
        <f t="shared" si="39"/>
        <v>0</v>
      </c>
      <c r="BL307" s="18" t="s">
        <v>158</v>
      </c>
      <c r="BM307" s="164" t="s">
        <v>1375</v>
      </c>
    </row>
    <row r="308" spans="1:65" s="2" customFormat="1" ht="16.5" customHeight="1">
      <c r="A308" s="33"/>
      <c r="B308" s="152"/>
      <c r="C308" s="153" t="s">
        <v>836</v>
      </c>
      <c r="D308" s="153" t="s">
        <v>153</v>
      </c>
      <c r="E308" s="154" t="s">
        <v>1685</v>
      </c>
      <c r="F308" s="155" t="s">
        <v>1686</v>
      </c>
      <c r="G308" s="156" t="s">
        <v>1490</v>
      </c>
      <c r="H308" s="157">
        <v>8</v>
      </c>
      <c r="I308" s="158"/>
      <c r="J308" s="159">
        <f t="shared" si="30"/>
        <v>0</v>
      </c>
      <c r="K308" s="155" t="s">
        <v>3</v>
      </c>
      <c r="L308" s="34"/>
      <c r="M308" s="160" t="s">
        <v>3</v>
      </c>
      <c r="N308" s="161" t="s">
        <v>43</v>
      </c>
      <c r="O308" s="54"/>
      <c r="P308" s="162">
        <f t="shared" si="31"/>
        <v>0</v>
      </c>
      <c r="Q308" s="162">
        <v>0</v>
      </c>
      <c r="R308" s="162">
        <f t="shared" si="32"/>
        <v>0</v>
      </c>
      <c r="S308" s="162">
        <v>0</v>
      </c>
      <c r="T308" s="163">
        <f t="shared" si="33"/>
        <v>0</v>
      </c>
      <c r="U308" s="33"/>
      <c r="V308" s="33"/>
      <c r="W308" s="33"/>
      <c r="X308" s="33"/>
      <c r="Y308" s="33"/>
      <c r="Z308" s="33"/>
      <c r="AA308" s="33"/>
      <c r="AB308" s="33"/>
      <c r="AC308" s="33"/>
      <c r="AD308" s="33"/>
      <c r="AE308" s="33"/>
      <c r="AR308" s="164" t="s">
        <v>158</v>
      </c>
      <c r="AT308" s="164" t="s">
        <v>153</v>
      </c>
      <c r="AU308" s="164" t="s">
        <v>158</v>
      </c>
      <c r="AY308" s="18" t="s">
        <v>150</v>
      </c>
      <c r="BE308" s="165">
        <f t="shared" si="34"/>
        <v>0</v>
      </c>
      <c r="BF308" s="165">
        <f t="shared" si="35"/>
        <v>0</v>
      </c>
      <c r="BG308" s="165">
        <f t="shared" si="36"/>
        <v>0</v>
      </c>
      <c r="BH308" s="165">
        <f t="shared" si="37"/>
        <v>0</v>
      </c>
      <c r="BI308" s="165">
        <f t="shared" si="38"/>
        <v>0</v>
      </c>
      <c r="BJ308" s="18" t="s">
        <v>80</v>
      </c>
      <c r="BK308" s="165">
        <f t="shared" si="39"/>
        <v>0</v>
      </c>
      <c r="BL308" s="18" t="s">
        <v>158</v>
      </c>
      <c r="BM308" s="164" t="s">
        <v>1383</v>
      </c>
    </row>
    <row r="309" spans="1:65" s="2" customFormat="1" ht="16.5" customHeight="1">
      <c r="A309" s="33"/>
      <c r="B309" s="152"/>
      <c r="C309" s="153" t="s">
        <v>840</v>
      </c>
      <c r="D309" s="153" t="s">
        <v>153</v>
      </c>
      <c r="E309" s="154" t="s">
        <v>1687</v>
      </c>
      <c r="F309" s="155" t="s">
        <v>1688</v>
      </c>
      <c r="G309" s="156" t="s">
        <v>1490</v>
      </c>
      <c r="H309" s="157">
        <v>50</v>
      </c>
      <c r="I309" s="158"/>
      <c r="J309" s="159">
        <f t="shared" si="30"/>
        <v>0</v>
      </c>
      <c r="K309" s="155" t="s">
        <v>3</v>
      </c>
      <c r="L309" s="34"/>
      <c r="M309" s="160" t="s">
        <v>3</v>
      </c>
      <c r="N309" s="161" t="s">
        <v>43</v>
      </c>
      <c r="O309" s="54"/>
      <c r="P309" s="162">
        <f t="shared" si="31"/>
        <v>0</v>
      </c>
      <c r="Q309" s="162">
        <v>0</v>
      </c>
      <c r="R309" s="162">
        <f t="shared" si="32"/>
        <v>0</v>
      </c>
      <c r="S309" s="162">
        <v>0</v>
      </c>
      <c r="T309" s="163">
        <f t="shared" si="33"/>
        <v>0</v>
      </c>
      <c r="U309" s="33"/>
      <c r="V309" s="33"/>
      <c r="W309" s="33"/>
      <c r="X309" s="33"/>
      <c r="Y309" s="33"/>
      <c r="Z309" s="33"/>
      <c r="AA309" s="33"/>
      <c r="AB309" s="33"/>
      <c r="AC309" s="33"/>
      <c r="AD309" s="33"/>
      <c r="AE309" s="33"/>
      <c r="AR309" s="164" t="s">
        <v>158</v>
      </c>
      <c r="AT309" s="164" t="s">
        <v>153</v>
      </c>
      <c r="AU309" s="164" t="s">
        <v>158</v>
      </c>
      <c r="AY309" s="18" t="s">
        <v>150</v>
      </c>
      <c r="BE309" s="165">
        <f t="shared" si="34"/>
        <v>0</v>
      </c>
      <c r="BF309" s="165">
        <f t="shared" si="35"/>
        <v>0</v>
      </c>
      <c r="BG309" s="165">
        <f t="shared" si="36"/>
        <v>0</v>
      </c>
      <c r="BH309" s="165">
        <f t="shared" si="37"/>
        <v>0</v>
      </c>
      <c r="BI309" s="165">
        <f t="shared" si="38"/>
        <v>0</v>
      </c>
      <c r="BJ309" s="18" t="s">
        <v>80</v>
      </c>
      <c r="BK309" s="165">
        <f t="shared" si="39"/>
        <v>0</v>
      </c>
      <c r="BL309" s="18" t="s">
        <v>158</v>
      </c>
      <c r="BM309" s="164" t="s">
        <v>1392</v>
      </c>
    </row>
    <row r="310" spans="1:65" s="2" customFormat="1" ht="16.5" customHeight="1">
      <c r="A310" s="33"/>
      <c r="B310" s="152"/>
      <c r="C310" s="153" t="s">
        <v>848</v>
      </c>
      <c r="D310" s="153" t="s">
        <v>153</v>
      </c>
      <c r="E310" s="154" t="s">
        <v>1689</v>
      </c>
      <c r="F310" s="155" t="s">
        <v>1690</v>
      </c>
      <c r="G310" s="156" t="s">
        <v>1490</v>
      </c>
      <c r="H310" s="157">
        <v>0</v>
      </c>
      <c r="I310" s="158"/>
      <c r="J310" s="159">
        <f t="shared" si="30"/>
        <v>0</v>
      </c>
      <c r="K310" s="155" t="s">
        <v>3</v>
      </c>
      <c r="L310" s="34"/>
      <c r="M310" s="160" t="s">
        <v>3</v>
      </c>
      <c r="N310" s="161" t="s">
        <v>43</v>
      </c>
      <c r="O310" s="54"/>
      <c r="P310" s="162">
        <f t="shared" si="31"/>
        <v>0</v>
      </c>
      <c r="Q310" s="162">
        <v>0</v>
      </c>
      <c r="R310" s="162">
        <f t="shared" si="32"/>
        <v>0</v>
      </c>
      <c r="S310" s="162">
        <v>0</v>
      </c>
      <c r="T310" s="163">
        <f t="shared" si="33"/>
        <v>0</v>
      </c>
      <c r="U310" s="33"/>
      <c r="V310" s="33"/>
      <c r="W310" s="33"/>
      <c r="X310" s="33"/>
      <c r="Y310" s="33"/>
      <c r="Z310" s="33"/>
      <c r="AA310" s="33"/>
      <c r="AB310" s="33"/>
      <c r="AC310" s="33"/>
      <c r="AD310" s="33"/>
      <c r="AE310" s="33"/>
      <c r="AR310" s="164" t="s">
        <v>158</v>
      </c>
      <c r="AT310" s="164" t="s">
        <v>153</v>
      </c>
      <c r="AU310" s="164" t="s">
        <v>158</v>
      </c>
      <c r="AY310" s="18" t="s">
        <v>150</v>
      </c>
      <c r="BE310" s="165">
        <f t="shared" si="34"/>
        <v>0</v>
      </c>
      <c r="BF310" s="165">
        <f t="shared" si="35"/>
        <v>0</v>
      </c>
      <c r="BG310" s="165">
        <f t="shared" si="36"/>
        <v>0</v>
      </c>
      <c r="BH310" s="165">
        <f t="shared" si="37"/>
        <v>0</v>
      </c>
      <c r="BI310" s="165">
        <f t="shared" si="38"/>
        <v>0</v>
      </c>
      <c r="BJ310" s="18" t="s">
        <v>80</v>
      </c>
      <c r="BK310" s="165">
        <f t="shared" si="39"/>
        <v>0</v>
      </c>
      <c r="BL310" s="18" t="s">
        <v>158</v>
      </c>
      <c r="BM310" s="164" t="s">
        <v>1401</v>
      </c>
    </row>
    <row r="311" spans="1:65" s="2" customFormat="1" ht="16.5" customHeight="1">
      <c r="A311" s="33"/>
      <c r="B311" s="152"/>
      <c r="C311" s="153" t="s">
        <v>854</v>
      </c>
      <c r="D311" s="153" t="s">
        <v>153</v>
      </c>
      <c r="E311" s="154" t="s">
        <v>1434</v>
      </c>
      <c r="F311" s="155" t="s">
        <v>1691</v>
      </c>
      <c r="G311" s="156" t="s">
        <v>1490</v>
      </c>
      <c r="H311" s="157">
        <v>0</v>
      </c>
      <c r="I311" s="158"/>
      <c r="J311" s="159">
        <f t="shared" si="30"/>
        <v>0</v>
      </c>
      <c r="K311" s="155" t="s">
        <v>3</v>
      </c>
      <c r="L311" s="34"/>
      <c r="M311" s="160" t="s">
        <v>3</v>
      </c>
      <c r="N311" s="161" t="s">
        <v>43</v>
      </c>
      <c r="O311" s="54"/>
      <c r="P311" s="162">
        <f t="shared" si="31"/>
        <v>0</v>
      </c>
      <c r="Q311" s="162">
        <v>0</v>
      </c>
      <c r="R311" s="162">
        <f t="shared" si="32"/>
        <v>0</v>
      </c>
      <c r="S311" s="162">
        <v>0</v>
      </c>
      <c r="T311" s="163">
        <f t="shared" si="33"/>
        <v>0</v>
      </c>
      <c r="U311" s="33"/>
      <c r="V311" s="33"/>
      <c r="W311" s="33"/>
      <c r="X311" s="33"/>
      <c r="Y311" s="33"/>
      <c r="Z311" s="33"/>
      <c r="AA311" s="33"/>
      <c r="AB311" s="33"/>
      <c r="AC311" s="33"/>
      <c r="AD311" s="33"/>
      <c r="AE311" s="33"/>
      <c r="AR311" s="164" t="s">
        <v>158</v>
      </c>
      <c r="AT311" s="164" t="s">
        <v>153</v>
      </c>
      <c r="AU311" s="164" t="s">
        <v>158</v>
      </c>
      <c r="AY311" s="18" t="s">
        <v>150</v>
      </c>
      <c r="BE311" s="165">
        <f t="shared" si="34"/>
        <v>0</v>
      </c>
      <c r="BF311" s="165">
        <f t="shared" si="35"/>
        <v>0</v>
      </c>
      <c r="BG311" s="165">
        <f t="shared" si="36"/>
        <v>0</v>
      </c>
      <c r="BH311" s="165">
        <f t="shared" si="37"/>
        <v>0</v>
      </c>
      <c r="BI311" s="165">
        <f t="shared" si="38"/>
        <v>0</v>
      </c>
      <c r="BJ311" s="18" t="s">
        <v>80</v>
      </c>
      <c r="BK311" s="165">
        <f t="shared" si="39"/>
        <v>0</v>
      </c>
      <c r="BL311" s="18" t="s">
        <v>158</v>
      </c>
      <c r="BM311" s="164" t="s">
        <v>1409</v>
      </c>
    </row>
    <row r="312" spans="1:65" s="2" customFormat="1" ht="16.5" customHeight="1">
      <c r="A312" s="33"/>
      <c r="B312" s="152"/>
      <c r="C312" s="153" t="s">
        <v>860</v>
      </c>
      <c r="D312" s="153" t="s">
        <v>153</v>
      </c>
      <c r="E312" s="154" t="s">
        <v>1692</v>
      </c>
      <c r="F312" s="155" t="s">
        <v>1693</v>
      </c>
      <c r="G312" s="156" t="s">
        <v>1490</v>
      </c>
      <c r="H312" s="157">
        <v>0</v>
      </c>
      <c r="I312" s="158"/>
      <c r="J312" s="159">
        <f t="shared" si="30"/>
        <v>0</v>
      </c>
      <c r="K312" s="155" t="s">
        <v>3</v>
      </c>
      <c r="L312" s="34"/>
      <c r="M312" s="160" t="s">
        <v>3</v>
      </c>
      <c r="N312" s="161" t="s">
        <v>43</v>
      </c>
      <c r="O312" s="54"/>
      <c r="P312" s="162">
        <f t="shared" si="31"/>
        <v>0</v>
      </c>
      <c r="Q312" s="162">
        <v>0</v>
      </c>
      <c r="R312" s="162">
        <f t="shared" si="32"/>
        <v>0</v>
      </c>
      <c r="S312" s="162">
        <v>0</v>
      </c>
      <c r="T312" s="163">
        <f t="shared" si="33"/>
        <v>0</v>
      </c>
      <c r="U312" s="33"/>
      <c r="V312" s="33"/>
      <c r="W312" s="33"/>
      <c r="X312" s="33"/>
      <c r="Y312" s="33"/>
      <c r="Z312" s="33"/>
      <c r="AA312" s="33"/>
      <c r="AB312" s="33"/>
      <c r="AC312" s="33"/>
      <c r="AD312" s="33"/>
      <c r="AE312" s="33"/>
      <c r="AR312" s="164" t="s">
        <v>158</v>
      </c>
      <c r="AT312" s="164" t="s">
        <v>153</v>
      </c>
      <c r="AU312" s="164" t="s">
        <v>158</v>
      </c>
      <c r="AY312" s="18" t="s">
        <v>150</v>
      </c>
      <c r="BE312" s="165">
        <f t="shared" si="34"/>
        <v>0</v>
      </c>
      <c r="BF312" s="165">
        <f t="shared" si="35"/>
        <v>0</v>
      </c>
      <c r="BG312" s="165">
        <f t="shared" si="36"/>
        <v>0</v>
      </c>
      <c r="BH312" s="165">
        <f t="shared" si="37"/>
        <v>0</v>
      </c>
      <c r="BI312" s="165">
        <f t="shared" si="38"/>
        <v>0</v>
      </c>
      <c r="BJ312" s="18" t="s">
        <v>80</v>
      </c>
      <c r="BK312" s="165">
        <f t="shared" si="39"/>
        <v>0</v>
      </c>
      <c r="BL312" s="18" t="s">
        <v>158</v>
      </c>
      <c r="BM312" s="164" t="s">
        <v>1419</v>
      </c>
    </row>
    <row r="313" spans="1:65" s="2" customFormat="1" ht="16.5" customHeight="1">
      <c r="A313" s="33"/>
      <c r="B313" s="152"/>
      <c r="C313" s="153" t="s">
        <v>865</v>
      </c>
      <c r="D313" s="153" t="s">
        <v>153</v>
      </c>
      <c r="E313" s="154" t="s">
        <v>1694</v>
      </c>
      <c r="F313" s="155" t="s">
        <v>1695</v>
      </c>
      <c r="G313" s="156" t="s">
        <v>1490</v>
      </c>
      <c r="H313" s="157">
        <v>25</v>
      </c>
      <c r="I313" s="158"/>
      <c r="J313" s="159">
        <f t="shared" si="30"/>
        <v>0</v>
      </c>
      <c r="K313" s="155" t="s">
        <v>3</v>
      </c>
      <c r="L313" s="34"/>
      <c r="M313" s="160" t="s">
        <v>3</v>
      </c>
      <c r="N313" s="161" t="s">
        <v>43</v>
      </c>
      <c r="O313" s="54"/>
      <c r="P313" s="162">
        <f t="shared" si="31"/>
        <v>0</v>
      </c>
      <c r="Q313" s="162">
        <v>0</v>
      </c>
      <c r="R313" s="162">
        <f t="shared" si="32"/>
        <v>0</v>
      </c>
      <c r="S313" s="162">
        <v>0</v>
      </c>
      <c r="T313" s="163">
        <f t="shared" si="33"/>
        <v>0</v>
      </c>
      <c r="U313" s="33"/>
      <c r="V313" s="33"/>
      <c r="W313" s="33"/>
      <c r="X313" s="33"/>
      <c r="Y313" s="33"/>
      <c r="Z313" s="33"/>
      <c r="AA313" s="33"/>
      <c r="AB313" s="33"/>
      <c r="AC313" s="33"/>
      <c r="AD313" s="33"/>
      <c r="AE313" s="33"/>
      <c r="AR313" s="164" t="s">
        <v>158</v>
      </c>
      <c r="AT313" s="164" t="s">
        <v>153</v>
      </c>
      <c r="AU313" s="164" t="s">
        <v>158</v>
      </c>
      <c r="AY313" s="18" t="s">
        <v>150</v>
      </c>
      <c r="BE313" s="165">
        <f t="shared" si="34"/>
        <v>0</v>
      </c>
      <c r="BF313" s="165">
        <f t="shared" si="35"/>
        <v>0</v>
      </c>
      <c r="BG313" s="165">
        <f t="shared" si="36"/>
        <v>0</v>
      </c>
      <c r="BH313" s="165">
        <f t="shared" si="37"/>
        <v>0</v>
      </c>
      <c r="BI313" s="165">
        <f t="shared" si="38"/>
        <v>0</v>
      </c>
      <c r="BJ313" s="18" t="s">
        <v>80</v>
      </c>
      <c r="BK313" s="165">
        <f t="shared" si="39"/>
        <v>0</v>
      </c>
      <c r="BL313" s="18" t="s">
        <v>158</v>
      </c>
      <c r="BM313" s="164" t="s">
        <v>1434</v>
      </c>
    </row>
    <row r="314" spans="1:65" s="2" customFormat="1" ht="16.5" customHeight="1">
      <c r="A314" s="33"/>
      <c r="B314" s="152"/>
      <c r="C314" s="153" t="s">
        <v>870</v>
      </c>
      <c r="D314" s="153" t="s">
        <v>153</v>
      </c>
      <c r="E314" s="154" t="s">
        <v>1696</v>
      </c>
      <c r="F314" s="155" t="s">
        <v>1697</v>
      </c>
      <c r="G314" s="156" t="s">
        <v>1490</v>
      </c>
      <c r="H314" s="157">
        <v>50</v>
      </c>
      <c r="I314" s="158"/>
      <c r="J314" s="159">
        <f t="shared" si="30"/>
        <v>0</v>
      </c>
      <c r="K314" s="155" t="s">
        <v>3</v>
      </c>
      <c r="L314" s="34"/>
      <c r="M314" s="160" t="s">
        <v>3</v>
      </c>
      <c r="N314" s="161" t="s">
        <v>43</v>
      </c>
      <c r="O314" s="54"/>
      <c r="P314" s="162">
        <f t="shared" si="31"/>
        <v>0</v>
      </c>
      <c r="Q314" s="162">
        <v>0</v>
      </c>
      <c r="R314" s="162">
        <f t="shared" si="32"/>
        <v>0</v>
      </c>
      <c r="S314" s="162">
        <v>0</v>
      </c>
      <c r="T314" s="163">
        <f t="shared" si="33"/>
        <v>0</v>
      </c>
      <c r="U314" s="33"/>
      <c r="V314" s="33"/>
      <c r="W314" s="33"/>
      <c r="X314" s="33"/>
      <c r="Y314" s="33"/>
      <c r="Z314" s="33"/>
      <c r="AA314" s="33"/>
      <c r="AB314" s="33"/>
      <c r="AC314" s="33"/>
      <c r="AD314" s="33"/>
      <c r="AE314" s="33"/>
      <c r="AR314" s="164" t="s">
        <v>158</v>
      </c>
      <c r="AT314" s="164" t="s">
        <v>153</v>
      </c>
      <c r="AU314" s="164" t="s">
        <v>158</v>
      </c>
      <c r="AY314" s="18" t="s">
        <v>150</v>
      </c>
      <c r="BE314" s="165">
        <f t="shared" si="34"/>
        <v>0</v>
      </c>
      <c r="BF314" s="165">
        <f t="shared" si="35"/>
        <v>0</v>
      </c>
      <c r="BG314" s="165">
        <f t="shared" si="36"/>
        <v>0</v>
      </c>
      <c r="BH314" s="165">
        <f t="shared" si="37"/>
        <v>0</v>
      </c>
      <c r="BI314" s="165">
        <f t="shared" si="38"/>
        <v>0</v>
      </c>
      <c r="BJ314" s="18" t="s">
        <v>80</v>
      </c>
      <c r="BK314" s="165">
        <f t="shared" si="39"/>
        <v>0</v>
      </c>
      <c r="BL314" s="18" t="s">
        <v>158</v>
      </c>
      <c r="BM314" s="164" t="s">
        <v>1443</v>
      </c>
    </row>
    <row r="315" spans="1:65" s="2" customFormat="1" ht="16.5" customHeight="1">
      <c r="A315" s="33"/>
      <c r="B315" s="152"/>
      <c r="C315" s="153" t="s">
        <v>876</v>
      </c>
      <c r="D315" s="153" t="s">
        <v>153</v>
      </c>
      <c r="E315" s="154" t="s">
        <v>1698</v>
      </c>
      <c r="F315" s="155" t="s">
        <v>1699</v>
      </c>
      <c r="G315" s="156" t="s">
        <v>1490</v>
      </c>
      <c r="H315" s="157">
        <v>60</v>
      </c>
      <c r="I315" s="158"/>
      <c r="J315" s="159">
        <f t="shared" si="30"/>
        <v>0</v>
      </c>
      <c r="K315" s="155" t="s">
        <v>3</v>
      </c>
      <c r="L315" s="34"/>
      <c r="M315" s="160" t="s">
        <v>3</v>
      </c>
      <c r="N315" s="161" t="s">
        <v>43</v>
      </c>
      <c r="O315" s="54"/>
      <c r="P315" s="162">
        <f t="shared" si="31"/>
        <v>0</v>
      </c>
      <c r="Q315" s="162">
        <v>0</v>
      </c>
      <c r="R315" s="162">
        <f t="shared" si="32"/>
        <v>0</v>
      </c>
      <c r="S315" s="162">
        <v>0</v>
      </c>
      <c r="T315" s="163">
        <f t="shared" si="33"/>
        <v>0</v>
      </c>
      <c r="U315" s="33"/>
      <c r="V315" s="33"/>
      <c r="W315" s="33"/>
      <c r="X315" s="33"/>
      <c r="Y315" s="33"/>
      <c r="Z315" s="33"/>
      <c r="AA315" s="33"/>
      <c r="AB315" s="33"/>
      <c r="AC315" s="33"/>
      <c r="AD315" s="33"/>
      <c r="AE315" s="33"/>
      <c r="AR315" s="164" t="s">
        <v>158</v>
      </c>
      <c r="AT315" s="164" t="s">
        <v>153</v>
      </c>
      <c r="AU315" s="164" t="s">
        <v>158</v>
      </c>
      <c r="AY315" s="18" t="s">
        <v>150</v>
      </c>
      <c r="BE315" s="165">
        <f t="shared" si="34"/>
        <v>0</v>
      </c>
      <c r="BF315" s="165">
        <f t="shared" si="35"/>
        <v>0</v>
      </c>
      <c r="BG315" s="165">
        <f t="shared" si="36"/>
        <v>0</v>
      </c>
      <c r="BH315" s="165">
        <f t="shared" si="37"/>
        <v>0</v>
      </c>
      <c r="BI315" s="165">
        <f t="shared" si="38"/>
        <v>0</v>
      </c>
      <c r="BJ315" s="18" t="s">
        <v>80</v>
      </c>
      <c r="BK315" s="165">
        <f t="shared" si="39"/>
        <v>0</v>
      </c>
      <c r="BL315" s="18" t="s">
        <v>158</v>
      </c>
      <c r="BM315" s="164" t="s">
        <v>1453</v>
      </c>
    </row>
    <row r="316" spans="1:65" s="2" customFormat="1" ht="16.5" customHeight="1">
      <c r="A316" s="33"/>
      <c r="B316" s="152"/>
      <c r="C316" s="153" t="s">
        <v>881</v>
      </c>
      <c r="D316" s="153" t="s">
        <v>153</v>
      </c>
      <c r="E316" s="154" t="s">
        <v>1700</v>
      </c>
      <c r="F316" s="155" t="s">
        <v>1701</v>
      </c>
      <c r="G316" s="156" t="s">
        <v>1422</v>
      </c>
      <c r="H316" s="157">
        <v>0</v>
      </c>
      <c r="I316" s="158"/>
      <c r="J316" s="159">
        <f t="shared" si="30"/>
        <v>0</v>
      </c>
      <c r="K316" s="155" t="s">
        <v>3</v>
      </c>
      <c r="L316" s="34"/>
      <c r="M316" s="160" t="s">
        <v>3</v>
      </c>
      <c r="N316" s="161" t="s">
        <v>43</v>
      </c>
      <c r="O316" s="54"/>
      <c r="P316" s="162">
        <f t="shared" si="31"/>
        <v>0</v>
      </c>
      <c r="Q316" s="162">
        <v>0</v>
      </c>
      <c r="R316" s="162">
        <f t="shared" si="32"/>
        <v>0</v>
      </c>
      <c r="S316" s="162">
        <v>0</v>
      </c>
      <c r="T316" s="163">
        <f t="shared" si="33"/>
        <v>0</v>
      </c>
      <c r="U316" s="33"/>
      <c r="V316" s="33"/>
      <c r="W316" s="33"/>
      <c r="X316" s="33"/>
      <c r="Y316" s="33"/>
      <c r="Z316" s="33"/>
      <c r="AA316" s="33"/>
      <c r="AB316" s="33"/>
      <c r="AC316" s="33"/>
      <c r="AD316" s="33"/>
      <c r="AE316" s="33"/>
      <c r="AR316" s="164" t="s">
        <v>158</v>
      </c>
      <c r="AT316" s="164" t="s">
        <v>153</v>
      </c>
      <c r="AU316" s="164" t="s">
        <v>158</v>
      </c>
      <c r="AY316" s="18" t="s">
        <v>150</v>
      </c>
      <c r="BE316" s="165">
        <f t="shared" si="34"/>
        <v>0</v>
      </c>
      <c r="BF316" s="165">
        <f t="shared" si="35"/>
        <v>0</v>
      </c>
      <c r="BG316" s="165">
        <f t="shared" si="36"/>
        <v>0</v>
      </c>
      <c r="BH316" s="165">
        <f t="shared" si="37"/>
        <v>0</v>
      </c>
      <c r="BI316" s="165">
        <f t="shared" si="38"/>
        <v>0</v>
      </c>
      <c r="BJ316" s="18" t="s">
        <v>80</v>
      </c>
      <c r="BK316" s="165">
        <f t="shared" si="39"/>
        <v>0</v>
      </c>
      <c r="BL316" s="18" t="s">
        <v>158</v>
      </c>
      <c r="BM316" s="164" t="s">
        <v>1702</v>
      </c>
    </row>
    <row r="317" spans="1:65" s="2" customFormat="1" ht="16.5" customHeight="1">
      <c r="A317" s="33"/>
      <c r="B317" s="152"/>
      <c r="C317" s="153" t="s">
        <v>886</v>
      </c>
      <c r="D317" s="153" t="s">
        <v>153</v>
      </c>
      <c r="E317" s="154" t="s">
        <v>1457</v>
      </c>
      <c r="F317" s="155" t="s">
        <v>1703</v>
      </c>
      <c r="G317" s="156" t="s">
        <v>1490</v>
      </c>
      <c r="H317" s="157">
        <v>2</v>
      </c>
      <c r="I317" s="158"/>
      <c r="J317" s="159">
        <f t="shared" si="30"/>
        <v>0</v>
      </c>
      <c r="K317" s="155" t="s">
        <v>3</v>
      </c>
      <c r="L317" s="34"/>
      <c r="M317" s="160" t="s">
        <v>3</v>
      </c>
      <c r="N317" s="161" t="s">
        <v>43</v>
      </c>
      <c r="O317" s="54"/>
      <c r="P317" s="162">
        <f t="shared" si="31"/>
        <v>0</v>
      </c>
      <c r="Q317" s="162">
        <v>0</v>
      </c>
      <c r="R317" s="162">
        <f t="shared" si="32"/>
        <v>0</v>
      </c>
      <c r="S317" s="162">
        <v>0</v>
      </c>
      <c r="T317" s="163">
        <f t="shared" si="33"/>
        <v>0</v>
      </c>
      <c r="U317" s="33"/>
      <c r="V317" s="33"/>
      <c r="W317" s="33"/>
      <c r="X317" s="33"/>
      <c r="Y317" s="33"/>
      <c r="Z317" s="33"/>
      <c r="AA317" s="33"/>
      <c r="AB317" s="33"/>
      <c r="AC317" s="33"/>
      <c r="AD317" s="33"/>
      <c r="AE317" s="33"/>
      <c r="AR317" s="164" t="s">
        <v>158</v>
      </c>
      <c r="AT317" s="164" t="s">
        <v>153</v>
      </c>
      <c r="AU317" s="164" t="s">
        <v>158</v>
      </c>
      <c r="AY317" s="18" t="s">
        <v>150</v>
      </c>
      <c r="BE317" s="165">
        <f t="shared" si="34"/>
        <v>0</v>
      </c>
      <c r="BF317" s="165">
        <f t="shared" si="35"/>
        <v>0</v>
      </c>
      <c r="BG317" s="165">
        <f t="shared" si="36"/>
        <v>0</v>
      </c>
      <c r="BH317" s="165">
        <f t="shared" si="37"/>
        <v>0</v>
      </c>
      <c r="BI317" s="165">
        <f t="shared" si="38"/>
        <v>0</v>
      </c>
      <c r="BJ317" s="18" t="s">
        <v>80</v>
      </c>
      <c r="BK317" s="165">
        <f t="shared" si="39"/>
        <v>0</v>
      </c>
      <c r="BL317" s="18" t="s">
        <v>158</v>
      </c>
      <c r="BM317" s="164" t="s">
        <v>1704</v>
      </c>
    </row>
    <row r="318" spans="1:65" s="2" customFormat="1" ht="16.5" customHeight="1">
      <c r="A318" s="33"/>
      <c r="B318" s="152"/>
      <c r="C318" s="153" t="s">
        <v>890</v>
      </c>
      <c r="D318" s="153" t="s">
        <v>153</v>
      </c>
      <c r="E318" s="154" t="s">
        <v>1702</v>
      </c>
      <c r="F318" s="155" t="s">
        <v>1705</v>
      </c>
      <c r="G318" s="156" t="s">
        <v>1490</v>
      </c>
      <c r="H318" s="157">
        <v>50</v>
      </c>
      <c r="I318" s="158"/>
      <c r="J318" s="159">
        <f t="shared" si="30"/>
        <v>0</v>
      </c>
      <c r="K318" s="155" t="s">
        <v>3</v>
      </c>
      <c r="L318" s="34"/>
      <c r="M318" s="160" t="s">
        <v>3</v>
      </c>
      <c r="N318" s="161" t="s">
        <v>43</v>
      </c>
      <c r="O318" s="54"/>
      <c r="P318" s="162">
        <f t="shared" si="31"/>
        <v>0</v>
      </c>
      <c r="Q318" s="162">
        <v>0</v>
      </c>
      <c r="R318" s="162">
        <f t="shared" si="32"/>
        <v>0</v>
      </c>
      <c r="S318" s="162">
        <v>0</v>
      </c>
      <c r="T318" s="163">
        <f t="shared" si="33"/>
        <v>0</v>
      </c>
      <c r="U318" s="33"/>
      <c r="V318" s="33"/>
      <c r="W318" s="33"/>
      <c r="X318" s="33"/>
      <c r="Y318" s="33"/>
      <c r="Z318" s="33"/>
      <c r="AA318" s="33"/>
      <c r="AB318" s="33"/>
      <c r="AC318" s="33"/>
      <c r="AD318" s="33"/>
      <c r="AE318" s="33"/>
      <c r="AR318" s="164" t="s">
        <v>158</v>
      </c>
      <c r="AT318" s="164" t="s">
        <v>153</v>
      </c>
      <c r="AU318" s="164" t="s">
        <v>158</v>
      </c>
      <c r="AY318" s="18" t="s">
        <v>150</v>
      </c>
      <c r="BE318" s="165">
        <f t="shared" si="34"/>
        <v>0</v>
      </c>
      <c r="BF318" s="165">
        <f t="shared" si="35"/>
        <v>0</v>
      </c>
      <c r="BG318" s="165">
        <f t="shared" si="36"/>
        <v>0</v>
      </c>
      <c r="BH318" s="165">
        <f t="shared" si="37"/>
        <v>0</v>
      </c>
      <c r="BI318" s="165">
        <f t="shared" si="38"/>
        <v>0</v>
      </c>
      <c r="BJ318" s="18" t="s">
        <v>80</v>
      </c>
      <c r="BK318" s="165">
        <f t="shared" si="39"/>
        <v>0</v>
      </c>
      <c r="BL318" s="18" t="s">
        <v>158</v>
      </c>
      <c r="BM318" s="164" t="s">
        <v>1706</v>
      </c>
    </row>
    <row r="319" spans="1:65" s="2" customFormat="1" ht="16.5" customHeight="1">
      <c r="A319" s="33"/>
      <c r="B319" s="152"/>
      <c r="C319" s="153" t="s">
        <v>895</v>
      </c>
      <c r="D319" s="153" t="s">
        <v>153</v>
      </c>
      <c r="E319" s="154" t="s">
        <v>1707</v>
      </c>
      <c r="F319" s="155" t="s">
        <v>1708</v>
      </c>
      <c r="G319" s="156" t="s">
        <v>1422</v>
      </c>
      <c r="H319" s="157">
        <v>4</v>
      </c>
      <c r="I319" s="158"/>
      <c r="J319" s="159">
        <f t="shared" si="30"/>
        <v>0</v>
      </c>
      <c r="K319" s="155" t="s">
        <v>3</v>
      </c>
      <c r="L319" s="34"/>
      <c r="M319" s="160" t="s">
        <v>3</v>
      </c>
      <c r="N319" s="161" t="s">
        <v>43</v>
      </c>
      <c r="O319" s="54"/>
      <c r="P319" s="162">
        <f t="shared" si="31"/>
        <v>0</v>
      </c>
      <c r="Q319" s="162">
        <v>0</v>
      </c>
      <c r="R319" s="162">
        <f t="shared" si="32"/>
        <v>0</v>
      </c>
      <c r="S319" s="162">
        <v>0</v>
      </c>
      <c r="T319" s="163">
        <f t="shared" si="33"/>
        <v>0</v>
      </c>
      <c r="U319" s="33"/>
      <c r="V319" s="33"/>
      <c r="W319" s="33"/>
      <c r="X319" s="33"/>
      <c r="Y319" s="33"/>
      <c r="Z319" s="33"/>
      <c r="AA319" s="33"/>
      <c r="AB319" s="33"/>
      <c r="AC319" s="33"/>
      <c r="AD319" s="33"/>
      <c r="AE319" s="33"/>
      <c r="AR319" s="164" t="s">
        <v>158</v>
      </c>
      <c r="AT319" s="164" t="s">
        <v>153</v>
      </c>
      <c r="AU319" s="164" t="s">
        <v>158</v>
      </c>
      <c r="AY319" s="18" t="s">
        <v>150</v>
      </c>
      <c r="BE319" s="165">
        <f t="shared" si="34"/>
        <v>0</v>
      </c>
      <c r="BF319" s="165">
        <f t="shared" si="35"/>
        <v>0</v>
      </c>
      <c r="BG319" s="165">
        <f t="shared" si="36"/>
        <v>0</v>
      </c>
      <c r="BH319" s="165">
        <f t="shared" si="37"/>
        <v>0</v>
      </c>
      <c r="BI319" s="165">
        <f t="shared" si="38"/>
        <v>0</v>
      </c>
      <c r="BJ319" s="18" t="s">
        <v>80</v>
      </c>
      <c r="BK319" s="165">
        <f t="shared" si="39"/>
        <v>0</v>
      </c>
      <c r="BL319" s="18" t="s">
        <v>158</v>
      </c>
      <c r="BM319" s="164" t="s">
        <v>1709</v>
      </c>
    </row>
    <row r="320" spans="1:65" s="2" customFormat="1" ht="16.5" customHeight="1">
      <c r="A320" s="33"/>
      <c r="B320" s="152"/>
      <c r="C320" s="153" t="s">
        <v>900</v>
      </c>
      <c r="D320" s="153" t="s">
        <v>153</v>
      </c>
      <c r="E320" s="154" t="s">
        <v>1710</v>
      </c>
      <c r="F320" s="155" t="s">
        <v>1711</v>
      </c>
      <c r="G320" s="156" t="s">
        <v>1490</v>
      </c>
      <c r="H320" s="157">
        <v>1</v>
      </c>
      <c r="I320" s="158"/>
      <c r="J320" s="159">
        <f t="shared" si="30"/>
        <v>0</v>
      </c>
      <c r="K320" s="155" t="s">
        <v>3</v>
      </c>
      <c r="L320" s="34"/>
      <c r="M320" s="160" t="s">
        <v>3</v>
      </c>
      <c r="N320" s="161" t="s">
        <v>43</v>
      </c>
      <c r="O320" s="54"/>
      <c r="P320" s="162">
        <f t="shared" si="31"/>
        <v>0</v>
      </c>
      <c r="Q320" s="162">
        <v>0</v>
      </c>
      <c r="R320" s="162">
        <f t="shared" si="32"/>
        <v>0</v>
      </c>
      <c r="S320" s="162">
        <v>0</v>
      </c>
      <c r="T320" s="163">
        <f t="shared" si="33"/>
        <v>0</v>
      </c>
      <c r="U320" s="33"/>
      <c r="V320" s="33"/>
      <c r="W320" s="33"/>
      <c r="X320" s="33"/>
      <c r="Y320" s="33"/>
      <c r="Z320" s="33"/>
      <c r="AA320" s="33"/>
      <c r="AB320" s="33"/>
      <c r="AC320" s="33"/>
      <c r="AD320" s="33"/>
      <c r="AE320" s="33"/>
      <c r="AR320" s="164" t="s">
        <v>158</v>
      </c>
      <c r="AT320" s="164" t="s">
        <v>153</v>
      </c>
      <c r="AU320" s="164" t="s">
        <v>158</v>
      </c>
      <c r="AY320" s="18" t="s">
        <v>150</v>
      </c>
      <c r="BE320" s="165">
        <f t="shared" si="34"/>
        <v>0</v>
      </c>
      <c r="BF320" s="165">
        <f t="shared" si="35"/>
        <v>0</v>
      </c>
      <c r="BG320" s="165">
        <f t="shared" si="36"/>
        <v>0</v>
      </c>
      <c r="BH320" s="165">
        <f t="shared" si="37"/>
        <v>0</v>
      </c>
      <c r="BI320" s="165">
        <f t="shared" si="38"/>
        <v>0</v>
      </c>
      <c r="BJ320" s="18" t="s">
        <v>80</v>
      </c>
      <c r="BK320" s="165">
        <f t="shared" si="39"/>
        <v>0</v>
      </c>
      <c r="BL320" s="18" t="s">
        <v>158</v>
      </c>
      <c r="BM320" s="164" t="s">
        <v>1712</v>
      </c>
    </row>
    <row r="321" spans="1:65" s="2" customFormat="1" ht="29.25">
      <c r="A321" s="33"/>
      <c r="B321" s="34"/>
      <c r="C321" s="33"/>
      <c r="D321" s="167" t="s">
        <v>1491</v>
      </c>
      <c r="E321" s="33"/>
      <c r="F321" s="178" t="s">
        <v>1613</v>
      </c>
      <c r="G321" s="33"/>
      <c r="H321" s="33"/>
      <c r="I321" s="92"/>
      <c r="J321" s="33"/>
      <c r="K321" s="33"/>
      <c r="L321" s="34"/>
      <c r="M321" s="176"/>
      <c r="N321" s="177"/>
      <c r="O321" s="54"/>
      <c r="P321" s="54"/>
      <c r="Q321" s="54"/>
      <c r="R321" s="54"/>
      <c r="S321" s="54"/>
      <c r="T321" s="55"/>
      <c r="U321" s="33"/>
      <c r="V321" s="33"/>
      <c r="W321" s="33"/>
      <c r="X321" s="33"/>
      <c r="Y321" s="33"/>
      <c r="Z321" s="33"/>
      <c r="AA321" s="33"/>
      <c r="AB321" s="33"/>
      <c r="AC321" s="33"/>
      <c r="AD321" s="33"/>
      <c r="AE321" s="33"/>
      <c r="AT321" s="18" t="s">
        <v>1491</v>
      </c>
      <c r="AU321" s="18" t="s">
        <v>158</v>
      </c>
    </row>
    <row r="322" spans="1:65" s="15" customFormat="1" ht="20.85" customHeight="1">
      <c r="B322" s="200"/>
      <c r="D322" s="201" t="s">
        <v>71</v>
      </c>
      <c r="E322" s="201" t="s">
        <v>1627</v>
      </c>
      <c r="F322" s="201" t="s">
        <v>1628</v>
      </c>
      <c r="I322" s="202"/>
      <c r="J322" s="203">
        <f>BK322</f>
        <v>0</v>
      </c>
      <c r="L322" s="200"/>
      <c r="M322" s="204"/>
      <c r="N322" s="205"/>
      <c r="O322" s="205"/>
      <c r="P322" s="206">
        <f>SUM(P323:P326)</f>
        <v>0</v>
      </c>
      <c r="Q322" s="205"/>
      <c r="R322" s="206">
        <f>SUM(R323:R326)</f>
        <v>0</v>
      </c>
      <c r="S322" s="205"/>
      <c r="T322" s="207">
        <f>SUM(T323:T326)</f>
        <v>0</v>
      </c>
      <c r="AR322" s="201" t="s">
        <v>80</v>
      </c>
      <c r="AT322" s="208" t="s">
        <v>71</v>
      </c>
      <c r="AU322" s="208" t="s">
        <v>151</v>
      </c>
      <c r="AY322" s="201" t="s">
        <v>150</v>
      </c>
      <c r="BK322" s="209">
        <f>SUM(BK323:BK326)</f>
        <v>0</v>
      </c>
    </row>
    <row r="323" spans="1:65" s="2" customFormat="1" ht="16.5" customHeight="1">
      <c r="A323" s="33"/>
      <c r="B323" s="152"/>
      <c r="C323" s="153" t="s">
        <v>905</v>
      </c>
      <c r="D323" s="153" t="s">
        <v>153</v>
      </c>
      <c r="E323" s="154" t="s">
        <v>1713</v>
      </c>
      <c r="F323" s="155" t="s">
        <v>1714</v>
      </c>
      <c r="G323" s="156" t="s">
        <v>451</v>
      </c>
      <c r="H323" s="157">
        <v>3700</v>
      </c>
      <c r="I323" s="158"/>
      <c r="J323" s="159">
        <f>ROUND(I323*H323,2)</f>
        <v>0</v>
      </c>
      <c r="K323" s="155" t="s">
        <v>3</v>
      </c>
      <c r="L323" s="34"/>
      <c r="M323" s="160" t="s">
        <v>3</v>
      </c>
      <c r="N323" s="161" t="s">
        <v>43</v>
      </c>
      <c r="O323" s="54"/>
      <c r="P323" s="162">
        <f>O323*H323</f>
        <v>0</v>
      </c>
      <c r="Q323" s="162">
        <v>0</v>
      </c>
      <c r="R323" s="162">
        <f>Q323*H323</f>
        <v>0</v>
      </c>
      <c r="S323" s="162">
        <v>0</v>
      </c>
      <c r="T323" s="163">
        <f>S323*H323</f>
        <v>0</v>
      </c>
      <c r="U323" s="33"/>
      <c r="V323" s="33"/>
      <c r="W323" s="33"/>
      <c r="X323" s="33"/>
      <c r="Y323" s="33"/>
      <c r="Z323" s="33"/>
      <c r="AA323" s="33"/>
      <c r="AB323" s="33"/>
      <c r="AC323" s="33"/>
      <c r="AD323" s="33"/>
      <c r="AE323" s="33"/>
      <c r="AR323" s="164" t="s">
        <v>158</v>
      </c>
      <c r="AT323" s="164" t="s">
        <v>153</v>
      </c>
      <c r="AU323" s="164" t="s">
        <v>158</v>
      </c>
      <c r="AY323" s="18" t="s">
        <v>150</v>
      </c>
      <c r="BE323" s="165">
        <f>IF(N323="základní",J323,0)</f>
        <v>0</v>
      </c>
      <c r="BF323" s="165">
        <f>IF(N323="snížená",J323,0)</f>
        <v>0</v>
      </c>
      <c r="BG323" s="165">
        <f>IF(N323="zákl. přenesená",J323,0)</f>
        <v>0</v>
      </c>
      <c r="BH323" s="165">
        <f>IF(N323="sníž. přenesená",J323,0)</f>
        <v>0</v>
      </c>
      <c r="BI323" s="165">
        <f>IF(N323="nulová",J323,0)</f>
        <v>0</v>
      </c>
      <c r="BJ323" s="18" t="s">
        <v>80</v>
      </c>
      <c r="BK323" s="165">
        <f>ROUND(I323*H323,2)</f>
        <v>0</v>
      </c>
      <c r="BL323" s="18" t="s">
        <v>158</v>
      </c>
      <c r="BM323" s="164" t="s">
        <v>1715</v>
      </c>
    </row>
    <row r="324" spans="1:65" s="2" customFormat="1" ht="19.5">
      <c r="A324" s="33"/>
      <c r="B324" s="34"/>
      <c r="C324" s="33"/>
      <c r="D324" s="167" t="s">
        <v>1491</v>
      </c>
      <c r="E324" s="33"/>
      <c r="F324" s="178" t="s">
        <v>1587</v>
      </c>
      <c r="G324" s="33"/>
      <c r="H324" s="33"/>
      <c r="I324" s="92"/>
      <c r="J324" s="33"/>
      <c r="K324" s="33"/>
      <c r="L324" s="34"/>
      <c r="M324" s="176"/>
      <c r="N324" s="177"/>
      <c r="O324" s="54"/>
      <c r="P324" s="54"/>
      <c r="Q324" s="54"/>
      <c r="R324" s="54"/>
      <c r="S324" s="54"/>
      <c r="T324" s="55"/>
      <c r="U324" s="33"/>
      <c r="V324" s="33"/>
      <c r="W324" s="33"/>
      <c r="X324" s="33"/>
      <c r="Y324" s="33"/>
      <c r="Z324" s="33"/>
      <c r="AA324" s="33"/>
      <c r="AB324" s="33"/>
      <c r="AC324" s="33"/>
      <c r="AD324" s="33"/>
      <c r="AE324" s="33"/>
      <c r="AT324" s="18" t="s">
        <v>1491</v>
      </c>
      <c r="AU324" s="18" t="s">
        <v>158</v>
      </c>
    </row>
    <row r="325" spans="1:65" s="2" customFormat="1" ht="16.5" customHeight="1">
      <c r="A325" s="33"/>
      <c r="B325" s="152"/>
      <c r="C325" s="153" t="s">
        <v>910</v>
      </c>
      <c r="D325" s="153" t="s">
        <v>153</v>
      </c>
      <c r="E325" s="154" t="s">
        <v>1716</v>
      </c>
      <c r="F325" s="155" t="s">
        <v>1717</v>
      </c>
      <c r="G325" s="156" t="s">
        <v>451</v>
      </c>
      <c r="H325" s="157">
        <v>40</v>
      </c>
      <c r="I325" s="158"/>
      <c r="J325" s="159">
        <f>ROUND(I325*H325,2)</f>
        <v>0</v>
      </c>
      <c r="K325" s="155" t="s">
        <v>3</v>
      </c>
      <c r="L325" s="34"/>
      <c r="M325" s="160" t="s">
        <v>3</v>
      </c>
      <c r="N325" s="161" t="s">
        <v>43</v>
      </c>
      <c r="O325" s="54"/>
      <c r="P325" s="162">
        <f>O325*H325</f>
        <v>0</v>
      </c>
      <c r="Q325" s="162">
        <v>0</v>
      </c>
      <c r="R325" s="162">
        <f>Q325*H325</f>
        <v>0</v>
      </c>
      <c r="S325" s="162">
        <v>0</v>
      </c>
      <c r="T325" s="163">
        <f>S325*H325</f>
        <v>0</v>
      </c>
      <c r="U325" s="33"/>
      <c r="V325" s="33"/>
      <c r="W325" s="33"/>
      <c r="X325" s="33"/>
      <c r="Y325" s="33"/>
      <c r="Z325" s="33"/>
      <c r="AA325" s="33"/>
      <c r="AB325" s="33"/>
      <c r="AC325" s="33"/>
      <c r="AD325" s="33"/>
      <c r="AE325" s="33"/>
      <c r="AR325" s="164" t="s">
        <v>158</v>
      </c>
      <c r="AT325" s="164" t="s">
        <v>153</v>
      </c>
      <c r="AU325" s="164" t="s">
        <v>158</v>
      </c>
      <c r="AY325" s="18" t="s">
        <v>150</v>
      </c>
      <c r="BE325" s="165">
        <f>IF(N325="základní",J325,0)</f>
        <v>0</v>
      </c>
      <c r="BF325" s="165">
        <f>IF(N325="snížená",J325,0)</f>
        <v>0</v>
      </c>
      <c r="BG325" s="165">
        <f>IF(N325="zákl. přenesená",J325,0)</f>
        <v>0</v>
      </c>
      <c r="BH325" s="165">
        <f>IF(N325="sníž. přenesená",J325,0)</f>
        <v>0</v>
      </c>
      <c r="BI325" s="165">
        <f>IF(N325="nulová",J325,0)</f>
        <v>0</v>
      </c>
      <c r="BJ325" s="18" t="s">
        <v>80</v>
      </c>
      <c r="BK325" s="165">
        <f>ROUND(I325*H325,2)</f>
        <v>0</v>
      </c>
      <c r="BL325" s="18" t="s">
        <v>158</v>
      </c>
      <c r="BM325" s="164" t="s">
        <v>1718</v>
      </c>
    </row>
    <row r="326" spans="1:65" s="2" customFormat="1" ht="19.5">
      <c r="A326" s="33"/>
      <c r="B326" s="34"/>
      <c r="C326" s="33"/>
      <c r="D326" s="167" t="s">
        <v>1491</v>
      </c>
      <c r="E326" s="33"/>
      <c r="F326" s="178" t="s">
        <v>1587</v>
      </c>
      <c r="G326" s="33"/>
      <c r="H326" s="33"/>
      <c r="I326" s="92"/>
      <c r="J326" s="33"/>
      <c r="K326" s="33"/>
      <c r="L326" s="34"/>
      <c r="M326" s="176"/>
      <c r="N326" s="177"/>
      <c r="O326" s="54"/>
      <c r="P326" s="54"/>
      <c r="Q326" s="54"/>
      <c r="R326" s="54"/>
      <c r="S326" s="54"/>
      <c r="T326" s="55"/>
      <c r="U326" s="33"/>
      <c r="V326" s="33"/>
      <c r="W326" s="33"/>
      <c r="X326" s="33"/>
      <c r="Y326" s="33"/>
      <c r="Z326" s="33"/>
      <c r="AA326" s="33"/>
      <c r="AB326" s="33"/>
      <c r="AC326" s="33"/>
      <c r="AD326" s="33"/>
      <c r="AE326" s="33"/>
      <c r="AT326" s="18" t="s">
        <v>1491</v>
      </c>
      <c r="AU326" s="18" t="s">
        <v>158</v>
      </c>
    </row>
    <row r="327" spans="1:65" s="15" customFormat="1" ht="20.85" customHeight="1">
      <c r="B327" s="200"/>
      <c r="D327" s="201" t="s">
        <v>71</v>
      </c>
      <c r="E327" s="201" t="s">
        <v>1719</v>
      </c>
      <c r="F327" s="201" t="s">
        <v>1720</v>
      </c>
      <c r="I327" s="202"/>
      <c r="J327" s="203">
        <f>BK327</f>
        <v>0</v>
      </c>
      <c r="L327" s="200"/>
      <c r="M327" s="204"/>
      <c r="N327" s="205"/>
      <c r="O327" s="205"/>
      <c r="P327" s="206">
        <f>SUM(P328:P330)</f>
        <v>0</v>
      </c>
      <c r="Q327" s="205"/>
      <c r="R327" s="206">
        <f>SUM(R328:R330)</f>
        <v>0</v>
      </c>
      <c r="S327" s="205"/>
      <c r="T327" s="207">
        <f>SUM(T328:T330)</f>
        <v>0</v>
      </c>
      <c r="AR327" s="201" t="s">
        <v>80</v>
      </c>
      <c r="AT327" s="208" t="s">
        <v>71</v>
      </c>
      <c r="AU327" s="208" t="s">
        <v>151</v>
      </c>
      <c r="AY327" s="201" t="s">
        <v>150</v>
      </c>
      <c r="BK327" s="209">
        <f>SUM(BK328:BK330)</f>
        <v>0</v>
      </c>
    </row>
    <row r="328" spans="1:65" s="2" customFormat="1" ht="16.5" customHeight="1">
      <c r="A328" s="33"/>
      <c r="B328" s="152"/>
      <c r="C328" s="153" t="s">
        <v>915</v>
      </c>
      <c r="D328" s="153" t="s">
        <v>153</v>
      </c>
      <c r="E328" s="154" t="s">
        <v>1721</v>
      </c>
      <c r="F328" s="155" t="s">
        <v>1722</v>
      </c>
      <c r="G328" s="156" t="s">
        <v>451</v>
      </c>
      <c r="H328" s="157">
        <v>3700</v>
      </c>
      <c r="I328" s="158"/>
      <c r="J328" s="159">
        <f>ROUND(I328*H328,2)</f>
        <v>0</v>
      </c>
      <c r="K328" s="155" t="s">
        <v>3</v>
      </c>
      <c r="L328" s="34"/>
      <c r="M328" s="160" t="s">
        <v>3</v>
      </c>
      <c r="N328" s="161" t="s">
        <v>43</v>
      </c>
      <c r="O328" s="54"/>
      <c r="P328" s="162">
        <f>O328*H328</f>
        <v>0</v>
      </c>
      <c r="Q328" s="162">
        <v>0</v>
      </c>
      <c r="R328" s="162">
        <f>Q328*H328</f>
        <v>0</v>
      </c>
      <c r="S328" s="162">
        <v>0</v>
      </c>
      <c r="T328" s="163">
        <f>S328*H328</f>
        <v>0</v>
      </c>
      <c r="U328" s="33"/>
      <c r="V328" s="33"/>
      <c r="W328" s="33"/>
      <c r="X328" s="33"/>
      <c r="Y328" s="33"/>
      <c r="Z328" s="33"/>
      <c r="AA328" s="33"/>
      <c r="AB328" s="33"/>
      <c r="AC328" s="33"/>
      <c r="AD328" s="33"/>
      <c r="AE328" s="33"/>
      <c r="AR328" s="164" t="s">
        <v>158</v>
      </c>
      <c r="AT328" s="164" t="s">
        <v>153</v>
      </c>
      <c r="AU328" s="164" t="s">
        <v>158</v>
      </c>
      <c r="AY328" s="18" t="s">
        <v>150</v>
      </c>
      <c r="BE328" s="165">
        <f>IF(N328="základní",J328,0)</f>
        <v>0</v>
      </c>
      <c r="BF328" s="165">
        <f>IF(N328="snížená",J328,0)</f>
        <v>0</v>
      </c>
      <c r="BG328" s="165">
        <f>IF(N328="zákl. přenesená",J328,0)</f>
        <v>0</v>
      </c>
      <c r="BH328" s="165">
        <f>IF(N328="sníž. přenesená",J328,0)</f>
        <v>0</v>
      </c>
      <c r="BI328" s="165">
        <f>IF(N328="nulová",J328,0)</f>
        <v>0</v>
      </c>
      <c r="BJ328" s="18" t="s">
        <v>80</v>
      </c>
      <c r="BK328" s="165">
        <f>ROUND(I328*H328,2)</f>
        <v>0</v>
      </c>
      <c r="BL328" s="18" t="s">
        <v>158</v>
      </c>
      <c r="BM328" s="164" t="s">
        <v>1723</v>
      </c>
    </row>
    <row r="329" spans="1:65" s="2" customFormat="1" ht="16.5" customHeight="1">
      <c r="A329" s="33"/>
      <c r="B329" s="152"/>
      <c r="C329" s="153" t="s">
        <v>919</v>
      </c>
      <c r="D329" s="153" t="s">
        <v>153</v>
      </c>
      <c r="E329" s="154" t="s">
        <v>1724</v>
      </c>
      <c r="F329" s="155" t="s">
        <v>1725</v>
      </c>
      <c r="G329" s="156" t="s">
        <v>451</v>
      </c>
      <c r="H329" s="157">
        <v>40</v>
      </c>
      <c r="I329" s="158"/>
      <c r="J329" s="159">
        <f>ROUND(I329*H329,2)</f>
        <v>0</v>
      </c>
      <c r="K329" s="155" t="s">
        <v>3</v>
      </c>
      <c r="L329" s="34"/>
      <c r="M329" s="160" t="s">
        <v>3</v>
      </c>
      <c r="N329" s="161" t="s">
        <v>43</v>
      </c>
      <c r="O329" s="54"/>
      <c r="P329" s="162">
        <f>O329*H329</f>
        <v>0</v>
      </c>
      <c r="Q329" s="162">
        <v>0</v>
      </c>
      <c r="R329" s="162">
        <f>Q329*H329</f>
        <v>0</v>
      </c>
      <c r="S329" s="162">
        <v>0</v>
      </c>
      <c r="T329" s="163">
        <f>S329*H329</f>
        <v>0</v>
      </c>
      <c r="U329" s="33"/>
      <c r="V329" s="33"/>
      <c r="W329" s="33"/>
      <c r="X329" s="33"/>
      <c r="Y329" s="33"/>
      <c r="Z329" s="33"/>
      <c r="AA329" s="33"/>
      <c r="AB329" s="33"/>
      <c r="AC329" s="33"/>
      <c r="AD329" s="33"/>
      <c r="AE329" s="33"/>
      <c r="AR329" s="164" t="s">
        <v>158</v>
      </c>
      <c r="AT329" s="164" t="s">
        <v>153</v>
      </c>
      <c r="AU329" s="164" t="s">
        <v>158</v>
      </c>
      <c r="AY329" s="18" t="s">
        <v>150</v>
      </c>
      <c r="BE329" s="165">
        <f>IF(N329="základní",J329,0)</f>
        <v>0</v>
      </c>
      <c r="BF329" s="165">
        <f>IF(N329="snížená",J329,0)</f>
        <v>0</v>
      </c>
      <c r="BG329" s="165">
        <f>IF(N329="zákl. přenesená",J329,0)</f>
        <v>0</v>
      </c>
      <c r="BH329" s="165">
        <f>IF(N329="sníž. přenesená",J329,0)</f>
        <v>0</v>
      </c>
      <c r="BI329" s="165">
        <f>IF(N329="nulová",J329,0)</f>
        <v>0</v>
      </c>
      <c r="BJ329" s="18" t="s">
        <v>80</v>
      </c>
      <c r="BK329" s="165">
        <f>ROUND(I329*H329,2)</f>
        <v>0</v>
      </c>
      <c r="BL329" s="18" t="s">
        <v>158</v>
      </c>
      <c r="BM329" s="164" t="s">
        <v>1726</v>
      </c>
    </row>
    <row r="330" spans="1:65" s="2" customFormat="1" ht="29.25">
      <c r="A330" s="33"/>
      <c r="B330" s="34"/>
      <c r="C330" s="33"/>
      <c r="D330" s="167" t="s">
        <v>1491</v>
      </c>
      <c r="E330" s="33"/>
      <c r="F330" s="178" t="s">
        <v>1613</v>
      </c>
      <c r="G330" s="33"/>
      <c r="H330" s="33"/>
      <c r="I330" s="92"/>
      <c r="J330" s="33"/>
      <c r="K330" s="33"/>
      <c r="L330" s="34"/>
      <c r="M330" s="176"/>
      <c r="N330" s="177"/>
      <c r="O330" s="54"/>
      <c r="P330" s="54"/>
      <c r="Q330" s="54"/>
      <c r="R330" s="54"/>
      <c r="S330" s="54"/>
      <c r="T330" s="55"/>
      <c r="U330" s="33"/>
      <c r="V330" s="33"/>
      <c r="W330" s="33"/>
      <c r="X330" s="33"/>
      <c r="Y330" s="33"/>
      <c r="Z330" s="33"/>
      <c r="AA330" s="33"/>
      <c r="AB330" s="33"/>
      <c r="AC330" s="33"/>
      <c r="AD330" s="33"/>
      <c r="AE330" s="33"/>
      <c r="AT330" s="18" t="s">
        <v>1491</v>
      </c>
      <c r="AU330" s="18" t="s">
        <v>158</v>
      </c>
    </row>
    <row r="331" spans="1:65" s="15" customFormat="1" ht="20.85" customHeight="1">
      <c r="B331" s="200"/>
      <c r="D331" s="201" t="s">
        <v>71</v>
      </c>
      <c r="E331" s="201" t="s">
        <v>1534</v>
      </c>
      <c r="F331" s="201" t="s">
        <v>1535</v>
      </c>
      <c r="I331" s="202"/>
      <c r="J331" s="203">
        <f>BK331</f>
        <v>0</v>
      </c>
      <c r="L331" s="200"/>
      <c r="M331" s="204"/>
      <c r="N331" s="205"/>
      <c r="O331" s="205"/>
      <c r="P331" s="206">
        <f>SUM(P332:P346)</f>
        <v>0</v>
      </c>
      <c r="Q331" s="205"/>
      <c r="R331" s="206">
        <f>SUM(R332:R346)</f>
        <v>0</v>
      </c>
      <c r="S331" s="205"/>
      <c r="T331" s="207">
        <f>SUM(T332:T346)</f>
        <v>0</v>
      </c>
      <c r="AR331" s="201" t="s">
        <v>80</v>
      </c>
      <c r="AT331" s="208" t="s">
        <v>71</v>
      </c>
      <c r="AU331" s="208" t="s">
        <v>151</v>
      </c>
      <c r="AY331" s="201" t="s">
        <v>150</v>
      </c>
      <c r="BK331" s="209">
        <f>SUM(BK332:BK346)</f>
        <v>0</v>
      </c>
    </row>
    <row r="332" spans="1:65" s="2" customFormat="1" ht="24" customHeight="1">
      <c r="A332" s="33"/>
      <c r="B332" s="152"/>
      <c r="C332" s="153" t="s">
        <v>923</v>
      </c>
      <c r="D332" s="153" t="s">
        <v>153</v>
      </c>
      <c r="E332" s="154" t="s">
        <v>1727</v>
      </c>
      <c r="F332" s="155" t="s">
        <v>1728</v>
      </c>
      <c r="G332" s="156" t="s">
        <v>451</v>
      </c>
      <c r="H332" s="157">
        <v>90</v>
      </c>
      <c r="I332" s="158"/>
      <c r="J332" s="159">
        <f>ROUND(I332*H332,2)</f>
        <v>0</v>
      </c>
      <c r="K332" s="155" t="s">
        <v>3</v>
      </c>
      <c r="L332" s="34"/>
      <c r="M332" s="160" t="s">
        <v>3</v>
      </c>
      <c r="N332" s="161" t="s">
        <v>43</v>
      </c>
      <c r="O332" s="54"/>
      <c r="P332" s="162">
        <f>O332*H332</f>
        <v>0</v>
      </c>
      <c r="Q332" s="162">
        <v>0</v>
      </c>
      <c r="R332" s="162">
        <f>Q332*H332</f>
        <v>0</v>
      </c>
      <c r="S332" s="162">
        <v>0</v>
      </c>
      <c r="T332" s="163">
        <f>S332*H332</f>
        <v>0</v>
      </c>
      <c r="U332" s="33"/>
      <c r="V332" s="33"/>
      <c r="W332" s="33"/>
      <c r="X332" s="33"/>
      <c r="Y332" s="33"/>
      <c r="Z332" s="33"/>
      <c r="AA332" s="33"/>
      <c r="AB332" s="33"/>
      <c r="AC332" s="33"/>
      <c r="AD332" s="33"/>
      <c r="AE332" s="33"/>
      <c r="AR332" s="164" t="s">
        <v>158</v>
      </c>
      <c r="AT332" s="164" t="s">
        <v>153</v>
      </c>
      <c r="AU332" s="164" t="s">
        <v>158</v>
      </c>
      <c r="AY332" s="18" t="s">
        <v>150</v>
      </c>
      <c r="BE332" s="165">
        <f>IF(N332="základní",J332,0)</f>
        <v>0</v>
      </c>
      <c r="BF332" s="165">
        <f>IF(N332="snížená",J332,0)</f>
        <v>0</v>
      </c>
      <c r="BG332" s="165">
        <f>IF(N332="zákl. přenesená",J332,0)</f>
        <v>0</v>
      </c>
      <c r="BH332" s="165">
        <f>IF(N332="sníž. přenesená",J332,0)</f>
        <v>0</v>
      </c>
      <c r="BI332" s="165">
        <f>IF(N332="nulová",J332,0)</f>
        <v>0</v>
      </c>
      <c r="BJ332" s="18" t="s">
        <v>80</v>
      </c>
      <c r="BK332" s="165">
        <f>ROUND(I332*H332,2)</f>
        <v>0</v>
      </c>
      <c r="BL332" s="18" t="s">
        <v>158</v>
      </c>
      <c r="BM332" s="164" t="s">
        <v>1710</v>
      </c>
    </row>
    <row r="333" spans="1:65" s="2" customFormat="1" ht="19.5">
      <c r="A333" s="33"/>
      <c r="B333" s="34"/>
      <c r="C333" s="33"/>
      <c r="D333" s="167" t="s">
        <v>1491</v>
      </c>
      <c r="E333" s="33"/>
      <c r="F333" s="178" t="s">
        <v>1587</v>
      </c>
      <c r="G333" s="33"/>
      <c r="H333" s="33"/>
      <c r="I333" s="92"/>
      <c r="J333" s="33"/>
      <c r="K333" s="33"/>
      <c r="L333" s="34"/>
      <c r="M333" s="176"/>
      <c r="N333" s="177"/>
      <c r="O333" s="54"/>
      <c r="P333" s="54"/>
      <c r="Q333" s="54"/>
      <c r="R333" s="54"/>
      <c r="S333" s="54"/>
      <c r="T333" s="55"/>
      <c r="U333" s="33"/>
      <c r="V333" s="33"/>
      <c r="W333" s="33"/>
      <c r="X333" s="33"/>
      <c r="Y333" s="33"/>
      <c r="Z333" s="33"/>
      <c r="AA333" s="33"/>
      <c r="AB333" s="33"/>
      <c r="AC333" s="33"/>
      <c r="AD333" s="33"/>
      <c r="AE333" s="33"/>
      <c r="AT333" s="18" t="s">
        <v>1491</v>
      </c>
      <c r="AU333" s="18" t="s">
        <v>158</v>
      </c>
    </row>
    <row r="334" spans="1:65" s="2" customFormat="1" ht="16.5" customHeight="1">
      <c r="A334" s="33"/>
      <c r="B334" s="152"/>
      <c r="C334" s="153" t="s">
        <v>927</v>
      </c>
      <c r="D334" s="153" t="s">
        <v>153</v>
      </c>
      <c r="E334" s="154" t="s">
        <v>1729</v>
      </c>
      <c r="F334" s="155" t="s">
        <v>1730</v>
      </c>
      <c r="G334" s="156" t="s">
        <v>451</v>
      </c>
      <c r="H334" s="157">
        <v>20</v>
      </c>
      <c r="I334" s="158"/>
      <c r="J334" s="159">
        <f>ROUND(I334*H334,2)</f>
        <v>0</v>
      </c>
      <c r="K334" s="155" t="s">
        <v>3</v>
      </c>
      <c r="L334" s="34"/>
      <c r="M334" s="160" t="s">
        <v>3</v>
      </c>
      <c r="N334" s="161" t="s">
        <v>43</v>
      </c>
      <c r="O334" s="54"/>
      <c r="P334" s="162">
        <f>O334*H334</f>
        <v>0</v>
      </c>
      <c r="Q334" s="162">
        <v>0</v>
      </c>
      <c r="R334" s="162">
        <f>Q334*H334</f>
        <v>0</v>
      </c>
      <c r="S334" s="162">
        <v>0</v>
      </c>
      <c r="T334" s="163">
        <f>S334*H334</f>
        <v>0</v>
      </c>
      <c r="U334" s="33"/>
      <c r="V334" s="33"/>
      <c r="W334" s="33"/>
      <c r="X334" s="33"/>
      <c r="Y334" s="33"/>
      <c r="Z334" s="33"/>
      <c r="AA334" s="33"/>
      <c r="AB334" s="33"/>
      <c r="AC334" s="33"/>
      <c r="AD334" s="33"/>
      <c r="AE334" s="33"/>
      <c r="AR334" s="164" t="s">
        <v>158</v>
      </c>
      <c r="AT334" s="164" t="s">
        <v>153</v>
      </c>
      <c r="AU334" s="164" t="s">
        <v>158</v>
      </c>
      <c r="AY334" s="18" t="s">
        <v>150</v>
      </c>
      <c r="BE334" s="165">
        <f>IF(N334="základní",J334,0)</f>
        <v>0</v>
      </c>
      <c r="BF334" s="165">
        <f>IF(N334="snížená",J334,0)</f>
        <v>0</v>
      </c>
      <c r="BG334" s="165">
        <f>IF(N334="zákl. přenesená",J334,0)</f>
        <v>0</v>
      </c>
      <c r="BH334" s="165">
        <f>IF(N334="sníž. přenesená",J334,0)</f>
        <v>0</v>
      </c>
      <c r="BI334" s="165">
        <f>IF(N334="nulová",J334,0)</f>
        <v>0</v>
      </c>
      <c r="BJ334" s="18" t="s">
        <v>80</v>
      </c>
      <c r="BK334" s="165">
        <f>ROUND(I334*H334,2)</f>
        <v>0</v>
      </c>
      <c r="BL334" s="18" t="s">
        <v>158</v>
      </c>
      <c r="BM334" s="164" t="s">
        <v>1731</v>
      </c>
    </row>
    <row r="335" spans="1:65" s="2" customFormat="1" ht="19.5">
      <c r="A335" s="33"/>
      <c r="B335" s="34"/>
      <c r="C335" s="33"/>
      <c r="D335" s="167" t="s">
        <v>1491</v>
      </c>
      <c r="E335" s="33"/>
      <c r="F335" s="178" t="s">
        <v>1587</v>
      </c>
      <c r="G335" s="33"/>
      <c r="H335" s="33"/>
      <c r="I335" s="92"/>
      <c r="J335" s="33"/>
      <c r="K335" s="33"/>
      <c r="L335" s="34"/>
      <c r="M335" s="176"/>
      <c r="N335" s="177"/>
      <c r="O335" s="54"/>
      <c r="P335" s="54"/>
      <c r="Q335" s="54"/>
      <c r="R335" s="54"/>
      <c r="S335" s="54"/>
      <c r="T335" s="55"/>
      <c r="U335" s="33"/>
      <c r="V335" s="33"/>
      <c r="W335" s="33"/>
      <c r="X335" s="33"/>
      <c r="Y335" s="33"/>
      <c r="Z335" s="33"/>
      <c r="AA335" s="33"/>
      <c r="AB335" s="33"/>
      <c r="AC335" s="33"/>
      <c r="AD335" s="33"/>
      <c r="AE335" s="33"/>
      <c r="AT335" s="18" t="s">
        <v>1491</v>
      </c>
      <c r="AU335" s="18" t="s">
        <v>158</v>
      </c>
    </row>
    <row r="336" spans="1:65" s="2" customFormat="1" ht="16.5" customHeight="1">
      <c r="A336" s="33"/>
      <c r="B336" s="152"/>
      <c r="C336" s="153" t="s">
        <v>932</v>
      </c>
      <c r="D336" s="153" t="s">
        <v>153</v>
      </c>
      <c r="E336" s="154" t="s">
        <v>1732</v>
      </c>
      <c r="F336" s="155" t="s">
        <v>1733</v>
      </c>
      <c r="G336" s="156" t="s">
        <v>451</v>
      </c>
      <c r="H336" s="157">
        <v>80</v>
      </c>
      <c r="I336" s="158"/>
      <c r="J336" s="159">
        <f>ROUND(I336*H336,2)</f>
        <v>0</v>
      </c>
      <c r="K336" s="155" t="s">
        <v>3</v>
      </c>
      <c r="L336" s="34"/>
      <c r="M336" s="160" t="s">
        <v>3</v>
      </c>
      <c r="N336" s="161" t="s">
        <v>43</v>
      </c>
      <c r="O336" s="54"/>
      <c r="P336" s="162">
        <f>O336*H336</f>
        <v>0</v>
      </c>
      <c r="Q336" s="162">
        <v>0</v>
      </c>
      <c r="R336" s="162">
        <f>Q336*H336</f>
        <v>0</v>
      </c>
      <c r="S336" s="162">
        <v>0</v>
      </c>
      <c r="T336" s="163">
        <f>S336*H336</f>
        <v>0</v>
      </c>
      <c r="U336" s="33"/>
      <c r="V336" s="33"/>
      <c r="W336" s="33"/>
      <c r="X336" s="33"/>
      <c r="Y336" s="33"/>
      <c r="Z336" s="33"/>
      <c r="AA336" s="33"/>
      <c r="AB336" s="33"/>
      <c r="AC336" s="33"/>
      <c r="AD336" s="33"/>
      <c r="AE336" s="33"/>
      <c r="AR336" s="164" t="s">
        <v>158</v>
      </c>
      <c r="AT336" s="164" t="s">
        <v>153</v>
      </c>
      <c r="AU336" s="164" t="s">
        <v>158</v>
      </c>
      <c r="AY336" s="18" t="s">
        <v>150</v>
      </c>
      <c r="BE336" s="165">
        <f>IF(N336="základní",J336,0)</f>
        <v>0</v>
      </c>
      <c r="BF336" s="165">
        <f>IF(N336="snížená",J336,0)</f>
        <v>0</v>
      </c>
      <c r="BG336" s="165">
        <f>IF(N336="zákl. přenesená",J336,0)</f>
        <v>0</v>
      </c>
      <c r="BH336" s="165">
        <f>IF(N336="sníž. přenesená",J336,0)</f>
        <v>0</v>
      </c>
      <c r="BI336" s="165">
        <f>IF(N336="nulová",J336,0)</f>
        <v>0</v>
      </c>
      <c r="BJ336" s="18" t="s">
        <v>80</v>
      </c>
      <c r="BK336" s="165">
        <f>ROUND(I336*H336,2)</f>
        <v>0</v>
      </c>
      <c r="BL336" s="18" t="s">
        <v>158</v>
      </c>
      <c r="BM336" s="164" t="s">
        <v>1734</v>
      </c>
    </row>
    <row r="337" spans="1:65" s="2" customFormat="1" ht="19.5">
      <c r="A337" s="33"/>
      <c r="B337" s="34"/>
      <c r="C337" s="33"/>
      <c r="D337" s="167" t="s">
        <v>1491</v>
      </c>
      <c r="E337" s="33"/>
      <c r="F337" s="178" t="s">
        <v>1587</v>
      </c>
      <c r="G337" s="33"/>
      <c r="H337" s="33"/>
      <c r="I337" s="92"/>
      <c r="J337" s="33"/>
      <c r="K337" s="33"/>
      <c r="L337" s="34"/>
      <c r="M337" s="176"/>
      <c r="N337" s="177"/>
      <c r="O337" s="54"/>
      <c r="P337" s="54"/>
      <c r="Q337" s="54"/>
      <c r="R337" s="54"/>
      <c r="S337" s="54"/>
      <c r="T337" s="55"/>
      <c r="U337" s="33"/>
      <c r="V337" s="33"/>
      <c r="W337" s="33"/>
      <c r="X337" s="33"/>
      <c r="Y337" s="33"/>
      <c r="Z337" s="33"/>
      <c r="AA337" s="33"/>
      <c r="AB337" s="33"/>
      <c r="AC337" s="33"/>
      <c r="AD337" s="33"/>
      <c r="AE337" s="33"/>
      <c r="AT337" s="18" t="s">
        <v>1491</v>
      </c>
      <c r="AU337" s="18" t="s">
        <v>158</v>
      </c>
    </row>
    <row r="338" spans="1:65" s="2" customFormat="1" ht="16.5" customHeight="1">
      <c r="A338" s="33"/>
      <c r="B338" s="152"/>
      <c r="C338" s="153" t="s">
        <v>936</v>
      </c>
      <c r="D338" s="153" t="s">
        <v>153</v>
      </c>
      <c r="E338" s="154" t="s">
        <v>1735</v>
      </c>
      <c r="F338" s="155" t="s">
        <v>1620</v>
      </c>
      <c r="G338" s="156" t="s">
        <v>451</v>
      </c>
      <c r="H338" s="157">
        <v>100</v>
      </c>
      <c r="I338" s="158"/>
      <c r="J338" s="159">
        <f>ROUND(I338*H338,2)</f>
        <v>0</v>
      </c>
      <c r="K338" s="155" t="s">
        <v>3</v>
      </c>
      <c r="L338" s="34"/>
      <c r="M338" s="160" t="s">
        <v>3</v>
      </c>
      <c r="N338" s="161" t="s">
        <v>43</v>
      </c>
      <c r="O338" s="54"/>
      <c r="P338" s="162">
        <f>O338*H338</f>
        <v>0</v>
      </c>
      <c r="Q338" s="162">
        <v>0</v>
      </c>
      <c r="R338" s="162">
        <f>Q338*H338</f>
        <v>0</v>
      </c>
      <c r="S338" s="162">
        <v>0</v>
      </c>
      <c r="T338" s="163">
        <f>S338*H338</f>
        <v>0</v>
      </c>
      <c r="U338" s="33"/>
      <c r="V338" s="33"/>
      <c r="W338" s="33"/>
      <c r="X338" s="33"/>
      <c r="Y338" s="33"/>
      <c r="Z338" s="33"/>
      <c r="AA338" s="33"/>
      <c r="AB338" s="33"/>
      <c r="AC338" s="33"/>
      <c r="AD338" s="33"/>
      <c r="AE338" s="33"/>
      <c r="AR338" s="164" t="s">
        <v>158</v>
      </c>
      <c r="AT338" s="164" t="s">
        <v>153</v>
      </c>
      <c r="AU338" s="164" t="s">
        <v>158</v>
      </c>
      <c r="AY338" s="18" t="s">
        <v>150</v>
      </c>
      <c r="BE338" s="165">
        <f>IF(N338="základní",J338,0)</f>
        <v>0</v>
      </c>
      <c r="BF338" s="165">
        <f>IF(N338="snížená",J338,0)</f>
        <v>0</v>
      </c>
      <c r="BG338" s="165">
        <f>IF(N338="zákl. přenesená",J338,0)</f>
        <v>0</v>
      </c>
      <c r="BH338" s="165">
        <f>IF(N338="sníž. přenesená",J338,0)</f>
        <v>0</v>
      </c>
      <c r="BI338" s="165">
        <f>IF(N338="nulová",J338,0)</f>
        <v>0</v>
      </c>
      <c r="BJ338" s="18" t="s">
        <v>80</v>
      </c>
      <c r="BK338" s="165">
        <f>ROUND(I338*H338,2)</f>
        <v>0</v>
      </c>
      <c r="BL338" s="18" t="s">
        <v>158</v>
      </c>
      <c r="BM338" s="164" t="s">
        <v>1736</v>
      </c>
    </row>
    <row r="339" spans="1:65" s="2" customFormat="1" ht="19.5">
      <c r="A339" s="33"/>
      <c r="B339" s="34"/>
      <c r="C339" s="33"/>
      <c r="D339" s="167" t="s">
        <v>1491</v>
      </c>
      <c r="E339" s="33"/>
      <c r="F339" s="178" t="s">
        <v>1587</v>
      </c>
      <c r="G339" s="33"/>
      <c r="H339" s="33"/>
      <c r="I339" s="92"/>
      <c r="J339" s="33"/>
      <c r="K339" s="33"/>
      <c r="L339" s="34"/>
      <c r="M339" s="176"/>
      <c r="N339" s="177"/>
      <c r="O339" s="54"/>
      <c r="P339" s="54"/>
      <c r="Q339" s="54"/>
      <c r="R339" s="54"/>
      <c r="S339" s="54"/>
      <c r="T339" s="55"/>
      <c r="U339" s="33"/>
      <c r="V339" s="33"/>
      <c r="W339" s="33"/>
      <c r="X339" s="33"/>
      <c r="Y339" s="33"/>
      <c r="Z339" s="33"/>
      <c r="AA339" s="33"/>
      <c r="AB339" s="33"/>
      <c r="AC339" s="33"/>
      <c r="AD339" s="33"/>
      <c r="AE339" s="33"/>
      <c r="AT339" s="18" t="s">
        <v>1491</v>
      </c>
      <c r="AU339" s="18" t="s">
        <v>158</v>
      </c>
    </row>
    <row r="340" spans="1:65" s="2" customFormat="1" ht="16.5" customHeight="1">
      <c r="A340" s="33"/>
      <c r="B340" s="152"/>
      <c r="C340" s="153" t="s">
        <v>941</v>
      </c>
      <c r="D340" s="153" t="s">
        <v>153</v>
      </c>
      <c r="E340" s="154" t="s">
        <v>1737</v>
      </c>
      <c r="F340" s="155" t="s">
        <v>1738</v>
      </c>
      <c r="G340" s="156" t="s">
        <v>1490</v>
      </c>
      <c r="H340" s="157">
        <v>25</v>
      </c>
      <c r="I340" s="158"/>
      <c r="J340" s="159">
        <f>ROUND(I340*H340,2)</f>
        <v>0</v>
      </c>
      <c r="K340" s="155" t="s">
        <v>3</v>
      </c>
      <c r="L340" s="34"/>
      <c r="M340" s="160" t="s">
        <v>3</v>
      </c>
      <c r="N340" s="161" t="s">
        <v>43</v>
      </c>
      <c r="O340" s="54"/>
      <c r="P340" s="162">
        <f>O340*H340</f>
        <v>0</v>
      </c>
      <c r="Q340" s="162">
        <v>0</v>
      </c>
      <c r="R340" s="162">
        <f>Q340*H340</f>
        <v>0</v>
      </c>
      <c r="S340" s="162">
        <v>0</v>
      </c>
      <c r="T340" s="163">
        <f>S340*H340</f>
        <v>0</v>
      </c>
      <c r="U340" s="33"/>
      <c r="V340" s="33"/>
      <c r="W340" s="33"/>
      <c r="X340" s="33"/>
      <c r="Y340" s="33"/>
      <c r="Z340" s="33"/>
      <c r="AA340" s="33"/>
      <c r="AB340" s="33"/>
      <c r="AC340" s="33"/>
      <c r="AD340" s="33"/>
      <c r="AE340" s="33"/>
      <c r="AR340" s="164" t="s">
        <v>158</v>
      </c>
      <c r="AT340" s="164" t="s">
        <v>153</v>
      </c>
      <c r="AU340" s="164" t="s">
        <v>158</v>
      </c>
      <c r="AY340" s="18" t="s">
        <v>150</v>
      </c>
      <c r="BE340" s="165">
        <f>IF(N340="základní",J340,0)</f>
        <v>0</v>
      </c>
      <c r="BF340" s="165">
        <f>IF(N340="snížená",J340,0)</f>
        <v>0</v>
      </c>
      <c r="BG340" s="165">
        <f>IF(N340="zákl. přenesená",J340,0)</f>
        <v>0</v>
      </c>
      <c r="BH340" s="165">
        <f>IF(N340="sníž. přenesená",J340,0)</f>
        <v>0</v>
      </c>
      <c r="BI340" s="165">
        <f>IF(N340="nulová",J340,0)</f>
        <v>0</v>
      </c>
      <c r="BJ340" s="18" t="s">
        <v>80</v>
      </c>
      <c r="BK340" s="165">
        <f>ROUND(I340*H340,2)</f>
        <v>0</v>
      </c>
      <c r="BL340" s="18" t="s">
        <v>158</v>
      </c>
      <c r="BM340" s="164" t="s">
        <v>1739</v>
      </c>
    </row>
    <row r="341" spans="1:65" s="2" customFormat="1" ht="19.5">
      <c r="A341" s="33"/>
      <c r="B341" s="34"/>
      <c r="C341" s="33"/>
      <c r="D341" s="167" t="s">
        <v>1491</v>
      </c>
      <c r="E341" s="33"/>
      <c r="F341" s="178" t="s">
        <v>1587</v>
      </c>
      <c r="G341" s="33"/>
      <c r="H341" s="33"/>
      <c r="I341" s="92"/>
      <c r="J341" s="33"/>
      <c r="K341" s="33"/>
      <c r="L341" s="34"/>
      <c r="M341" s="176"/>
      <c r="N341" s="177"/>
      <c r="O341" s="54"/>
      <c r="P341" s="54"/>
      <c r="Q341" s="54"/>
      <c r="R341" s="54"/>
      <c r="S341" s="54"/>
      <c r="T341" s="55"/>
      <c r="U341" s="33"/>
      <c r="V341" s="33"/>
      <c r="W341" s="33"/>
      <c r="X341" s="33"/>
      <c r="Y341" s="33"/>
      <c r="Z341" s="33"/>
      <c r="AA341" s="33"/>
      <c r="AB341" s="33"/>
      <c r="AC341" s="33"/>
      <c r="AD341" s="33"/>
      <c r="AE341" s="33"/>
      <c r="AT341" s="18" t="s">
        <v>1491</v>
      </c>
      <c r="AU341" s="18" t="s">
        <v>158</v>
      </c>
    </row>
    <row r="342" spans="1:65" s="2" customFormat="1" ht="16.5" customHeight="1">
      <c r="A342" s="33"/>
      <c r="B342" s="152"/>
      <c r="C342" s="153" t="s">
        <v>946</v>
      </c>
      <c r="D342" s="153" t="s">
        <v>153</v>
      </c>
      <c r="E342" s="154" t="s">
        <v>1740</v>
      </c>
      <c r="F342" s="155" t="s">
        <v>1741</v>
      </c>
      <c r="G342" s="156" t="s">
        <v>1490</v>
      </c>
      <c r="H342" s="157">
        <v>2</v>
      </c>
      <c r="I342" s="158"/>
      <c r="J342" s="159">
        <f>ROUND(I342*H342,2)</f>
        <v>0</v>
      </c>
      <c r="K342" s="155" t="s">
        <v>3</v>
      </c>
      <c r="L342" s="34"/>
      <c r="M342" s="160" t="s">
        <v>3</v>
      </c>
      <c r="N342" s="161" t="s">
        <v>43</v>
      </c>
      <c r="O342" s="54"/>
      <c r="P342" s="162">
        <f>O342*H342</f>
        <v>0</v>
      </c>
      <c r="Q342" s="162">
        <v>0</v>
      </c>
      <c r="R342" s="162">
        <f>Q342*H342</f>
        <v>0</v>
      </c>
      <c r="S342" s="162">
        <v>0</v>
      </c>
      <c r="T342" s="163">
        <f>S342*H342</f>
        <v>0</v>
      </c>
      <c r="U342" s="33"/>
      <c r="V342" s="33"/>
      <c r="W342" s="33"/>
      <c r="X342" s="33"/>
      <c r="Y342" s="33"/>
      <c r="Z342" s="33"/>
      <c r="AA342" s="33"/>
      <c r="AB342" s="33"/>
      <c r="AC342" s="33"/>
      <c r="AD342" s="33"/>
      <c r="AE342" s="33"/>
      <c r="AR342" s="164" t="s">
        <v>158</v>
      </c>
      <c r="AT342" s="164" t="s">
        <v>153</v>
      </c>
      <c r="AU342" s="164" t="s">
        <v>158</v>
      </c>
      <c r="AY342" s="18" t="s">
        <v>150</v>
      </c>
      <c r="BE342" s="165">
        <f>IF(N342="základní",J342,0)</f>
        <v>0</v>
      </c>
      <c r="BF342" s="165">
        <f>IF(N342="snížená",J342,0)</f>
        <v>0</v>
      </c>
      <c r="BG342" s="165">
        <f>IF(N342="zákl. přenesená",J342,0)</f>
        <v>0</v>
      </c>
      <c r="BH342" s="165">
        <f>IF(N342="sníž. přenesená",J342,0)</f>
        <v>0</v>
      </c>
      <c r="BI342" s="165">
        <f>IF(N342="nulová",J342,0)</f>
        <v>0</v>
      </c>
      <c r="BJ342" s="18" t="s">
        <v>80</v>
      </c>
      <c r="BK342" s="165">
        <f>ROUND(I342*H342,2)</f>
        <v>0</v>
      </c>
      <c r="BL342" s="18" t="s">
        <v>158</v>
      </c>
      <c r="BM342" s="164" t="s">
        <v>1742</v>
      </c>
    </row>
    <row r="343" spans="1:65" s="2" customFormat="1" ht="19.5">
      <c r="A343" s="33"/>
      <c r="B343" s="34"/>
      <c r="C343" s="33"/>
      <c r="D343" s="167" t="s">
        <v>1491</v>
      </c>
      <c r="E343" s="33"/>
      <c r="F343" s="178" t="s">
        <v>1587</v>
      </c>
      <c r="G343" s="33"/>
      <c r="H343" s="33"/>
      <c r="I343" s="92"/>
      <c r="J343" s="33"/>
      <c r="K343" s="33"/>
      <c r="L343" s="34"/>
      <c r="M343" s="176"/>
      <c r="N343" s="177"/>
      <c r="O343" s="54"/>
      <c r="P343" s="54"/>
      <c r="Q343" s="54"/>
      <c r="R343" s="54"/>
      <c r="S343" s="54"/>
      <c r="T343" s="55"/>
      <c r="U343" s="33"/>
      <c r="V343" s="33"/>
      <c r="W343" s="33"/>
      <c r="X343" s="33"/>
      <c r="Y343" s="33"/>
      <c r="Z343" s="33"/>
      <c r="AA343" s="33"/>
      <c r="AB343" s="33"/>
      <c r="AC343" s="33"/>
      <c r="AD343" s="33"/>
      <c r="AE343" s="33"/>
      <c r="AT343" s="18" t="s">
        <v>1491</v>
      </c>
      <c r="AU343" s="18" t="s">
        <v>158</v>
      </c>
    </row>
    <row r="344" spans="1:65" s="2" customFormat="1" ht="16.5" customHeight="1">
      <c r="A344" s="33"/>
      <c r="B344" s="152"/>
      <c r="C344" s="153" t="s">
        <v>951</v>
      </c>
      <c r="D344" s="153" t="s">
        <v>153</v>
      </c>
      <c r="E344" s="154" t="s">
        <v>1743</v>
      </c>
      <c r="F344" s="155" t="s">
        <v>1744</v>
      </c>
      <c r="G344" s="156" t="s">
        <v>1490</v>
      </c>
      <c r="H344" s="157">
        <v>10</v>
      </c>
      <c r="I344" s="158"/>
      <c r="J344" s="159">
        <f>ROUND(I344*H344,2)</f>
        <v>0</v>
      </c>
      <c r="K344" s="155" t="s">
        <v>3</v>
      </c>
      <c r="L344" s="34"/>
      <c r="M344" s="160" t="s">
        <v>3</v>
      </c>
      <c r="N344" s="161" t="s">
        <v>43</v>
      </c>
      <c r="O344" s="54"/>
      <c r="P344" s="162">
        <f>O344*H344</f>
        <v>0</v>
      </c>
      <c r="Q344" s="162">
        <v>0</v>
      </c>
      <c r="R344" s="162">
        <f>Q344*H344</f>
        <v>0</v>
      </c>
      <c r="S344" s="162">
        <v>0</v>
      </c>
      <c r="T344" s="163">
        <f>S344*H344</f>
        <v>0</v>
      </c>
      <c r="U344" s="33"/>
      <c r="V344" s="33"/>
      <c r="W344" s="33"/>
      <c r="X344" s="33"/>
      <c r="Y344" s="33"/>
      <c r="Z344" s="33"/>
      <c r="AA344" s="33"/>
      <c r="AB344" s="33"/>
      <c r="AC344" s="33"/>
      <c r="AD344" s="33"/>
      <c r="AE344" s="33"/>
      <c r="AR344" s="164" t="s">
        <v>158</v>
      </c>
      <c r="AT344" s="164" t="s">
        <v>153</v>
      </c>
      <c r="AU344" s="164" t="s">
        <v>158</v>
      </c>
      <c r="AY344" s="18" t="s">
        <v>150</v>
      </c>
      <c r="BE344" s="165">
        <f>IF(N344="základní",J344,0)</f>
        <v>0</v>
      </c>
      <c r="BF344" s="165">
        <f>IF(N344="snížená",J344,0)</f>
        <v>0</v>
      </c>
      <c r="BG344" s="165">
        <f>IF(N344="zákl. přenesená",J344,0)</f>
        <v>0</v>
      </c>
      <c r="BH344" s="165">
        <f>IF(N344="sníž. přenesená",J344,0)</f>
        <v>0</v>
      </c>
      <c r="BI344" s="165">
        <f>IF(N344="nulová",J344,0)</f>
        <v>0</v>
      </c>
      <c r="BJ344" s="18" t="s">
        <v>80</v>
      </c>
      <c r="BK344" s="165">
        <f>ROUND(I344*H344,2)</f>
        <v>0</v>
      </c>
      <c r="BL344" s="18" t="s">
        <v>158</v>
      </c>
      <c r="BM344" s="164" t="s">
        <v>1745</v>
      </c>
    </row>
    <row r="345" spans="1:65" s="2" customFormat="1" ht="19.5">
      <c r="A345" s="33"/>
      <c r="B345" s="34"/>
      <c r="C345" s="33"/>
      <c r="D345" s="167" t="s">
        <v>1491</v>
      </c>
      <c r="E345" s="33"/>
      <c r="F345" s="178" t="s">
        <v>1587</v>
      </c>
      <c r="G345" s="33"/>
      <c r="H345" s="33"/>
      <c r="I345" s="92"/>
      <c r="J345" s="33"/>
      <c r="K345" s="33"/>
      <c r="L345" s="34"/>
      <c r="M345" s="176"/>
      <c r="N345" s="177"/>
      <c r="O345" s="54"/>
      <c r="P345" s="54"/>
      <c r="Q345" s="54"/>
      <c r="R345" s="54"/>
      <c r="S345" s="54"/>
      <c r="T345" s="55"/>
      <c r="U345" s="33"/>
      <c r="V345" s="33"/>
      <c r="W345" s="33"/>
      <c r="X345" s="33"/>
      <c r="Y345" s="33"/>
      <c r="Z345" s="33"/>
      <c r="AA345" s="33"/>
      <c r="AB345" s="33"/>
      <c r="AC345" s="33"/>
      <c r="AD345" s="33"/>
      <c r="AE345" s="33"/>
      <c r="AT345" s="18" t="s">
        <v>1491</v>
      </c>
      <c r="AU345" s="18" t="s">
        <v>158</v>
      </c>
    </row>
    <row r="346" spans="1:65" s="2" customFormat="1" ht="16.5" customHeight="1">
      <c r="A346" s="33"/>
      <c r="B346" s="152"/>
      <c r="C346" s="153" t="s">
        <v>955</v>
      </c>
      <c r="D346" s="153" t="s">
        <v>153</v>
      </c>
      <c r="E346" s="154" t="s">
        <v>1746</v>
      </c>
      <c r="F346" s="155" t="s">
        <v>1747</v>
      </c>
      <c r="G346" s="156" t="s">
        <v>1518</v>
      </c>
      <c r="H346" s="157">
        <v>1</v>
      </c>
      <c r="I346" s="158"/>
      <c r="J346" s="159">
        <f>ROUND(I346*H346,2)</f>
        <v>0</v>
      </c>
      <c r="K346" s="155" t="s">
        <v>3</v>
      </c>
      <c r="L346" s="34"/>
      <c r="M346" s="160" t="s">
        <v>3</v>
      </c>
      <c r="N346" s="161" t="s">
        <v>43</v>
      </c>
      <c r="O346" s="54"/>
      <c r="P346" s="162">
        <f>O346*H346</f>
        <v>0</v>
      </c>
      <c r="Q346" s="162">
        <v>0</v>
      </c>
      <c r="R346" s="162">
        <f>Q346*H346</f>
        <v>0</v>
      </c>
      <c r="S346" s="162">
        <v>0</v>
      </c>
      <c r="T346" s="163">
        <f>S346*H346</f>
        <v>0</v>
      </c>
      <c r="U346" s="33"/>
      <c r="V346" s="33"/>
      <c r="W346" s="33"/>
      <c r="X346" s="33"/>
      <c r="Y346" s="33"/>
      <c r="Z346" s="33"/>
      <c r="AA346" s="33"/>
      <c r="AB346" s="33"/>
      <c r="AC346" s="33"/>
      <c r="AD346" s="33"/>
      <c r="AE346" s="33"/>
      <c r="AR346" s="164" t="s">
        <v>158</v>
      </c>
      <c r="AT346" s="164" t="s">
        <v>153</v>
      </c>
      <c r="AU346" s="164" t="s">
        <v>158</v>
      </c>
      <c r="AY346" s="18" t="s">
        <v>150</v>
      </c>
      <c r="BE346" s="165">
        <f>IF(N346="základní",J346,0)</f>
        <v>0</v>
      </c>
      <c r="BF346" s="165">
        <f>IF(N346="snížená",J346,0)</f>
        <v>0</v>
      </c>
      <c r="BG346" s="165">
        <f>IF(N346="zákl. přenesená",J346,0)</f>
        <v>0</v>
      </c>
      <c r="BH346" s="165">
        <f>IF(N346="sníž. přenesená",J346,0)</f>
        <v>0</v>
      </c>
      <c r="BI346" s="165">
        <f>IF(N346="nulová",J346,0)</f>
        <v>0</v>
      </c>
      <c r="BJ346" s="18" t="s">
        <v>80</v>
      </c>
      <c r="BK346" s="165">
        <f>ROUND(I346*H346,2)</f>
        <v>0</v>
      </c>
      <c r="BL346" s="18" t="s">
        <v>158</v>
      </c>
      <c r="BM346" s="164" t="s">
        <v>1748</v>
      </c>
    </row>
    <row r="347" spans="1:65" s="15" customFormat="1" ht="20.85" customHeight="1">
      <c r="B347" s="200"/>
      <c r="D347" s="201" t="s">
        <v>71</v>
      </c>
      <c r="E347" s="201" t="s">
        <v>1552</v>
      </c>
      <c r="F347" s="201" t="s">
        <v>1553</v>
      </c>
      <c r="I347" s="202"/>
      <c r="J347" s="203">
        <f>BK347</f>
        <v>0</v>
      </c>
      <c r="L347" s="200"/>
      <c r="M347" s="204"/>
      <c r="N347" s="205"/>
      <c r="O347" s="205"/>
      <c r="P347" s="206">
        <f>SUM(P348:P356)</f>
        <v>0</v>
      </c>
      <c r="Q347" s="205"/>
      <c r="R347" s="206">
        <f>SUM(R348:R356)</f>
        <v>0</v>
      </c>
      <c r="S347" s="205"/>
      <c r="T347" s="207">
        <f>SUM(T348:T356)</f>
        <v>0</v>
      </c>
      <c r="AR347" s="201" t="s">
        <v>80</v>
      </c>
      <c r="AT347" s="208" t="s">
        <v>71</v>
      </c>
      <c r="AU347" s="208" t="s">
        <v>151</v>
      </c>
      <c r="AY347" s="201" t="s">
        <v>150</v>
      </c>
      <c r="BK347" s="209">
        <f>SUM(BK348:BK356)</f>
        <v>0</v>
      </c>
    </row>
    <row r="348" spans="1:65" s="2" customFormat="1" ht="16.5" customHeight="1">
      <c r="A348" s="33"/>
      <c r="B348" s="152"/>
      <c r="C348" s="153" t="s">
        <v>959</v>
      </c>
      <c r="D348" s="153" t="s">
        <v>153</v>
      </c>
      <c r="E348" s="154" t="s">
        <v>1749</v>
      </c>
      <c r="F348" s="155" t="s">
        <v>1555</v>
      </c>
      <c r="G348" s="156" t="s">
        <v>451</v>
      </c>
      <c r="H348" s="157">
        <v>190</v>
      </c>
      <c r="I348" s="158"/>
      <c r="J348" s="159">
        <f t="shared" ref="J348:J355" si="40">ROUND(I348*H348,2)</f>
        <v>0</v>
      </c>
      <c r="K348" s="155" t="s">
        <v>3</v>
      </c>
      <c r="L348" s="34"/>
      <c r="M348" s="160" t="s">
        <v>3</v>
      </c>
      <c r="N348" s="161" t="s">
        <v>43</v>
      </c>
      <c r="O348" s="54"/>
      <c r="P348" s="162">
        <f t="shared" ref="P348:P355" si="41">O348*H348</f>
        <v>0</v>
      </c>
      <c r="Q348" s="162">
        <v>0</v>
      </c>
      <c r="R348" s="162">
        <f t="shared" ref="R348:R355" si="42">Q348*H348</f>
        <v>0</v>
      </c>
      <c r="S348" s="162">
        <v>0</v>
      </c>
      <c r="T348" s="163">
        <f t="shared" ref="T348:T355" si="43">S348*H348</f>
        <v>0</v>
      </c>
      <c r="U348" s="33"/>
      <c r="V348" s="33"/>
      <c r="W348" s="33"/>
      <c r="X348" s="33"/>
      <c r="Y348" s="33"/>
      <c r="Z348" s="33"/>
      <c r="AA348" s="33"/>
      <c r="AB348" s="33"/>
      <c r="AC348" s="33"/>
      <c r="AD348" s="33"/>
      <c r="AE348" s="33"/>
      <c r="AR348" s="164" t="s">
        <v>158</v>
      </c>
      <c r="AT348" s="164" t="s">
        <v>153</v>
      </c>
      <c r="AU348" s="164" t="s">
        <v>158</v>
      </c>
      <c r="AY348" s="18" t="s">
        <v>150</v>
      </c>
      <c r="BE348" s="165">
        <f t="shared" ref="BE348:BE355" si="44">IF(N348="základní",J348,0)</f>
        <v>0</v>
      </c>
      <c r="BF348" s="165">
        <f t="shared" ref="BF348:BF355" si="45">IF(N348="snížená",J348,0)</f>
        <v>0</v>
      </c>
      <c r="BG348" s="165">
        <f t="shared" ref="BG348:BG355" si="46">IF(N348="zákl. přenesená",J348,0)</f>
        <v>0</v>
      </c>
      <c r="BH348" s="165">
        <f t="shared" ref="BH348:BH355" si="47">IF(N348="sníž. přenesená",J348,0)</f>
        <v>0</v>
      </c>
      <c r="BI348" s="165">
        <f t="shared" ref="BI348:BI355" si="48">IF(N348="nulová",J348,0)</f>
        <v>0</v>
      </c>
      <c r="BJ348" s="18" t="s">
        <v>80</v>
      </c>
      <c r="BK348" s="165">
        <f t="shared" ref="BK348:BK355" si="49">ROUND(I348*H348,2)</f>
        <v>0</v>
      </c>
      <c r="BL348" s="18" t="s">
        <v>158</v>
      </c>
      <c r="BM348" s="164" t="s">
        <v>1750</v>
      </c>
    </row>
    <row r="349" spans="1:65" s="2" customFormat="1" ht="16.5" customHeight="1">
      <c r="A349" s="33"/>
      <c r="B349" s="152"/>
      <c r="C349" s="153" t="s">
        <v>964</v>
      </c>
      <c r="D349" s="153" t="s">
        <v>153</v>
      </c>
      <c r="E349" s="154" t="s">
        <v>1751</v>
      </c>
      <c r="F349" s="155" t="s">
        <v>1752</v>
      </c>
      <c r="G349" s="156" t="s">
        <v>451</v>
      </c>
      <c r="H349" s="157">
        <v>90</v>
      </c>
      <c r="I349" s="158"/>
      <c r="J349" s="159">
        <f t="shared" si="40"/>
        <v>0</v>
      </c>
      <c r="K349" s="155" t="s">
        <v>3</v>
      </c>
      <c r="L349" s="34"/>
      <c r="M349" s="160" t="s">
        <v>3</v>
      </c>
      <c r="N349" s="161" t="s">
        <v>43</v>
      </c>
      <c r="O349" s="54"/>
      <c r="P349" s="162">
        <f t="shared" si="41"/>
        <v>0</v>
      </c>
      <c r="Q349" s="162">
        <v>0</v>
      </c>
      <c r="R349" s="162">
        <f t="shared" si="42"/>
        <v>0</v>
      </c>
      <c r="S349" s="162">
        <v>0</v>
      </c>
      <c r="T349" s="163">
        <f t="shared" si="43"/>
        <v>0</v>
      </c>
      <c r="U349" s="33"/>
      <c r="V349" s="33"/>
      <c r="W349" s="33"/>
      <c r="X349" s="33"/>
      <c r="Y349" s="33"/>
      <c r="Z349" s="33"/>
      <c r="AA349" s="33"/>
      <c r="AB349" s="33"/>
      <c r="AC349" s="33"/>
      <c r="AD349" s="33"/>
      <c r="AE349" s="33"/>
      <c r="AR349" s="164" t="s">
        <v>158</v>
      </c>
      <c r="AT349" s="164" t="s">
        <v>153</v>
      </c>
      <c r="AU349" s="164" t="s">
        <v>158</v>
      </c>
      <c r="AY349" s="18" t="s">
        <v>150</v>
      </c>
      <c r="BE349" s="165">
        <f t="shared" si="44"/>
        <v>0</v>
      </c>
      <c r="BF349" s="165">
        <f t="shared" si="45"/>
        <v>0</v>
      </c>
      <c r="BG349" s="165">
        <f t="shared" si="46"/>
        <v>0</v>
      </c>
      <c r="BH349" s="165">
        <f t="shared" si="47"/>
        <v>0</v>
      </c>
      <c r="BI349" s="165">
        <f t="shared" si="48"/>
        <v>0</v>
      </c>
      <c r="BJ349" s="18" t="s">
        <v>80</v>
      </c>
      <c r="BK349" s="165">
        <f t="shared" si="49"/>
        <v>0</v>
      </c>
      <c r="BL349" s="18" t="s">
        <v>158</v>
      </c>
      <c r="BM349" s="164" t="s">
        <v>1753</v>
      </c>
    </row>
    <row r="350" spans="1:65" s="2" customFormat="1" ht="16.5" customHeight="1">
      <c r="A350" s="33"/>
      <c r="B350" s="152"/>
      <c r="C350" s="153" t="s">
        <v>970</v>
      </c>
      <c r="D350" s="153" t="s">
        <v>153</v>
      </c>
      <c r="E350" s="154" t="s">
        <v>1754</v>
      </c>
      <c r="F350" s="155" t="s">
        <v>1755</v>
      </c>
      <c r="G350" s="156" t="s">
        <v>451</v>
      </c>
      <c r="H350" s="157">
        <v>100</v>
      </c>
      <c r="I350" s="158"/>
      <c r="J350" s="159">
        <f t="shared" si="40"/>
        <v>0</v>
      </c>
      <c r="K350" s="155" t="s">
        <v>3</v>
      </c>
      <c r="L350" s="34"/>
      <c r="M350" s="160" t="s">
        <v>3</v>
      </c>
      <c r="N350" s="161" t="s">
        <v>43</v>
      </c>
      <c r="O350" s="54"/>
      <c r="P350" s="162">
        <f t="shared" si="41"/>
        <v>0</v>
      </c>
      <c r="Q350" s="162">
        <v>0</v>
      </c>
      <c r="R350" s="162">
        <f t="shared" si="42"/>
        <v>0</v>
      </c>
      <c r="S350" s="162">
        <v>0</v>
      </c>
      <c r="T350" s="163">
        <f t="shared" si="43"/>
        <v>0</v>
      </c>
      <c r="U350" s="33"/>
      <c r="V350" s="33"/>
      <c r="W350" s="33"/>
      <c r="X350" s="33"/>
      <c r="Y350" s="33"/>
      <c r="Z350" s="33"/>
      <c r="AA350" s="33"/>
      <c r="AB350" s="33"/>
      <c r="AC350" s="33"/>
      <c r="AD350" s="33"/>
      <c r="AE350" s="33"/>
      <c r="AR350" s="164" t="s">
        <v>158</v>
      </c>
      <c r="AT350" s="164" t="s">
        <v>153</v>
      </c>
      <c r="AU350" s="164" t="s">
        <v>158</v>
      </c>
      <c r="AY350" s="18" t="s">
        <v>150</v>
      </c>
      <c r="BE350" s="165">
        <f t="shared" si="44"/>
        <v>0</v>
      </c>
      <c r="BF350" s="165">
        <f t="shared" si="45"/>
        <v>0</v>
      </c>
      <c r="BG350" s="165">
        <f t="shared" si="46"/>
        <v>0</v>
      </c>
      <c r="BH350" s="165">
        <f t="shared" si="47"/>
        <v>0</v>
      </c>
      <c r="BI350" s="165">
        <f t="shared" si="48"/>
        <v>0</v>
      </c>
      <c r="BJ350" s="18" t="s">
        <v>80</v>
      </c>
      <c r="BK350" s="165">
        <f t="shared" si="49"/>
        <v>0</v>
      </c>
      <c r="BL350" s="18" t="s">
        <v>158</v>
      </c>
      <c r="BM350" s="164" t="s">
        <v>1756</v>
      </c>
    </row>
    <row r="351" spans="1:65" s="2" customFormat="1" ht="16.5" customHeight="1">
      <c r="A351" s="33"/>
      <c r="B351" s="152"/>
      <c r="C351" s="153" t="s">
        <v>975</v>
      </c>
      <c r="D351" s="153" t="s">
        <v>153</v>
      </c>
      <c r="E351" s="154" t="s">
        <v>1757</v>
      </c>
      <c r="F351" s="155" t="s">
        <v>1626</v>
      </c>
      <c r="G351" s="156" t="s">
        <v>451</v>
      </c>
      <c r="H351" s="157">
        <v>100</v>
      </c>
      <c r="I351" s="158"/>
      <c r="J351" s="159">
        <f t="shared" si="40"/>
        <v>0</v>
      </c>
      <c r="K351" s="155" t="s">
        <v>3</v>
      </c>
      <c r="L351" s="34"/>
      <c r="M351" s="160" t="s">
        <v>3</v>
      </c>
      <c r="N351" s="161" t="s">
        <v>43</v>
      </c>
      <c r="O351" s="54"/>
      <c r="P351" s="162">
        <f t="shared" si="41"/>
        <v>0</v>
      </c>
      <c r="Q351" s="162">
        <v>0</v>
      </c>
      <c r="R351" s="162">
        <f t="shared" si="42"/>
        <v>0</v>
      </c>
      <c r="S351" s="162">
        <v>0</v>
      </c>
      <c r="T351" s="163">
        <f t="shared" si="43"/>
        <v>0</v>
      </c>
      <c r="U351" s="33"/>
      <c r="V351" s="33"/>
      <c r="W351" s="33"/>
      <c r="X351" s="33"/>
      <c r="Y351" s="33"/>
      <c r="Z351" s="33"/>
      <c r="AA351" s="33"/>
      <c r="AB351" s="33"/>
      <c r="AC351" s="33"/>
      <c r="AD351" s="33"/>
      <c r="AE351" s="33"/>
      <c r="AR351" s="164" t="s">
        <v>158</v>
      </c>
      <c r="AT351" s="164" t="s">
        <v>153</v>
      </c>
      <c r="AU351" s="164" t="s">
        <v>158</v>
      </c>
      <c r="AY351" s="18" t="s">
        <v>150</v>
      </c>
      <c r="BE351" s="165">
        <f t="shared" si="44"/>
        <v>0</v>
      </c>
      <c r="BF351" s="165">
        <f t="shared" si="45"/>
        <v>0</v>
      </c>
      <c r="BG351" s="165">
        <f t="shared" si="46"/>
        <v>0</v>
      </c>
      <c r="BH351" s="165">
        <f t="shared" si="47"/>
        <v>0</v>
      </c>
      <c r="BI351" s="165">
        <f t="shared" si="48"/>
        <v>0</v>
      </c>
      <c r="BJ351" s="18" t="s">
        <v>80</v>
      </c>
      <c r="BK351" s="165">
        <f t="shared" si="49"/>
        <v>0</v>
      </c>
      <c r="BL351" s="18" t="s">
        <v>158</v>
      </c>
      <c r="BM351" s="164" t="s">
        <v>1758</v>
      </c>
    </row>
    <row r="352" spans="1:65" s="2" customFormat="1" ht="16.5" customHeight="1">
      <c r="A352" s="33"/>
      <c r="B352" s="152"/>
      <c r="C352" s="153" t="s">
        <v>980</v>
      </c>
      <c r="D352" s="153" t="s">
        <v>153</v>
      </c>
      <c r="E352" s="154" t="s">
        <v>1759</v>
      </c>
      <c r="F352" s="155" t="s">
        <v>1738</v>
      </c>
      <c r="G352" s="156" t="s">
        <v>1490</v>
      </c>
      <c r="H352" s="157">
        <v>25</v>
      </c>
      <c r="I352" s="158"/>
      <c r="J352" s="159">
        <f t="shared" si="40"/>
        <v>0</v>
      </c>
      <c r="K352" s="155" t="s">
        <v>3</v>
      </c>
      <c r="L352" s="34"/>
      <c r="M352" s="160" t="s">
        <v>3</v>
      </c>
      <c r="N352" s="161" t="s">
        <v>43</v>
      </c>
      <c r="O352" s="54"/>
      <c r="P352" s="162">
        <f t="shared" si="41"/>
        <v>0</v>
      </c>
      <c r="Q352" s="162">
        <v>0</v>
      </c>
      <c r="R352" s="162">
        <f t="shared" si="42"/>
        <v>0</v>
      </c>
      <c r="S352" s="162">
        <v>0</v>
      </c>
      <c r="T352" s="163">
        <f t="shared" si="43"/>
        <v>0</v>
      </c>
      <c r="U352" s="33"/>
      <c r="V352" s="33"/>
      <c r="W352" s="33"/>
      <c r="X352" s="33"/>
      <c r="Y352" s="33"/>
      <c r="Z352" s="33"/>
      <c r="AA352" s="33"/>
      <c r="AB352" s="33"/>
      <c r="AC352" s="33"/>
      <c r="AD352" s="33"/>
      <c r="AE352" s="33"/>
      <c r="AR352" s="164" t="s">
        <v>158</v>
      </c>
      <c r="AT352" s="164" t="s">
        <v>153</v>
      </c>
      <c r="AU352" s="164" t="s">
        <v>158</v>
      </c>
      <c r="AY352" s="18" t="s">
        <v>150</v>
      </c>
      <c r="BE352" s="165">
        <f t="shared" si="44"/>
        <v>0</v>
      </c>
      <c r="BF352" s="165">
        <f t="shared" si="45"/>
        <v>0</v>
      </c>
      <c r="BG352" s="165">
        <f t="shared" si="46"/>
        <v>0</v>
      </c>
      <c r="BH352" s="165">
        <f t="shared" si="47"/>
        <v>0</v>
      </c>
      <c r="BI352" s="165">
        <f t="shared" si="48"/>
        <v>0</v>
      </c>
      <c r="BJ352" s="18" t="s">
        <v>80</v>
      </c>
      <c r="BK352" s="165">
        <f t="shared" si="49"/>
        <v>0</v>
      </c>
      <c r="BL352" s="18" t="s">
        <v>158</v>
      </c>
      <c r="BM352" s="164" t="s">
        <v>1760</v>
      </c>
    </row>
    <row r="353" spans="1:65" s="2" customFormat="1" ht="16.5" customHeight="1">
      <c r="A353" s="33"/>
      <c r="B353" s="152"/>
      <c r="C353" s="153" t="s">
        <v>985</v>
      </c>
      <c r="D353" s="153" t="s">
        <v>153</v>
      </c>
      <c r="E353" s="154" t="s">
        <v>1761</v>
      </c>
      <c r="F353" s="155" t="s">
        <v>1762</v>
      </c>
      <c r="G353" s="156" t="s">
        <v>1490</v>
      </c>
      <c r="H353" s="157">
        <v>2</v>
      </c>
      <c r="I353" s="158"/>
      <c r="J353" s="159">
        <f t="shared" si="40"/>
        <v>0</v>
      </c>
      <c r="K353" s="155" t="s">
        <v>3</v>
      </c>
      <c r="L353" s="34"/>
      <c r="M353" s="160" t="s">
        <v>3</v>
      </c>
      <c r="N353" s="161" t="s">
        <v>43</v>
      </c>
      <c r="O353" s="54"/>
      <c r="P353" s="162">
        <f t="shared" si="41"/>
        <v>0</v>
      </c>
      <c r="Q353" s="162">
        <v>0</v>
      </c>
      <c r="R353" s="162">
        <f t="shared" si="42"/>
        <v>0</v>
      </c>
      <c r="S353" s="162">
        <v>0</v>
      </c>
      <c r="T353" s="163">
        <f t="shared" si="43"/>
        <v>0</v>
      </c>
      <c r="U353" s="33"/>
      <c r="V353" s="33"/>
      <c r="W353" s="33"/>
      <c r="X353" s="33"/>
      <c r="Y353" s="33"/>
      <c r="Z353" s="33"/>
      <c r="AA353" s="33"/>
      <c r="AB353" s="33"/>
      <c r="AC353" s="33"/>
      <c r="AD353" s="33"/>
      <c r="AE353" s="33"/>
      <c r="AR353" s="164" t="s">
        <v>158</v>
      </c>
      <c r="AT353" s="164" t="s">
        <v>153</v>
      </c>
      <c r="AU353" s="164" t="s">
        <v>158</v>
      </c>
      <c r="AY353" s="18" t="s">
        <v>150</v>
      </c>
      <c r="BE353" s="165">
        <f t="shared" si="44"/>
        <v>0</v>
      </c>
      <c r="BF353" s="165">
        <f t="shared" si="45"/>
        <v>0</v>
      </c>
      <c r="BG353" s="165">
        <f t="shared" si="46"/>
        <v>0</v>
      </c>
      <c r="BH353" s="165">
        <f t="shared" si="47"/>
        <v>0</v>
      </c>
      <c r="BI353" s="165">
        <f t="shared" si="48"/>
        <v>0</v>
      </c>
      <c r="BJ353" s="18" t="s">
        <v>80</v>
      </c>
      <c r="BK353" s="165">
        <f t="shared" si="49"/>
        <v>0</v>
      </c>
      <c r="BL353" s="18" t="s">
        <v>158</v>
      </c>
      <c r="BM353" s="164" t="s">
        <v>1763</v>
      </c>
    </row>
    <row r="354" spans="1:65" s="2" customFormat="1" ht="16.5" customHeight="1">
      <c r="A354" s="33"/>
      <c r="B354" s="152"/>
      <c r="C354" s="153" t="s">
        <v>990</v>
      </c>
      <c r="D354" s="153" t="s">
        <v>153</v>
      </c>
      <c r="E354" s="154" t="s">
        <v>1764</v>
      </c>
      <c r="F354" s="155" t="s">
        <v>1624</v>
      </c>
      <c r="G354" s="156" t="s">
        <v>1490</v>
      </c>
      <c r="H354" s="157">
        <v>10</v>
      </c>
      <c r="I354" s="158"/>
      <c r="J354" s="159">
        <f t="shared" si="40"/>
        <v>0</v>
      </c>
      <c r="K354" s="155" t="s">
        <v>3</v>
      </c>
      <c r="L354" s="34"/>
      <c r="M354" s="160" t="s">
        <v>3</v>
      </c>
      <c r="N354" s="161" t="s">
        <v>43</v>
      </c>
      <c r="O354" s="54"/>
      <c r="P354" s="162">
        <f t="shared" si="41"/>
        <v>0</v>
      </c>
      <c r="Q354" s="162">
        <v>0</v>
      </c>
      <c r="R354" s="162">
        <f t="shared" si="42"/>
        <v>0</v>
      </c>
      <c r="S354" s="162">
        <v>0</v>
      </c>
      <c r="T354" s="163">
        <f t="shared" si="43"/>
        <v>0</v>
      </c>
      <c r="U354" s="33"/>
      <c r="V354" s="33"/>
      <c r="W354" s="33"/>
      <c r="X354" s="33"/>
      <c r="Y354" s="33"/>
      <c r="Z354" s="33"/>
      <c r="AA354" s="33"/>
      <c r="AB354" s="33"/>
      <c r="AC354" s="33"/>
      <c r="AD354" s="33"/>
      <c r="AE354" s="33"/>
      <c r="AR354" s="164" t="s">
        <v>158</v>
      </c>
      <c r="AT354" s="164" t="s">
        <v>153</v>
      </c>
      <c r="AU354" s="164" t="s">
        <v>158</v>
      </c>
      <c r="AY354" s="18" t="s">
        <v>150</v>
      </c>
      <c r="BE354" s="165">
        <f t="shared" si="44"/>
        <v>0</v>
      </c>
      <c r="BF354" s="165">
        <f t="shared" si="45"/>
        <v>0</v>
      </c>
      <c r="BG354" s="165">
        <f t="shared" si="46"/>
        <v>0</v>
      </c>
      <c r="BH354" s="165">
        <f t="shared" si="47"/>
        <v>0</v>
      </c>
      <c r="BI354" s="165">
        <f t="shared" si="48"/>
        <v>0</v>
      </c>
      <c r="BJ354" s="18" t="s">
        <v>80</v>
      </c>
      <c r="BK354" s="165">
        <f t="shared" si="49"/>
        <v>0</v>
      </c>
      <c r="BL354" s="18" t="s">
        <v>158</v>
      </c>
      <c r="BM354" s="164" t="s">
        <v>1765</v>
      </c>
    </row>
    <row r="355" spans="1:65" s="2" customFormat="1" ht="16.5" customHeight="1">
      <c r="A355" s="33"/>
      <c r="B355" s="152"/>
      <c r="C355" s="153" t="s">
        <v>995</v>
      </c>
      <c r="D355" s="153" t="s">
        <v>153</v>
      </c>
      <c r="E355" s="154" t="s">
        <v>1766</v>
      </c>
      <c r="F355" s="155" t="s">
        <v>1563</v>
      </c>
      <c r="G355" s="156" t="s">
        <v>1767</v>
      </c>
      <c r="H355" s="157">
        <v>1</v>
      </c>
      <c r="I355" s="158"/>
      <c r="J355" s="159">
        <f t="shared" si="40"/>
        <v>0</v>
      </c>
      <c r="K355" s="155" t="s">
        <v>3</v>
      </c>
      <c r="L355" s="34"/>
      <c r="M355" s="160" t="s">
        <v>3</v>
      </c>
      <c r="N355" s="161" t="s">
        <v>43</v>
      </c>
      <c r="O355" s="54"/>
      <c r="P355" s="162">
        <f t="shared" si="41"/>
        <v>0</v>
      </c>
      <c r="Q355" s="162">
        <v>0</v>
      </c>
      <c r="R355" s="162">
        <f t="shared" si="42"/>
        <v>0</v>
      </c>
      <c r="S355" s="162">
        <v>0</v>
      </c>
      <c r="T355" s="163">
        <f t="shared" si="43"/>
        <v>0</v>
      </c>
      <c r="U355" s="33"/>
      <c r="V355" s="33"/>
      <c r="W355" s="33"/>
      <c r="X355" s="33"/>
      <c r="Y355" s="33"/>
      <c r="Z355" s="33"/>
      <c r="AA355" s="33"/>
      <c r="AB355" s="33"/>
      <c r="AC355" s="33"/>
      <c r="AD355" s="33"/>
      <c r="AE355" s="33"/>
      <c r="AR355" s="164" t="s">
        <v>158</v>
      </c>
      <c r="AT355" s="164" t="s">
        <v>153</v>
      </c>
      <c r="AU355" s="164" t="s">
        <v>158</v>
      </c>
      <c r="AY355" s="18" t="s">
        <v>150</v>
      </c>
      <c r="BE355" s="165">
        <f t="shared" si="44"/>
        <v>0</v>
      </c>
      <c r="BF355" s="165">
        <f t="shared" si="45"/>
        <v>0</v>
      </c>
      <c r="BG355" s="165">
        <f t="shared" si="46"/>
        <v>0</v>
      </c>
      <c r="BH355" s="165">
        <f t="shared" si="47"/>
        <v>0</v>
      </c>
      <c r="BI355" s="165">
        <f t="shared" si="48"/>
        <v>0</v>
      </c>
      <c r="BJ355" s="18" t="s">
        <v>80</v>
      </c>
      <c r="BK355" s="165">
        <f t="shared" si="49"/>
        <v>0</v>
      </c>
      <c r="BL355" s="18" t="s">
        <v>158</v>
      </c>
      <c r="BM355" s="164" t="s">
        <v>1768</v>
      </c>
    </row>
    <row r="356" spans="1:65" s="2" customFormat="1" ht="29.25">
      <c r="A356" s="33"/>
      <c r="B356" s="34"/>
      <c r="C356" s="33"/>
      <c r="D356" s="167" t="s">
        <v>1491</v>
      </c>
      <c r="E356" s="33"/>
      <c r="F356" s="178" t="s">
        <v>1613</v>
      </c>
      <c r="G356" s="33"/>
      <c r="H356" s="33"/>
      <c r="I356" s="92"/>
      <c r="J356" s="33"/>
      <c r="K356" s="33"/>
      <c r="L356" s="34"/>
      <c r="M356" s="176"/>
      <c r="N356" s="177"/>
      <c r="O356" s="54"/>
      <c r="P356" s="54"/>
      <c r="Q356" s="54"/>
      <c r="R356" s="54"/>
      <c r="S356" s="54"/>
      <c r="T356" s="55"/>
      <c r="U356" s="33"/>
      <c r="V356" s="33"/>
      <c r="W356" s="33"/>
      <c r="X356" s="33"/>
      <c r="Y356" s="33"/>
      <c r="Z356" s="33"/>
      <c r="AA356" s="33"/>
      <c r="AB356" s="33"/>
      <c r="AC356" s="33"/>
      <c r="AD356" s="33"/>
      <c r="AE356" s="33"/>
      <c r="AT356" s="18" t="s">
        <v>1491</v>
      </c>
      <c r="AU356" s="18" t="s">
        <v>158</v>
      </c>
    </row>
    <row r="357" spans="1:65" s="15" customFormat="1" ht="20.85" customHeight="1">
      <c r="B357" s="200"/>
      <c r="D357" s="201" t="s">
        <v>71</v>
      </c>
      <c r="E357" s="201" t="s">
        <v>1564</v>
      </c>
      <c r="F357" s="201" t="s">
        <v>1565</v>
      </c>
      <c r="I357" s="202"/>
      <c r="J357" s="203">
        <f>BK357</f>
        <v>0</v>
      </c>
      <c r="L357" s="200"/>
      <c r="M357" s="204"/>
      <c r="N357" s="205"/>
      <c r="O357" s="205"/>
      <c r="P357" s="206">
        <f>SUM(P358:P362)</f>
        <v>0</v>
      </c>
      <c r="Q357" s="205"/>
      <c r="R357" s="206">
        <f>SUM(R358:R362)</f>
        <v>0</v>
      </c>
      <c r="S357" s="205"/>
      <c r="T357" s="207">
        <f>SUM(T358:T362)</f>
        <v>0</v>
      </c>
      <c r="AR357" s="201" t="s">
        <v>80</v>
      </c>
      <c r="AT357" s="208" t="s">
        <v>71</v>
      </c>
      <c r="AU357" s="208" t="s">
        <v>151</v>
      </c>
      <c r="AY357" s="201" t="s">
        <v>150</v>
      </c>
      <c r="BK357" s="209">
        <f>SUM(BK358:BK362)</f>
        <v>0</v>
      </c>
    </row>
    <row r="358" spans="1:65" s="2" customFormat="1" ht="24" customHeight="1">
      <c r="A358" s="33"/>
      <c r="B358" s="152"/>
      <c r="C358" s="153" t="s">
        <v>1000</v>
      </c>
      <c r="D358" s="153" t="s">
        <v>153</v>
      </c>
      <c r="E358" s="154" t="s">
        <v>1769</v>
      </c>
      <c r="F358" s="155" t="s">
        <v>1571</v>
      </c>
      <c r="G358" s="156" t="s">
        <v>1770</v>
      </c>
      <c r="H358" s="157">
        <v>1</v>
      </c>
      <c r="I358" s="158"/>
      <c r="J358" s="159">
        <f>ROUND(I358*H358,2)</f>
        <v>0</v>
      </c>
      <c r="K358" s="155" t="s">
        <v>3</v>
      </c>
      <c r="L358" s="34"/>
      <c r="M358" s="160" t="s">
        <v>3</v>
      </c>
      <c r="N358" s="161" t="s">
        <v>43</v>
      </c>
      <c r="O358" s="54"/>
      <c r="P358" s="162">
        <f>O358*H358</f>
        <v>0</v>
      </c>
      <c r="Q358" s="162">
        <v>0</v>
      </c>
      <c r="R358" s="162">
        <f>Q358*H358</f>
        <v>0</v>
      </c>
      <c r="S358" s="162">
        <v>0</v>
      </c>
      <c r="T358" s="163">
        <f>S358*H358</f>
        <v>0</v>
      </c>
      <c r="U358" s="33"/>
      <c r="V358" s="33"/>
      <c r="W358" s="33"/>
      <c r="X358" s="33"/>
      <c r="Y358" s="33"/>
      <c r="Z358" s="33"/>
      <c r="AA358" s="33"/>
      <c r="AB358" s="33"/>
      <c r="AC358" s="33"/>
      <c r="AD358" s="33"/>
      <c r="AE358" s="33"/>
      <c r="AR358" s="164" t="s">
        <v>158</v>
      </c>
      <c r="AT358" s="164" t="s">
        <v>153</v>
      </c>
      <c r="AU358" s="164" t="s">
        <v>158</v>
      </c>
      <c r="AY358" s="18" t="s">
        <v>150</v>
      </c>
      <c r="BE358" s="165">
        <f>IF(N358="základní",J358,0)</f>
        <v>0</v>
      </c>
      <c r="BF358" s="165">
        <f>IF(N358="snížená",J358,0)</f>
        <v>0</v>
      </c>
      <c r="BG358" s="165">
        <f>IF(N358="zákl. přenesená",J358,0)</f>
        <v>0</v>
      </c>
      <c r="BH358" s="165">
        <f>IF(N358="sníž. přenesená",J358,0)</f>
        <v>0</v>
      </c>
      <c r="BI358" s="165">
        <f>IF(N358="nulová",J358,0)</f>
        <v>0</v>
      </c>
      <c r="BJ358" s="18" t="s">
        <v>80</v>
      </c>
      <c r="BK358" s="165">
        <f>ROUND(I358*H358,2)</f>
        <v>0</v>
      </c>
      <c r="BL358" s="18" t="s">
        <v>158</v>
      </c>
      <c r="BM358" s="164" t="s">
        <v>1771</v>
      </c>
    </row>
    <row r="359" spans="1:65" s="2" customFormat="1" ht="16.5" customHeight="1">
      <c r="A359" s="33"/>
      <c r="B359" s="152"/>
      <c r="C359" s="153" t="s">
        <v>1006</v>
      </c>
      <c r="D359" s="153" t="s">
        <v>153</v>
      </c>
      <c r="E359" s="154" t="s">
        <v>1772</v>
      </c>
      <c r="F359" s="155" t="s">
        <v>1773</v>
      </c>
      <c r="G359" s="156" t="s">
        <v>1422</v>
      </c>
      <c r="H359" s="157">
        <v>4</v>
      </c>
      <c r="I359" s="158"/>
      <c r="J359" s="159">
        <f>ROUND(I359*H359,2)</f>
        <v>0</v>
      </c>
      <c r="K359" s="155" t="s">
        <v>3</v>
      </c>
      <c r="L359" s="34"/>
      <c r="M359" s="160" t="s">
        <v>3</v>
      </c>
      <c r="N359" s="161" t="s">
        <v>43</v>
      </c>
      <c r="O359" s="54"/>
      <c r="P359" s="162">
        <f>O359*H359</f>
        <v>0</v>
      </c>
      <c r="Q359" s="162">
        <v>0</v>
      </c>
      <c r="R359" s="162">
        <f>Q359*H359</f>
        <v>0</v>
      </c>
      <c r="S359" s="162">
        <v>0</v>
      </c>
      <c r="T359" s="163">
        <f>S359*H359</f>
        <v>0</v>
      </c>
      <c r="U359" s="33"/>
      <c r="V359" s="33"/>
      <c r="W359" s="33"/>
      <c r="X359" s="33"/>
      <c r="Y359" s="33"/>
      <c r="Z359" s="33"/>
      <c r="AA359" s="33"/>
      <c r="AB359" s="33"/>
      <c r="AC359" s="33"/>
      <c r="AD359" s="33"/>
      <c r="AE359" s="33"/>
      <c r="AR359" s="164" t="s">
        <v>158</v>
      </c>
      <c r="AT359" s="164" t="s">
        <v>153</v>
      </c>
      <c r="AU359" s="164" t="s">
        <v>158</v>
      </c>
      <c r="AY359" s="18" t="s">
        <v>150</v>
      </c>
      <c r="BE359" s="165">
        <f>IF(N359="základní",J359,0)</f>
        <v>0</v>
      </c>
      <c r="BF359" s="165">
        <f>IF(N359="snížená",J359,0)</f>
        <v>0</v>
      </c>
      <c r="BG359" s="165">
        <f>IF(N359="zákl. přenesená",J359,0)</f>
        <v>0</v>
      </c>
      <c r="BH359" s="165">
        <f>IF(N359="sníž. přenesená",J359,0)</f>
        <v>0</v>
      </c>
      <c r="BI359" s="165">
        <f>IF(N359="nulová",J359,0)</f>
        <v>0</v>
      </c>
      <c r="BJ359" s="18" t="s">
        <v>80</v>
      </c>
      <c r="BK359" s="165">
        <f>ROUND(I359*H359,2)</f>
        <v>0</v>
      </c>
      <c r="BL359" s="18" t="s">
        <v>158</v>
      </c>
      <c r="BM359" s="164" t="s">
        <v>1774</v>
      </c>
    </row>
    <row r="360" spans="1:65" s="2" customFormat="1" ht="16.5" customHeight="1">
      <c r="A360" s="33"/>
      <c r="B360" s="152"/>
      <c r="C360" s="153" t="s">
        <v>1012</v>
      </c>
      <c r="D360" s="153" t="s">
        <v>153</v>
      </c>
      <c r="E360" s="154" t="s">
        <v>1775</v>
      </c>
      <c r="F360" s="155" t="s">
        <v>1776</v>
      </c>
      <c r="G360" s="156" t="s">
        <v>1490</v>
      </c>
      <c r="H360" s="157">
        <v>1</v>
      </c>
      <c r="I360" s="158"/>
      <c r="J360" s="159">
        <f>ROUND(I360*H360,2)</f>
        <v>0</v>
      </c>
      <c r="K360" s="155" t="s">
        <v>3</v>
      </c>
      <c r="L360" s="34"/>
      <c r="M360" s="160" t="s">
        <v>3</v>
      </c>
      <c r="N360" s="161" t="s">
        <v>43</v>
      </c>
      <c r="O360" s="54"/>
      <c r="P360" s="162">
        <f>O360*H360</f>
        <v>0</v>
      </c>
      <c r="Q360" s="162">
        <v>0</v>
      </c>
      <c r="R360" s="162">
        <f>Q360*H360</f>
        <v>0</v>
      </c>
      <c r="S360" s="162">
        <v>0</v>
      </c>
      <c r="T360" s="163">
        <f>S360*H360</f>
        <v>0</v>
      </c>
      <c r="U360" s="33"/>
      <c r="V360" s="33"/>
      <c r="W360" s="33"/>
      <c r="X360" s="33"/>
      <c r="Y360" s="33"/>
      <c r="Z360" s="33"/>
      <c r="AA360" s="33"/>
      <c r="AB360" s="33"/>
      <c r="AC360" s="33"/>
      <c r="AD360" s="33"/>
      <c r="AE360" s="33"/>
      <c r="AR360" s="164" t="s">
        <v>158</v>
      </c>
      <c r="AT360" s="164" t="s">
        <v>153</v>
      </c>
      <c r="AU360" s="164" t="s">
        <v>158</v>
      </c>
      <c r="AY360" s="18" t="s">
        <v>150</v>
      </c>
      <c r="BE360" s="165">
        <f>IF(N360="základní",J360,0)</f>
        <v>0</v>
      </c>
      <c r="BF360" s="165">
        <f>IF(N360="snížená",J360,0)</f>
        <v>0</v>
      </c>
      <c r="BG360" s="165">
        <f>IF(N360="zákl. přenesená",J360,0)</f>
        <v>0</v>
      </c>
      <c r="BH360" s="165">
        <f>IF(N360="sníž. přenesená",J360,0)</f>
        <v>0</v>
      </c>
      <c r="BI360" s="165">
        <f>IF(N360="nulová",J360,0)</f>
        <v>0</v>
      </c>
      <c r="BJ360" s="18" t="s">
        <v>80</v>
      </c>
      <c r="BK360" s="165">
        <f>ROUND(I360*H360,2)</f>
        <v>0</v>
      </c>
      <c r="BL360" s="18" t="s">
        <v>158</v>
      </c>
      <c r="BM360" s="164" t="s">
        <v>1777</v>
      </c>
    </row>
    <row r="361" spans="1:65" s="2" customFormat="1" ht="16.5" customHeight="1">
      <c r="A361" s="33"/>
      <c r="B361" s="152"/>
      <c r="C361" s="153" t="s">
        <v>1017</v>
      </c>
      <c r="D361" s="153" t="s">
        <v>153</v>
      </c>
      <c r="E361" s="154" t="s">
        <v>1778</v>
      </c>
      <c r="F361" s="155" t="s">
        <v>1640</v>
      </c>
      <c r="G361" s="156" t="s">
        <v>1779</v>
      </c>
      <c r="H361" s="157">
        <v>1</v>
      </c>
      <c r="I361" s="158"/>
      <c r="J361" s="159">
        <f>ROUND(I361*H361,2)</f>
        <v>0</v>
      </c>
      <c r="K361" s="155" t="s">
        <v>3</v>
      </c>
      <c r="L361" s="34"/>
      <c r="M361" s="160" t="s">
        <v>3</v>
      </c>
      <c r="N361" s="161" t="s">
        <v>43</v>
      </c>
      <c r="O361" s="54"/>
      <c r="P361" s="162">
        <f>O361*H361</f>
        <v>0</v>
      </c>
      <c r="Q361" s="162">
        <v>0</v>
      </c>
      <c r="R361" s="162">
        <f>Q361*H361</f>
        <v>0</v>
      </c>
      <c r="S361" s="162">
        <v>0</v>
      </c>
      <c r="T361" s="163">
        <f>S361*H361</f>
        <v>0</v>
      </c>
      <c r="U361" s="33"/>
      <c r="V361" s="33"/>
      <c r="W361" s="33"/>
      <c r="X361" s="33"/>
      <c r="Y361" s="33"/>
      <c r="Z361" s="33"/>
      <c r="AA361" s="33"/>
      <c r="AB361" s="33"/>
      <c r="AC361" s="33"/>
      <c r="AD361" s="33"/>
      <c r="AE361" s="33"/>
      <c r="AR361" s="164" t="s">
        <v>158</v>
      </c>
      <c r="AT361" s="164" t="s">
        <v>153</v>
      </c>
      <c r="AU361" s="164" t="s">
        <v>158</v>
      </c>
      <c r="AY361" s="18" t="s">
        <v>150</v>
      </c>
      <c r="BE361" s="165">
        <f>IF(N361="základní",J361,0)</f>
        <v>0</v>
      </c>
      <c r="BF361" s="165">
        <f>IF(N361="snížená",J361,0)</f>
        <v>0</v>
      </c>
      <c r="BG361" s="165">
        <f>IF(N361="zákl. přenesená",J361,0)</f>
        <v>0</v>
      </c>
      <c r="BH361" s="165">
        <f>IF(N361="sníž. přenesená",J361,0)</f>
        <v>0</v>
      </c>
      <c r="BI361" s="165">
        <f>IF(N361="nulová",J361,0)</f>
        <v>0</v>
      </c>
      <c r="BJ361" s="18" t="s">
        <v>80</v>
      </c>
      <c r="BK361" s="165">
        <f>ROUND(I361*H361,2)</f>
        <v>0</v>
      </c>
      <c r="BL361" s="18" t="s">
        <v>158</v>
      </c>
      <c r="BM361" s="164" t="s">
        <v>1780</v>
      </c>
    </row>
    <row r="362" spans="1:65" s="2" customFormat="1" ht="16.5" customHeight="1">
      <c r="A362" s="33"/>
      <c r="B362" s="152"/>
      <c r="C362" s="153" t="s">
        <v>1022</v>
      </c>
      <c r="D362" s="153" t="s">
        <v>153</v>
      </c>
      <c r="E362" s="154" t="s">
        <v>1781</v>
      </c>
      <c r="F362" s="155" t="s">
        <v>1581</v>
      </c>
      <c r="G362" s="156" t="s">
        <v>1009</v>
      </c>
      <c r="H362" s="157">
        <v>1</v>
      </c>
      <c r="I362" s="158"/>
      <c r="J362" s="159">
        <f>ROUND(I362*H362,2)</f>
        <v>0</v>
      </c>
      <c r="K362" s="155" t="s">
        <v>3</v>
      </c>
      <c r="L362" s="34"/>
      <c r="M362" s="160" t="s">
        <v>3</v>
      </c>
      <c r="N362" s="161" t="s">
        <v>43</v>
      </c>
      <c r="O362" s="54"/>
      <c r="P362" s="162">
        <f>O362*H362</f>
        <v>0</v>
      </c>
      <c r="Q362" s="162">
        <v>0</v>
      </c>
      <c r="R362" s="162">
        <f>Q362*H362</f>
        <v>0</v>
      </c>
      <c r="S362" s="162">
        <v>0</v>
      </c>
      <c r="T362" s="163">
        <f>S362*H362</f>
        <v>0</v>
      </c>
      <c r="U362" s="33"/>
      <c r="V362" s="33"/>
      <c r="W362" s="33"/>
      <c r="X362" s="33"/>
      <c r="Y362" s="33"/>
      <c r="Z362" s="33"/>
      <c r="AA362" s="33"/>
      <c r="AB362" s="33"/>
      <c r="AC362" s="33"/>
      <c r="AD362" s="33"/>
      <c r="AE362" s="33"/>
      <c r="AR362" s="164" t="s">
        <v>158</v>
      </c>
      <c r="AT362" s="164" t="s">
        <v>153</v>
      </c>
      <c r="AU362" s="164" t="s">
        <v>158</v>
      </c>
      <c r="AY362" s="18" t="s">
        <v>150</v>
      </c>
      <c r="BE362" s="165">
        <f>IF(N362="základní",J362,0)</f>
        <v>0</v>
      </c>
      <c r="BF362" s="165">
        <f>IF(N362="snížená",J362,0)</f>
        <v>0</v>
      </c>
      <c r="BG362" s="165">
        <f>IF(N362="zákl. přenesená",J362,0)</f>
        <v>0</v>
      </c>
      <c r="BH362" s="165">
        <f>IF(N362="sníž. přenesená",J362,0)</f>
        <v>0</v>
      </c>
      <c r="BI362" s="165">
        <f>IF(N362="nulová",J362,0)</f>
        <v>0</v>
      </c>
      <c r="BJ362" s="18" t="s">
        <v>80</v>
      </c>
      <c r="BK362" s="165">
        <f>ROUND(I362*H362,2)</f>
        <v>0</v>
      </c>
      <c r="BL362" s="18" t="s">
        <v>158</v>
      </c>
      <c r="BM362" s="164" t="s">
        <v>1782</v>
      </c>
    </row>
    <row r="363" spans="1:65" s="12" customFormat="1" ht="20.85" customHeight="1">
      <c r="B363" s="139"/>
      <c r="D363" s="140" t="s">
        <v>71</v>
      </c>
      <c r="E363" s="150" t="s">
        <v>1783</v>
      </c>
      <c r="F363" s="150" t="s">
        <v>1784</v>
      </c>
      <c r="I363" s="142"/>
      <c r="J363" s="151">
        <f>BK363</f>
        <v>0</v>
      </c>
      <c r="L363" s="139"/>
      <c r="M363" s="144"/>
      <c r="N363" s="145"/>
      <c r="O363" s="145"/>
      <c r="P363" s="146">
        <f>P364+P377+P385+P399+P408+P413+P417</f>
        <v>0</v>
      </c>
      <c r="Q363" s="145"/>
      <c r="R363" s="146">
        <f>R364+R377+R385+R399+R408+R413+R417</f>
        <v>0</v>
      </c>
      <c r="S363" s="145"/>
      <c r="T363" s="147">
        <f>T364+T377+T385+T399+T408+T413+T417</f>
        <v>0</v>
      </c>
      <c r="AR363" s="140" t="s">
        <v>82</v>
      </c>
      <c r="AT363" s="148" t="s">
        <v>71</v>
      </c>
      <c r="AU363" s="148" t="s">
        <v>82</v>
      </c>
      <c r="AY363" s="140" t="s">
        <v>150</v>
      </c>
      <c r="BK363" s="149">
        <f>BK364+BK377+BK385+BK399+BK408+BK413+BK417</f>
        <v>0</v>
      </c>
    </row>
    <row r="364" spans="1:65" s="15" customFormat="1" ht="20.85" customHeight="1">
      <c r="B364" s="200"/>
      <c r="D364" s="201" t="s">
        <v>71</v>
      </c>
      <c r="E364" s="201" t="s">
        <v>1487</v>
      </c>
      <c r="F364" s="201" t="s">
        <v>1488</v>
      </c>
      <c r="I364" s="202"/>
      <c r="J364" s="203">
        <f>BK364</f>
        <v>0</v>
      </c>
      <c r="L364" s="200"/>
      <c r="M364" s="204"/>
      <c r="N364" s="205"/>
      <c r="O364" s="205"/>
      <c r="P364" s="206">
        <f>SUM(P365:P376)</f>
        <v>0</v>
      </c>
      <c r="Q364" s="205"/>
      <c r="R364" s="206">
        <f>SUM(R365:R376)</f>
        <v>0</v>
      </c>
      <c r="S364" s="205"/>
      <c r="T364" s="207">
        <f>SUM(T365:T376)</f>
        <v>0</v>
      </c>
      <c r="AR364" s="201" t="s">
        <v>80</v>
      </c>
      <c r="AT364" s="208" t="s">
        <v>71</v>
      </c>
      <c r="AU364" s="208" t="s">
        <v>151</v>
      </c>
      <c r="AY364" s="201" t="s">
        <v>150</v>
      </c>
      <c r="BK364" s="209">
        <f>SUM(BK365:BK376)</f>
        <v>0</v>
      </c>
    </row>
    <row r="365" spans="1:65" s="2" customFormat="1" ht="16.5" customHeight="1">
      <c r="A365" s="33"/>
      <c r="B365" s="152"/>
      <c r="C365" s="153" t="s">
        <v>1028</v>
      </c>
      <c r="D365" s="153" t="s">
        <v>153</v>
      </c>
      <c r="E365" s="154" t="s">
        <v>1785</v>
      </c>
      <c r="F365" s="155" t="s">
        <v>1786</v>
      </c>
      <c r="G365" s="156" t="s">
        <v>1490</v>
      </c>
      <c r="H365" s="157">
        <v>0</v>
      </c>
      <c r="I365" s="158"/>
      <c r="J365" s="159">
        <f>ROUND(I365*H365,2)</f>
        <v>0</v>
      </c>
      <c r="K365" s="155" t="s">
        <v>3</v>
      </c>
      <c r="L365" s="34"/>
      <c r="M365" s="160" t="s">
        <v>3</v>
      </c>
      <c r="N365" s="161" t="s">
        <v>43</v>
      </c>
      <c r="O365" s="54"/>
      <c r="P365" s="162">
        <f>O365*H365</f>
        <v>0</v>
      </c>
      <c r="Q365" s="162">
        <v>0</v>
      </c>
      <c r="R365" s="162">
        <f>Q365*H365</f>
        <v>0</v>
      </c>
      <c r="S365" s="162">
        <v>0</v>
      </c>
      <c r="T365" s="163">
        <f>S365*H365</f>
        <v>0</v>
      </c>
      <c r="U365" s="33"/>
      <c r="V365" s="33"/>
      <c r="W365" s="33"/>
      <c r="X365" s="33"/>
      <c r="Y365" s="33"/>
      <c r="Z365" s="33"/>
      <c r="AA365" s="33"/>
      <c r="AB365" s="33"/>
      <c r="AC365" s="33"/>
      <c r="AD365" s="33"/>
      <c r="AE365" s="33"/>
      <c r="AR365" s="164" t="s">
        <v>158</v>
      </c>
      <c r="AT365" s="164" t="s">
        <v>153</v>
      </c>
      <c r="AU365" s="164" t="s">
        <v>158</v>
      </c>
      <c r="AY365" s="18" t="s">
        <v>150</v>
      </c>
      <c r="BE365" s="165">
        <f>IF(N365="základní",J365,0)</f>
        <v>0</v>
      </c>
      <c r="BF365" s="165">
        <f>IF(N365="snížená",J365,0)</f>
        <v>0</v>
      </c>
      <c r="BG365" s="165">
        <f>IF(N365="zákl. přenesená",J365,0)</f>
        <v>0</v>
      </c>
      <c r="BH365" s="165">
        <f>IF(N365="sníž. přenesená",J365,0)</f>
        <v>0</v>
      </c>
      <c r="BI365" s="165">
        <f>IF(N365="nulová",J365,0)</f>
        <v>0</v>
      </c>
      <c r="BJ365" s="18" t="s">
        <v>80</v>
      </c>
      <c r="BK365" s="165">
        <f>ROUND(I365*H365,2)</f>
        <v>0</v>
      </c>
      <c r="BL365" s="18" t="s">
        <v>158</v>
      </c>
      <c r="BM365" s="164" t="s">
        <v>1787</v>
      </c>
    </row>
    <row r="366" spans="1:65" s="2" customFormat="1" ht="19.5">
      <c r="A366" s="33"/>
      <c r="B366" s="34"/>
      <c r="C366" s="33"/>
      <c r="D366" s="167" t="s">
        <v>1491</v>
      </c>
      <c r="E366" s="33"/>
      <c r="F366" s="178" t="s">
        <v>1788</v>
      </c>
      <c r="G366" s="33"/>
      <c r="H366" s="33"/>
      <c r="I366" s="92"/>
      <c r="J366" s="33"/>
      <c r="K366" s="33"/>
      <c r="L366" s="34"/>
      <c r="M366" s="176"/>
      <c r="N366" s="177"/>
      <c r="O366" s="54"/>
      <c r="P366" s="54"/>
      <c r="Q366" s="54"/>
      <c r="R366" s="54"/>
      <c r="S366" s="54"/>
      <c r="T366" s="55"/>
      <c r="U366" s="33"/>
      <c r="V366" s="33"/>
      <c r="W366" s="33"/>
      <c r="X366" s="33"/>
      <c r="Y366" s="33"/>
      <c r="Z366" s="33"/>
      <c r="AA366" s="33"/>
      <c r="AB366" s="33"/>
      <c r="AC366" s="33"/>
      <c r="AD366" s="33"/>
      <c r="AE366" s="33"/>
      <c r="AT366" s="18" t="s">
        <v>1491</v>
      </c>
      <c r="AU366" s="18" t="s">
        <v>158</v>
      </c>
    </row>
    <row r="367" spans="1:65" s="2" customFormat="1" ht="16.5" customHeight="1">
      <c r="A367" s="33"/>
      <c r="B367" s="152"/>
      <c r="C367" s="153" t="s">
        <v>1033</v>
      </c>
      <c r="D367" s="153" t="s">
        <v>153</v>
      </c>
      <c r="E367" s="154" t="s">
        <v>1789</v>
      </c>
      <c r="F367" s="155" t="s">
        <v>1790</v>
      </c>
      <c r="G367" s="156" t="s">
        <v>1490</v>
      </c>
      <c r="H367" s="157">
        <v>1</v>
      </c>
      <c r="I367" s="158"/>
      <c r="J367" s="159">
        <f>ROUND(I367*H367,2)</f>
        <v>0</v>
      </c>
      <c r="K367" s="155" t="s">
        <v>3</v>
      </c>
      <c r="L367" s="34"/>
      <c r="M367" s="160" t="s">
        <v>3</v>
      </c>
      <c r="N367" s="161" t="s">
        <v>43</v>
      </c>
      <c r="O367" s="54"/>
      <c r="P367" s="162">
        <f>O367*H367</f>
        <v>0</v>
      </c>
      <c r="Q367" s="162">
        <v>0</v>
      </c>
      <c r="R367" s="162">
        <f>Q367*H367</f>
        <v>0</v>
      </c>
      <c r="S367" s="162">
        <v>0</v>
      </c>
      <c r="T367" s="163">
        <f>S367*H367</f>
        <v>0</v>
      </c>
      <c r="U367" s="33"/>
      <c r="V367" s="33"/>
      <c r="W367" s="33"/>
      <c r="X367" s="33"/>
      <c r="Y367" s="33"/>
      <c r="Z367" s="33"/>
      <c r="AA367" s="33"/>
      <c r="AB367" s="33"/>
      <c r="AC367" s="33"/>
      <c r="AD367" s="33"/>
      <c r="AE367" s="33"/>
      <c r="AR367" s="164" t="s">
        <v>158</v>
      </c>
      <c r="AT367" s="164" t="s">
        <v>153</v>
      </c>
      <c r="AU367" s="164" t="s">
        <v>158</v>
      </c>
      <c r="AY367" s="18" t="s">
        <v>150</v>
      </c>
      <c r="BE367" s="165">
        <f>IF(N367="základní",J367,0)</f>
        <v>0</v>
      </c>
      <c r="BF367" s="165">
        <f>IF(N367="snížená",J367,0)</f>
        <v>0</v>
      </c>
      <c r="BG367" s="165">
        <f>IF(N367="zákl. přenesená",J367,0)</f>
        <v>0</v>
      </c>
      <c r="BH367" s="165">
        <f>IF(N367="sníž. přenesená",J367,0)</f>
        <v>0</v>
      </c>
      <c r="BI367" s="165">
        <f>IF(N367="nulová",J367,0)</f>
        <v>0</v>
      </c>
      <c r="BJ367" s="18" t="s">
        <v>80</v>
      </c>
      <c r="BK367" s="165">
        <f>ROUND(I367*H367,2)</f>
        <v>0</v>
      </c>
      <c r="BL367" s="18" t="s">
        <v>158</v>
      </c>
      <c r="BM367" s="164" t="s">
        <v>1791</v>
      </c>
    </row>
    <row r="368" spans="1:65" s="2" customFormat="1" ht="19.5">
      <c r="A368" s="33"/>
      <c r="B368" s="34"/>
      <c r="C368" s="33"/>
      <c r="D368" s="167" t="s">
        <v>1491</v>
      </c>
      <c r="E368" s="33"/>
      <c r="F368" s="178" t="s">
        <v>1788</v>
      </c>
      <c r="G368" s="33"/>
      <c r="H368" s="33"/>
      <c r="I368" s="92"/>
      <c r="J368" s="33"/>
      <c r="K368" s="33"/>
      <c r="L368" s="34"/>
      <c r="M368" s="176"/>
      <c r="N368" s="177"/>
      <c r="O368" s="54"/>
      <c r="P368" s="54"/>
      <c r="Q368" s="54"/>
      <c r="R368" s="54"/>
      <c r="S368" s="54"/>
      <c r="T368" s="55"/>
      <c r="U368" s="33"/>
      <c r="V368" s="33"/>
      <c r="W368" s="33"/>
      <c r="X368" s="33"/>
      <c r="Y368" s="33"/>
      <c r="Z368" s="33"/>
      <c r="AA368" s="33"/>
      <c r="AB368" s="33"/>
      <c r="AC368" s="33"/>
      <c r="AD368" s="33"/>
      <c r="AE368" s="33"/>
      <c r="AT368" s="18" t="s">
        <v>1491</v>
      </c>
      <c r="AU368" s="18" t="s">
        <v>158</v>
      </c>
    </row>
    <row r="369" spans="1:65" s="2" customFormat="1" ht="16.5" customHeight="1">
      <c r="A369" s="33"/>
      <c r="B369" s="152"/>
      <c r="C369" s="153" t="s">
        <v>1038</v>
      </c>
      <c r="D369" s="153" t="s">
        <v>153</v>
      </c>
      <c r="E369" s="154" t="s">
        <v>1792</v>
      </c>
      <c r="F369" s="155" t="s">
        <v>1793</v>
      </c>
      <c r="G369" s="156" t="s">
        <v>1490</v>
      </c>
      <c r="H369" s="157">
        <v>0</v>
      </c>
      <c r="I369" s="158"/>
      <c r="J369" s="159">
        <f>ROUND(I369*H369,2)</f>
        <v>0</v>
      </c>
      <c r="K369" s="155" t="s">
        <v>3</v>
      </c>
      <c r="L369" s="34"/>
      <c r="M369" s="160" t="s">
        <v>3</v>
      </c>
      <c r="N369" s="161" t="s">
        <v>43</v>
      </c>
      <c r="O369" s="54"/>
      <c r="P369" s="162">
        <f>O369*H369</f>
        <v>0</v>
      </c>
      <c r="Q369" s="162">
        <v>0</v>
      </c>
      <c r="R369" s="162">
        <f>Q369*H369</f>
        <v>0</v>
      </c>
      <c r="S369" s="162">
        <v>0</v>
      </c>
      <c r="T369" s="163">
        <f>S369*H369</f>
        <v>0</v>
      </c>
      <c r="U369" s="33"/>
      <c r="V369" s="33"/>
      <c r="W369" s="33"/>
      <c r="X369" s="33"/>
      <c r="Y369" s="33"/>
      <c r="Z369" s="33"/>
      <c r="AA369" s="33"/>
      <c r="AB369" s="33"/>
      <c r="AC369" s="33"/>
      <c r="AD369" s="33"/>
      <c r="AE369" s="33"/>
      <c r="AR369" s="164" t="s">
        <v>158</v>
      </c>
      <c r="AT369" s="164" t="s">
        <v>153</v>
      </c>
      <c r="AU369" s="164" t="s">
        <v>158</v>
      </c>
      <c r="AY369" s="18" t="s">
        <v>150</v>
      </c>
      <c r="BE369" s="165">
        <f>IF(N369="základní",J369,0)</f>
        <v>0</v>
      </c>
      <c r="BF369" s="165">
        <f>IF(N369="snížená",J369,0)</f>
        <v>0</v>
      </c>
      <c r="BG369" s="165">
        <f>IF(N369="zákl. přenesená",J369,0)</f>
        <v>0</v>
      </c>
      <c r="BH369" s="165">
        <f>IF(N369="sníž. přenesená",J369,0)</f>
        <v>0</v>
      </c>
      <c r="BI369" s="165">
        <f>IF(N369="nulová",J369,0)</f>
        <v>0</v>
      </c>
      <c r="BJ369" s="18" t="s">
        <v>80</v>
      </c>
      <c r="BK369" s="165">
        <f>ROUND(I369*H369,2)</f>
        <v>0</v>
      </c>
      <c r="BL369" s="18" t="s">
        <v>158</v>
      </c>
      <c r="BM369" s="164" t="s">
        <v>1794</v>
      </c>
    </row>
    <row r="370" spans="1:65" s="2" customFormat="1" ht="19.5">
      <c r="A370" s="33"/>
      <c r="B370" s="34"/>
      <c r="C370" s="33"/>
      <c r="D370" s="167" t="s">
        <v>1491</v>
      </c>
      <c r="E370" s="33"/>
      <c r="F370" s="178" t="s">
        <v>1788</v>
      </c>
      <c r="G370" s="33"/>
      <c r="H370" s="33"/>
      <c r="I370" s="92"/>
      <c r="J370" s="33"/>
      <c r="K370" s="33"/>
      <c r="L370" s="34"/>
      <c r="M370" s="176"/>
      <c r="N370" s="177"/>
      <c r="O370" s="54"/>
      <c r="P370" s="54"/>
      <c r="Q370" s="54"/>
      <c r="R370" s="54"/>
      <c r="S370" s="54"/>
      <c r="T370" s="55"/>
      <c r="U370" s="33"/>
      <c r="V370" s="33"/>
      <c r="W370" s="33"/>
      <c r="X370" s="33"/>
      <c r="Y370" s="33"/>
      <c r="Z370" s="33"/>
      <c r="AA370" s="33"/>
      <c r="AB370" s="33"/>
      <c r="AC370" s="33"/>
      <c r="AD370" s="33"/>
      <c r="AE370" s="33"/>
      <c r="AT370" s="18" t="s">
        <v>1491</v>
      </c>
      <c r="AU370" s="18" t="s">
        <v>158</v>
      </c>
    </row>
    <row r="371" spans="1:65" s="2" customFormat="1" ht="16.5" customHeight="1">
      <c r="A371" s="33"/>
      <c r="B371" s="152"/>
      <c r="C371" s="153" t="s">
        <v>1044</v>
      </c>
      <c r="D371" s="153" t="s">
        <v>153</v>
      </c>
      <c r="E371" s="154" t="s">
        <v>1795</v>
      </c>
      <c r="F371" s="155" t="s">
        <v>1796</v>
      </c>
      <c r="G371" s="156" t="s">
        <v>1490</v>
      </c>
      <c r="H371" s="157">
        <v>2</v>
      </c>
      <c r="I371" s="158"/>
      <c r="J371" s="159">
        <f>ROUND(I371*H371,2)</f>
        <v>0</v>
      </c>
      <c r="K371" s="155" t="s">
        <v>3</v>
      </c>
      <c r="L371" s="34"/>
      <c r="M371" s="160" t="s">
        <v>3</v>
      </c>
      <c r="N371" s="161" t="s">
        <v>43</v>
      </c>
      <c r="O371" s="54"/>
      <c r="P371" s="162">
        <f>O371*H371</f>
        <v>0</v>
      </c>
      <c r="Q371" s="162">
        <v>0</v>
      </c>
      <c r="R371" s="162">
        <f>Q371*H371</f>
        <v>0</v>
      </c>
      <c r="S371" s="162">
        <v>0</v>
      </c>
      <c r="T371" s="163">
        <f>S371*H371</f>
        <v>0</v>
      </c>
      <c r="U371" s="33"/>
      <c r="V371" s="33"/>
      <c r="W371" s="33"/>
      <c r="X371" s="33"/>
      <c r="Y371" s="33"/>
      <c r="Z371" s="33"/>
      <c r="AA371" s="33"/>
      <c r="AB371" s="33"/>
      <c r="AC371" s="33"/>
      <c r="AD371" s="33"/>
      <c r="AE371" s="33"/>
      <c r="AR371" s="164" t="s">
        <v>158</v>
      </c>
      <c r="AT371" s="164" t="s">
        <v>153</v>
      </c>
      <c r="AU371" s="164" t="s">
        <v>158</v>
      </c>
      <c r="AY371" s="18" t="s">
        <v>150</v>
      </c>
      <c r="BE371" s="165">
        <f>IF(N371="základní",J371,0)</f>
        <v>0</v>
      </c>
      <c r="BF371" s="165">
        <f>IF(N371="snížená",J371,0)</f>
        <v>0</v>
      </c>
      <c r="BG371" s="165">
        <f>IF(N371="zákl. přenesená",J371,0)</f>
        <v>0</v>
      </c>
      <c r="BH371" s="165">
        <f>IF(N371="sníž. přenesená",J371,0)</f>
        <v>0</v>
      </c>
      <c r="BI371" s="165">
        <f>IF(N371="nulová",J371,0)</f>
        <v>0</v>
      </c>
      <c r="BJ371" s="18" t="s">
        <v>80</v>
      </c>
      <c r="BK371" s="165">
        <f>ROUND(I371*H371,2)</f>
        <v>0</v>
      </c>
      <c r="BL371" s="18" t="s">
        <v>158</v>
      </c>
      <c r="BM371" s="164" t="s">
        <v>1797</v>
      </c>
    </row>
    <row r="372" spans="1:65" s="2" customFormat="1" ht="19.5">
      <c r="A372" s="33"/>
      <c r="B372" s="34"/>
      <c r="C372" s="33"/>
      <c r="D372" s="167" t="s">
        <v>1491</v>
      </c>
      <c r="E372" s="33"/>
      <c r="F372" s="178" t="s">
        <v>1788</v>
      </c>
      <c r="G372" s="33"/>
      <c r="H372" s="33"/>
      <c r="I372" s="92"/>
      <c r="J372" s="33"/>
      <c r="K372" s="33"/>
      <c r="L372" s="34"/>
      <c r="M372" s="176"/>
      <c r="N372" s="177"/>
      <c r="O372" s="54"/>
      <c r="P372" s="54"/>
      <c r="Q372" s="54"/>
      <c r="R372" s="54"/>
      <c r="S372" s="54"/>
      <c r="T372" s="55"/>
      <c r="U372" s="33"/>
      <c r="V372" s="33"/>
      <c r="W372" s="33"/>
      <c r="X372" s="33"/>
      <c r="Y372" s="33"/>
      <c r="Z372" s="33"/>
      <c r="AA372" s="33"/>
      <c r="AB372" s="33"/>
      <c r="AC372" s="33"/>
      <c r="AD372" s="33"/>
      <c r="AE372" s="33"/>
      <c r="AT372" s="18" t="s">
        <v>1491</v>
      </c>
      <c r="AU372" s="18" t="s">
        <v>158</v>
      </c>
    </row>
    <row r="373" spans="1:65" s="2" customFormat="1" ht="16.5" customHeight="1">
      <c r="A373" s="33"/>
      <c r="B373" s="152"/>
      <c r="C373" s="153" t="s">
        <v>1048</v>
      </c>
      <c r="D373" s="153" t="s">
        <v>153</v>
      </c>
      <c r="E373" s="154" t="s">
        <v>1798</v>
      </c>
      <c r="F373" s="155" t="s">
        <v>1799</v>
      </c>
      <c r="G373" s="156" t="s">
        <v>1490</v>
      </c>
      <c r="H373" s="157">
        <v>2</v>
      </c>
      <c r="I373" s="158"/>
      <c r="J373" s="159">
        <f>ROUND(I373*H373,2)</f>
        <v>0</v>
      </c>
      <c r="K373" s="155" t="s">
        <v>3</v>
      </c>
      <c r="L373" s="34"/>
      <c r="M373" s="160" t="s">
        <v>3</v>
      </c>
      <c r="N373" s="161" t="s">
        <v>43</v>
      </c>
      <c r="O373" s="54"/>
      <c r="P373" s="162">
        <f>O373*H373</f>
        <v>0</v>
      </c>
      <c r="Q373" s="162">
        <v>0</v>
      </c>
      <c r="R373" s="162">
        <f>Q373*H373</f>
        <v>0</v>
      </c>
      <c r="S373" s="162">
        <v>0</v>
      </c>
      <c r="T373" s="163">
        <f>S373*H373</f>
        <v>0</v>
      </c>
      <c r="U373" s="33"/>
      <c r="V373" s="33"/>
      <c r="W373" s="33"/>
      <c r="X373" s="33"/>
      <c r="Y373" s="33"/>
      <c r="Z373" s="33"/>
      <c r="AA373" s="33"/>
      <c r="AB373" s="33"/>
      <c r="AC373" s="33"/>
      <c r="AD373" s="33"/>
      <c r="AE373" s="33"/>
      <c r="AR373" s="164" t="s">
        <v>158</v>
      </c>
      <c r="AT373" s="164" t="s">
        <v>153</v>
      </c>
      <c r="AU373" s="164" t="s">
        <v>158</v>
      </c>
      <c r="AY373" s="18" t="s">
        <v>150</v>
      </c>
      <c r="BE373" s="165">
        <f>IF(N373="základní",J373,0)</f>
        <v>0</v>
      </c>
      <c r="BF373" s="165">
        <f>IF(N373="snížená",J373,0)</f>
        <v>0</v>
      </c>
      <c r="BG373" s="165">
        <f>IF(N373="zákl. přenesená",J373,0)</f>
        <v>0</v>
      </c>
      <c r="BH373" s="165">
        <f>IF(N373="sníž. přenesená",J373,0)</f>
        <v>0</v>
      </c>
      <c r="BI373" s="165">
        <f>IF(N373="nulová",J373,0)</f>
        <v>0</v>
      </c>
      <c r="BJ373" s="18" t="s">
        <v>80</v>
      </c>
      <c r="BK373" s="165">
        <f>ROUND(I373*H373,2)</f>
        <v>0</v>
      </c>
      <c r="BL373" s="18" t="s">
        <v>158</v>
      </c>
      <c r="BM373" s="164" t="s">
        <v>1800</v>
      </c>
    </row>
    <row r="374" spans="1:65" s="2" customFormat="1" ht="19.5">
      <c r="A374" s="33"/>
      <c r="B374" s="34"/>
      <c r="C374" s="33"/>
      <c r="D374" s="167" t="s">
        <v>1491</v>
      </c>
      <c r="E374" s="33"/>
      <c r="F374" s="178" t="s">
        <v>1788</v>
      </c>
      <c r="G374" s="33"/>
      <c r="H374" s="33"/>
      <c r="I374" s="92"/>
      <c r="J374" s="33"/>
      <c r="K374" s="33"/>
      <c r="L374" s="34"/>
      <c r="M374" s="176"/>
      <c r="N374" s="177"/>
      <c r="O374" s="54"/>
      <c r="P374" s="54"/>
      <c r="Q374" s="54"/>
      <c r="R374" s="54"/>
      <c r="S374" s="54"/>
      <c r="T374" s="55"/>
      <c r="U374" s="33"/>
      <c r="V374" s="33"/>
      <c r="W374" s="33"/>
      <c r="X374" s="33"/>
      <c r="Y374" s="33"/>
      <c r="Z374" s="33"/>
      <c r="AA374" s="33"/>
      <c r="AB374" s="33"/>
      <c r="AC374" s="33"/>
      <c r="AD374" s="33"/>
      <c r="AE374" s="33"/>
      <c r="AT374" s="18" t="s">
        <v>1491</v>
      </c>
      <c r="AU374" s="18" t="s">
        <v>158</v>
      </c>
    </row>
    <row r="375" spans="1:65" s="2" customFormat="1" ht="16.5" customHeight="1">
      <c r="A375" s="33"/>
      <c r="B375" s="152"/>
      <c r="C375" s="153" t="s">
        <v>1053</v>
      </c>
      <c r="D375" s="153" t="s">
        <v>153</v>
      </c>
      <c r="E375" s="154" t="s">
        <v>1801</v>
      </c>
      <c r="F375" s="155" t="s">
        <v>1679</v>
      </c>
      <c r="G375" s="156" t="s">
        <v>1518</v>
      </c>
      <c r="H375" s="157">
        <v>1</v>
      </c>
      <c r="I375" s="158"/>
      <c r="J375" s="159">
        <f>ROUND(I375*H375,2)</f>
        <v>0</v>
      </c>
      <c r="K375" s="155" t="s">
        <v>3</v>
      </c>
      <c r="L375" s="34"/>
      <c r="M375" s="160" t="s">
        <v>3</v>
      </c>
      <c r="N375" s="161" t="s">
        <v>43</v>
      </c>
      <c r="O375" s="54"/>
      <c r="P375" s="162">
        <f>O375*H375</f>
        <v>0</v>
      </c>
      <c r="Q375" s="162">
        <v>0</v>
      </c>
      <c r="R375" s="162">
        <f>Q375*H375</f>
        <v>0</v>
      </c>
      <c r="S375" s="162">
        <v>0</v>
      </c>
      <c r="T375" s="163">
        <f>S375*H375</f>
        <v>0</v>
      </c>
      <c r="U375" s="33"/>
      <c r="V375" s="33"/>
      <c r="W375" s="33"/>
      <c r="X375" s="33"/>
      <c r="Y375" s="33"/>
      <c r="Z375" s="33"/>
      <c r="AA375" s="33"/>
      <c r="AB375" s="33"/>
      <c r="AC375" s="33"/>
      <c r="AD375" s="33"/>
      <c r="AE375" s="33"/>
      <c r="AR375" s="164" t="s">
        <v>158</v>
      </c>
      <c r="AT375" s="164" t="s">
        <v>153</v>
      </c>
      <c r="AU375" s="164" t="s">
        <v>158</v>
      </c>
      <c r="AY375" s="18" t="s">
        <v>150</v>
      </c>
      <c r="BE375" s="165">
        <f>IF(N375="základní",J375,0)</f>
        <v>0</v>
      </c>
      <c r="BF375" s="165">
        <f>IF(N375="snížená",J375,0)</f>
        <v>0</v>
      </c>
      <c r="BG375" s="165">
        <f>IF(N375="zákl. přenesená",J375,0)</f>
        <v>0</v>
      </c>
      <c r="BH375" s="165">
        <f>IF(N375="sníž. přenesená",J375,0)</f>
        <v>0</v>
      </c>
      <c r="BI375" s="165">
        <f>IF(N375="nulová",J375,0)</f>
        <v>0</v>
      </c>
      <c r="BJ375" s="18" t="s">
        <v>80</v>
      </c>
      <c r="BK375" s="165">
        <f>ROUND(I375*H375,2)</f>
        <v>0</v>
      </c>
      <c r="BL375" s="18" t="s">
        <v>158</v>
      </c>
      <c r="BM375" s="164" t="s">
        <v>1802</v>
      </c>
    </row>
    <row r="376" spans="1:65" s="2" customFormat="1" ht="24" customHeight="1">
      <c r="A376" s="33"/>
      <c r="B376" s="152"/>
      <c r="C376" s="153" t="s">
        <v>1058</v>
      </c>
      <c r="D376" s="153" t="s">
        <v>153</v>
      </c>
      <c r="E376" s="154" t="s">
        <v>1803</v>
      </c>
      <c r="F376" s="155" t="s">
        <v>1804</v>
      </c>
      <c r="G376" s="156" t="s">
        <v>3</v>
      </c>
      <c r="H376" s="157">
        <v>0</v>
      </c>
      <c r="I376" s="158"/>
      <c r="J376" s="159">
        <f>ROUND(I376*H376,2)</f>
        <v>0</v>
      </c>
      <c r="K376" s="155" t="s">
        <v>3</v>
      </c>
      <c r="L376" s="34"/>
      <c r="M376" s="160" t="s">
        <v>3</v>
      </c>
      <c r="N376" s="161" t="s">
        <v>43</v>
      </c>
      <c r="O376" s="54"/>
      <c r="P376" s="162">
        <f>O376*H376</f>
        <v>0</v>
      </c>
      <c r="Q376" s="162">
        <v>0</v>
      </c>
      <c r="R376" s="162">
        <f>Q376*H376</f>
        <v>0</v>
      </c>
      <c r="S376" s="162">
        <v>0</v>
      </c>
      <c r="T376" s="163">
        <f>S376*H376</f>
        <v>0</v>
      </c>
      <c r="U376" s="33"/>
      <c r="V376" s="33"/>
      <c r="W376" s="33"/>
      <c r="X376" s="33"/>
      <c r="Y376" s="33"/>
      <c r="Z376" s="33"/>
      <c r="AA376" s="33"/>
      <c r="AB376" s="33"/>
      <c r="AC376" s="33"/>
      <c r="AD376" s="33"/>
      <c r="AE376" s="33"/>
      <c r="AR376" s="164" t="s">
        <v>158</v>
      </c>
      <c r="AT376" s="164" t="s">
        <v>153</v>
      </c>
      <c r="AU376" s="164" t="s">
        <v>158</v>
      </c>
      <c r="AY376" s="18" t="s">
        <v>150</v>
      </c>
      <c r="BE376" s="165">
        <f>IF(N376="základní",J376,0)</f>
        <v>0</v>
      </c>
      <c r="BF376" s="165">
        <f>IF(N376="snížená",J376,0)</f>
        <v>0</v>
      </c>
      <c r="BG376" s="165">
        <f>IF(N376="zákl. přenesená",J376,0)</f>
        <v>0</v>
      </c>
      <c r="BH376" s="165">
        <f>IF(N376="sníž. přenesená",J376,0)</f>
        <v>0</v>
      </c>
      <c r="BI376" s="165">
        <f>IF(N376="nulová",J376,0)</f>
        <v>0</v>
      </c>
      <c r="BJ376" s="18" t="s">
        <v>80</v>
      </c>
      <c r="BK376" s="165">
        <f>ROUND(I376*H376,2)</f>
        <v>0</v>
      </c>
      <c r="BL376" s="18" t="s">
        <v>158</v>
      </c>
      <c r="BM376" s="164" t="s">
        <v>1805</v>
      </c>
    </row>
    <row r="377" spans="1:65" s="15" customFormat="1" ht="20.85" customHeight="1">
      <c r="B377" s="200"/>
      <c r="D377" s="201" t="s">
        <v>71</v>
      </c>
      <c r="E377" s="201" t="s">
        <v>1806</v>
      </c>
      <c r="F377" s="201" t="s">
        <v>1807</v>
      </c>
      <c r="I377" s="202"/>
      <c r="J377" s="203">
        <f>BK377</f>
        <v>0</v>
      </c>
      <c r="L377" s="200"/>
      <c r="M377" s="204"/>
      <c r="N377" s="205"/>
      <c r="O377" s="205"/>
      <c r="P377" s="206">
        <f>SUM(P378:P384)</f>
        <v>0</v>
      </c>
      <c r="Q377" s="205"/>
      <c r="R377" s="206">
        <f>SUM(R378:R384)</f>
        <v>0</v>
      </c>
      <c r="S377" s="205"/>
      <c r="T377" s="207">
        <f>SUM(T378:T384)</f>
        <v>0</v>
      </c>
      <c r="AR377" s="201" t="s">
        <v>80</v>
      </c>
      <c r="AT377" s="208" t="s">
        <v>71</v>
      </c>
      <c r="AU377" s="208" t="s">
        <v>151</v>
      </c>
      <c r="AY377" s="201" t="s">
        <v>150</v>
      </c>
      <c r="BK377" s="209">
        <f>SUM(BK378:BK384)</f>
        <v>0</v>
      </c>
    </row>
    <row r="378" spans="1:65" s="2" customFormat="1" ht="16.5" customHeight="1">
      <c r="A378" s="33"/>
      <c r="B378" s="152"/>
      <c r="C378" s="153" t="s">
        <v>1063</v>
      </c>
      <c r="D378" s="153" t="s">
        <v>153</v>
      </c>
      <c r="E378" s="154" t="s">
        <v>1808</v>
      </c>
      <c r="F378" s="155" t="s">
        <v>1809</v>
      </c>
      <c r="G378" s="156" t="s">
        <v>1490</v>
      </c>
      <c r="H378" s="157">
        <v>0</v>
      </c>
      <c r="I378" s="158"/>
      <c r="J378" s="159">
        <f t="shared" ref="J378:J383" si="50">ROUND(I378*H378,2)</f>
        <v>0</v>
      </c>
      <c r="K378" s="155" t="s">
        <v>3</v>
      </c>
      <c r="L378" s="34"/>
      <c r="M378" s="160" t="s">
        <v>3</v>
      </c>
      <c r="N378" s="161" t="s">
        <v>43</v>
      </c>
      <c r="O378" s="54"/>
      <c r="P378" s="162">
        <f t="shared" ref="P378:P383" si="51">O378*H378</f>
        <v>0</v>
      </c>
      <c r="Q378" s="162">
        <v>0</v>
      </c>
      <c r="R378" s="162">
        <f t="shared" ref="R378:R383" si="52">Q378*H378</f>
        <v>0</v>
      </c>
      <c r="S378" s="162">
        <v>0</v>
      </c>
      <c r="T378" s="163">
        <f t="shared" ref="T378:T383" si="53">S378*H378</f>
        <v>0</v>
      </c>
      <c r="U378" s="33"/>
      <c r="V378" s="33"/>
      <c r="W378" s="33"/>
      <c r="X378" s="33"/>
      <c r="Y378" s="33"/>
      <c r="Z378" s="33"/>
      <c r="AA378" s="33"/>
      <c r="AB378" s="33"/>
      <c r="AC378" s="33"/>
      <c r="AD378" s="33"/>
      <c r="AE378" s="33"/>
      <c r="AR378" s="164" t="s">
        <v>158</v>
      </c>
      <c r="AT378" s="164" t="s">
        <v>153</v>
      </c>
      <c r="AU378" s="164" t="s">
        <v>158</v>
      </c>
      <c r="AY378" s="18" t="s">
        <v>150</v>
      </c>
      <c r="BE378" s="165">
        <f t="shared" ref="BE378:BE383" si="54">IF(N378="základní",J378,0)</f>
        <v>0</v>
      </c>
      <c r="BF378" s="165">
        <f t="shared" ref="BF378:BF383" si="55">IF(N378="snížená",J378,0)</f>
        <v>0</v>
      </c>
      <c r="BG378" s="165">
        <f t="shared" ref="BG378:BG383" si="56">IF(N378="zákl. přenesená",J378,0)</f>
        <v>0</v>
      </c>
      <c r="BH378" s="165">
        <f t="shared" ref="BH378:BH383" si="57">IF(N378="sníž. přenesená",J378,0)</f>
        <v>0</v>
      </c>
      <c r="BI378" s="165">
        <f t="shared" ref="BI378:BI383" si="58">IF(N378="nulová",J378,0)</f>
        <v>0</v>
      </c>
      <c r="BJ378" s="18" t="s">
        <v>80</v>
      </c>
      <c r="BK378" s="165">
        <f t="shared" ref="BK378:BK383" si="59">ROUND(I378*H378,2)</f>
        <v>0</v>
      </c>
      <c r="BL378" s="18" t="s">
        <v>158</v>
      </c>
      <c r="BM378" s="164" t="s">
        <v>1810</v>
      </c>
    </row>
    <row r="379" spans="1:65" s="2" customFormat="1" ht="16.5" customHeight="1">
      <c r="A379" s="33"/>
      <c r="B379" s="152"/>
      <c r="C379" s="153" t="s">
        <v>1067</v>
      </c>
      <c r="D379" s="153" t="s">
        <v>153</v>
      </c>
      <c r="E379" s="154" t="s">
        <v>1811</v>
      </c>
      <c r="F379" s="155" t="s">
        <v>1812</v>
      </c>
      <c r="G379" s="156" t="s">
        <v>1490</v>
      </c>
      <c r="H379" s="157">
        <v>1</v>
      </c>
      <c r="I379" s="158"/>
      <c r="J379" s="159">
        <f t="shared" si="50"/>
        <v>0</v>
      </c>
      <c r="K379" s="155" t="s">
        <v>3</v>
      </c>
      <c r="L379" s="34"/>
      <c r="M379" s="160" t="s">
        <v>3</v>
      </c>
      <c r="N379" s="161" t="s">
        <v>43</v>
      </c>
      <c r="O379" s="54"/>
      <c r="P379" s="162">
        <f t="shared" si="51"/>
        <v>0</v>
      </c>
      <c r="Q379" s="162">
        <v>0</v>
      </c>
      <c r="R379" s="162">
        <f t="shared" si="52"/>
        <v>0</v>
      </c>
      <c r="S379" s="162">
        <v>0</v>
      </c>
      <c r="T379" s="163">
        <f t="shared" si="53"/>
        <v>0</v>
      </c>
      <c r="U379" s="33"/>
      <c r="V379" s="33"/>
      <c r="W379" s="33"/>
      <c r="X379" s="33"/>
      <c r="Y379" s="33"/>
      <c r="Z379" s="33"/>
      <c r="AA379" s="33"/>
      <c r="AB379" s="33"/>
      <c r="AC379" s="33"/>
      <c r="AD379" s="33"/>
      <c r="AE379" s="33"/>
      <c r="AR379" s="164" t="s">
        <v>158</v>
      </c>
      <c r="AT379" s="164" t="s">
        <v>153</v>
      </c>
      <c r="AU379" s="164" t="s">
        <v>158</v>
      </c>
      <c r="AY379" s="18" t="s">
        <v>150</v>
      </c>
      <c r="BE379" s="165">
        <f t="shared" si="54"/>
        <v>0</v>
      </c>
      <c r="BF379" s="165">
        <f t="shared" si="55"/>
        <v>0</v>
      </c>
      <c r="BG379" s="165">
        <f t="shared" si="56"/>
        <v>0</v>
      </c>
      <c r="BH379" s="165">
        <f t="shared" si="57"/>
        <v>0</v>
      </c>
      <c r="BI379" s="165">
        <f t="shared" si="58"/>
        <v>0</v>
      </c>
      <c r="BJ379" s="18" t="s">
        <v>80</v>
      </c>
      <c r="BK379" s="165">
        <f t="shared" si="59"/>
        <v>0</v>
      </c>
      <c r="BL379" s="18" t="s">
        <v>158</v>
      </c>
      <c r="BM379" s="164" t="s">
        <v>1813</v>
      </c>
    </row>
    <row r="380" spans="1:65" s="2" customFormat="1" ht="16.5" customHeight="1">
      <c r="A380" s="33"/>
      <c r="B380" s="152"/>
      <c r="C380" s="153" t="s">
        <v>1073</v>
      </c>
      <c r="D380" s="153" t="s">
        <v>153</v>
      </c>
      <c r="E380" s="154" t="s">
        <v>1814</v>
      </c>
      <c r="F380" s="155" t="s">
        <v>1815</v>
      </c>
      <c r="G380" s="156" t="s">
        <v>1490</v>
      </c>
      <c r="H380" s="157">
        <v>2</v>
      </c>
      <c r="I380" s="158"/>
      <c r="J380" s="159">
        <f t="shared" si="50"/>
        <v>0</v>
      </c>
      <c r="K380" s="155" t="s">
        <v>3</v>
      </c>
      <c r="L380" s="34"/>
      <c r="M380" s="160" t="s">
        <v>3</v>
      </c>
      <c r="N380" s="161" t="s">
        <v>43</v>
      </c>
      <c r="O380" s="54"/>
      <c r="P380" s="162">
        <f t="shared" si="51"/>
        <v>0</v>
      </c>
      <c r="Q380" s="162">
        <v>0</v>
      </c>
      <c r="R380" s="162">
        <f t="shared" si="52"/>
        <v>0</v>
      </c>
      <c r="S380" s="162">
        <v>0</v>
      </c>
      <c r="T380" s="163">
        <f t="shared" si="53"/>
        <v>0</v>
      </c>
      <c r="U380" s="33"/>
      <c r="V380" s="33"/>
      <c r="W380" s="33"/>
      <c r="X380" s="33"/>
      <c r="Y380" s="33"/>
      <c r="Z380" s="33"/>
      <c r="AA380" s="33"/>
      <c r="AB380" s="33"/>
      <c r="AC380" s="33"/>
      <c r="AD380" s="33"/>
      <c r="AE380" s="33"/>
      <c r="AR380" s="164" t="s">
        <v>158</v>
      </c>
      <c r="AT380" s="164" t="s">
        <v>153</v>
      </c>
      <c r="AU380" s="164" t="s">
        <v>158</v>
      </c>
      <c r="AY380" s="18" t="s">
        <v>150</v>
      </c>
      <c r="BE380" s="165">
        <f t="shared" si="54"/>
        <v>0</v>
      </c>
      <c r="BF380" s="165">
        <f t="shared" si="55"/>
        <v>0</v>
      </c>
      <c r="BG380" s="165">
        <f t="shared" si="56"/>
        <v>0</v>
      </c>
      <c r="BH380" s="165">
        <f t="shared" si="57"/>
        <v>0</v>
      </c>
      <c r="BI380" s="165">
        <f t="shared" si="58"/>
        <v>0</v>
      </c>
      <c r="BJ380" s="18" t="s">
        <v>80</v>
      </c>
      <c r="BK380" s="165">
        <f t="shared" si="59"/>
        <v>0</v>
      </c>
      <c r="BL380" s="18" t="s">
        <v>158</v>
      </c>
      <c r="BM380" s="164" t="s">
        <v>1816</v>
      </c>
    </row>
    <row r="381" spans="1:65" s="2" customFormat="1" ht="16.5" customHeight="1">
      <c r="A381" s="33"/>
      <c r="B381" s="152"/>
      <c r="C381" s="153" t="s">
        <v>1079</v>
      </c>
      <c r="D381" s="153" t="s">
        <v>153</v>
      </c>
      <c r="E381" s="154" t="s">
        <v>1817</v>
      </c>
      <c r="F381" s="155" t="s">
        <v>1818</v>
      </c>
      <c r="G381" s="156" t="s">
        <v>1490</v>
      </c>
      <c r="H381" s="157">
        <v>2</v>
      </c>
      <c r="I381" s="158"/>
      <c r="J381" s="159">
        <f t="shared" si="50"/>
        <v>0</v>
      </c>
      <c r="K381" s="155" t="s">
        <v>3</v>
      </c>
      <c r="L381" s="34"/>
      <c r="M381" s="160" t="s">
        <v>3</v>
      </c>
      <c r="N381" s="161" t="s">
        <v>43</v>
      </c>
      <c r="O381" s="54"/>
      <c r="P381" s="162">
        <f t="shared" si="51"/>
        <v>0</v>
      </c>
      <c r="Q381" s="162">
        <v>0</v>
      </c>
      <c r="R381" s="162">
        <f t="shared" si="52"/>
        <v>0</v>
      </c>
      <c r="S381" s="162">
        <v>0</v>
      </c>
      <c r="T381" s="163">
        <f t="shared" si="53"/>
        <v>0</v>
      </c>
      <c r="U381" s="33"/>
      <c r="V381" s="33"/>
      <c r="W381" s="33"/>
      <c r="X381" s="33"/>
      <c r="Y381" s="33"/>
      <c r="Z381" s="33"/>
      <c r="AA381" s="33"/>
      <c r="AB381" s="33"/>
      <c r="AC381" s="33"/>
      <c r="AD381" s="33"/>
      <c r="AE381" s="33"/>
      <c r="AR381" s="164" t="s">
        <v>158</v>
      </c>
      <c r="AT381" s="164" t="s">
        <v>153</v>
      </c>
      <c r="AU381" s="164" t="s">
        <v>158</v>
      </c>
      <c r="AY381" s="18" t="s">
        <v>150</v>
      </c>
      <c r="BE381" s="165">
        <f t="shared" si="54"/>
        <v>0</v>
      </c>
      <c r="BF381" s="165">
        <f t="shared" si="55"/>
        <v>0</v>
      </c>
      <c r="BG381" s="165">
        <f t="shared" si="56"/>
        <v>0</v>
      </c>
      <c r="BH381" s="165">
        <f t="shared" si="57"/>
        <v>0</v>
      </c>
      <c r="BI381" s="165">
        <f t="shared" si="58"/>
        <v>0</v>
      </c>
      <c r="BJ381" s="18" t="s">
        <v>80</v>
      </c>
      <c r="BK381" s="165">
        <f t="shared" si="59"/>
        <v>0</v>
      </c>
      <c r="BL381" s="18" t="s">
        <v>158</v>
      </c>
      <c r="BM381" s="164" t="s">
        <v>1819</v>
      </c>
    </row>
    <row r="382" spans="1:65" s="2" customFormat="1" ht="16.5" customHeight="1">
      <c r="A382" s="33"/>
      <c r="B382" s="152"/>
      <c r="C382" s="153" t="s">
        <v>1083</v>
      </c>
      <c r="D382" s="153" t="s">
        <v>153</v>
      </c>
      <c r="E382" s="154" t="s">
        <v>1820</v>
      </c>
      <c r="F382" s="155" t="s">
        <v>1821</v>
      </c>
      <c r="G382" s="156" t="s">
        <v>1518</v>
      </c>
      <c r="H382" s="157">
        <v>1</v>
      </c>
      <c r="I382" s="158"/>
      <c r="J382" s="159">
        <f t="shared" si="50"/>
        <v>0</v>
      </c>
      <c r="K382" s="155" t="s">
        <v>3</v>
      </c>
      <c r="L382" s="34"/>
      <c r="M382" s="160" t="s">
        <v>3</v>
      </c>
      <c r="N382" s="161" t="s">
        <v>43</v>
      </c>
      <c r="O382" s="54"/>
      <c r="P382" s="162">
        <f t="shared" si="51"/>
        <v>0</v>
      </c>
      <c r="Q382" s="162">
        <v>0</v>
      </c>
      <c r="R382" s="162">
        <f t="shared" si="52"/>
        <v>0</v>
      </c>
      <c r="S382" s="162">
        <v>0</v>
      </c>
      <c r="T382" s="163">
        <f t="shared" si="53"/>
        <v>0</v>
      </c>
      <c r="U382" s="33"/>
      <c r="V382" s="33"/>
      <c r="W382" s="33"/>
      <c r="X382" s="33"/>
      <c r="Y382" s="33"/>
      <c r="Z382" s="33"/>
      <c r="AA382" s="33"/>
      <c r="AB382" s="33"/>
      <c r="AC382" s="33"/>
      <c r="AD382" s="33"/>
      <c r="AE382" s="33"/>
      <c r="AR382" s="164" t="s">
        <v>158</v>
      </c>
      <c r="AT382" s="164" t="s">
        <v>153</v>
      </c>
      <c r="AU382" s="164" t="s">
        <v>158</v>
      </c>
      <c r="AY382" s="18" t="s">
        <v>150</v>
      </c>
      <c r="BE382" s="165">
        <f t="shared" si="54"/>
        <v>0</v>
      </c>
      <c r="BF382" s="165">
        <f t="shared" si="55"/>
        <v>0</v>
      </c>
      <c r="BG382" s="165">
        <f t="shared" si="56"/>
        <v>0</v>
      </c>
      <c r="BH382" s="165">
        <f t="shared" si="57"/>
        <v>0</v>
      </c>
      <c r="BI382" s="165">
        <f t="shared" si="58"/>
        <v>0</v>
      </c>
      <c r="BJ382" s="18" t="s">
        <v>80</v>
      </c>
      <c r="BK382" s="165">
        <f t="shared" si="59"/>
        <v>0</v>
      </c>
      <c r="BL382" s="18" t="s">
        <v>158</v>
      </c>
      <c r="BM382" s="164" t="s">
        <v>1822</v>
      </c>
    </row>
    <row r="383" spans="1:65" s="2" customFormat="1" ht="16.5" customHeight="1">
      <c r="A383" s="33"/>
      <c r="B383" s="152"/>
      <c r="C383" s="153" t="s">
        <v>1087</v>
      </c>
      <c r="D383" s="153" t="s">
        <v>153</v>
      </c>
      <c r="E383" s="154" t="s">
        <v>1823</v>
      </c>
      <c r="F383" s="155" t="s">
        <v>1824</v>
      </c>
      <c r="G383" s="156" t="s">
        <v>1490</v>
      </c>
      <c r="H383" s="157">
        <v>2</v>
      </c>
      <c r="I383" s="158"/>
      <c r="J383" s="159">
        <f t="shared" si="50"/>
        <v>0</v>
      </c>
      <c r="K383" s="155" t="s">
        <v>3</v>
      </c>
      <c r="L383" s="34"/>
      <c r="M383" s="160" t="s">
        <v>3</v>
      </c>
      <c r="N383" s="161" t="s">
        <v>43</v>
      </c>
      <c r="O383" s="54"/>
      <c r="P383" s="162">
        <f t="shared" si="51"/>
        <v>0</v>
      </c>
      <c r="Q383" s="162">
        <v>0</v>
      </c>
      <c r="R383" s="162">
        <f t="shared" si="52"/>
        <v>0</v>
      </c>
      <c r="S383" s="162">
        <v>0</v>
      </c>
      <c r="T383" s="163">
        <f t="shared" si="53"/>
        <v>0</v>
      </c>
      <c r="U383" s="33"/>
      <c r="V383" s="33"/>
      <c r="W383" s="33"/>
      <c r="X383" s="33"/>
      <c r="Y383" s="33"/>
      <c r="Z383" s="33"/>
      <c r="AA383" s="33"/>
      <c r="AB383" s="33"/>
      <c r="AC383" s="33"/>
      <c r="AD383" s="33"/>
      <c r="AE383" s="33"/>
      <c r="AR383" s="164" t="s">
        <v>158</v>
      </c>
      <c r="AT383" s="164" t="s">
        <v>153</v>
      </c>
      <c r="AU383" s="164" t="s">
        <v>158</v>
      </c>
      <c r="AY383" s="18" t="s">
        <v>150</v>
      </c>
      <c r="BE383" s="165">
        <f t="shared" si="54"/>
        <v>0</v>
      </c>
      <c r="BF383" s="165">
        <f t="shared" si="55"/>
        <v>0</v>
      </c>
      <c r="BG383" s="165">
        <f t="shared" si="56"/>
        <v>0</v>
      </c>
      <c r="BH383" s="165">
        <f t="shared" si="57"/>
        <v>0</v>
      </c>
      <c r="BI383" s="165">
        <f t="shared" si="58"/>
        <v>0</v>
      </c>
      <c r="BJ383" s="18" t="s">
        <v>80</v>
      </c>
      <c r="BK383" s="165">
        <f t="shared" si="59"/>
        <v>0</v>
      </c>
      <c r="BL383" s="18" t="s">
        <v>158</v>
      </c>
      <c r="BM383" s="164" t="s">
        <v>1825</v>
      </c>
    </row>
    <row r="384" spans="1:65" s="2" customFormat="1" ht="29.25">
      <c r="A384" s="33"/>
      <c r="B384" s="34"/>
      <c r="C384" s="33"/>
      <c r="D384" s="167" t="s">
        <v>1491</v>
      </c>
      <c r="E384" s="33"/>
      <c r="F384" s="178" t="s">
        <v>1613</v>
      </c>
      <c r="G384" s="33"/>
      <c r="H384" s="33"/>
      <c r="I384" s="92"/>
      <c r="J384" s="33"/>
      <c r="K384" s="33"/>
      <c r="L384" s="34"/>
      <c r="M384" s="176"/>
      <c r="N384" s="177"/>
      <c r="O384" s="54"/>
      <c r="P384" s="54"/>
      <c r="Q384" s="54"/>
      <c r="R384" s="54"/>
      <c r="S384" s="54"/>
      <c r="T384" s="55"/>
      <c r="U384" s="33"/>
      <c r="V384" s="33"/>
      <c r="W384" s="33"/>
      <c r="X384" s="33"/>
      <c r="Y384" s="33"/>
      <c r="Z384" s="33"/>
      <c r="AA384" s="33"/>
      <c r="AB384" s="33"/>
      <c r="AC384" s="33"/>
      <c r="AD384" s="33"/>
      <c r="AE384" s="33"/>
      <c r="AT384" s="18" t="s">
        <v>1491</v>
      </c>
      <c r="AU384" s="18" t="s">
        <v>158</v>
      </c>
    </row>
    <row r="385" spans="1:65" s="15" customFormat="1" ht="20.85" customHeight="1">
      <c r="B385" s="200"/>
      <c r="D385" s="201" t="s">
        <v>71</v>
      </c>
      <c r="E385" s="201" t="s">
        <v>1826</v>
      </c>
      <c r="F385" s="201" t="s">
        <v>1827</v>
      </c>
      <c r="I385" s="202"/>
      <c r="J385" s="203">
        <f>BK385</f>
        <v>0</v>
      </c>
      <c r="L385" s="200"/>
      <c r="M385" s="204"/>
      <c r="N385" s="205"/>
      <c r="O385" s="205"/>
      <c r="P385" s="206">
        <f>SUM(P386:P398)</f>
        <v>0</v>
      </c>
      <c r="Q385" s="205"/>
      <c r="R385" s="206">
        <f>SUM(R386:R398)</f>
        <v>0</v>
      </c>
      <c r="S385" s="205"/>
      <c r="T385" s="207">
        <f>SUM(T386:T398)</f>
        <v>0</v>
      </c>
      <c r="AR385" s="201" t="s">
        <v>80</v>
      </c>
      <c r="AT385" s="208" t="s">
        <v>71</v>
      </c>
      <c r="AU385" s="208" t="s">
        <v>151</v>
      </c>
      <c r="AY385" s="201" t="s">
        <v>150</v>
      </c>
      <c r="BK385" s="209">
        <f>SUM(BK386:BK398)</f>
        <v>0</v>
      </c>
    </row>
    <row r="386" spans="1:65" s="2" customFormat="1" ht="16.5" customHeight="1">
      <c r="A386" s="33"/>
      <c r="B386" s="152"/>
      <c r="C386" s="153" t="s">
        <v>1092</v>
      </c>
      <c r="D386" s="153" t="s">
        <v>153</v>
      </c>
      <c r="E386" s="154" t="s">
        <v>1828</v>
      </c>
      <c r="F386" s="155" t="s">
        <v>1829</v>
      </c>
      <c r="G386" s="156" t="s">
        <v>451</v>
      </c>
      <c r="H386" s="157">
        <v>35</v>
      </c>
      <c r="I386" s="158"/>
      <c r="J386" s="159">
        <f>ROUND(I386*H386,2)</f>
        <v>0</v>
      </c>
      <c r="K386" s="155" t="s">
        <v>3</v>
      </c>
      <c r="L386" s="34"/>
      <c r="M386" s="160" t="s">
        <v>3</v>
      </c>
      <c r="N386" s="161" t="s">
        <v>43</v>
      </c>
      <c r="O386" s="54"/>
      <c r="P386" s="162">
        <f>O386*H386</f>
        <v>0</v>
      </c>
      <c r="Q386" s="162">
        <v>0</v>
      </c>
      <c r="R386" s="162">
        <f>Q386*H386</f>
        <v>0</v>
      </c>
      <c r="S386" s="162">
        <v>0</v>
      </c>
      <c r="T386" s="163">
        <f>S386*H386</f>
        <v>0</v>
      </c>
      <c r="U386" s="33"/>
      <c r="V386" s="33"/>
      <c r="W386" s="33"/>
      <c r="X386" s="33"/>
      <c r="Y386" s="33"/>
      <c r="Z386" s="33"/>
      <c r="AA386" s="33"/>
      <c r="AB386" s="33"/>
      <c r="AC386" s="33"/>
      <c r="AD386" s="33"/>
      <c r="AE386" s="33"/>
      <c r="AR386" s="164" t="s">
        <v>158</v>
      </c>
      <c r="AT386" s="164" t="s">
        <v>153</v>
      </c>
      <c r="AU386" s="164" t="s">
        <v>158</v>
      </c>
      <c r="AY386" s="18" t="s">
        <v>150</v>
      </c>
      <c r="BE386" s="165">
        <f>IF(N386="základní",J386,0)</f>
        <v>0</v>
      </c>
      <c r="BF386" s="165">
        <f>IF(N386="snížená",J386,0)</f>
        <v>0</v>
      </c>
      <c r="BG386" s="165">
        <f>IF(N386="zákl. přenesená",J386,0)</f>
        <v>0</v>
      </c>
      <c r="BH386" s="165">
        <f>IF(N386="sníž. přenesená",J386,0)</f>
        <v>0</v>
      </c>
      <c r="BI386" s="165">
        <f>IF(N386="nulová",J386,0)</f>
        <v>0</v>
      </c>
      <c r="BJ386" s="18" t="s">
        <v>80</v>
      </c>
      <c r="BK386" s="165">
        <f>ROUND(I386*H386,2)</f>
        <v>0</v>
      </c>
      <c r="BL386" s="18" t="s">
        <v>158</v>
      </c>
      <c r="BM386" s="164" t="s">
        <v>1830</v>
      </c>
    </row>
    <row r="387" spans="1:65" s="2" customFormat="1" ht="19.5">
      <c r="A387" s="33"/>
      <c r="B387" s="34"/>
      <c r="C387" s="33"/>
      <c r="D387" s="167" t="s">
        <v>1491</v>
      </c>
      <c r="E387" s="33"/>
      <c r="F387" s="178" t="s">
        <v>1788</v>
      </c>
      <c r="G387" s="33"/>
      <c r="H387" s="33"/>
      <c r="I387" s="92"/>
      <c r="J387" s="33"/>
      <c r="K387" s="33"/>
      <c r="L387" s="34"/>
      <c r="M387" s="176"/>
      <c r="N387" s="177"/>
      <c r="O387" s="54"/>
      <c r="P387" s="54"/>
      <c r="Q387" s="54"/>
      <c r="R387" s="54"/>
      <c r="S387" s="54"/>
      <c r="T387" s="55"/>
      <c r="U387" s="33"/>
      <c r="V387" s="33"/>
      <c r="W387" s="33"/>
      <c r="X387" s="33"/>
      <c r="Y387" s="33"/>
      <c r="Z387" s="33"/>
      <c r="AA387" s="33"/>
      <c r="AB387" s="33"/>
      <c r="AC387" s="33"/>
      <c r="AD387" s="33"/>
      <c r="AE387" s="33"/>
      <c r="AT387" s="18" t="s">
        <v>1491</v>
      </c>
      <c r="AU387" s="18" t="s">
        <v>158</v>
      </c>
    </row>
    <row r="388" spans="1:65" s="2" customFormat="1" ht="16.5" customHeight="1">
      <c r="A388" s="33"/>
      <c r="B388" s="152"/>
      <c r="C388" s="153" t="s">
        <v>1097</v>
      </c>
      <c r="D388" s="153" t="s">
        <v>153</v>
      </c>
      <c r="E388" s="154" t="s">
        <v>1831</v>
      </c>
      <c r="F388" s="155" t="s">
        <v>1832</v>
      </c>
      <c r="G388" s="156" t="s">
        <v>1490</v>
      </c>
      <c r="H388" s="157">
        <v>2</v>
      </c>
      <c r="I388" s="158"/>
      <c r="J388" s="159">
        <f>ROUND(I388*H388,2)</f>
        <v>0</v>
      </c>
      <c r="K388" s="155" t="s">
        <v>3</v>
      </c>
      <c r="L388" s="34"/>
      <c r="M388" s="160" t="s">
        <v>3</v>
      </c>
      <c r="N388" s="161" t="s">
        <v>43</v>
      </c>
      <c r="O388" s="54"/>
      <c r="P388" s="162">
        <f>O388*H388</f>
        <v>0</v>
      </c>
      <c r="Q388" s="162">
        <v>0</v>
      </c>
      <c r="R388" s="162">
        <f>Q388*H388</f>
        <v>0</v>
      </c>
      <c r="S388" s="162">
        <v>0</v>
      </c>
      <c r="T388" s="163">
        <f>S388*H388</f>
        <v>0</v>
      </c>
      <c r="U388" s="33"/>
      <c r="V388" s="33"/>
      <c r="W388" s="33"/>
      <c r="X388" s="33"/>
      <c r="Y388" s="33"/>
      <c r="Z388" s="33"/>
      <c r="AA388" s="33"/>
      <c r="AB388" s="33"/>
      <c r="AC388" s="33"/>
      <c r="AD388" s="33"/>
      <c r="AE388" s="33"/>
      <c r="AR388" s="164" t="s">
        <v>158</v>
      </c>
      <c r="AT388" s="164" t="s">
        <v>153</v>
      </c>
      <c r="AU388" s="164" t="s">
        <v>158</v>
      </c>
      <c r="AY388" s="18" t="s">
        <v>150</v>
      </c>
      <c r="BE388" s="165">
        <f>IF(N388="základní",J388,0)</f>
        <v>0</v>
      </c>
      <c r="BF388" s="165">
        <f>IF(N388="snížená",J388,0)</f>
        <v>0</v>
      </c>
      <c r="BG388" s="165">
        <f>IF(N388="zákl. přenesená",J388,0)</f>
        <v>0</v>
      </c>
      <c r="BH388" s="165">
        <f>IF(N388="sníž. přenesená",J388,0)</f>
        <v>0</v>
      </c>
      <c r="BI388" s="165">
        <f>IF(N388="nulová",J388,0)</f>
        <v>0</v>
      </c>
      <c r="BJ388" s="18" t="s">
        <v>80</v>
      </c>
      <c r="BK388" s="165">
        <f>ROUND(I388*H388,2)</f>
        <v>0</v>
      </c>
      <c r="BL388" s="18" t="s">
        <v>158</v>
      </c>
      <c r="BM388" s="164" t="s">
        <v>1833</v>
      </c>
    </row>
    <row r="389" spans="1:65" s="2" customFormat="1" ht="19.5">
      <c r="A389" s="33"/>
      <c r="B389" s="34"/>
      <c r="C389" s="33"/>
      <c r="D389" s="167" t="s">
        <v>1491</v>
      </c>
      <c r="E389" s="33"/>
      <c r="F389" s="178" t="s">
        <v>1788</v>
      </c>
      <c r="G389" s="33"/>
      <c r="H389" s="33"/>
      <c r="I389" s="92"/>
      <c r="J389" s="33"/>
      <c r="K389" s="33"/>
      <c r="L389" s="34"/>
      <c r="M389" s="176"/>
      <c r="N389" s="177"/>
      <c r="O389" s="54"/>
      <c r="P389" s="54"/>
      <c r="Q389" s="54"/>
      <c r="R389" s="54"/>
      <c r="S389" s="54"/>
      <c r="T389" s="55"/>
      <c r="U389" s="33"/>
      <c r="V389" s="33"/>
      <c r="W389" s="33"/>
      <c r="X389" s="33"/>
      <c r="Y389" s="33"/>
      <c r="Z389" s="33"/>
      <c r="AA389" s="33"/>
      <c r="AB389" s="33"/>
      <c r="AC389" s="33"/>
      <c r="AD389" s="33"/>
      <c r="AE389" s="33"/>
      <c r="AT389" s="18" t="s">
        <v>1491</v>
      </c>
      <c r="AU389" s="18" t="s">
        <v>158</v>
      </c>
    </row>
    <row r="390" spans="1:65" s="2" customFormat="1" ht="16.5" customHeight="1">
      <c r="A390" s="33"/>
      <c r="B390" s="152"/>
      <c r="C390" s="153" t="s">
        <v>1102</v>
      </c>
      <c r="D390" s="153" t="s">
        <v>153</v>
      </c>
      <c r="E390" s="154" t="s">
        <v>1834</v>
      </c>
      <c r="F390" s="155" t="s">
        <v>1835</v>
      </c>
      <c r="G390" s="156" t="s">
        <v>1490</v>
      </c>
      <c r="H390" s="157">
        <v>2</v>
      </c>
      <c r="I390" s="158"/>
      <c r="J390" s="159">
        <f>ROUND(I390*H390,2)</f>
        <v>0</v>
      </c>
      <c r="K390" s="155" t="s">
        <v>3</v>
      </c>
      <c r="L390" s="34"/>
      <c r="M390" s="160" t="s">
        <v>3</v>
      </c>
      <c r="N390" s="161" t="s">
        <v>43</v>
      </c>
      <c r="O390" s="54"/>
      <c r="P390" s="162">
        <f>O390*H390</f>
        <v>0</v>
      </c>
      <c r="Q390" s="162">
        <v>0</v>
      </c>
      <c r="R390" s="162">
        <f>Q390*H390</f>
        <v>0</v>
      </c>
      <c r="S390" s="162">
        <v>0</v>
      </c>
      <c r="T390" s="163">
        <f>S390*H390</f>
        <v>0</v>
      </c>
      <c r="U390" s="33"/>
      <c r="V390" s="33"/>
      <c r="W390" s="33"/>
      <c r="X390" s="33"/>
      <c r="Y390" s="33"/>
      <c r="Z390" s="33"/>
      <c r="AA390" s="33"/>
      <c r="AB390" s="33"/>
      <c r="AC390" s="33"/>
      <c r="AD390" s="33"/>
      <c r="AE390" s="33"/>
      <c r="AR390" s="164" t="s">
        <v>158</v>
      </c>
      <c r="AT390" s="164" t="s">
        <v>153</v>
      </c>
      <c r="AU390" s="164" t="s">
        <v>158</v>
      </c>
      <c r="AY390" s="18" t="s">
        <v>150</v>
      </c>
      <c r="BE390" s="165">
        <f>IF(N390="základní",J390,0)</f>
        <v>0</v>
      </c>
      <c r="BF390" s="165">
        <f>IF(N390="snížená",J390,0)</f>
        <v>0</v>
      </c>
      <c r="BG390" s="165">
        <f>IF(N390="zákl. přenesená",J390,0)</f>
        <v>0</v>
      </c>
      <c r="BH390" s="165">
        <f>IF(N390="sníž. přenesená",J390,0)</f>
        <v>0</v>
      </c>
      <c r="BI390" s="165">
        <f>IF(N390="nulová",J390,0)</f>
        <v>0</v>
      </c>
      <c r="BJ390" s="18" t="s">
        <v>80</v>
      </c>
      <c r="BK390" s="165">
        <f>ROUND(I390*H390,2)</f>
        <v>0</v>
      </c>
      <c r="BL390" s="18" t="s">
        <v>158</v>
      </c>
      <c r="BM390" s="164" t="s">
        <v>1538</v>
      </c>
    </row>
    <row r="391" spans="1:65" s="2" customFormat="1" ht="19.5">
      <c r="A391" s="33"/>
      <c r="B391" s="34"/>
      <c r="C391" s="33"/>
      <c r="D391" s="167" t="s">
        <v>1491</v>
      </c>
      <c r="E391" s="33"/>
      <c r="F391" s="178" t="s">
        <v>1788</v>
      </c>
      <c r="G391" s="33"/>
      <c r="H391" s="33"/>
      <c r="I391" s="92"/>
      <c r="J391" s="33"/>
      <c r="K391" s="33"/>
      <c r="L391" s="34"/>
      <c r="M391" s="176"/>
      <c r="N391" s="177"/>
      <c r="O391" s="54"/>
      <c r="P391" s="54"/>
      <c r="Q391" s="54"/>
      <c r="R391" s="54"/>
      <c r="S391" s="54"/>
      <c r="T391" s="55"/>
      <c r="U391" s="33"/>
      <c r="V391" s="33"/>
      <c r="W391" s="33"/>
      <c r="X391" s="33"/>
      <c r="Y391" s="33"/>
      <c r="Z391" s="33"/>
      <c r="AA391" s="33"/>
      <c r="AB391" s="33"/>
      <c r="AC391" s="33"/>
      <c r="AD391" s="33"/>
      <c r="AE391" s="33"/>
      <c r="AT391" s="18" t="s">
        <v>1491</v>
      </c>
      <c r="AU391" s="18" t="s">
        <v>158</v>
      </c>
    </row>
    <row r="392" spans="1:65" s="2" customFormat="1" ht="16.5" customHeight="1">
      <c r="A392" s="33"/>
      <c r="B392" s="152"/>
      <c r="C392" s="153" t="s">
        <v>1107</v>
      </c>
      <c r="D392" s="153" t="s">
        <v>153</v>
      </c>
      <c r="E392" s="154" t="s">
        <v>1836</v>
      </c>
      <c r="F392" s="155" t="s">
        <v>1837</v>
      </c>
      <c r="G392" s="156" t="s">
        <v>1490</v>
      </c>
      <c r="H392" s="157">
        <v>2</v>
      </c>
      <c r="I392" s="158"/>
      <c r="J392" s="159">
        <f>ROUND(I392*H392,2)</f>
        <v>0</v>
      </c>
      <c r="K392" s="155" t="s">
        <v>3</v>
      </c>
      <c r="L392" s="34"/>
      <c r="M392" s="160" t="s">
        <v>3</v>
      </c>
      <c r="N392" s="161" t="s">
        <v>43</v>
      </c>
      <c r="O392" s="54"/>
      <c r="P392" s="162">
        <f>O392*H392</f>
        <v>0</v>
      </c>
      <c r="Q392" s="162">
        <v>0</v>
      </c>
      <c r="R392" s="162">
        <f>Q392*H392</f>
        <v>0</v>
      </c>
      <c r="S392" s="162">
        <v>0</v>
      </c>
      <c r="T392" s="163">
        <f>S392*H392</f>
        <v>0</v>
      </c>
      <c r="U392" s="33"/>
      <c r="V392" s="33"/>
      <c r="W392" s="33"/>
      <c r="X392" s="33"/>
      <c r="Y392" s="33"/>
      <c r="Z392" s="33"/>
      <c r="AA392" s="33"/>
      <c r="AB392" s="33"/>
      <c r="AC392" s="33"/>
      <c r="AD392" s="33"/>
      <c r="AE392" s="33"/>
      <c r="AR392" s="164" t="s">
        <v>158</v>
      </c>
      <c r="AT392" s="164" t="s">
        <v>153</v>
      </c>
      <c r="AU392" s="164" t="s">
        <v>158</v>
      </c>
      <c r="AY392" s="18" t="s">
        <v>150</v>
      </c>
      <c r="BE392" s="165">
        <f>IF(N392="základní",J392,0)</f>
        <v>0</v>
      </c>
      <c r="BF392" s="165">
        <f>IF(N392="snížená",J392,0)</f>
        <v>0</v>
      </c>
      <c r="BG392" s="165">
        <f>IF(N392="zákl. přenesená",J392,0)</f>
        <v>0</v>
      </c>
      <c r="BH392" s="165">
        <f>IF(N392="sníž. přenesená",J392,0)</f>
        <v>0</v>
      </c>
      <c r="BI392" s="165">
        <f>IF(N392="nulová",J392,0)</f>
        <v>0</v>
      </c>
      <c r="BJ392" s="18" t="s">
        <v>80</v>
      </c>
      <c r="BK392" s="165">
        <f>ROUND(I392*H392,2)</f>
        <v>0</v>
      </c>
      <c r="BL392" s="18" t="s">
        <v>158</v>
      </c>
      <c r="BM392" s="164" t="s">
        <v>1542</v>
      </c>
    </row>
    <row r="393" spans="1:65" s="2" customFormat="1" ht="19.5">
      <c r="A393" s="33"/>
      <c r="B393" s="34"/>
      <c r="C393" s="33"/>
      <c r="D393" s="167" t="s">
        <v>1491</v>
      </c>
      <c r="E393" s="33"/>
      <c r="F393" s="178" t="s">
        <v>1788</v>
      </c>
      <c r="G393" s="33"/>
      <c r="H393" s="33"/>
      <c r="I393" s="92"/>
      <c r="J393" s="33"/>
      <c r="K393" s="33"/>
      <c r="L393" s="34"/>
      <c r="M393" s="176"/>
      <c r="N393" s="177"/>
      <c r="O393" s="54"/>
      <c r="P393" s="54"/>
      <c r="Q393" s="54"/>
      <c r="R393" s="54"/>
      <c r="S393" s="54"/>
      <c r="T393" s="55"/>
      <c r="U393" s="33"/>
      <c r="V393" s="33"/>
      <c r="W393" s="33"/>
      <c r="X393" s="33"/>
      <c r="Y393" s="33"/>
      <c r="Z393" s="33"/>
      <c r="AA393" s="33"/>
      <c r="AB393" s="33"/>
      <c r="AC393" s="33"/>
      <c r="AD393" s="33"/>
      <c r="AE393" s="33"/>
      <c r="AT393" s="18" t="s">
        <v>1491</v>
      </c>
      <c r="AU393" s="18" t="s">
        <v>158</v>
      </c>
    </row>
    <row r="394" spans="1:65" s="2" customFormat="1" ht="16.5" customHeight="1">
      <c r="A394" s="33"/>
      <c r="B394" s="152"/>
      <c r="C394" s="153" t="s">
        <v>1114</v>
      </c>
      <c r="D394" s="153" t="s">
        <v>153</v>
      </c>
      <c r="E394" s="154" t="s">
        <v>1838</v>
      </c>
      <c r="F394" s="155" t="s">
        <v>1839</v>
      </c>
      <c r="G394" s="156" t="s">
        <v>1490</v>
      </c>
      <c r="H394" s="157">
        <v>2</v>
      </c>
      <c r="I394" s="158"/>
      <c r="J394" s="159">
        <f>ROUND(I394*H394,2)</f>
        <v>0</v>
      </c>
      <c r="K394" s="155" t="s">
        <v>3</v>
      </c>
      <c r="L394" s="34"/>
      <c r="M394" s="160" t="s">
        <v>3</v>
      </c>
      <c r="N394" s="161" t="s">
        <v>43</v>
      </c>
      <c r="O394" s="54"/>
      <c r="P394" s="162">
        <f>O394*H394</f>
        <v>0</v>
      </c>
      <c r="Q394" s="162">
        <v>0</v>
      </c>
      <c r="R394" s="162">
        <f>Q394*H394</f>
        <v>0</v>
      </c>
      <c r="S394" s="162">
        <v>0</v>
      </c>
      <c r="T394" s="163">
        <f>S394*H394</f>
        <v>0</v>
      </c>
      <c r="U394" s="33"/>
      <c r="V394" s="33"/>
      <c r="W394" s="33"/>
      <c r="X394" s="33"/>
      <c r="Y394" s="33"/>
      <c r="Z394" s="33"/>
      <c r="AA394" s="33"/>
      <c r="AB394" s="33"/>
      <c r="AC394" s="33"/>
      <c r="AD394" s="33"/>
      <c r="AE394" s="33"/>
      <c r="AR394" s="164" t="s">
        <v>158</v>
      </c>
      <c r="AT394" s="164" t="s">
        <v>153</v>
      </c>
      <c r="AU394" s="164" t="s">
        <v>158</v>
      </c>
      <c r="AY394" s="18" t="s">
        <v>150</v>
      </c>
      <c r="BE394" s="165">
        <f>IF(N394="základní",J394,0)</f>
        <v>0</v>
      </c>
      <c r="BF394" s="165">
        <f>IF(N394="snížená",J394,0)</f>
        <v>0</v>
      </c>
      <c r="BG394" s="165">
        <f>IF(N394="zákl. přenesená",J394,0)</f>
        <v>0</v>
      </c>
      <c r="BH394" s="165">
        <f>IF(N394="sníž. přenesená",J394,0)</f>
        <v>0</v>
      </c>
      <c r="BI394" s="165">
        <f>IF(N394="nulová",J394,0)</f>
        <v>0</v>
      </c>
      <c r="BJ394" s="18" t="s">
        <v>80</v>
      </c>
      <c r="BK394" s="165">
        <f>ROUND(I394*H394,2)</f>
        <v>0</v>
      </c>
      <c r="BL394" s="18" t="s">
        <v>158</v>
      </c>
      <c r="BM394" s="164" t="s">
        <v>1547</v>
      </c>
    </row>
    <row r="395" spans="1:65" s="2" customFormat="1" ht="19.5">
      <c r="A395" s="33"/>
      <c r="B395" s="34"/>
      <c r="C395" s="33"/>
      <c r="D395" s="167" t="s">
        <v>1491</v>
      </c>
      <c r="E395" s="33"/>
      <c r="F395" s="178" t="s">
        <v>1788</v>
      </c>
      <c r="G395" s="33"/>
      <c r="H395" s="33"/>
      <c r="I395" s="92"/>
      <c r="J395" s="33"/>
      <c r="K395" s="33"/>
      <c r="L395" s="34"/>
      <c r="M395" s="176"/>
      <c r="N395" s="177"/>
      <c r="O395" s="54"/>
      <c r="P395" s="54"/>
      <c r="Q395" s="54"/>
      <c r="R395" s="54"/>
      <c r="S395" s="54"/>
      <c r="T395" s="55"/>
      <c r="U395" s="33"/>
      <c r="V395" s="33"/>
      <c r="W395" s="33"/>
      <c r="X395" s="33"/>
      <c r="Y395" s="33"/>
      <c r="Z395" s="33"/>
      <c r="AA395" s="33"/>
      <c r="AB395" s="33"/>
      <c r="AC395" s="33"/>
      <c r="AD395" s="33"/>
      <c r="AE395" s="33"/>
      <c r="AT395" s="18" t="s">
        <v>1491</v>
      </c>
      <c r="AU395" s="18" t="s">
        <v>158</v>
      </c>
    </row>
    <row r="396" spans="1:65" s="2" customFormat="1" ht="16.5" customHeight="1">
      <c r="A396" s="33"/>
      <c r="B396" s="152"/>
      <c r="C396" s="153" t="s">
        <v>1149</v>
      </c>
      <c r="D396" s="153" t="s">
        <v>153</v>
      </c>
      <c r="E396" s="154" t="s">
        <v>1840</v>
      </c>
      <c r="F396" s="155" t="s">
        <v>1841</v>
      </c>
      <c r="G396" s="156" t="s">
        <v>451</v>
      </c>
      <c r="H396" s="157">
        <v>35</v>
      </c>
      <c r="I396" s="158"/>
      <c r="J396" s="159">
        <f>ROUND(I396*H396,2)</f>
        <v>0</v>
      </c>
      <c r="K396" s="155" t="s">
        <v>3</v>
      </c>
      <c r="L396" s="34"/>
      <c r="M396" s="160" t="s">
        <v>3</v>
      </c>
      <c r="N396" s="161" t="s">
        <v>43</v>
      </c>
      <c r="O396" s="54"/>
      <c r="P396" s="162">
        <f>O396*H396</f>
        <v>0</v>
      </c>
      <c r="Q396" s="162">
        <v>0</v>
      </c>
      <c r="R396" s="162">
        <f>Q396*H396</f>
        <v>0</v>
      </c>
      <c r="S396" s="162">
        <v>0</v>
      </c>
      <c r="T396" s="163">
        <f>S396*H396</f>
        <v>0</v>
      </c>
      <c r="U396" s="33"/>
      <c r="V396" s="33"/>
      <c r="W396" s="33"/>
      <c r="X396" s="33"/>
      <c r="Y396" s="33"/>
      <c r="Z396" s="33"/>
      <c r="AA396" s="33"/>
      <c r="AB396" s="33"/>
      <c r="AC396" s="33"/>
      <c r="AD396" s="33"/>
      <c r="AE396" s="33"/>
      <c r="AR396" s="164" t="s">
        <v>158</v>
      </c>
      <c r="AT396" s="164" t="s">
        <v>153</v>
      </c>
      <c r="AU396" s="164" t="s">
        <v>158</v>
      </c>
      <c r="AY396" s="18" t="s">
        <v>150</v>
      </c>
      <c r="BE396" s="165">
        <f>IF(N396="základní",J396,0)</f>
        <v>0</v>
      </c>
      <c r="BF396" s="165">
        <f>IF(N396="snížená",J396,0)</f>
        <v>0</v>
      </c>
      <c r="BG396" s="165">
        <f>IF(N396="zákl. přenesená",J396,0)</f>
        <v>0</v>
      </c>
      <c r="BH396" s="165">
        <f>IF(N396="sníž. přenesená",J396,0)</f>
        <v>0</v>
      </c>
      <c r="BI396" s="165">
        <f>IF(N396="nulová",J396,0)</f>
        <v>0</v>
      </c>
      <c r="BJ396" s="18" t="s">
        <v>80</v>
      </c>
      <c r="BK396" s="165">
        <f>ROUND(I396*H396,2)</f>
        <v>0</v>
      </c>
      <c r="BL396" s="18" t="s">
        <v>158</v>
      </c>
      <c r="BM396" s="164" t="s">
        <v>1842</v>
      </c>
    </row>
    <row r="397" spans="1:65" s="2" customFormat="1" ht="19.5">
      <c r="A397" s="33"/>
      <c r="B397" s="34"/>
      <c r="C397" s="33"/>
      <c r="D397" s="167" t="s">
        <v>1491</v>
      </c>
      <c r="E397" s="33"/>
      <c r="F397" s="178" t="s">
        <v>1788</v>
      </c>
      <c r="G397" s="33"/>
      <c r="H397" s="33"/>
      <c r="I397" s="92"/>
      <c r="J397" s="33"/>
      <c r="K397" s="33"/>
      <c r="L397" s="34"/>
      <c r="M397" s="176"/>
      <c r="N397" s="177"/>
      <c r="O397" s="54"/>
      <c r="P397" s="54"/>
      <c r="Q397" s="54"/>
      <c r="R397" s="54"/>
      <c r="S397" s="54"/>
      <c r="T397" s="55"/>
      <c r="U397" s="33"/>
      <c r="V397" s="33"/>
      <c r="W397" s="33"/>
      <c r="X397" s="33"/>
      <c r="Y397" s="33"/>
      <c r="Z397" s="33"/>
      <c r="AA397" s="33"/>
      <c r="AB397" s="33"/>
      <c r="AC397" s="33"/>
      <c r="AD397" s="33"/>
      <c r="AE397" s="33"/>
      <c r="AT397" s="18" t="s">
        <v>1491</v>
      </c>
      <c r="AU397" s="18" t="s">
        <v>158</v>
      </c>
    </row>
    <row r="398" spans="1:65" s="2" customFormat="1" ht="16.5" customHeight="1">
      <c r="A398" s="33"/>
      <c r="B398" s="152"/>
      <c r="C398" s="153" t="s">
        <v>1153</v>
      </c>
      <c r="D398" s="153" t="s">
        <v>153</v>
      </c>
      <c r="E398" s="154" t="s">
        <v>1842</v>
      </c>
      <c r="F398" s="155" t="s">
        <v>1622</v>
      </c>
      <c r="G398" s="156" t="s">
        <v>1518</v>
      </c>
      <c r="H398" s="157">
        <v>1</v>
      </c>
      <c r="I398" s="158"/>
      <c r="J398" s="159">
        <f>ROUND(I398*H398,2)</f>
        <v>0</v>
      </c>
      <c r="K398" s="155" t="s">
        <v>3</v>
      </c>
      <c r="L398" s="34"/>
      <c r="M398" s="160" t="s">
        <v>3</v>
      </c>
      <c r="N398" s="161" t="s">
        <v>43</v>
      </c>
      <c r="O398" s="54"/>
      <c r="P398" s="162">
        <f>O398*H398</f>
        <v>0</v>
      </c>
      <c r="Q398" s="162">
        <v>0</v>
      </c>
      <c r="R398" s="162">
        <f>Q398*H398</f>
        <v>0</v>
      </c>
      <c r="S398" s="162">
        <v>0</v>
      </c>
      <c r="T398" s="163">
        <f>S398*H398</f>
        <v>0</v>
      </c>
      <c r="U398" s="33"/>
      <c r="V398" s="33"/>
      <c r="W398" s="33"/>
      <c r="X398" s="33"/>
      <c r="Y398" s="33"/>
      <c r="Z398" s="33"/>
      <c r="AA398" s="33"/>
      <c r="AB398" s="33"/>
      <c r="AC398" s="33"/>
      <c r="AD398" s="33"/>
      <c r="AE398" s="33"/>
      <c r="AR398" s="164" t="s">
        <v>158</v>
      </c>
      <c r="AT398" s="164" t="s">
        <v>153</v>
      </c>
      <c r="AU398" s="164" t="s">
        <v>158</v>
      </c>
      <c r="AY398" s="18" t="s">
        <v>150</v>
      </c>
      <c r="BE398" s="165">
        <f>IF(N398="základní",J398,0)</f>
        <v>0</v>
      </c>
      <c r="BF398" s="165">
        <f>IF(N398="snížená",J398,0)</f>
        <v>0</v>
      </c>
      <c r="BG398" s="165">
        <f>IF(N398="zákl. přenesená",J398,0)</f>
        <v>0</v>
      </c>
      <c r="BH398" s="165">
        <f>IF(N398="sníž. přenesená",J398,0)</f>
        <v>0</v>
      </c>
      <c r="BI398" s="165">
        <f>IF(N398="nulová",J398,0)</f>
        <v>0</v>
      </c>
      <c r="BJ398" s="18" t="s">
        <v>80</v>
      </c>
      <c r="BK398" s="165">
        <f>ROUND(I398*H398,2)</f>
        <v>0</v>
      </c>
      <c r="BL398" s="18" t="s">
        <v>158</v>
      </c>
      <c r="BM398" s="164" t="s">
        <v>1843</v>
      </c>
    </row>
    <row r="399" spans="1:65" s="15" customFormat="1" ht="20.85" customHeight="1">
      <c r="B399" s="200"/>
      <c r="D399" s="201" t="s">
        <v>71</v>
      </c>
      <c r="E399" s="201" t="s">
        <v>1844</v>
      </c>
      <c r="F399" s="201" t="s">
        <v>1845</v>
      </c>
      <c r="I399" s="202"/>
      <c r="J399" s="203">
        <f>BK399</f>
        <v>0</v>
      </c>
      <c r="L399" s="200"/>
      <c r="M399" s="204"/>
      <c r="N399" s="205"/>
      <c r="O399" s="205"/>
      <c r="P399" s="206">
        <f>SUM(P400:P407)</f>
        <v>0</v>
      </c>
      <c r="Q399" s="205"/>
      <c r="R399" s="206">
        <f>SUM(R400:R407)</f>
        <v>0</v>
      </c>
      <c r="S399" s="205"/>
      <c r="T399" s="207">
        <f>SUM(T400:T407)</f>
        <v>0</v>
      </c>
      <c r="AR399" s="201" t="s">
        <v>80</v>
      </c>
      <c r="AT399" s="208" t="s">
        <v>71</v>
      </c>
      <c r="AU399" s="208" t="s">
        <v>151</v>
      </c>
      <c r="AY399" s="201" t="s">
        <v>150</v>
      </c>
      <c r="BK399" s="209">
        <f>SUM(BK400:BK407)</f>
        <v>0</v>
      </c>
    </row>
    <row r="400" spans="1:65" s="2" customFormat="1" ht="16.5" customHeight="1">
      <c r="A400" s="33"/>
      <c r="B400" s="152"/>
      <c r="C400" s="153" t="s">
        <v>1158</v>
      </c>
      <c r="D400" s="153" t="s">
        <v>153</v>
      </c>
      <c r="E400" s="154" t="s">
        <v>1554</v>
      </c>
      <c r="F400" s="155" t="s">
        <v>1555</v>
      </c>
      <c r="G400" s="156" t="s">
        <v>451</v>
      </c>
      <c r="H400" s="157">
        <v>60</v>
      </c>
      <c r="I400" s="158"/>
      <c r="J400" s="159">
        <f t="shared" ref="J400:J406" si="60">ROUND(I400*H400,2)</f>
        <v>0</v>
      </c>
      <c r="K400" s="155" t="s">
        <v>3</v>
      </c>
      <c r="L400" s="34"/>
      <c r="M400" s="160" t="s">
        <v>3</v>
      </c>
      <c r="N400" s="161" t="s">
        <v>43</v>
      </c>
      <c r="O400" s="54"/>
      <c r="P400" s="162">
        <f t="shared" ref="P400:P406" si="61">O400*H400</f>
        <v>0</v>
      </c>
      <c r="Q400" s="162">
        <v>0</v>
      </c>
      <c r="R400" s="162">
        <f t="shared" ref="R400:R406" si="62">Q400*H400</f>
        <v>0</v>
      </c>
      <c r="S400" s="162">
        <v>0</v>
      </c>
      <c r="T400" s="163">
        <f t="shared" ref="T400:T406" si="63">S400*H400</f>
        <v>0</v>
      </c>
      <c r="U400" s="33"/>
      <c r="V400" s="33"/>
      <c r="W400" s="33"/>
      <c r="X400" s="33"/>
      <c r="Y400" s="33"/>
      <c r="Z400" s="33"/>
      <c r="AA400" s="33"/>
      <c r="AB400" s="33"/>
      <c r="AC400" s="33"/>
      <c r="AD400" s="33"/>
      <c r="AE400" s="33"/>
      <c r="AR400" s="164" t="s">
        <v>158</v>
      </c>
      <c r="AT400" s="164" t="s">
        <v>153</v>
      </c>
      <c r="AU400" s="164" t="s">
        <v>158</v>
      </c>
      <c r="AY400" s="18" t="s">
        <v>150</v>
      </c>
      <c r="BE400" s="165">
        <f t="shared" ref="BE400:BE406" si="64">IF(N400="základní",J400,0)</f>
        <v>0</v>
      </c>
      <c r="BF400" s="165">
        <f t="shared" ref="BF400:BF406" si="65">IF(N400="snížená",J400,0)</f>
        <v>0</v>
      </c>
      <c r="BG400" s="165">
        <f t="shared" ref="BG400:BG406" si="66">IF(N400="zákl. přenesená",J400,0)</f>
        <v>0</v>
      </c>
      <c r="BH400" s="165">
        <f t="shared" ref="BH400:BH406" si="67">IF(N400="sníž. přenesená",J400,0)</f>
        <v>0</v>
      </c>
      <c r="BI400" s="165">
        <f t="shared" ref="BI400:BI406" si="68">IF(N400="nulová",J400,0)</f>
        <v>0</v>
      </c>
      <c r="BJ400" s="18" t="s">
        <v>80</v>
      </c>
      <c r="BK400" s="165">
        <f t="shared" ref="BK400:BK406" si="69">ROUND(I400*H400,2)</f>
        <v>0</v>
      </c>
      <c r="BL400" s="18" t="s">
        <v>158</v>
      </c>
      <c r="BM400" s="164" t="s">
        <v>1846</v>
      </c>
    </row>
    <row r="401" spans="1:65" s="2" customFormat="1" ht="24" customHeight="1">
      <c r="A401" s="33"/>
      <c r="B401" s="152"/>
      <c r="C401" s="153" t="s">
        <v>1162</v>
      </c>
      <c r="D401" s="153" t="s">
        <v>153</v>
      </c>
      <c r="E401" s="154" t="s">
        <v>1847</v>
      </c>
      <c r="F401" s="155" t="s">
        <v>1848</v>
      </c>
      <c r="G401" s="156" t="s">
        <v>451</v>
      </c>
      <c r="H401" s="157">
        <v>25</v>
      </c>
      <c r="I401" s="158"/>
      <c r="J401" s="159">
        <f t="shared" si="60"/>
        <v>0</v>
      </c>
      <c r="K401" s="155" t="s">
        <v>3</v>
      </c>
      <c r="L401" s="34"/>
      <c r="M401" s="160" t="s">
        <v>3</v>
      </c>
      <c r="N401" s="161" t="s">
        <v>43</v>
      </c>
      <c r="O401" s="54"/>
      <c r="P401" s="162">
        <f t="shared" si="61"/>
        <v>0</v>
      </c>
      <c r="Q401" s="162">
        <v>0</v>
      </c>
      <c r="R401" s="162">
        <f t="shared" si="62"/>
        <v>0</v>
      </c>
      <c r="S401" s="162">
        <v>0</v>
      </c>
      <c r="T401" s="163">
        <f t="shared" si="63"/>
        <v>0</v>
      </c>
      <c r="U401" s="33"/>
      <c r="V401" s="33"/>
      <c r="W401" s="33"/>
      <c r="X401" s="33"/>
      <c r="Y401" s="33"/>
      <c r="Z401" s="33"/>
      <c r="AA401" s="33"/>
      <c r="AB401" s="33"/>
      <c r="AC401" s="33"/>
      <c r="AD401" s="33"/>
      <c r="AE401" s="33"/>
      <c r="AR401" s="164" t="s">
        <v>158</v>
      </c>
      <c r="AT401" s="164" t="s">
        <v>153</v>
      </c>
      <c r="AU401" s="164" t="s">
        <v>158</v>
      </c>
      <c r="AY401" s="18" t="s">
        <v>150</v>
      </c>
      <c r="BE401" s="165">
        <f t="shared" si="64"/>
        <v>0</v>
      </c>
      <c r="BF401" s="165">
        <f t="shared" si="65"/>
        <v>0</v>
      </c>
      <c r="BG401" s="165">
        <f t="shared" si="66"/>
        <v>0</v>
      </c>
      <c r="BH401" s="165">
        <f t="shared" si="67"/>
        <v>0</v>
      </c>
      <c r="BI401" s="165">
        <f t="shared" si="68"/>
        <v>0</v>
      </c>
      <c r="BJ401" s="18" t="s">
        <v>80</v>
      </c>
      <c r="BK401" s="165">
        <f t="shared" si="69"/>
        <v>0</v>
      </c>
      <c r="BL401" s="18" t="s">
        <v>158</v>
      </c>
      <c r="BM401" s="164" t="s">
        <v>1849</v>
      </c>
    </row>
    <row r="402" spans="1:65" s="2" customFormat="1" ht="16.5" customHeight="1">
      <c r="A402" s="33"/>
      <c r="B402" s="152"/>
      <c r="C402" s="153" t="s">
        <v>1166</v>
      </c>
      <c r="D402" s="153" t="s">
        <v>153</v>
      </c>
      <c r="E402" s="154" t="s">
        <v>1623</v>
      </c>
      <c r="F402" s="155" t="s">
        <v>1624</v>
      </c>
      <c r="G402" s="156" t="s">
        <v>1490</v>
      </c>
      <c r="H402" s="157">
        <v>4</v>
      </c>
      <c r="I402" s="158"/>
      <c r="J402" s="159">
        <f t="shared" si="60"/>
        <v>0</v>
      </c>
      <c r="K402" s="155" t="s">
        <v>3</v>
      </c>
      <c r="L402" s="34"/>
      <c r="M402" s="160" t="s">
        <v>3</v>
      </c>
      <c r="N402" s="161" t="s">
        <v>43</v>
      </c>
      <c r="O402" s="54"/>
      <c r="P402" s="162">
        <f t="shared" si="61"/>
        <v>0</v>
      </c>
      <c r="Q402" s="162">
        <v>0</v>
      </c>
      <c r="R402" s="162">
        <f t="shared" si="62"/>
        <v>0</v>
      </c>
      <c r="S402" s="162">
        <v>0</v>
      </c>
      <c r="T402" s="163">
        <f t="shared" si="63"/>
        <v>0</v>
      </c>
      <c r="U402" s="33"/>
      <c r="V402" s="33"/>
      <c r="W402" s="33"/>
      <c r="X402" s="33"/>
      <c r="Y402" s="33"/>
      <c r="Z402" s="33"/>
      <c r="AA402" s="33"/>
      <c r="AB402" s="33"/>
      <c r="AC402" s="33"/>
      <c r="AD402" s="33"/>
      <c r="AE402" s="33"/>
      <c r="AR402" s="164" t="s">
        <v>158</v>
      </c>
      <c r="AT402" s="164" t="s">
        <v>153</v>
      </c>
      <c r="AU402" s="164" t="s">
        <v>158</v>
      </c>
      <c r="AY402" s="18" t="s">
        <v>150</v>
      </c>
      <c r="BE402" s="165">
        <f t="shared" si="64"/>
        <v>0</v>
      </c>
      <c r="BF402" s="165">
        <f t="shared" si="65"/>
        <v>0</v>
      </c>
      <c r="BG402" s="165">
        <f t="shared" si="66"/>
        <v>0</v>
      </c>
      <c r="BH402" s="165">
        <f t="shared" si="67"/>
        <v>0</v>
      </c>
      <c r="BI402" s="165">
        <f t="shared" si="68"/>
        <v>0</v>
      </c>
      <c r="BJ402" s="18" t="s">
        <v>80</v>
      </c>
      <c r="BK402" s="165">
        <f t="shared" si="69"/>
        <v>0</v>
      </c>
      <c r="BL402" s="18" t="s">
        <v>158</v>
      </c>
      <c r="BM402" s="164" t="s">
        <v>1850</v>
      </c>
    </row>
    <row r="403" spans="1:65" s="2" customFormat="1" ht="16.5" customHeight="1">
      <c r="A403" s="33"/>
      <c r="B403" s="152"/>
      <c r="C403" s="153" t="s">
        <v>1188</v>
      </c>
      <c r="D403" s="153" t="s">
        <v>153</v>
      </c>
      <c r="E403" s="154" t="s">
        <v>1625</v>
      </c>
      <c r="F403" s="155" t="s">
        <v>1626</v>
      </c>
      <c r="G403" s="156" t="s">
        <v>451</v>
      </c>
      <c r="H403" s="157">
        <v>25</v>
      </c>
      <c r="I403" s="158"/>
      <c r="J403" s="159">
        <f t="shared" si="60"/>
        <v>0</v>
      </c>
      <c r="K403" s="155" t="s">
        <v>3</v>
      </c>
      <c r="L403" s="34"/>
      <c r="M403" s="160" t="s">
        <v>3</v>
      </c>
      <c r="N403" s="161" t="s">
        <v>43</v>
      </c>
      <c r="O403" s="54"/>
      <c r="P403" s="162">
        <f t="shared" si="61"/>
        <v>0</v>
      </c>
      <c r="Q403" s="162">
        <v>0</v>
      </c>
      <c r="R403" s="162">
        <f t="shared" si="62"/>
        <v>0</v>
      </c>
      <c r="S403" s="162">
        <v>0</v>
      </c>
      <c r="T403" s="163">
        <f t="shared" si="63"/>
        <v>0</v>
      </c>
      <c r="U403" s="33"/>
      <c r="V403" s="33"/>
      <c r="W403" s="33"/>
      <c r="X403" s="33"/>
      <c r="Y403" s="33"/>
      <c r="Z403" s="33"/>
      <c r="AA403" s="33"/>
      <c r="AB403" s="33"/>
      <c r="AC403" s="33"/>
      <c r="AD403" s="33"/>
      <c r="AE403" s="33"/>
      <c r="AR403" s="164" t="s">
        <v>158</v>
      </c>
      <c r="AT403" s="164" t="s">
        <v>153</v>
      </c>
      <c r="AU403" s="164" t="s">
        <v>158</v>
      </c>
      <c r="AY403" s="18" t="s">
        <v>150</v>
      </c>
      <c r="BE403" s="165">
        <f t="shared" si="64"/>
        <v>0</v>
      </c>
      <c r="BF403" s="165">
        <f t="shared" si="65"/>
        <v>0</v>
      </c>
      <c r="BG403" s="165">
        <f t="shared" si="66"/>
        <v>0</v>
      </c>
      <c r="BH403" s="165">
        <f t="shared" si="67"/>
        <v>0</v>
      </c>
      <c r="BI403" s="165">
        <f t="shared" si="68"/>
        <v>0</v>
      </c>
      <c r="BJ403" s="18" t="s">
        <v>80</v>
      </c>
      <c r="BK403" s="165">
        <f t="shared" si="69"/>
        <v>0</v>
      </c>
      <c r="BL403" s="18" t="s">
        <v>158</v>
      </c>
      <c r="BM403" s="164" t="s">
        <v>1851</v>
      </c>
    </row>
    <row r="404" spans="1:65" s="2" customFormat="1" ht="16.5" customHeight="1">
      <c r="A404" s="33"/>
      <c r="B404" s="152"/>
      <c r="C404" s="153" t="s">
        <v>1213</v>
      </c>
      <c r="D404" s="153" t="s">
        <v>153</v>
      </c>
      <c r="E404" s="154" t="s">
        <v>1852</v>
      </c>
      <c r="F404" s="155" t="s">
        <v>1853</v>
      </c>
      <c r="G404" s="156" t="s">
        <v>1490</v>
      </c>
      <c r="H404" s="157">
        <v>2</v>
      </c>
      <c r="I404" s="158"/>
      <c r="J404" s="159">
        <f t="shared" si="60"/>
        <v>0</v>
      </c>
      <c r="K404" s="155" t="s">
        <v>3</v>
      </c>
      <c r="L404" s="34"/>
      <c r="M404" s="160" t="s">
        <v>3</v>
      </c>
      <c r="N404" s="161" t="s">
        <v>43</v>
      </c>
      <c r="O404" s="54"/>
      <c r="P404" s="162">
        <f t="shared" si="61"/>
        <v>0</v>
      </c>
      <c r="Q404" s="162">
        <v>0</v>
      </c>
      <c r="R404" s="162">
        <f t="shared" si="62"/>
        <v>0</v>
      </c>
      <c r="S404" s="162">
        <v>0</v>
      </c>
      <c r="T404" s="163">
        <f t="shared" si="63"/>
        <v>0</v>
      </c>
      <c r="U404" s="33"/>
      <c r="V404" s="33"/>
      <c r="W404" s="33"/>
      <c r="X404" s="33"/>
      <c r="Y404" s="33"/>
      <c r="Z404" s="33"/>
      <c r="AA404" s="33"/>
      <c r="AB404" s="33"/>
      <c r="AC404" s="33"/>
      <c r="AD404" s="33"/>
      <c r="AE404" s="33"/>
      <c r="AR404" s="164" t="s">
        <v>158</v>
      </c>
      <c r="AT404" s="164" t="s">
        <v>153</v>
      </c>
      <c r="AU404" s="164" t="s">
        <v>158</v>
      </c>
      <c r="AY404" s="18" t="s">
        <v>150</v>
      </c>
      <c r="BE404" s="165">
        <f t="shared" si="64"/>
        <v>0</v>
      </c>
      <c r="BF404" s="165">
        <f t="shared" si="65"/>
        <v>0</v>
      </c>
      <c r="BG404" s="165">
        <f t="shared" si="66"/>
        <v>0</v>
      </c>
      <c r="BH404" s="165">
        <f t="shared" si="67"/>
        <v>0</v>
      </c>
      <c r="BI404" s="165">
        <f t="shared" si="68"/>
        <v>0</v>
      </c>
      <c r="BJ404" s="18" t="s">
        <v>80</v>
      </c>
      <c r="BK404" s="165">
        <f t="shared" si="69"/>
        <v>0</v>
      </c>
      <c r="BL404" s="18" t="s">
        <v>158</v>
      </c>
      <c r="BM404" s="164" t="s">
        <v>1854</v>
      </c>
    </row>
    <row r="405" spans="1:65" s="2" customFormat="1" ht="16.5" customHeight="1">
      <c r="A405" s="33"/>
      <c r="B405" s="152"/>
      <c r="C405" s="153" t="s">
        <v>1217</v>
      </c>
      <c r="D405" s="153" t="s">
        <v>153</v>
      </c>
      <c r="E405" s="154" t="s">
        <v>1855</v>
      </c>
      <c r="F405" s="155" t="s">
        <v>1856</v>
      </c>
      <c r="G405" s="156" t="s">
        <v>1490</v>
      </c>
      <c r="H405" s="157">
        <v>2</v>
      </c>
      <c r="I405" s="158"/>
      <c r="J405" s="159">
        <f t="shared" si="60"/>
        <v>0</v>
      </c>
      <c r="K405" s="155" t="s">
        <v>3</v>
      </c>
      <c r="L405" s="34"/>
      <c r="M405" s="160" t="s">
        <v>3</v>
      </c>
      <c r="N405" s="161" t="s">
        <v>43</v>
      </c>
      <c r="O405" s="54"/>
      <c r="P405" s="162">
        <f t="shared" si="61"/>
        <v>0</v>
      </c>
      <c r="Q405" s="162">
        <v>0</v>
      </c>
      <c r="R405" s="162">
        <f t="shared" si="62"/>
        <v>0</v>
      </c>
      <c r="S405" s="162">
        <v>0</v>
      </c>
      <c r="T405" s="163">
        <f t="shared" si="63"/>
        <v>0</v>
      </c>
      <c r="U405" s="33"/>
      <c r="V405" s="33"/>
      <c r="W405" s="33"/>
      <c r="X405" s="33"/>
      <c r="Y405" s="33"/>
      <c r="Z405" s="33"/>
      <c r="AA405" s="33"/>
      <c r="AB405" s="33"/>
      <c r="AC405" s="33"/>
      <c r="AD405" s="33"/>
      <c r="AE405" s="33"/>
      <c r="AR405" s="164" t="s">
        <v>158</v>
      </c>
      <c r="AT405" s="164" t="s">
        <v>153</v>
      </c>
      <c r="AU405" s="164" t="s">
        <v>158</v>
      </c>
      <c r="AY405" s="18" t="s">
        <v>150</v>
      </c>
      <c r="BE405" s="165">
        <f t="shared" si="64"/>
        <v>0</v>
      </c>
      <c r="BF405" s="165">
        <f t="shared" si="65"/>
        <v>0</v>
      </c>
      <c r="BG405" s="165">
        <f t="shared" si="66"/>
        <v>0</v>
      </c>
      <c r="BH405" s="165">
        <f t="shared" si="67"/>
        <v>0</v>
      </c>
      <c r="BI405" s="165">
        <f t="shared" si="68"/>
        <v>0</v>
      </c>
      <c r="BJ405" s="18" t="s">
        <v>80</v>
      </c>
      <c r="BK405" s="165">
        <f t="shared" si="69"/>
        <v>0</v>
      </c>
      <c r="BL405" s="18" t="s">
        <v>158</v>
      </c>
      <c r="BM405" s="164" t="s">
        <v>1857</v>
      </c>
    </row>
    <row r="406" spans="1:65" s="2" customFormat="1" ht="16.5" customHeight="1">
      <c r="A406" s="33"/>
      <c r="B406" s="152"/>
      <c r="C406" s="153" t="s">
        <v>1221</v>
      </c>
      <c r="D406" s="153" t="s">
        <v>153</v>
      </c>
      <c r="E406" s="154" t="s">
        <v>1858</v>
      </c>
      <c r="F406" s="155" t="s">
        <v>1859</v>
      </c>
      <c r="G406" s="156" t="s">
        <v>1490</v>
      </c>
      <c r="H406" s="157">
        <v>2</v>
      </c>
      <c r="I406" s="158"/>
      <c r="J406" s="159">
        <f t="shared" si="60"/>
        <v>0</v>
      </c>
      <c r="K406" s="155" t="s">
        <v>3</v>
      </c>
      <c r="L406" s="34"/>
      <c r="M406" s="160" t="s">
        <v>3</v>
      </c>
      <c r="N406" s="161" t="s">
        <v>43</v>
      </c>
      <c r="O406" s="54"/>
      <c r="P406" s="162">
        <f t="shared" si="61"/>
        <v>0</v>
      </c>
      <c r="Q406" s="162">
        <v>0</v>
      </c>
      <c r="R406" s="162">
        <f t="shared" si="62"/>
        <v>0</v>
      </c>
      <c r="S406" s="162">
        <v>0</v>
      </c>
      <c r="T406" s="163">
        <f t="shared" si="63"/>
        <v>0</v>
      </c>
      <c r="U406" s="33"/>
      <c r="V406" s="33"/>
      <c r="W406" s="33"/>
      <c r="X406" s="33"/>
      <c r="Y406" s="33"/>
      <c r="Z406" s="33"/>
      <c r="AA406" s="33"/>
      <c r="AB406" s="33"/>
      <c r="AC406" s="33"/>
      <c r="AD406" s="33"/>
      <c r="AE406" s="33"/>
      <c r="AR406" s="164" t="s">
        <v>158</v>
      </c>
      <c r="AT406" s="164" t="s">
        <v>153</v>
      </c>
      <c r="AU406" s="164" t="s">
        <v>158</v>
      </c>
      <c r="AY406" s="18" t="s">
        <v>150</v>
      </c>
      <c r="BE406" s="165">
        <f t="shared" si="64"/>
        <v>0</v>
      </c>
      <c r="BF406" s="165">
        <f t="shared" si="65"/>
        <v>0</v>
      </c>
      <c r="BG406" s="165">
        <f t="shared" si="66"/>
        <v>0</v>
      </c>
      <c r="BH406" s="165">
        <f t="shared" si="67"/>
        <v>0</v>
      </c>
      <c r="BI406" s="165">
        <f t="shared" si="68"/>
        <v>0</v>
      </c>
      <c r="BJ406" s="18" t="s">
        <v>80</v>
      </c>
      <c r="BK406" s="165">
        <f t="shared" si="69"/>
        <v>0</v>
      </c>
      <c r="BL406" s="18" t="s">
        <v>158</v>
      </c>
      <c r="BM406" s="164" t="s">
        <v>1860</v>
      </c>
    </row>
    <row r="407" spans="1:65" s="2" customFormat="1" ht="29.25">
      <c r="A407" s="33"/>
      <c r="B407" s="34"/>
      <c r="C407" s="33"/>
      <c r="D407" s="167" t="s">
        <v>1491</v>
      </c>
      <c r="E407" s="33"/>
      <c r="F407" s="178" t="s">
        <v>1613</v>
      </c>
      <c r="G407" s="33"/>
      <c r="H407" s="33"/>
      <c r="I407" s="92"/>
      <c r="J407" s="33"/>
      <c r="K407" s="33"/>
      <c r="L407" s="34"/>
      <c r="M407" s="176"/>
      <c r="N407" s="177"/>
      <c r="O407" s="54"/>
      <c r="P407" s="54"/>
      <c r="Q407" s="54"/>
      <c r="R407" s="54"/>
      <c r="S407" s="54"/>
      <c r="T407" s="55"/>
      <c r="U407" s="33"/>
      <c r="V407" s="33"/>
      <c r="W407" s="33"/>
      <c r="X407" s="33"/>
      <c r="Y407" s="33"/>
      <c r="Z407" s="33"/>
      <c r="AA407" s="33"/>
      <c r="AB407" s="33"/>
      <c r="AC407" s="33"/>
      <c r="AD407" s="33"/>
      <c r="AE407" s="33"/>
      <c r="AT407" s="18" t="s">
        <v>1491</v>
      </c>
      <c r="AU407" s="18" t="s">
        <v>158</v>
      </c>
    </row>
    <row r="408" spans="1:65" s="15" customFormat="1" ht="20.85" customHeight="1">
      <c r="B408" s="200"/>
      <c r="D408" s="201" t="s">
        <v>71</v>
      </c>
      <c r="E408" s="201" t="s">
        <v>1861</v>
      </c>
      <c r="F408" s="201" t="s">
        <v>1862</v>
      </c>
      <c r="I408" s="202"/>
      <c r="J408" s="203">
        <f>BK408</f>
        <v>0</v>
      </c>
      <c r="L408" s="200"/>
      <c r="M408" s="204"/>
      <c r="N408" s="205"/>
      <c r="O408" s="205"/>
      <c r="P408" s="206">
        <f>SUM(P409:P412)</f>
        <v>0</v>
      </c>
      <c r="Q408" s="205"/>
      <c r="R408" s="206">
        <f>SUM(R409:R412)</f>
        <v>0</v>
      </c>
      <c r="S408" s="205"/>
      <c r="T408" s="207">
        <f>SUM(T409:T412)</f>
        <v>0</v>
      </c>
      <c r="AR408" s="201" t="s">
        <v>80</v>
      </c>
      <c r="AT408" s="208" t="s">
        <v>71</v>
      </c>
      <c r="AU408" s="208" t="s">
        <v>151</v>
      </c>
      <c r="AY408" s="201" t="s">
        <v>150</v>
      </c>
      <c r="BK408" s="209">
        <f>SUM(BK409:BK412)</f>
        <v>0</v>
      </c>
    </row>
    <row r="409" spans="1:65" s="2" customFormat="1" ht="16.5" customHeight="1">
      <c r="A409" s="33"/>
      <c r="B409" s="152"/>
      <c r="C409" s="153" t="s">
        <v>1227</v>
      </c>
      <c r="D409" s="153" t="s">
        <v>153</v>
      </c>
      <c r="E409" s="154" t="s">
        <v>1863</v>
      </c>
      <c r="F409" s="155" t="s">
        <v>1864</v>
      </c>
      <c r="G409" s="156" t="s">
        <v>451</v>
      </c>
      <c r="H409" s="157">
        <v>90</v>
      </c>
      <c r="I409" s="158"/>
      <c r="J409" s="159">
        <f>ROUND(I409*H409,2)</f>
        <v>0</v>
      </c>
      <c r="K409" s="155" t="s">
        <v>3</v>
      </c>
      <c r="L409" s="34"/>
      <c r="M409" s="160" t="s">
        <v>3</v>
      </c>
      <c r="N409" s="161" t="s">
        <v>43</v>
      </c>
      <c r="O409" s="54"/>
      <c r="P409" s="162">
        <f>O409*H409</f>
        <v>0</v>
      </c>
      <c r="Q409" s="162">
        <v>0</v>
      </c>
      <c r="R409" s="162">
        <f>Q409*H409</f>
        <v>0</v>
      </c>
      <c r="S409" s="162">
        <v>0</v>
      </c>
      <c r="T409" s="163">
        <f>S409*H409</f>
        <v>0</v>
      </c>
      <c r="U409" s="33"/>
      <c r="V409" s="33"/>
      <c r="W409" s="33"/>
      <c r="X409" s="33"/>
      <c r="Y409" s="33"/>
      <c r="Z409" s="33"/>
      <c r="AA409" s="33"/>
      <c r="AB409" s="33"/>
      <c r="AC409" s="33"/>
      <c r="AD409" s="33"/>
      <c r="AE409" s="33"/>
      <c r="AR409" s="164" t="s">
        <v>158</v>
      </c>
      <c r="AT409" s="164" t="s">
        <v>153</v>
      </c>
      <c r="AU409" s="164" t="s">
        <v>158</v>
      </c>
      <c r="AY409" s="18" t="s">
        <v>150</v>
      </c>
      <c r="BE409" s="165">
        <f>IF(N409="základní",J409,0)</f>
        <v>0</v>
      </c>
      <c r="BF409" s="165">
        <f>IF(N409="snížená",J409,0)</f>
        <v>0</v>
      </c>
      <c r="BG409" s="165">
        <f>IF(N409="zákl. přenesená",J409,0)</f>
        <v>0</v>
      </c>
      <c r="BH409" s="165">
        <f>IF(N409="sníž. přenesená",J409,0)</f>
        <v>0</v>
      </c>
      <c r="BI409" s="165">
        <f>IF(N409="nulová",J409,0)</f>
        <v>0</v>
      </c>
      <c r="BJ409" s="18" t="s">
        <v>80</v>
      </c>
      <c r="BK409" s="165">
        <f>ROUND(I409*H409,2)</f>
        <v>0</v>
      </c>
      <c r="BL409" s="18" t="s">
        <v>158</v>
      </c>
      <c r="BM409" s="164" t="s">
        <v>1865</v>
      </c>
    </row>
    <row r="410" spans="1:65" s="2" customFormat="1" ht="19.5">
      <c r="A410" s="33"/>
      <c r="B410" s="34"/>
      <c r="C410" s="33"/>
      <c r="D410" s="167" t="s">
        <v>1491</v>
      </c>
      <c r="E410" s="33"/>
      <c r="F410" s="178" t="s">
        <v>1788</v>
      </c>
      <c r="G410" s="33"/>
      <c r="H410" s="33"/>
      <c r="I410" s="92"/>
      <c r="J410" s="33"/>
      <c r="K410" s="33"/>
      <c r="L410" s="34"/>
      <c r="M410" s="176"/>
      <c r="N410" s="177"/>
      <c r="O410" s="54"/>
      <c r="P410" s="54"/>
      <c r="Q410" s="54"/>
      <c r="R410" s="54"/>
      <c r="S410" s="54"/>
      <c r="T410" s="55"/>
      <c r="U410" s="33"/>
      <c r="V410" s="33"/>
      <c r="W410" s="33"/>
      <c r="X410" s="33"/>
      <c r="Y410" s="33"/>
      <c r="Z410" s="33"/>
      <c r="AA410" s="33"/>
      <c r="AB410" s="33"/>
      <c r="AC410" s="33"/>
      <c r="AD410" s="33"/>
      <c r="AE410" s="33"/>
      <c r="AT410" s="18" t="s">
        <v>1491</v>
      </c>
      <c r="AU410" s="18" t="s">
        <v>158</v>
      </c>
    </row>
    <row r="411" spans="1:65" s="2" customFormat="1" ht="16.5" customHeight="1">
      <c r="A411" s="33"/>
      <c r="B411" s="152"/>
      <c r="C411" s="153" t="s">
        <v>1232</v>
      </c>
      <c r="D411" s="153" t="s">
        <v>153</v>
      </c>
      <c r="E411" s="154" t="s">
        <v>1866</v>
      </c>
      <c r="F411" s="155" t="s">
        <v>1867</v>
      </c>
      <c r="G411" s="156" t="s">
        <v>451</v>
      </c>
      <c r="H411" s="157">
        <v>90</v>
      </c>
      <c r="I411" s="158"/>
      <c r="J411" s="159">
        <f>ROUND(I411*H411,2)</f>
        <v>0</v>
      </c>
      <c r="K411" s="155" t="s">
        <v>3</v>
      </c>
      <c r="L411" s="34"/>
      <c r="M411" s="160" t="s">
        <v>3</v>
      </c>
      <c r="N411" s="161" t="s">
        <v>43</v>
      </c>
      <c r="O411" s="54"/>
      <c r="P411" s="162">
        <f>O411*H411</f>
        <v>0</v>
      </c>
      <c r="Q411" s="162">
        <v>0</v>
      </c>
      <c r="R411" s="162">
        <f>Q411*H411</f>
        <v>0</v>
      </c>
      <c r="S411" s="162">
        <v>0</v>
      </c>
      <c r="T411" s="163">
        <f>S411*H411</f>
        <v>0</v>
      </c>
      <c r="U411" s="33"/>
      <c r="V411" s="33"/>
      <c r="W411" s="33"/>
      <c r="X411" s="33"/>
      <c r="Y411" s="33"/>
      <c r="Z411" s="33"/>
      <c r="AA411" s="33"/>
      <c r="AB411" s="33"/>
      <c r="AC411" s="33"/>
      <c r="AD411" s="33"/>
      <c r="AE411" s="33"/>
      <c r="AR411" s="164" t="s">
        <v>158</v>
      </c>
      <c r="AT411" s="164" t="s">
        <v>153</v>
      </c>
      <c r="AU411" s="164" t="s">
        <v>158</v>
      </c>
      <c r="AY411" s="18" t="s">
        <v>150</v>
      </c>
      <c r="BE411" s="165">
        <f>IF(N411="základní",J411,0)</f>
        <v>0</v>
      </c>
      <c r="BF411" s="165">
        <f>IF(N411="snížená",J411,0)</f>
        <v>0</v>
      </c>
      <c r="BG411" s="165">
        <f>IF(N411="zákl. přenesená",J411,0)</f>
        <v>0</v>
      </c>
      <c r="BH411" s="165">
        <f>IF(N411="sníž. přenesená",J411,0)</f>
        <v>0</v>
      </c>
      <c r="BI411" s="165">
        <f>IF(N411="nulová",J411,0)</f>
        <v>0</v>
      </c>
      <c r="BJ411" s="18" t="s">
        <v>80</v>
      </c>
      <c r="BK411" s="165">
        <f>ROUND(I411*H411,2)</f>
        <v>0</v>
      </c>
      <c r="BL411" s="18" t="s">
        <v>158</v>
      </c>
      <c r="BM411" s="164" t="s">
        <v>1868</v>
      </c>
    </row>
    <row r="412" spans="1:65" s="2" customFormat="1" ht="19.5">
      <c r="A412" s="33"/>
      <c r="B412" s="34"/>
      <c r="C412" s="33"/>
      <c r="D412" s="167" t="s">
        <v>1491</v>
      </c>
      <c r="E412" s="33"/>
      <c r="F412" s="178" t="s">
        <v>1788</v>
      </c>
      <c r="G412" s="33"/>
      <c r="H412" s="33"/>
      <c r="I412" s="92"/>
      <c r="J412" s="33"/>
      <c r="K412" s="33"/>
      <c r="L412" s="34"/>
      <c r="M412" s="176"/>
      <c r="N412" s="177"/>
      <c r="O412" s="54"/>
      <c r="P412" s="54"/>
      <c r="Q412" s="54"/>
      <c r="R412" s="54"/>
      <c r="S412" s="54"/>
      <c r="T412" s="55"/>
      <c r="U412" s="33"/>
      <c r="V412" s="33"/>
      <c r="W412" s="33"/>
      <c r="X412" s="33"/>
      <c r="Y412" s="33"/>
      <c r="Z412" s="33"/>
      <c r="AA412" s="33"/>
      <c r="AB412" s="33"/>
      <c r="AC412" s="33"/>
      <c r="AD412" s="33"/>
      <c r="AE412" s="33"/>
      <c r="AT412" s="18" t="s">
        <v>1491</v>
      </c>
      <c r="AU412" s="18" t="s">
        <v>158</v>
      </c>
    </row>
    <row r="413" spans="1:65" s="15" customFormat="1" ht="20.85" customHeight="1">
      <c r="B413" s="200"/>
      <c r="D413" s="201" t="s">
        <v>71</v>
      </c>
      <c r="E413" s="201" t="s">
        <v>1719</v>
      </c>
      <c r="F413" s="201" t="s">
        <v>1720</v>
      </c>
      <c r="I413" s="202"/>
      <c r="J413" s="203">
        <f>BK413</f>
        <v>0</v>
      </c>
      <c r="L413" s="200"/>
      <c r="M413" s="204"/>
      <c r="N413" s="205"/>
      <c r="O413" s="205"/>
      <c r="P413" s="206">
        <f>SUM(P414:P416)</f>
        <v>0</v>
      </c>
      <c r="Q413" s="205"/>
      <c r="R413" s="206">
        <f>SUM(R414:R416)</f>
        <v>0</v>
      </c>
      <c r="S413" s="205"/>
      <c r="T413" s="207">
        <f>SUM(T414:T416)</f>
        <v>0</v>
      </c>
      <c r="AR413" s="201" t="s">
        <v>80</v>
      </c>
      <c r="AT413" s="208" t="s">
        <v>71</v>
      </c>
      <c r="AU413" s="208" t="s">
        <v>151</v>
      </c>
      <c r="AY413" s="201" t="s">
        <v>150</v>
      </c>
      <c r="BK413" s="209">
        <f>SUM(BK414:BK416)</f>
        <v>0</v>
      </c>
    </row>
    <row r="414" spans="1:65" s="2" customFormat="1" ht="16.5" customHeight="1">
      <c r="A414" s="33"/>
      <c r="B414" s="152"/>
      <c r="C414" s="153" t="s">
        <v>1236</v>
      </c>
      <c r="D414" s="153" t="s">
        <v>153</v>
      </c>
      <c r="E414" s="154" t="s">
        <v>1869</v>
      </c>
      <c r="F414" s="155" t="s">
        <v>1870</v>
      </c>
      <c r="G414" s="156" t="s">
        <v>451</v>
      </c>
      <c r="H414" s="157">
        <v>90</v>
      </c>
      <c r="I414" s="158"/>
      <c r="J414" s="159">
        <f>ROUND(I414*H414,2)</f>
        <v>0</v>
      </c>
      <c r="K414" s="155" t="s">
        <v>3</v>
      </c>
      <c r="L414" s="34"/>
      <c r="M414" s="160" t="s">
        <v>3</v>
      </c>
      <c r="N414" s="161" t="s">
        <v>43</v>
      </c>
      <c r="O414" s="54"/>
      <c r="P414" s="162">
        <f>O414*H414</f>
        <v>0</v>
      </c>
      <c r="Q414" s="162">
        <v>0</v>
      </c>
      <c r="R414" s="162">
        <f>Q414*H414</f>
        <v>0</v>
      </c>
      <c r="S414" s="162">
        <v>0</v>
      </c>
      <c r="T414" s="163">
        <f>S414*H414</f>
        <v>0</v>
      </c>
      <c r="U414" s="33"/>
      <c r="V414" s="33"/>
      <c r="W414" s="33"/>
      <c r="X414" s="33"/>
      <c r="Y414" s="33"/>
      <c r="Z414" s="33"/>
      <c r="AA414" s="33"/>
      <c r="AB414" s="33"/>
      <c r="AC414" s="33"/>
      <c r="AD414" s="33"/>
      <c r="AE414" s="33"/>
      <c r="AR414" s="164" t="s">
        <v>158</v>
      </c>
      <c r="AT414" s="164" t="s">
        <v>153</v>
      </c>
      <c r="AU414" s="164" t="s">
        <v>158</v>
      </c>
      <c r="AY414" s="18" t="s">
        <v>150</v>
      </c>
      <c r="BE414" s="165">
        <f>IF(N414="základní",J414,0)</f>
        <v>0</v>
      </c>
      <c r="BF414" s="165">
        <f>IF(N414="snížená",J414,0)</f>
        <v>0</v>
      </c>
      <c r="BG414" s="165">
        <f>IF(N414="zákl. přenesená",J414,0)</f>
        <v>0</v>
      </c>
      <c r="BH414" s="165">
        <f>IF(N414="sníž. přenesená",J414,0)</f>
        <v>0</v>
      </c>
      <c r="BI414" s="165">
        <f>IF(N414="nulová",J414,0)</f>
        <v>0</v>
      </c>
      <c r="BJ414" s="18" t="s">
        <v>80</v>
      </c>
      <c r="BK414" s="165">
        <f>ROUND(I414*H414,2)</f>
        <v>0</v>
      </c>
      <c r="BL414" s="18" t="s">
        <v>158</v>
      </c>
      <c r="BM414" s="164" t="s">
        <v>1871</v>
      </c>
    </row>
    <row r="415" spans="1:65" s="2" customFormat="1" ht="16.5" customHeight="1">
      <c r="A415" s="33"/>
      <c r="B415" s="152"/>
      <c r="C415" s="153" t="s">
        <v>1240</v>
      </c>
      <c r="D415" s="153" t="s">
        <v>153</v>
      </c>
      <c r="E415" s="154" t="s">
        <v>1872</v>
      </c>
      <c r="F415" s="155" t="s">
        <v>1873</v>
      </c>
      <c r="G415" s="156" t="s">
        <v>451</v>
      </c>
      <c r="H415" s="157">
        <v>90</v>
      </c>
      <c r="I415" s="158"/>
      <c r="J415" s="159">
        <f>ROUND(I415*H415,2)</f>
        <v>0</v>
      </c>
      <c r="K415" s="155" t="s">
        <v>3</v>
      </c>
      <c r="L415" s="34"/>
      <c r="M415" s="160" t="s">
        <v>3</v>
      </c>
      <c r="N415" s="161" t="s">
        <v>43</v>
      </c>
      <c r="O415" s="54"/>
      <c r="P415" s="162">
        <f>O415*H415</f>
        <v>0</v>
      </c>
      <c r="Q415" s="162">
        <v>0</v>
      </c>
      <c r="R415" s="162">
        <f>Q415*H415</f>
        <v>0</v>
      </c>
      <c r="S415" s="162">
        <v>0</v>
      </c>
      <c r="T415" s="163">
        <f>S415*H415</f>
        <v>0</v>
      </c>
      <c r="U415" s="33"/>
      <c r="V415" s="33"/>
      <c r="W415" s="33"/>
      <c r="X415" s="33"/>
      <c r="Y415" s="33"/>
      <c r="Z415" s="33"/>
      <c r="AA415" s="33"/>
      <c r="AB415" s="33"/>
      <c r="AC415" s="33"/>
      <c r="AD415" s="33"/>
      <c r="AE415" s="33"/>
      <c r="AR415" s="164" t="s">
        <v>158</v>
      </c>
      <c r="AT415" s="164" t="s">
        <v>153</v>
      </c>
      <c r="AU415" s="164" t="s">
        <v>158</v>
      </c>
      <c r="AY415" s="18" t="s">
        <v>150</v>
      </c>
      <c r="BE415" s="165">
        <f>IF(N415="základní",J415,0)</f>
        <v>0</v>
      </c>
      <c r="BF415" s="165">
        <f>IF(N415="snížená",J415,0)</f>
        <v>0</v>
      </c>
      <c r="BG415" s="165">
        <f>IF(N415="zákl. přenesená",J415,0)</f>
        <v>0</v>
      </c>
      <c r="BH415" s="165">
        <f>IF(N415="sníž. přenesená",J415,0)</f>
        <v>0</v>
      </c>
      <c r="BI415" s="165">
        <f>IF(N415="nulová",J415,0)</f>
        <v>0</v>
      </c>
      <c r="BJ415" s="18" t="s">
        <v>80</v>
      </c>
      <c r="BK415" s="165">
        <f>ROUND(I415*H415,2)</f>
        <v>0</v>
      </c>
      <c r="BL415" s="18" t="s">
        <v>158</v>
      </c>
      <c r="BM415" s="164" t="s">
        <v>1874</v>
      </c>
    </row>
    <row r="416" spans="1:65" s="2" customFormat="1" ht="29.25">
      <c r="A416" s="33"/>
      <c r="B416" s="34"/>
      <c r="C416" s="33"/>
      <c r="D416" s="167" t="s">
        <v>1491</v>
      </c>
      <c r="E416" s="33"/>
      <c r="F416" s="178" t="s">
        <v>1613</v>
      </c>
      <c r="G416" s="33"/>
      <c r="H416" s="33"/>
      <c r="I416" s="92"/>
      <c r="J416" s="33"/>
      <c r="K416" s="33"/>
      <c r="L416" s="34"/>
      <c r="M416" s="176"/>
      <c r="N416" s="177"/>
      <c r="O416" s="54"/>
      <c r="P416" s="54"/>
      <c r="Q416" s="54"/>
      <c r="R416" s="54"/>
      <c r="S416" s="54"/>
      <c r="T416" s="55"/>
      <c r="U416" s="33"/>
      <c r="V416" s="33"/>
      <c r="W416" s="33"/>
      <c r="X416" s="33"/>
      <c r="Y416" s="33"/>
      <c r="Z416" s="33"/>
      <c r="AA416" s="33"/>
      <c r="AB416" s="33"/>
      <c r="AC416" s="33"/>
      <c r="AD416" s="33"/>
      <c r="AE416" s="33"/>
      <c r="AT416" s="18" t="s">
        <v>1491</v>
      </c>
      <c r="AU416" s="18" t="s">
        <v>158</v>
      </c>
    </row>
    <row r="417" spans="1:65" s="15" customFormat="1" ht="20.85" customHeight="1">
      <c r="B417" s="200"/>
      <c r="D417" s="201" t="s">
        <v>71</v>
      </c>
      <c r="E417" s="201" t="s">
        <v>1564</v>
      </c>
      <c r="F417" s="201" t="s">
        <v>1565</v>
      </c>
      <c r="I417" s="202"/>
      <c r="J417" s="203">
        <f>BK417</f>
        <v>0</v>
      </c>
      <c r="L417" s="200"/>
      <c r="M417" s="204"/>
      <c r="N417" s="205"/>
      <c r="O417" s="205"/>
      <c r="P417" s="206">
        <f>SUM(P418:P424)</f>
        <v>0</v>
      </c>
      <c r="Q417" s="205"/>
      <c r="R417" s="206">
        <f>SUM(R418:R424)</f>
        <v>0</v>
      </c>
      <c r="S417" s="205"/>
      <c r="T417" s="207">
        <f>SUM(T418:T424)</f>
        <v>0</v>
      </c>
      <c r="AR417" s="201" t="s">
        <v>80</v>
      </c>
      <c r="AT417" s="208" t="s">
        <v>71</v>
      </c>
      <c r="AU417" s="208" t="s">
        <v>151</v>
      </c>
      <c r="AY417" s="201" t="s">
        <v>150</v>
      </c>
      <c r="BK417" s="209">
        <f>SUM(BK418:BK424)</f>
        <v>0</v>
      </c>
    </row>
    <row r="418" spans="1:65" s="2" customFormat="1" ht="24" customHeight="1">
      <c r="A418" s="33"/>
      <c r="B418" s="152"/>
      <c r="C418" s="153" t="s">
        <v>1246</v>
      </c>
      <c r="D418" s="153" t="s">
        <v>153</v>
      </c>
      <c r="E418" s="154" t="s">
        <v>1875</v>
      </c>
      <c r="F418" s="155" t="s">
        <v>1571</v>
      </c>
      <c r="G418" s="156" t="s">
        <v>1518</v>
      </c>
      <c r="H418" s="157">
        <v>1</v>
      </c>
      <c r="I418" s="158"/>
      <c r="J418" s="159">
        <f t="shared" ref="J418:J424" si="70">ROUND(I418*H418,2)</f>
        <v>0</v>
      </c>
      <c r="K418" s="155" t="s">
        <v>3</v>
      </c>
      <c r="L418" s="34"/>
      <c r="M418" s="160" t="s">
        <v>3</v>
      </c>
      <c r="N418" s="161" t="s">
        <v>43</v>
      </c>
      <c r="O418" s="54"/>
      <c r="P418" s="162">
        <f t="shared" ref="P418:P424" si="71">O418*H418</f>
        <v>0</v>
      </c>
      <c r="Q418" s="162">
        <v>0</v>
      </c>
      <c r="R418" s="162">
        <f t="shared" ref="R418:R424" si="72">Q418*H418</f>
        <v>0</v>
      </c>
      <c r="S418" s="162">
        <v>0</v>
      </c>
      <c r="T418" s="163">
        <f t="shared" ref="T418:T424" si="73">S418*H418</f>
        <v>0</v>
      </c>
      <c r="U418" s="33"/>
      <c r="V418" s="33"/>
      <c r="W418" s="33"/>
      <c r="X418" s="33"/>
      <c r="Y418" s="33"/>
      <c r="Z418" s="33"/>
      <c r="AA418" s="33"/>
      <c r="AB418" s="33"/>
      <c r="AC418" s="33"/>
      <c r="AD418" s="33"/>
      <c r="AE418" s="33"/>
      <c r="AR418" s="164" t="s">
        <v>158</v>
      </c>
      <c r="AT418" s="164" t="s">
        <v>153</v>
      </c>
      <c r="AU418" s="164" t="s">
        <v>158</v>
      </c>
      <c r="AY418" s="18" t="s">
        <v>150</v>
      </c>
      <c r="BE418" s="165">
        <f t="shared" ref="BE418:BE424" si="74">IF(N418="základní",J418,0)</f>
        <v>0</v>
      </c>
      <c r="BF418" s="165">
        <f t="shared" ref="BF418:BF424" si="75">IF(N418="snížená",J418,0)</f>
        <v>0</v>
      </c>
      <c r="BG418" s="165">
        <f t="shared" ref="BG418:BG424" si="76">IF(N418="zákl. přenesená",J418,0)</f>
        <v>0</v>
      </c>
      <c r="BH418" s="165">
        <f t="shared" ref="BH418:BH424" si="77">IF(N418="sníž. přenesená",J418,0)</f>
        <v>0</v>
      </c>
      <c r="BI418" s="165">
        <f t="shared" ref="BI418:BI424" si="78">IF(N418="nulová",J418,0)</f>
        <v>0</v>
      </c>
      <c r="BJ418" s="18" t="s">
        <v>80</v>
      </c>
      <c r="BK418" s="165">
        <f t="shared" ref="BK418:BK424" si="79">ROUND(I418*H418,2)</f>
        <v>0</v>
      </c>
      <c r="BL418" s="18" t="s">
        <v>158</v>
      </c>
      <c r="BM418" s="164" t="s">
        <v>1876</v>
      </c>
    </row>
    <row r="419" spans="1:65" s="2" customFormat="1" ht="16.5" customHeight="1">
      <c r="A419" s="33"/>
      <c r="B419" s="152"/>
      <c r="C419" s="153" t="s">
        <v>1251</v>
      </c>
      <c r="D419" s="153" t="s">
        <v>153</v>
      </c>
      <c r="E419" s="154" t="s">
        <v>1877</v>
      </c>
      <c r="F419" s="155" t="s">
        <v>1573</v>
      </c>
      <c r="G419" s="156" t="s">
        <v>1490</v>
      </c>
      <c r="H419" s="157">
        <v>1</v>
      </c>
      <c r="I419" s="158"/>
      <c r="J419" s="159">
        <f t="shared" si="70"/>
        <v>0</v>
      </c>
      <c r="K419" s="155" t="s">
        <v>3</v>
      </c>
      <c r="L419" s="34"/>
      <c r="M419" s="160" t="s">
        <v>3</v>
      </c>
      <c r="N419" s="161" t="s">
        <v>43</v>
      </c>
      <c r="O419" s="54"/>
      <c r="P419" s="162">
        <f t="shared" si="71"/>
        <v>0</v>
      </c>
      <c r="Q419" s="162">
        <v>0</v>
      </c>
      <c r="R419" s="162">
        <f t="shared" si="72"/>
        <v>0</v>
      </c>
      <c r="S419" s="162">
        <v>0</v>
      </c>
      <c r="T419" s="163">
        <f t="shared" si="73"/>
        <v>0</v>
      </c>
      <c r="U419" s="33"/>
      <c r="V419" s="33"/>
      <c r="W419" s="33"/>
      <c r="X419" s="33"/>
      <c r="Y419" s="33"/>
      <c r="Z419" s="33"/>
      <c r="AA419" s="33"/>
      <c r="AB419" s="33"/>
      <c r="AC419" s="33"/>
      <c r="AD419" s="33"/>
      <c r="AE419" s="33"/>
      <c r="AR419" s="164" t="s">
        <v>158</v>
      </c>
      <c r="AT419" s="164" t="s">
        <v>153</v>
      </c>
      <c r="AU419" s="164" t="s">
        <v>158</v>
      </c>
      <c r="AY419" s="18" t="s">
        <v>150</v>
      </c>
      <c r="BE419" s="165">
        <f t="shared" si="74"/>
        <v>0</v>
      </c>
      <c r="BF419" s="165">
        <f t="shared" si="75"/>
        <v>0</v>
      </c>
      <c r="BG419" s="165">
        <f t="shared" si="76"/>
        <v>0</v>
      </c>
      <c r="BH419" s="165">
        <f t="shared" si="77"/>
        <v>0</v>
      </c>
      <c r="BI419" s="165">
        <f t="shared" si="78"/>
        <v>0</v>
      </c>
      <c r="BJ419" s="18" t="s">
        <v>80</v>
      </c>
      <c r="BK419" s="165">
        <f t="shared" si="79"/>
        <v>0</v>
      </c>
      <c r="BL419" s="18" t="s">
        <v>158</v>
      </c>
      <c r="BM419" s="164" t="s">
        <v>1878</v>
      </c>
    </row>
    <row r="420" spans="1:65" s="2" customFormat="1" ht="16.5" customHeight="1">
      <c r="A420" s="33"/>
      <c r="B420" s="152"/>
      <c r="C420" s="153" t="s">
        <v>1255</v>
      </c>
      <c r="D420" s="153" t="s">
        <v>153</v>
      </c>
      <c r="E420" s="154" t="s">
        <v>1879</v>
      </c>
      <c r="F420" s="155" t="s">
        <v>1575</v>
      </c>
      <c r="G420" s="156" t="s">
        <v>1422</v>
      </c>
      <c r="H420" s="157">
        <v>4</v>
      </c>
      <c r="I420" s="158"/>
      <c r="J420" s="159">
        <f t="shared" si="70"/>
        <v>0</v>
      </c>
      <c r="K420" s="155" t="s">
        <v>3</v>
      </c>
      <c r="L420" s="34"/>
      <c r="M420" s="160" t="s">
        <v>3</v>
      </c>
      <c r="N420" s="161" t="s">
        <v>43</v>
      </c>
      <c r="O420" s="54"/>
      <c r="P420" s="162">
        <f t="shared" si="71"/>
        <v>0</v>
      </c>
      <c r="Q420" s="162">
        <v>0</v>
      </c>
      <c r="R420" s="162">
        <f t="shared" si="72"/>
        <v>0</v>
      </c>
      <c r="S420" s="162">
        <v>0</v>
      </c>
      <c r="T420" s="163">
        <f t="shared" si="73"/>
        <v>0</v>
      </c>
      <c r="U420" s="33"/>
      <c r="V420" s="33"/>
      <c r="W420" s="33"/>
      <c r="X420" s="33"/>
      <c r="Y420" s="33"/>
      <c r="Z420" s="33"/>
      <c r="AA420" s="33"/>
      <c r="AB420" s="33"/>
      <c r="AC420" s="33"/>
      <c r="AD420" s="33"/>
      <c r="AE420" s="33"/>
      <c r="AR420" s="164" t="s">
        <v>158</v>
      </c>
      <c r="AT420" s="164" t="s">
        <v>153</v>
      </c>
      <c r="AU420" s="164" t="s">
        <v>158</v>
      </c>
      <c r="AY420" s="18" t="s">
        <v>150</v>
      </c>
      <c r="BE420" s="165">
        <f t="shared" si="74"/>
        <v>0</v>
      </c>
      <c r="BF420" s="165">
        <f t="shared" si="75"/>
        <v>0</v>
      </c>
      <c r="BG420" s="165">
        <f t="shared" si="76"/>
        <v>0</v>
      </c>
      <c r="BH420" s="165">
        <f t="shared" si="77"/>
        <v>0</v>
      </c>
      <c r="BI420" s="165">
        <f t="shared" si="78"/>
        <v>0</v>
      </c>
      <c r="BJ420" s="18" t="s">
        <v>80</v>
      </c>
      <c r="BK420" s="165">
        <f t="shared" si="79"/>
        <v>0</v>
      </c>
      <c r="BL420" s="18" t="s">
        <v>158</v>
      </c>
      <c r="BM420" s="164" t="s">
        <v>1880</v>
      </c>
    </row>
    <row r="421" spans="1:65" s="2" customFormat="1" ht="16.5" customHeight="1">
      <c r="A421" s="33"/>
      <c r="B421" s="152"/>
      <c r="C421" s="153" t="s">
        <v>1261</v>
      </c>
      <c r="D421" s="153" t="s">
        <v>153</v>
      </c>
      <c r="E421" s="154" t="s">
        <v>1881</v>
      </c>
      <c r="F421" s="155" t="s">
        <v>1882</v>
      </c>
      <c r="G421" s="156" t="s">
        <v>1767</v>
      </c>
      <c r="H421" s="157">
        <v>1</v>
      </c>
      <c r="I421" s="158"/>
      <c r="J421" s="159">
        <f t="shared" si="70"/>
        <v>0</v>
      </c>
      <c r="K421" s="155" t="s">
        <v>3</v>
      </c>
      <c r="L421" s="34"/>
      <c r="M421" s="160" t="s">
        <v>3</v>
      </c>
      <c r="N421" s="161" t="s">
        <v>43</v>
      </c>
      <c r="O421" s="54"/>
      <c r="P421" s="162">
        <f t="shared" si="71"/>
        <v>0</v>
      </c>
      <c r="Q421" s="162">
        <v>0</v>
      </c>
      <c r="R421" s="162">
        <f t="shared" si="72"/>
        <v>0</v>
      </c>
      <c r="S421" s="162">
        <v>0</v>
      </c>
      <c r="T421" s="163">
        <f t="shared" si="73"/>
        <v>0</v>
      </c>
      <c r="U421" s="33"/>
      <c r="V421" s="33"/>
      <c r="W421" s="33"/>
      <c r="X421" s="33"/>
      <c r="Y421" s="33"/>
      <c r="Z421" s="33"/>
      <c r="AA421" s="33"/>
      <c r="AB421" s="33"/>
      <c r="AC421" s="33"/>
      <c r="AD421" s="33"/>
      <c r="AE421" s="33"/>
      <c r="AR421" s="164" t="s">
        <v>158</v>
      </c>
      <c r="AT421" s="164" t="s">
        <v>153</v>
      </c>
      <c r="AU421" s="164" t="s">
        <v>158</v>
      </c>
      <c r="AY421" s="18" t="s">
        <v>150</v>
      </c>
      <c r="BE421" s="165">
        <f t="shared" si="74"/>
        <v>0</v>
      </c>
      <c r="BF421" s="165">
        <f t="shared" si="75"/>
        <v>0</v>
      </c>
      <c r="BG421" s="165">
        <f t="shared" si="76"/>
        <v>0</v>
      </c>
      <c r="BH421" s="165">
        <f t="shared" si="77"/>
        <v>0</v>
      </c>
      <c r="BI421" s="165">
        <f t="shared" si="78"/>
        <v>0</v>
      </c>
      <c r="BJ421" s="18" t="s">
        <v>80</v>
      </c>
      <c r="BK421" s="165">
        <f t="shared" si="79"/>
        <v>0</v>
      </c>
      <c r="BL421" s="18" t="s">
        <v>158</v>
      </c>
      <c r="BM421" s="164" t="s">
        <v>1883</v>
      </c>
    </row>
    <row r="422" spans="1:65" s="2" customFormat="1" ht="16.5" customHeight="1">
      <c r="A422" s="33"/>
      <c r="B422" s="152"/>
      <c r="C422" s="153" t="s">
        <v>1265</v>
      </c>
      <c r="D422" s="153" t="s">
        <v>153</v>
      </c>
      <c r="E422" s="154" t="s">
        <v>1884</v>
      </c>
      <c r="F422" s="155" t="s">
        <v>1773</v>
      </c>
      <c r="G422" s="156" t="s">
        <v>1490</v>
      </c>
      <c r="H422" s="157">
        <v>1</v>
      </c>
      <c r="I422" s="158"/>
      <c r="J422" s="159">
        <f t="shared" si="70"/>
        <v>0</v>
      </c>
      <c r="K422" s="155" t="s">
        <v>3</v>
      </c>
      <c r="L422" s="34"/>
      <c r="M422" s="160" t="s">
        <v>3</v>
      </c>
      <c r="N422" s="161" t="s">
        <v>43</v>
      </c>
      <c r="O422" s="54"/>
      <c r="P422" s="162">
        <f t="shared" si="71"/>
        <v>0</v>
      </c>
      <c r="Q422" s="162">
        <v>0</v>
      </c>
      <c r="R422" s="162">
        <f t="shared" si="72"/>
        <v>0</v>
      </c>
      <c r="S422" s="162">
        <v>0</v>
      </c>
      <c r="T422" s="163">
        <f t="shared" si="73"/>
        <v>0</v>
      </c>
      <c r="U422" s="33"/>
      <c r="V422" s="33"/>
      <c r="W422" s="33"/>
      <c r="X422" s="33"/>
      <c r="Y422" s="33"/>
      <c r="Z422" s="33"/>
      <c r="AA422" s="33"/>
      <c r="AB422" s="33"/>
      <c r="AC422" s="33"/>
      <c r="AD422" s="33"/>
      <c r="AE422" s="33"/>
      <c r="AR422" s="164" t="s">
        <v>158</v>
      </c>
      <c r="AT422" s="164" t="s">
        <v>153</v>
      </c>
      <c r="AU422" s="164" t="s">
        <v>158</v>
      </c>
      <c r="AY422" s="18" t="s">
        <v>150</v>
      </c>
      <c r="BE422" s="165">
        <f t="shared" si="74"/>
        <v>0</v>
      </c>
      <c r="BF422" s="165">
        <f t="shared" si="75"/>
        <v>0</v>
      </c>
      <c r="BG422" s="165">
        <f t="shared" si="76"/>
        <v>0</v>
      </c>
      <c r="BH422" s="165">
        <f t="shared" si="77"/>
        <v>0</v>
      </c>
      <c r="BI422" s="165">
        <f t="shared" si="78"/>
        <v>0</v>
      </c>
      <c r="BJ422" s="18" t="s">
        <v>80</v>
      </c>
      <c r="BK422" s="165">
        <f t="shared" si="79"/>
        <v>0</v>
      </c>
      <c r="BL422" s="18" t="s">
        <v>158</v>
      </c>
      <c r="BM422" s="164" t="s">
        <v>1885</v>
      </c>
    </row>
    <row r="423" spans="1:65" s="2" customFormat="1" ht="16.5" customHeight="1">
      <c r="A423" s="33"/>
      <c r="B423" s="152"/>
      <c r="C423" s="153" t="s">
        <v>1293</v>
      </c>
      <c r="D423" s="153" t="s">
        <v>153</v>
      </c>
      <c r="E423" s="154" t="s">
        <v>1886</v>
      </c>
      <c r="F423" s="155" t="s">
        <v>1887</v>
      </c>
      <c r="G423" s="156" t="s">
        <v>1767</v>
      </c>
      <c r="H423" s="157">
        <v>1</v>
      </c>
      <c r="I423" s="158"/>
      <c r="J423" s="159">
        <f t="shared" si="70"/>
        <v>0</v>
      </c>
      <c r="K423" s="155" t="s">
        <v>3</v>
      </c>
      <c r="L423" s="34"/>
      <c r="M423" s="160" t="s">
        <v>3</v>
      </c>
      <c r="N423" s="161" t="s">
        <v>43</v>
      </c>
      <c r="O423" s="54"/>
      <c r="P423" s="162">
        <f t="shared" si="71"/>
        <v>0</v>
      </c>
      <c r="Q423" s="162">
        <v>0</v>
      </c>
      <c r="R423" s="162">
        <f t="shared" si="72"/>
        <v>0</v>
      </c>
      <c r="S423" s="162">
        <v>0</v>
      </c>
      <c r="T423" s="163">
        <f t="shared" si="73"/>
        <v>0</v>
      </c>
      <c r="U423" s="33"/>
      <c r="V423" s="33"/>
      <c r="W423" s="33"/>
      <c r="X423" s="33"/>
      <c r="Y423" s="33"/>
      <c r="Z423" s="33"/>
      <c r="AA423" s="33"/>
      <c r="AB423" s="33"/>
      <c r="AC423" s="33"/>
      <c r="AD423" s="33"/>
      <c r="AE423" s="33"/>
      <c r="AR423" s="164" t="s">
        <v>158</v>
      </c>
      <c r="AT423" s="164" t="s">
        <v>153</v>
      </c>
      <c r="AU423" s="164" t="s">
        <v>158</v>
      </c>
      <c r="AY423" s="18" t="s">
        <v>150</v>
      </c>
      <c r="BE423" s="165">
        <f t="shared" si="74"/>
        <v>0</v>
      </c>
      <c r="BF423" s="165">
        <f t="shared" si="75"/>
        <v>0</v>
      </c>
      <c r="BG423" s="165">
        <f t="shared" si="76"/>
        <v>0</v>
      </c>
      <c r="BH423" s="165">
        <f t="shared" si="77"/>
        <v>0</v>
      </c>
      <c r="BI423" s="165">
        <f t="shared" si="78"/>
        <v>0</v>
      </c>
      <c r="BJ423" s="18" t="s">
        <v>80</v>
      </c>
      <c r="BK423" s="165">
        <f t="shared" si="79"/>
        <v>0</v>
      </c>
      <c r="BL423" s="18" t="s">
        <v>158</v>
      </c>
      <c r="BM423" s="164" t="s">
        <v>1888</v>
      </c>
    </row>
    <row r="424" spans="1:65" s="2" customFormat="1" ht="16.5" customHeight="1">
      <c r="A424" s="33"/>
      <c r="B424" s="152"/>
      <c r="C424" s="153" t="s">
        <v>1298</v>
      </c>
      <c r="D424" s="153" t="s">
        <v>153</v>
      </c>
      <c r="E424" s="154" t="s">
        <v>1889</v>
      </c>
      <c r="F424" s="155" t="s">
        <v>1581</v>
      </c>
      <c r="G424" s="156" t="s">
        <v>1009</v>
      </c>
      <c r="H424" s="157">
        <v>1</v>
      </c>
      <c r="I424" s="158"/>
      <c r="J424" s="159">
        <f t="shared" si="70"/>
        <v>0</v>
      </c>
      <c r="K424" s="155" t="s">
        <v>3</v>
      </c>
      <c r="L424" s="34"/>
      <c r="M424" s="160" t="s">
        <v>3</v>
      </c>
      <c r="N424" s="161" t="s">
        <v>43</v>
      </c>
      <c r="O424" s="54"/>
      <c r="P424" s="162">
        <f t="shared" si="71"/>
        <v>0</v>
      </c>
      <c r="Q424" s="162">
        <v>0</v>
      </c>
      <c r="R424" s="162">
        <f t="shared" si="72"/>
        <v>0</v>
      </c>
      <c r="S424" s="162">
        <v>0</v>
      </c>
      <c r="T424" s="163">
        <f t="shared" si="73"/>
        <v>0</v>
      </c>
      <c r="U424" s="33"/>
      <c r="V424" s="33"/>
      <c r="W424" s="33"/>
      <c r="X424" s="33"/>
      <c r="Y424" s="33"/>
      <c r="Z424" s="33"/>
      <c r="AA424" s="33"/>
      <c r="AB424" s="33"/>
      <c r="AC424" s="33"/>
      <c r="AD424" s="33"/>
      <c r="AE424" s="33"/>
      <c r="AR424" s="164" t="s">
        <v>158</v>
      </c>
      <c r="AT424" s="164" t="s">
        <v>153</v>
      </c>
      <c r="AU424" s="164" t="s">
        <v>158</v>
      </c>
      <c r="AY424" s="18" t="s">
        <v>150</v>
      </c>
      <c r="BE424" s="165">
        <f t="shared" si="74"/>
        <v>0</v>
      </c>
      <c r="BF424" s="165">
        <f t="shared" si="75"/>
        <v>0</v>
      </c>
      <c r="BG424" s="165">
        <f t="shared" si="76"/>
        <v>0</v>
      </c>
      <c r="BH424" s="165">
        <f t="shared" si="77"/>
        <v>0</v>
      </c>
      <c r="BI424" s="165">
        <f t="shared" si="78"/>
        <v>0</v>
      </c>
      <c r="BJ424" s="18" t="s">
        <v>80</v>
      </c>
      <c r="BK424" s="165">
        <f t="shared" si="79"/>
        <v>0</v>
      </c>
      <c r="BL424" s="18" t="s">
        <v>158</v>
      </c>
      <c r="BM424" s="164" t="s">
        <v>1890</v>
      </c>
    </row>
    <row r="425" spans="1:65" s="12" customFormat="1" ht="20.85" customHeight="1">
      <c r="B425" s="139"/>
      <c r="D425" s="140" t="s">
        <v>71</v>
      </c>
      <c r="E425" s="150" t="s">
        <v>1891</v>
      </c>
      <c r="F425" s="150" t="s">
        <v>1892</v>
      </c>
      <c r="I425" s="142"/>
      <c r="J425" s="151">
        <f>BK425</f>
        <v>0</v>
      </c>
      <c r="L425" s="139"/>
      <c r="M425" s="144"/>
      <c r="N425" s="145"/>
      <c r="O425" s="145"/>
      <c r="P425" s="146">
        <f>P426+P445+P451+P457+P464+P469+P472</f>
        <v>0</v>
      </c>
      <c r="Q425" s="145"/>
      <c r="R425" s="146">
        <f>R426+R445+R451+R457+R464+R469+R472</f>
        <v>0</v>
      </c>
      <c r="S425" s="145"/>
      <c r="T425" s="147">
        <f>T426+T445+T451+T457+T464+T469+T472</f>
        <v>0</v>
      </c>
      <c r="AR425" s="140" t="s">
        <v>82</v>
      </c>
      <c r="AT425" s="148" t="s">
        <v>71</v>
      </c>
      <c r="AU425" s="148" t="s">
        <v>82</v>
      </c>
      <c r="AY425" s="140" t="s">
        <v>150</v>
      </c>
      <c r="BK425" s="149">
        <f>BK426+BK445+BK451+BK457+BK464+BK469+BK472</f>
        <v>0</v>
      </c>
    </row>
    <row r="426" spans="1:65" s="15" customFormat="1" ht="20.85" customHeight="1">
      <c r="B426" s="200"/>
      <c r="D426" s="201" t="s">
        <v>71</v>
      </c>
      <c r="E426" s="201" t="s">
        <v>1487</v>
      </c>
      <c r="F426" s="201" t="s">
        <v>1488</v>
      </c>
      <c r="I426" s="202"/>
      <c r="J426" s="203">
        <f>BK426</f>
        <v>0</v>
      </c>
      <c r="L426" s="200"/>
      <c r="M426" s="204"/>
      <c r="N426" s="205"/>
      <c r="O426" s="205"/>
      <c r="P426" s="206">
        <f>SUM(P427:P444)</f>
        <v>0</v>
      </c>
      <c r="Q426" s="205"/>
      <c r="R426" s="206">
        <f>SUM(R427:R444)</f>
        <v>0</v>
      </c>
      <c r="S426" s="205"/>
      <c r="T426" s="207">
        <f>SUM(T427:T444)</f>
        <v>0</v>
      </c>
      <c r="AR426" s="201" t="s">
        <v>80</v>
      </c>
      <c r="AT426" s="208" t="s">
        <v>71</v>
      </c>
      <c r="AU426" s="208" t="s">
        <v>151</v>
      </c>
      <c r="AY426" s="201" t="s">
        <v>150</v>
      </c>
      <c r="BK426" s="209">
        <f>SUM(BK427:BK444)</f>
        <v>0</v>
      </c>
    </row>
    <row r="427" spans="1:65" s="2" customFormat="1" ht="16.5" customHeight="1">
      <c r="A427" s="33"/>
      <c r="B427" s="152"/>
      <c r="C427" s="153" t="s">
        <v>1303</v>
      </c>
      <c r="D427" s="153" t="s">
        <v>153</v>
      </c>
      <c r="E427" s="154" t="s">
        <v>1893</v>
      </c>
      <c r="F427" s="155" t="s">
        <v>1894</v>
      </c>
      <c r="G427" s="156" t="s">
        <v>1490</v>
      </c>
      <c r="H427" s="157">
        <v>0</v>
      </c>
      <c r="I427" s="158"/>
      <c r="J427" s="159">
        <f>ROUND(I427*H427,2)</f>
        <v>0</v>
      </c>
      <c r="K427" s="155" t="s">
        <v>3</v>
      </c>
      <c r="L427" s="34"/>
      <c r="M427" s="160" t="s">
        <v>3</v>
      </c>
      <c r="N427" s="161" t="s">
        <v>43</v>
      </c>
      <c r="O427" s="54"/>
      <c r="P427" s="162">
        <f>O427*H427</f>
        <v>0</v>
      </c>
      <c r="Q427" s="162">
        <v>0</v>
      </c>
      <c r="R427" s="162">
        <f>Q427*H427</f>
        <v>0</v>
      </c>
      <c r="S427" s="162">
        <v>0</v>
      </c>
      <c r="T427" s="163">
        <f>S427*H427</f>
        <v>0</v>
      </c>
      <c r="U427" s="33"/>
      <c r="V427" s="33"/>
      <c r="W427" s="33"/>
      <c r="X427" s="33"/>
      <c r="Y427" s="33"/>
      <c r="Z427" s="33"/>
      <c r="AA427" s="33"/>
      <c r="AB427" s="33"/>
      <c r="AC427" s="33"/>
      <c r="AD427" s="33"/>
      <c r="AE427" s="33"/>
      <c r="AR427" s="164" t="s">
        <v>158</v>
      </c>
      <c r="AT427" s="164" t="s">
        <v>153</v>
      </c>
      <c r="AU427" s="164" t="s">
        <v>158</v>
      </c>
      <c r="AY427" s="18" t="s">
        <v>150</v>
      </c>
      <c r="BE427" s="165">
        <f>IF(N427="základní",J427,0)</f>
        <v>0</v>
      </c>
      <c r="BF427" s="165">
        <f>IF(N427="snížená",J427,0)</f>
        <v>0</v>
      </c>
      <c r="BG427" s="165">
        <f>IF(N427="zákl. přenesená",J427,0)</f>
        <v>0</v>
      </c>
      <c r="BH427" s="165">
        <f>IF(N427="sníž. přenesená",J427,0)</f>
        <v>0</v>
      </c>
      <c r="BI427" s="165">
        <f>IF(N427="nulová",J427,0)</f>
        <v>0</v>
      </c>
      <c r="BJ427" s="18" t="s">
        <v>80</v>
      </c>
      <c r="BK427" s="165">
        <f>ROUND(I427*H427,2)</f>
        <v>0</v>
      </c>
      <c r="BL427" s="18" t="s">
        <v>158</v>
      </c>
      <c r="BM427" s="164" t="s">
        <v>1895</v>
      </c>
    </row>
    <row r="428" spans="1:65" s="2" customFormat="1" ht="19.5">
      <c r="A428" s="33"/>
      <c r="B428" s="34"/>
      <c r="C428" s="33"/>
      <c r="D428" s="167" t="s">
        <v>1491</v>
      </c>
      <c r="E428" s="33"/>
      <c r="F428" s="178" t="s">
        <v>1788</v>
      </c>
      <c r="G428" s="33"/>
      <c r="H428" s="33"/>
      <c r="I428" s="92"/>
      <c r="J428" s="33"/>
      <c r="K428" s="33"/>
      <c r="L428" s="34"/>
      <c r="M428" s="176"/>
      <c r="N428" s="177"/>
      <c r="O428" s="54"/>
      <c r="P428" s="54"/>
      <c r="Q428" s="54"/>
      <c r="R428" s="54"/>
      <c r="S428" s="54"/>
      <c r="T428" s="55"/>
      <c r="U428" s="33"/>
      <c r="V428" s="33"/>
      <c r="W428" s="33"/>
      <c r="X428" s="33"/>
      <c r="Y428" s="33"/>
      <c r="Z428" s="33"/>
      <c r="AA428" s="33"/>
      <c r="AB428" s="33"/>
      <c r="AC428" s="33"/>
      <c r="AD428" s="33"/>
      <c r="AE428" s="33"/>
      <c r="AT428" s="18" t="s">
        <v>1491</v>
      </c>
      <c r="AU428" s="18" t="s">
        <v>158</v>
      </c>
    </row>
    <row r="429" spans="1:65" s="2" customFormat="1" ht="16.5" customHeight="1">
      <c r="A429" s="33"/>
      <c r="B429" s="152"/>
      <c r="C429" s="153" t="s">
        <v>1308</v>
      </c>
      <c r="D429" s="153" t="s">
        <v>153</v>
      </c>
      <c r="E429" s="154" t="s">
        <v>1896</v>
      </c>
      <c r="F429" s="155" t="s">
        <v>1897</v>
      </c>
      <c r="G429" s="156" t="s">
        <v>1490</v>
      </c>
      <c r="H429" s="157">
        <v>0</v>
      </c>
      <c r="I429" s="158"/>
      <c r="J429" s="159">
        <f>ROUND(I429*H429,2)</f>
        <v>0</v>
      </c>
      <c r="K429" s="155" t="s">
        <v>3</v>
      </c>
      <c r="L429" s="34"/>
      <c r="M429" s="160" t="s">
        <v>3</v>
      </c>
      <c r="N429" s="161" t="s">
        <v>43</v>
      </c>
      <c r="O429" s="54"/>
      <c r="P429" s="162">
        <f>O429*H429</f>
        <v>0</v>
      </c>
      <c r="Q429" s="162">
        <v>0</v>
      </c>
      <c r="R429" s="162">
        <f>Q429*H429</f>
        <v>0</v>
      </c>
      <c r="S429" s="162">
        <v>0</v>
      </c>
      <c r="T429" s="163">
        <f>S429*H429</f>
        <v>0</v>
      </c>
      <c r="U429" s="33"/>
      <c r="V429" s="33"/>
      <c r="W429" s="33"/>
      <c r="X429" s="33"/>
      <c r="Y429" s="33"/>
      <c r="Z429" s="33"/>
      <c r="AA429" s="33"/>
      <c r="AB429" s="33"/>
      <c r="AC429" s="33"/>
      <c r="AD429" s="33"/>
      <c r="AE429" s="33"/>
      <c r="AR429" s="164" t="s">
        <v>158</v>
      </c>
      <c r="AT429" s="164" t="s">
        <v>153</v>
      </c>
      <c r="AU429" s="164" t="s">
        <v>158</v>
      </c>
      <c r="AY429" s="18" t="s">
        <v>150</v>
      </c>
      <c r="BE429" s="165">
        <f>IF(N429="základní",J429,0)</f>
        <v>0</v>
      </c>
      <c r="BF429" s="165">
        <f>IF(N429="snížená",J429,0)</f>
        <v>0</v>
      </c>
      <c r="BG429" s="165">
        <f>IF(N429="zákl. přenesená",J429,0)</f>
        <v>0</v>
      </c>
      <c r="BH429" s="165">
        <f>IF(N429="sníž. přenesená",J429,0)</f>
        <v>0</v>
      </c>
      <c r="BI429" s="165">
        <f>IF(N429="nulová",J429,0)</f>
        <v>0</v>
      </c>
      <c r="BJ429" s="18" t="s">
        <v>80</v>
      </c>
      <c r="BK429" s="165">
        <f>ROUND(I429*H429,2)</f>
        <v>0</v>
      </c>
      <c r="BL429" s="18" t="s">
        <v>158</v>
      </c>
      <c r="BM429" s="164" t="s">
        <v>1898</v>
      </c>
    </row>
    <row r="430" spans="1:65" s="2" customFormat="1" ht="19.5">
      <c r="A430" s="33"/>
      <c r="B430" s="34"/>
      <c r="C430" s="33"/>
      <c r="D430" s="167" t="s">
        <v>1491</v>
      </c>
      <c r="E430" s="33"/>
      <c r="F430" s="178" t="s">
        <v>1788</v>
      </c>
      <c r="G430" s="33"/>
      <c r="H430" s="33"/>
      <c r="I430" s="92"/>
      <c r="J430" s="33"/>
      <c r="K430" s="33"/>
      <c r="L430" s="34"/>
      <c r="M430" s="176"/>
      <c r="N430" s="177"/>
      <c r="O430" s="54"/>
      <c r="P430" s="54"/>
      <c r="Q430" s="54"/>
      <c r="R430" s="54"/>
      <c r="S430" s="54"/>
      <c r="T430" s="55"/>
      <c r="U430" s="33"/>
      <c r="V430" s="33"/>
      <c r="W430" s="33"/>
      <c r="X430" s="33"/>
      <c r="Y430" s="33"/>
      <c r="Z430" s="33"/>
      <c r="AA430" s="33"/>
      <c r="AB430" s="33"/>
      <c r="AC430" s="33"/>
      <c r="AD430" s="33"/>
      <c r="AE430" s="33"/>
      <c r="AT430" s="18" t="s">
        <v>1491</v>
      </c>
      <c r="AU430" s="18" t="s">
        <v>158</v>
      </c>
    </row>
    <row r="431" spans="1:65" s="2" customFormat="1" ht="16.5" customHeight="1">
      <c r="A431" s="33"/>
      <c r="B431" s="152"/>
      <c r="C431" s="153" t="s">
        <v>1314</v>
      </c>
      <c r="D431" s="153" t="s">
        <v>153</v>
      </c>
      <c r="E431" s="154" t="s">
        <v>1899</v>
      </c>
      <c r="F431" s="155" t="s">
        <v>1900</v>
      </c>
      <c r="G431" s="156" t="s">
        <v>1490</v>
      </c>
      <c r="H431" s="157">
        <v>0</v>
      </c>
      <c r="I431" s="158"/>
      <c r="J431" s="159">
        <f>ROUND(I431*H431,2)</f>
        <v>0</v>
      </c>
      <c r="K431" s="155" t="s">
        <v>3</v>
      </c>
      <c r="L431" s="34"/>
      <c r="M431" s="160" t="s">
        <v>3</v>
      </c>
      <c r="N431" s="161" t="s">
        <v>43</v>
      </c>
      <c r="O431" s="54"/>
      <c r="P431" s="162">
        <f>O431*H431</f>
        <v>0</v>
      </c>
      <c r="Q431" s="162">
        <v>0</v>
      </c>
      <c r="R431" s="162">
        <f>Q431*H431</f>
        <v>0</v>
      </c>
      <c r="S431" s="162">
        <v>0</v>
      </c>
      <c r="T431" s="163">
        <f>S431*H431</f>
        <v>0</v>
      </c>
      <c r="U431" s="33"/>
      <c r="V431" s="33"/>
      <c r="W431" s="33"/>
      <c r="X431" s="33"/>
      <c r="Y431" s="33"/>
      <c r="Z431" s="33"/>
      <c r="AA431" s="33"/>
      <c r="AB431" s="33"/>
      <c r="AC431" s="33"/>
      <c r="AD431" s="33"/>
      <c r="AE431" s="33"/>
      <c r="AR431" s="164" t="s">
        <v>158</v>
      </c>
      <c r="AT431" s="164" t="s">
        <v>153</v>
      </c>
      <c r="AU431" s="164" t="s">
        <v>158</v>
      </c>
      <c r="AY431" s="18" t="s">
        <v>150</v>
      </c>
      <c r="BE431" s="165">
        <f>IF(N431="základní",J431,0)</f>
        <v>0</v>
      </c>
      <c r="BF431" s="165">
        <f>IF(N431="snížená",J431,0)</f>
        <v>0</v>
      </c>
      <c r="BG431" s="165">
        <f>IF(N431="zákl. přenesená",J431,0)</f>
        <v>0</v>
      </c>
      <c r="BH431" s="165">
        <f>IF(N431="sníž. přenesená",J431,0)</f>
        <v>0</v>
      </c>
      <c r="BI431" s="165">
        <f>IF(N431="nulová",J431,0)</f>
        <v>0</v>
      </c>
      <c r="BJ431" s="18" t="s">
        <v>80</v>
      </c>
      <c r="BK431" s="165">
        <f>ROUND(I431*H431,2)</f>
        <v>0</v>
      </c>
      <c r="BL431" s="18" t="s">
        <v>158</v>
      </c>
      <c r="BM431" s="164" t="s">
        <v>1901</v>
      </c>
    </row>
    <row r="432" spans="1:65" s="2" customFormat="1" ht="19.5">
      <c r="A432" s="33"/>
      <c r="B432" s="34"/>
      <c r="C432" s="33"/>
      <c r="D432" s="167" t="s">
        <v>1491</v>
      </c>
      <c r="E432" s="33"/>
      <c r="F432" s="178" t="s">
        <v>1788</v>
      </c>
      <c r="G432" s="33"/>
      <c r="H432" s="33"/>
      <c r="I432" s="92"/>
      <c r="J432" s="33"/>
      <c r="K432" s="33"/>
      <c r="L432" s="34"/>
      <c r="M432" s="176"/>
      <c r="N432" s="177"/>
      <c r="O432" s="54"/>
      <c r="P432" s="54"/>
      <c r="Q432" s="54"/>
      <c r="R432" s="54"/>
      <c r="S432" s="54"/>
      <c r="T432" s="55"/>
      <c r="U432" s="33"/>
      <c r="V432" s="33"/>
      <c r="W432" s="33"/>
      <c r="X432" s="33"/>
      <c r="Y432" s="33"/>
      <c r="Z432" s="33"/>
      <c r="AA432" s="33"/>
      <c r="AB432" s="33"/>
      <c r="AC432" s="33"/>
      <c r="AD432" s="33"/>
      <c r="AE432" s="33"/>
      <c r="AT432" s="18" t="s">
        <v>1491</v>
      </c>
      <c r="AU432" s="18" t="s">
        <v>158</v>
      </c>
    </row>
    <row r="433" spans="1:65" s="2" customFormat="1" ht="16.5" customHeight="1">
      <c r="A433" s="33"/>
      <c r="B433" s="152"/>
      <c r="C433" s="153" t="s">
        <v>1319</v>
      </c>
      <c r="D433" s="153" t="s">
        <v>153</v>
      </c>
      <c r="E433" s="154" t="s">
        <v>1902</v>
      </c>
      <c r="F433" s="155" t="s">
        <v>1903</v>
      </c>
      <c r="G433" s="156" t="s">
        <v>1490</v>
      </c>
      <c r="H433" s="157">
        <v>0</v>
      </c>
      <c r="I433" s="158"/>
      <c r="J433" s="159">
        <f>ROUND(I433*H433,2)</f>
        <v>0</v>
      </c>
      <c r="K433" s="155" t="s">
        <v>3</v>
      </c>
      <c r="L433" s="34"/>
      <c r="M433" s="160" t="s">
        <v>3</v>
      </c>
      <c r="N433" s="161" t="s">
        <v>43</v>
      </c>
      <c r="O433" s="54"/>
      <c r="P433" s="162">
        <f>O433*H433</f>
        <v>0</v>
      </c>
      <c r="Q433" s="162">
        <v>0</v>
      </c>
      <c r="R433" s="162">
        <f>Q433*H433</f>
        <v>0</v>
      </c>
      <c r="S433" s="162">
        <v>0</v>
      </c>
      <c r="T433" s="163">
        <f>S433*H433</f>
        <v>0</v>
      </c>
      <c r="U433" s="33"/>
      <c r="V433" s="33"/>
      <c r="W433" s="33"/>
      <c r="X433" s="33"/>
      <c r="Y433" s="33"/>
      <c r="Z433" s="33"/>
      <c r="AA433" s="33"/>
      <c r="AB433" s="33"/>
      <c r="AC433" s="33"/>
      <c r="AD433" s="33"/>
      <c r="AE433" s="33"/>
      <c r="AR433" s="164" t="s">
        <v>158</v>
      </c>
      <c r="AT433" s="164" t="s">
        <v>153</v>
      </c>
      <c r="AU433" s="164" t="s">
        <v>158</v>
      </c>
      <c r="AY433" s="18" t="s">
        <v>150</v>
      </c>
      <c r="BE433" s="165">
        <f>IF(N433="základní",J433,0)</f>
        <v>0</v>
      </c>
      <c r="BF433" s="165">
        <f>IF(N433="snížená",J433,0)</f>
        <v>0</v>
      </c>
      <c r="BG433" s="165">
        <f>IF(N433="zákl. přenesená",J433,0)</f>
        <v>0</v>
      </c>
      <c r="BH433" s="165">
        <f>IF(N433="sníž. přenesená",J433,0)</f>
        <v>0</v>
      </c>
      <c r="BI433" s="165">
        <f>IF(N433="nulová",J433,0)</f>
        <v>0</v>
      </c>
      <c r="BJ433" s="18" t="s">
        <v>80</v>
      </c>
      <c r="BK433" s="165">
        <f>ROUND(I433*H433,2)</f>
        <v>0</v>
      </c>
      <c r="BL433" s="18" t="s">
        <v>158</v>
      </c>
      <c r="BM433" s="164" t="s">
        <v>1904</v>
      </c>
    </row>
    <row r="434" spans="1:65" s="2" customFormat="1" ht="19.5">
      <c r="A434" s="33"/>
      <c r="B434" s="34"/>
      <c r="C434" s="33"/>
      <c r="D434" s="167" t="s">
        <v>1491</v>
      </c>
      <c r="E434" s="33"/>
      <c r="F434" s="178" t="s">
        <v>1788</v>
      </c>
      <c r="G434" s="33"/>
      <c r="H434" s="33"/>
      <c r="I434" s="92"/>
      <c r="J434" s="33"/>
      <c r="K434" s="33"/>
      <c r="L434" s="34"/>
      <c r="M434" s="176"/>
      <c r="N434" s="177"/>
      <c r="O434" s="54"/>
      <c r="P434" s="54"/>
      <c r="Q434" s="54"/>
      <c r="R434" s="54"/>
      <c r="S434" s="54"/>
      <c r="T434" s="55"/>
      <c r="U434" s="33"/>
      <c r="V434" s="33"/>
      <c r="W434" s="33"/>
      <c r="X434" s="33"/>
      <c r="Y434" s="33"/>
      <c r="Z434" s="33"/>
      <c r="AA434" s="33"/>
      <c r="AB434" s="33"/>
      <c r="AC434" s="33"/>
      <c r="AD434" s="33"/>
      <c r="AE434" s="33"/>
      <c r="AT434" s="18" t="s">
        <v>1491</v>
      </c>
      <c r="AU434" s="18" t="s">
        <v>158</v>
      </c>
    </row>
    <row r="435" spans="1:65" s="2" customFormat="1" ht="24" customHeight="1">
      <c r="A435" s="33"/>
      <c r="B435" s="152"/>
      <c r="C435" s="153" t="s">
        <v>1324</v>
      </c>
      <c r="D435" s="153" t="s">
        <v>153</v>
      </c>
      <c r="E435" s="154" t="s">
        <v>1905</v>
      </c>
      <c r="F435" s="155" t="s">
        <v>1906</v>
      </c>
      <c r="G435" s="156" t="s">
        <v>1490</v>
      </c>
      <c r="H435" s="157">
        <v>0</v>
      </c>
      <c r="I435" s="158"/>
      <c r="J435" s="159">
        <f>ROUND(I435*H435,2)</f>
        <v>0</v>
      </c>
      <c r="K435" s="155" t="s">
        <v>3</v>
      </c>
      <c r="L435" s="34"/>
      <c r="M435" s="160" t="s">
        <v>3</v>
      </c>
      <c r="N435" s="161" t="s">
        <v>43</v>
      </c>
      <c r="O435" s="54"/>
      <c r="P435" s="162">
        <f>O435*H435</f>
        <v>0</v>
      </c>
      <c r="Q435" s="162">
        <v>0</v>
      </c>
      <c r="R435" s="162">
        <f>Q435*H435</f>
        <v>0</v>
      </c>
      <c r="S435" s="162">
        <v>0</v>
      </c>
      <c r="T435" s="163">
        <f>S435*H435</f>
        <v>0</v>
      </c>
      <c r="U435" s="33"/>
      <c r="V435" s="33"/>
      <c r="W435" s="33"/>
      <c r="X435" s="33"/>
      <c r="Y435" s="33"/>
      <c r="Z435" s="33"/>
      <c r="AA435" s="33"/>
      <c r="AB435" s="33"/>
      <c r="AC435" s="33"/>
      <c r="AD435" s="33"/>
      <c r="AE435" s="33"/>
      <c r="AR435" s="164" t="s">
        <v>158</v>
      </c>
      <c r="AT435" s="164" t="s">
        <v>153</v>
      </c>
      <c r="AU435" s="164" t="s">
        <v>158</v>
      </c>
      <c r="AY435" s="18" t="s">
        <v>150</v>
      </c>
      <c r="BE435" s="165">
        <f>IF(N435="základní",J435,0)</f>
        <v>0</v>
      </c>
      <c r="BF435" s="165">
        <f>IF(N435="snížená",J435,0)</f>
        <v>0</v>
      </c>
      <c r="BG435" s="165">
        <f>IF(N435="zákl. přenesená",J435,0)</f>
        <v>0</v>
      </c>
      <c r="BH435" s="165">
        <f>IF(N435="sníž. přenesená",J435,0)</f>
        <v>0</v>
      </c>
      <c r="BI435" s="165">
        <f>IF(N435="nulová",J435,0)</f>
        <v>0</v>
      </c>
      <c r="BJ435" s="18" t="s">
        <v>80</v>
      </c>
      <c r="BK435" s="165">
        <f>ROUND(I435*H435,2)</f>
        <v>0</v>
      </c>
      <c r="BL435" s="18" t="s">
        <v>158</v>
      </c>
      <c r="BM435" s="164" t="s">
        <v>1907</v>
      </c>
    </row>
    <row r="436" spans="1:65" s="2" customFormat="1" ht="19.5">
      <c r="A436" s="33"/>
      <c r="B436" s="34"/>
      <c r="C436" s="33"/>
      <c r="D436" s="167" t="s">
        <v>1491</v>
      </c>
      <c r="E436" s="33"/>
      <c r="F436" s="178" t="s">
        <v>1788</v>
      </c>
      <c r="G436" s="33"/>
      <c r="H436" s="33"/>
      <c r="I436" s="92"/>
      <c r="J436" s="33"/>
      <c r="K436" s="33"/>
      <c r="L436" s="34"/>
      <c r="M436" s="176"/>
      <c r="N436" s="177"/>
      <c r="O436" s="54"/>
      <c r="P436" s="54"/>
      <c r="Q436" s="54"/>
      <c r="R436" s="54"/>
      <c r="S436" s="54"/>
      <c r="T436" s="55"/>
      <c r="U436" s="33"/>
      <c r="V436" s="33"/>
      <c r="W436" s="33"/>
      <c r="X436" s="33"/>
      <c r="Y436" s="33"/>
      <c r="Z436" s="33"/>
      <c r="AA436" s="33"/>
      <c r="AB436" s="33"/>
      <c r="AC436" s="33"/>
      <c r="AD436" s="33"/>
      <c r="AE436" s="33"/>
      <c r="AT436" s="18" t="s">
        <v>1491</v>
      </c>
      <c r="AU436" s="18" t="s">
        <v>158</v>
      </c>
    </row>
    <row r="437" spans="1:65" s="2" customFormat="1" ht="16.5" customHeight="1">
      <c r="A437" s="33"/>
      <c r="B437" s="152"/>
      <c r="C437" s="153" t="s">
        <v>1329</v>
      </c>
      <c r="D437" s="153" t="s">
        <v>153</v>
      </c>
      <c r="E437" s="154" t="s">
        <v>1908</v>
      </c>
      <c r="F437" s="155" t="s">
        <v>1909</v>
      </c>
      <c r="G437" s="156" t="s">
        <v>1490</v>
      </c>
      <c r="H437" s="157">
        <v>1</v>
      </c>
      <c r="I437" s="158"/>
      <c r="J437" s="159">
        <f>ROUND(I437*H437,2)</f>
        <v>0</v>
      </c>
      <c r="K437" s="155" t="s">
        <v>3</v>
      </c>
      <c r="L437" s="34"/>
      <c r="M437" s="160" t="s">
        <v>3</v>
      </c>
      <c r="N437" s="161" t="s">
        <v>43</v>
      </c>
      <c r="O437" s="54"/>
      <c r="P437" s="162">
        <f>O437*H437</f>
        <v>0</v>
      </c>
      <c r="Q437" s="162">
        <v>0</v>
      </c>
      <c r="R437" s="162">
        <f>Q437*H437</f>
        <v>0</v>
      </c>
      <c r="S437" s="162">
        <v>0</v>
      </c>
      <c r="T437" s="163">
        <f>S437*H437</f>
        <v>0</v>
      </c>
      <c r="U437" s="33"/>
      <c r="V437" s="33"/>
      <c r="W437" s="33"/>
      <c r="X437" s="33"/>
      <c r="Y437" s="33"/>
      <c r="Z437" s="33"/>
      <c r="AA437" s="33"/>
      <c r="AB437" s="33"/>
      <c r="AC437" s="33"/>
      <c r="AD437" s="33"/>
      <c r="AE437" s="33"/>
      <c r="AR437" s="164" t="s">
        <v>158</v>
      </c>
      <c r="AT437" s="164" t="s">
        <v>153</v>
      </c>
      <c r="AU437" s="164" t="s">
        <v>158</v>
      </c>
      <c r="AY437" s="18" t="s">
        <v>150</v>
      </c>
      <c r="BE437" s="165">
        <f>IF(N437="základní",J437,0)</f>
        <v>0</v>
      </c>
      <c r="BF437" s="165">
        <f>IF(N437="snížená",J437,0)</f>
        <v>0</v>
      </c>
      <c r="BG437" s="165">
        <f>IF(N437="zákl. přenesená",J437,0)</f>
        <v>0</v>
      </c>
      <c r="BH437" s="165">
        <f>IF(N437="sníž. přenesená",J437,0)</f>
        <v>0</v>
      </c>
      <c r="BI437" s="165">
        <f>IF(N437="nulová",J437,0)</f>
        <v>0</v>
      </c>
      <c r="BJ437" s="18" t="s">
        <v>80</v>
      </c>
      <c r="BK437" s="165">
        <f>ROUND(I437*H437,2)</f>
        <v>0</v>
      </c>
      <c r="BL437" s="18" t="s">
        <v>158</v>
      </c>
      <c r="BM437" s="164" t="s">
        <v>1910</v>
      </c>
    </row>
    <row r="438" spans="1:65" s="2" customFormat="1" ht="19.5">
      <c r="A438" s="33"/>
      <c r="B438" s="34"/>
      <c r="C438" s="33"/>
      <c r="D438" s="167" t="s">
        <v>1491</v>
      </c>
      <c r="E438" s="33"/>
      <c r="F438" s="178" t="s">
        <v>1788</v>
      </c>
      <c r="G438" s="33"/>
      <c r="H438" s="33"/>
      <c r="I438" s="92"/>
      <c r="J438" s="33"/>
      <c r="K438" s="33"/>
      <c r="L438" s="34"/>
      <c r="M438" s="176"/>
      <c r="N438" s="177"/>
      <c r="O438" s="54"/>
      <c r="P438" s="54"/>
      <c r="Q438" s="54"/>
      <c r="R438" s="54"/>
      <c r="S438" s="54"/>
      <c r="T438" s="55"/>
      <c r="U438" s="33"/>
      <c r="V438" s="33"/>
      <c r="W438" s="33"/>
      <c r="X438" s="33"/>
      <c r="Y438" s="33"/>
      <c r="Z438" s="33"/>
      <c r="AA438" s="33"/>
      <c r="AB438" s="33"/>
      <c r="AC438" s="33"/>
      <c r="AD438" s="33"/>
      <c r="AE438" s="33"/>
      <c r="AT438" s="18" t="s">
        <v>1491</v>
      </c>
      <c r="AU438" s="18" t="s">
        <v>158</v>
      </c>
    </row>
    <row r="439" spans="1:65" s="2" customFormat="1" ht="16.5" customHeight="1">
      <c r="A439" s="33"/>
      <c r="B439" s="152"/>
      <c r="C439" s="153" t="s">
        <v>1334</v>
      </c>
      <c r="D439" s="153" t="s">
        <v>153</v>
      </c>
      <c r="E439" s="154" t="s">
        <v>1911</v>
      </c>
      <c r="F439" s="155" t="s">
        <v>1912</v>
      </c>
      <c r="G439" s="156" t="s">
        <v>1490</v>
      </c>
      <c r="H439" s="157">
        <v>1</v>
      </c>
      <c r="I439" s="158"/>
      <c r="J439" s="159">
        <f>ROUND(I439*H439,2)</f>
        <v>0</v>
      </c>
      <c r="K439" s="155" t="s">
        <v>3</v>
      </c>
      <c r="L439" s="34"/>
      <c r="M439" s="160" t="s">
        <v>3</v>
      </c>
      <c r="N439" s="161" t="s">
        <v>43</v>
      </c>
      <c r="O439" s="54"/>
      <c r="P439" s="162">
        <f>O439*H439</f>
        <v>0</v>
      </c>
      <c r="Q439" s="162">
        <v>0</v>
      </c>
      <c r="R439" s="162">
        <f>Q439*H439</f>
        <v>0</v>
      </c>
      <c r="S439" s="162">
        <v>0</v>
      </c>
      <c r="T439" s="163">
        <f>S439*H439</f>
        <v>0</v>
      </c>
      <c r="U439" s="33"/>
      <c r="V439" s="33"/>
      <c r="W439" s="33"/>
      <c r="X439" s="33"/>
      <c r="Y439" s="33"/>
      <c r="Z439" s="33"/>
      <c r="AA439" s="33"/>
      <c r="AB439" s="33"/>
      <c r="AC439" s="33"/>
      <c r="AD439" s="33"/>
      <c r="AE439" s="33"/>
      <c r="AR439" s="164" t="s">
        <v>158</v>
      </c>
      <c r="AT439" s="164" t="s">
        <v>153</v>
      </c>
      <c r="AU439" s="164" t="s">
        <v>158</v>
      </c>
      <c r="AY439" s="18" t="s">
        <v>150</v>
      </c>
      <c r="BE439" s="165">
        <f>IF(N439="základní",J439,0)</f>
        <v>0</v>
      </c>
      <c r="BF439" s="165">
        <f>IF(N439="snížená",J439,0)</f>
        <v>0</v>
      </c>
      <c r="BG439" s="165">
        <f>IF(N439="zákl. přenesená",J439,0)</f>
        <v>0</v>
      </c>
      <c r="BH439" s="165">
        <f>IF(N439="sníž. přenesená",J439,0)</f>
        <v>0</v>
      </c>
      <c r="BI439" s="165">
        <f>IF(N439="nulová",J439,0)</f>
        <v>0</v>
      </c>
      <c r="BJ439" s="18" t="s">
        <v>80</v>
      </c>
      <c r="BK439" s="165">
        <f>ROUND(I439*H439,2)</f>
        <v>0</v>
      </c>
      <c r="BL439" s="18" t="s">
        <v>158</v>
      </c>
      <c r="BM439" s="164" t="s">
        <v>1913</v>
      </c>
    </row>
    <row r="440" spans="1:65" s="2" customFormat="1" ht="19.5">
      <c r="A440" s="33"/>
      <c r="B440" s="34"/>
      <c r="C440" s="33"/>
      <c r="D440" s="167" t="s">
        <v>1491</v>
      </c>
      <c r="E440" s="33"/>
      <c r="F440" s="178" t="s">
        <v>1788</v>
      </c>
      <c r="G440" s="33"/>
      <c r="H440" s="33"/>
      <c r="I440" s="92"/>
      <c r="J440" s="33"/>
      <c r="K440" s="33"/>
      <c r="L440" s="34"/>
      <c r="M440" s="176"/>
      <c r="N440" s="177"/>
      <c r="O440" s="54"/>
      <c r="P440" s="54"/>
      <c r="Q440" s="54"/>
      <c r="R440" s="54"/>
      <c r="S440" s="54"/>
      <c r="T440" s="55"/>
      <c r="U440" s="33"/>
      <c r="V440" s="33"/>
      <c r="W440" s="33"/>
      <c r="X440" s="33"/>
      <c r="Y440" s="33"/>
      <c r="Z440" s="33"/>
      <c r="AA440" s="33"/>
      <c r="AB440" s="33"/>
      <c r="AC440" s="33"/>
      <c r="AD440" s="33"/>
      <c r="AE440" s="33"/>
      <c r="AT440" s="18" t="s">
        <v>1491</v>
      </c>
      <c r="AU440" s="18" t="s">
        <v>158</v>
      </c>
    </row>
    <row r="441" spans="1:65" s="2" customFormat="1" ht="16.5" customHeight="1">
      <c r="A441" s="33"/>
      <c r="B441" s="152"/>
      <c r="C441" s="153" t="s">
        <v>1338</v>
      </c>
      <c r="D441" s="153" t="s">
        <v>153</v>
      </c>
      <c r="E441" s="154" t="s">
        <v>1914</v>
      </c>
      <c r="F441" s="155" t="s">
        <v>1915</v>
      </c>
      <c r="G441" s="156" t="s">
        <v>1490</v>
      </c>
      <c r="H441" s="157">
        <v>13</v>
      </c>
      <c r="I441" s="158"/>
      <c r="J441" s="159">
        <f>ROUND(I441*H441,2)</f>
        <v>0</v>
      </c>
      <c r="K441" s="155" t="s">
        <v>3</v>
      </c>
      <c r="L441" s="34"/>
      <c r="M441" s="160" t="s">
        <v>3</v>
      </c>
      <c r="N441" s="161" t="s">
        <v>43</v>
      </c>
      <c r="O441" s="54"/>
      <c r="P441" s="162">
        <f>O441*H441</f>
        <v>0</v>
      </c>
      <c r="Q441" s="162">
        <v>0</v>
      </c>
      <c r="R441" s="162">
        <f>Q441*H441</f>
        <v>0</v>
      </c>
      <c r="S441" s="162">
        <v>0</v>
      </c>
      <c r="T441" s="163">
        <f>S441*H441</f>
        <v>0</v>
      </c>
      <c r="U441" s="33"/>
      <c r="V441" s="33"/>
      <c r="W441" s="33"/>
      <c r="X441" s="33"/>
      <c r="Y441" s="33"/>
      <c r="Z441" s="33"/>
      <c r="AA441" s="33"/>
      <c r="AB441" s="33"/>
      <c r="AC441" s="33"/>
      <c r="AD441" s="33"/>
      <c r="AE441" s="33"/>
      <c r="AR441" s="164" t="s">
        <v>158</v>
      </c>
      <c r="AT441" s="164" t="s">
        <v>153</v>
      </c>
      <c r="AU441" s="164" t="s">
        <v>158</v>
      </c>
      <c r="AY441" s="18" t="s">
        <v>150</v>
      </c>
      <c r="BE441" s="165">
        <f>IF(N441="základní",J441,0)</f>
        <v>0</v>
      </c>
      <c r="BF441" s="165">
        <f>IF(N441="snížená",J441,0)</f>
        <v>0</v>
      </c>
      <c r="BG441" s="165">
        <f>IF(N441="zákl. přenesená",J441,0)</f>
        <v>0</v>
      </c>
      <c r="BH441" s="165">
        <f>IF(N441="sníž. přenesená",J441,0)</f>
        <v>0</v>
      </c>
      <c r="BI441" s="165">
        <f>IF(N441="nulová",J441,0)</f>
        <v>0</v>
      </c>
      <c r="BJ441" s="18" t="s">
        <v>80</v>
      </c>
      <c r="BK441" s="165">
        <f>ROUND(I441*H441,2)</f>
        <v>0</v>
      </c>
      <c r="BL441" s="18" t="s">
        <v>158</v>
      </c>
      <c r="BM441" s="164" t="s">
        <v>1916</v>
      </c>
    </row>
    <row r="442" spans="1:65" s="2" customFormat="1" ht="19.5">
      <c r="A442" s="33"/>
      <c r="B442" s="34"/>
      <c r="C442" s="33"/>
      <c r="D442" s="167" t="s">
        <v>1491</v>
      </c>
      <c r="E442" s="33"/>
      <c r="F442" s="178" t="s">
        <v>1917</v>
      </c>
      <c r="G442" s="33"/>
      <c r="H442" s="33"/>
      <c r="I442" s="92"/>
      <c r="J442" s="33"/>
      <c r="K442" s="33"/>
      <c r="L442" s="34"/>
      <c r="M442" s="176"/>
      <c r="N442" s="177"/>
      <c r="O442" s="54"/>
      <c r="P442" s="54"/>
      <c r="Q442" s="54"/>
      <c r="R442" s="54"/>
      <c r="S442" s="54"/>
      <c r="T442" s="55"/>
      <c r="U442" s="33"/>
      <c r="V442" s="33"/>
      <c r="W442" s="33"/>
      <c r="X442" s="33"/>
      <c r="Y442" s="33"/>
      <c r="Z442" s="33"/>
      <c r="AA442" s="33"/>
      <c r="AB442" s="33"/>
      <c r="AC442" s="33"/>
      <c r="AD442" s="33"/>
      <c r="AE442" s="33"/>
      <c r="AT442" s="18" t="s">
        <v>1491</v>
      </c>
      <c r="AU442" s="18" t="s">
        <v>158</v>
      </c>
    </row>
    <row r="443" spans="1:65" s="2" customFormat="1" ht="16.5" customHeight="1">
      <c r="A443" s="33"/>
      <c r="B443" s="152"/>
      <c r="C443" s="153" t="s">
        <v>1342</v>
      </c>
      <c r="D443" s="153" t="s">
        <v>153</v>
      </c>
      <c r="E443" s="154" t="s">
        <v>1918</v>
      </c>
      <c r="F443" s="155" t="s">
        <v>1919</v>
      </c>
      <c r="G443" s="156" t="s">
        <v>1767</v>
      </c>
      <c r="H443" s="157">
        <v>1</v>
      </c>
      <c r="I443" s="158"/>
      <c r="J443" s="159">
        <f>ROUND(I443*H443,2)</f>
        <v>0</v>
      </c>
      <c r="K443" s="155" t="s">
        <v>3</v>
      </c>
      <c r="L443" s="34"/>
      <c r="M443" s="160" t="s">
        <v>3</v>
      </c>
      <c r="N443" s="161" t="s">
        <v>43</v>
      </c>
      <c r="O443" s="54"/>
      <c r="P443" s="162">
        <f>O443*H443</f>
        <v>0</v>
      </c>
      <c r="Q443" s="162">
        <v>0</v>
      </c>
      <c r="R443" s="162">
        <f>Q443*H443</f>
        <v>0</v>
      </c>
      <c r="S443" s="162">
        <v>0</v>
      </c>
      <c r="T443" s="163">
        <f>S443*H443</f>
        <v>0</v>
      </c>
      <c r="U443" s="33"/>
      <c r="V443" s="33"/>
      <c r="W443" s="33"/>
      <c r="X443" s="33"/>
      <c r="Y443" s="33"/>
      <c r="Z443" s="33"/>
      <c r="AA443" s="33"/>
      <c r="AB443" s="33"/>
      <c r="AC443" s="33"/>
      <c r="AD443" s="33"/>
      <c r="AE443" s="33"/>
      <c r="AR443" s="164" t="s">
        <v>158</v>
      </c>
      <c r="AT443" s="164" t="s">
        <v>153</v>
      </c>
      <c r="AU443" s="164" t="s">
        <v>158</v>
      </c>
      <c r="AY443" s="18" t="s">
        <v>150</v>
      </c>
      <c r="BE443" s="165">
        <f>IF(N443="základní",J443,0)</f>
        <v>0</v>
      </c>
      <c r="BF443" s="165">
        <f>IF(N443="snížená",J443,0)</f>
        <v>0</v>
      </c>
      <c r="BG443" s="165">
        <f>IF(N443="zákl. přenesená",J443,0)</f>
        <v>0</v>
      </c>
      <c r="BH443" s="165">
        <f>IF(N443="sníž. přenesená",J443,0)</f>
        <v>0</v>
      </c>
      <c r="BI443" s="165">
        <f>IF(N443="nulová",J443,0)</f>
        <v>0</v>
      </c>
      <c r="BJ443" s="18" t="s">
        <v>80</v>
      </c>
      <c r="BK443" s="165">
        <f>ROUND(I443*H443,2)</f>
        <v>0</v>
      </c>
      <c r="BL443" s="18" t="s">
        <v>158</v>
      </c>
      <c r="BM443" s="164" t="s">
        <v>1920</v>
      </c>
    </row>
    <row r="444" spans="1:65" s="2" customFormat="1" ht="16.5" customHeight="1">
      <c r="A444" s="33"/>
      <c r="B444" s="152"/>
      <c r="C444" s="153" t="s">
        <v>1347</v>
      </c>
      <c r="D444" s="153" t="s">
        <v>153</v>
      </c>
      <c r="E444" s="154" t="s">
        <v>1921</v>
      </c>
      <c r="F444" s="155" t="s">
        <v>1922</v>
      </c>
      <c r="G444" s="156" t="s">
        <v>1518</v>
      </c>
      <c r="H444" s="157">
        <v>1</v>
      </c>
      <c r="I444" s="158"/>
      <c r="J444" s="159">
        <f>ROUND(I444*H444,2)</f>
        <v>0</v>
      </c>
      <c r="K444" s="155" t="s">
        <v>3</v>
      </c>
      <c r="L444" s="34"/>
      <c r="M444" s="160" t="s">
        <v>3</v>
      </c>
      <c r="N444" s="161" t="s">
        <v>43</v>
      </c>
      <c r="O444" s="54"/>
      <c r="P444" s="162">
        <f>O444*H444</f>
        <v>0</v>
      </c>
      <c r="Q444" s="162">
        <v>0</v>
      </c>
      <c r="R444" s="162">
        <f>Q444*H444</f>
        <v>0</v>
      </c>
      <c r="S444" s="162">
        <v>0</v>
      </c>
      <c r="T444" s="163">
        <f>S444*H444</f>
        <v>0</v>
      </c>
      <c r="U444" s="33"/>
      <c r="V444" s="33"/>
      <c r="W444" s="33"/>
      <c r="X444" s="33"/>
      <c r="Y444" s="33"/>
      <c r="Z444" s="33"/>
      <c r="AA444" s="33"/>
      <c r="AB444" s="33"/>
      <c r="AC444" s="33"/>
      <c r="AD444" s="33"/>
      <c r="AE444" s="33"/>
      <c r="AR444" s="164" t="s">
        <v>158</v>
      </c>
      <c r="AT444" s="164" t="s">
        <v>153</v>
      </c>
      <c r="AU444" s="164" t="s">
        <v>158</v>
      </c>
      <c r="AY444" s="18" t="s">
        <v>150</v>
      </c>
      <c r="BE444" s="165">
        <f>IF(N444="základní",J444,0)</f>
        <v>0</v>
      </c>
      <c r="BF444" s="165">
        <f>IF(N444="snížená",J444,0)</f>
        <v>0</v>
      </c>
      <c r="BG444" s="165">
        <f>IF(N444="zákl. přenesená",J444,0)</f>
        <v>0</v>
      </c>
      <c r="BH444" s="165">
        <f>IF(N444="sníž. přenesená",J444,0)</f>
        <v>0</v>
      </c>
      <c r="BI444" s="165">
        <f>IF(N444="nulová",J444,0)</f>
        <v>0</v>
      </c>
      <c r="BJ444" s="18" t="s">
        <v>80</v>
      </c>
      <c r="BK444" s="165">
        <f>ROUND(I444*H444,2)</f>
        <v>0</v>
      </c>
      <c r="BL444" s="18" t="s">
        <v>158</v>
      </c>
      <c r="BM444" s="164" t="s">
        <v>1923</v>
      </c>
    </row>
    <row r="445" spans="1:65" s="15" customFormat="1" ht="20.85" customHeight="1">
      <c r="B445" s="200"/>
      <c r="D445" s="201" t="s">
        <v>71</v>
      </c>
      <c r="E445" s="201" t="s">
        <v>1514</v>
      </c>
      <c r="F445" s="201" t="s">
        <v>1515</v>
      </c>
      <c r="I445" s="202"/>
      <c r="J445" s="203">
        <f>BK445</f>
        <v>0</v>
      </c>
      <c r="L445" s="200"/>
      <c r="M445" s="204"/>
      <c r="N445" s="205"/>
      <c r="O445" s="205"/>
      <c r="P445" s="206">
        <f>SUM(P446:P450)</f>
        <v>0</v>
      </c>
      <c r="Q445" s="205"/>
      <c r="R445" s="206">
        <f>SUM(R446:R450)</f>
        <v>0</v>
      </c>
      <c r="S445" s="205"/>
      <c r="T445" s="207">
        <f>SUM(T446:T450)</f>
        <v>0</v>
      </c>
      <c r="AR445" s="201" t="s">
        <v>80</v>
      </c>
      <c r="AT445" s="208" t="s">
        <v>71</v>
      </c>
      <c r="AU445" s="208" t="s">
        <v>151</v>
      </c>
      <c r="AY445" s="201" t="s">
        <v>150</v>
      </c>
      <c r="BK445" s="209">
        <f>SUM(BK446:BK450)</f>
        <v>0</v>
      </c>
    </row>
    <row r="446" spans="1:65" s="2" customFormat="1" ht="16.5" customHeight="1">
      <c r="A446" s="33"/>
      <c r="B446" s="152"/>
      <c r="C446" s="153" t="s">
        <v>1352</v>
      </c>
      <c r="D446" s="153" t="s">
        <v>153</v>
      </c>
      <c r="E446" s="154" t="s">
        <v>1924</v>
      </c>
      <c r="F446" s="155" t="s">
        <v>1925</v>
      </c>
      <c r="G446" s="156" t="s">
        <v>1422</v>
      </c>
      <c r="H446" s="157">
        <v>0</v>
      </c>
      <c r="I446" s="158"/>
      <c r="J446" s="159">
        <f>ROUND(I446*H446,2)</f>
        <v>0</v>
      </c>
      <c r="K446" s="155" t="s">
        <v>3</v>
      </c>
      <c r="L446" s="34"/>
      <c r="M446" s="160" t="s">
        <v>3</v>
      </c>
      <c r="N446" s="161" t="s">
        <v>43</v>
      </c>
      <c r="O446" s="54"/>
      <c r="P446" s="162">
        <f>O446*H446</f>
        <v>0</v>
      </c>
      <c r="Q446" s="162">
        <v>0</v>
      </c>
      <c r="R446" s="162">
        <f>Q446*H446</f>
        <v>0</v>
      </c>
      <c r="S446" s="162">
        <v>0</v>
      </c>
      <c r="T446" s="163">
        <f>S446*H446</f>
        <v>0</v>
      </c>
      <c r="U446" s="33"/>
      <c r="V446" s="33"/>
      <c r="W446" s="33"/>
      <c r="X446" s="33"/>
      <c r="Y446" s="33"/>
      <c r="Z446" s="33"/>
      <c r="AA446" s="33"/>
      <c r="AB446" s="33"/>
      <c r="AC446" s="33"/>
      <c r="AD446" s="33"/>
      <c r="AE446" s="33"/>
      <c r="AR446" s="164" t="s">
        <v>158</v>
      </c>
      <c r="AT446" s="164" t="s">
        <v>153</v>
      </c>
      <c r="AU446" s="164" t="s">
        <v>158</v>
      </c>
      <c r="AY446" s="18" t="s">
        <v>150</v>
      </c>
      <c r="BE446" s="165">
        <f>IF(N446="základní",J446,0)</f>
        <v>0</v>
      </c>
      <c r="BF446" s="165">
        <f>IF(N446="snížená",J446,0)</f>
        <v>0</v>
      </c>
      <c r="BG446" s="165">
        <f>IF(N446="zákl. přenesená",J446,0)</f>
        <v>0</v>
      </c>
      <c r="BH446" s="165">
        <f>IF(N446="sníž. přenesená",J446,0)</f>
        <v>0</v>
      </c>
      <c r="BI446" s="165">
        <f>IF(N446="nulová",J446,0)</f>
        <v>0</v>
      </c>
      <c r="BJ446" s="18" t="s">
        <v>80</v>
      </c>
      <c r="BK446" s="165">
        <f>ROUND(I446*H446,2)</f>
        <v>0</v>
      </c>
      <c r="BL446" s="18" t="s">
        <v>158</v>
      </c>
      <c r="BM446" s="164" t="s">
        <v>1926</v>
      </c>
    </row>
    <row r="447" spans="1:65" s="2" customFormat="1" ht="16.5" customHeight="1">
      <c r="A447" s="33"/>
      <c r="B447" s="152"/>
      <c r="C447" s="153" t="s">
        <v>1356</v>
      </c>
      <c r="D447" s="153" t="s">
        <v>153</v>
      </c>
      <c r="E447" s="154" t="s">
        <v>1927</v>
      </c>
      <c r="F447" s="155" t="s">
        <v>1928</v>
      </c>
      <c r="G447" s="156" t="s">
        <v>1422</v>
      </c>
      <c r="H447" s="157">
        <v>3</v>
      </c>
      <c r="I447" s="158"/>
      <c r="J447" s="159">
        <f>ROUND(I447*H447,2)</f>
        <v>0</v>
      </c>
      <c r="K447" s="155" t="s">
        <v>3</v>
      </c>
      <c r="L447" s="34"/>
      <c r="M447" s="160" t="s">
        <v>3</v>
      </c>
      <c r="N447" s="161" t="s">
        <v>43</v>
      </c>
      <c r="O447" s="54"/>
      <c r="P447" s="162">
        <f>O447*H447</f>
        <v>0</v>
      </c>
      <c r="Q447" s="162">
        <v>0</v>
      </c>
      <c r="R447" s="162">
        <f>Q447*H447</f>
        <v>0</v>
      </c>
      <c r="S447" s="162">
        <v>0</v>
      </c>
      <c r="T447" s="163">
        <f>S447*H447</f>
        <v>0</v>
      </c>
      <c r="U447" s="33"/>
      <c r="V447" s="33"/>
      <c r="W447" s="33"/>
      <c r="X447" s="33"/>
      <c r="Y447" s="33"/>
      <c r="Z447" s="33"/>
      <c r="AA447" s="33"/>
      <c r="AB447" s="33"/>
      <c r="AC447" s="33"/>
      <c r="AD447" s="33"/>
      <c r="AE447" s="33"/>
      <c r="AR447" s="164" t="s">
        <v>158</v>
      </c>
      <c r="AT447" s="164" t="s">
        <v>153</v>
      </c>
      <c r="AU447" s="164" t="s">
        <v>158</v>
      </c>
      <c r="AY447" s="18" t="s">
        <v>150</v>
      </c>
      <c r="BE447" s="165">
        <f>IF(N447="základní",J447,0)</f>
        <v>0</v>
      </c>
      <c r="BF447" s="165">
        <f>IF(N447="snížená",J447,0)</f>
        <v>0</v>
      </c>
      <c r="BG447" s="165">
        <f>IF(N447="zákl. přenesená",J447,0)</f>
        <v>0</v>
      </c>
      <c r="BH447" s="165">
        <f>IF(N447="sníž. přenesená",J447,0)</f>
        <v>0</v>
      </c>
      <c r="BI447" s="165">
        <f>IF(N447="nulová",J447,0)</f>
        <v>0</v>
      </c>
      <c r="BJ447" s="18" t="s">
        <v>80</v>
      </c>
      <c r="BK447" s="165">
        <f>ROUND(I447*H447,2)</f>
        <v>0</v>
      </c>
      <c r="BL447" s="18" t="s">
        <v>158</v>
      </c>
      <c r="BM447" s="164" t="s">
        <v>1929</v>
      </c>
    </row>
    <row r="448" spans="1:65" s="2" customFormat="1" ht="16.5" customHeight="1">
      <c r="A448" s="33"/>
      <c r="B448" s="152"/>
      <c r="C448" s="153" t="s">
        <v>1361</v>
      </c>
      <c r="D448" s="153" t="s">
        <v>153</v>
      </c>
      <c r="E448" s="154" t="s">
        <v>1930</v>
      </c>
      <c r="F448" s="155" t="s">
        <v>1931</v>
      </c>
      <c r="G448" s="156" t="s">
        <v>1490</v>
      </c>
      <c r="H448" s="157">
        <v>13</v>
      </c>
      <c r="I448" s="158"/>
      <c r="J448" s="159">
        <f>ROUND(I448*H448,2)</f>
        <v>0</v>
      </c>
      <c r="K448" s="155" t="s">
        <v>3</v>
      </c>
      <c r="L448" s="34"/>
      <c r="M448" s="160" t="s">
        <v>3</v>
      </c>
      <c r="N448" s="161" t="s">
        <v>43</v>
      </c>
      <c r="O448" s="54"/>
      <c r="P448" s="162">
        <f>O448*H448</f>
        <v>0</v>
      </c>
      <c r="Q448" s="162">
        <v>0</v>
      </c>
      <c r="R448" s="162">
        <f>Q448*H448</f>
        <v>0</v>
      </c>
      <c r="S448" s="162">
        <v>0</v>
      </c>
      <c r="T448" s="163">
        <f>S448*H448</f>
        <v>0</v>
      </c>
      <c r="U448" s="33"/>
      <c r="V448" s="33"/>
      <c r="W448" s="33"/>
      <c r="X448" s="33"/>
      <c r="Y448" s="33"/>
      <c r="Z448" s="33"/>
      <c r="AA448" s="33"/>
      <c r="AB448" s="33"/>
      <c r="AC448" s="33"/>
      <c r="AD448" s="33"/>
      <c r="AE448" s="33"/>
      <c r="AR448" s="164" t="s">
        <v>158</v>
      </c>
      <c r="AT448" s="164" t="s">
        <v>153</v>
      </c>
      <c r="AU448" s="164" t="s">
        <v>158</v>
      </c>
      <c r="AY448" s="18" t="s">
        <v>150</v>
      </c>
      <c r="BE448" s="165">
        <f>IF(N448="základní",J448,0)</f>
        <v>0</v>
      </c>
      <c r="BF448" s="165">
        <f>IF(N448="snížená",J448,0)</f>
        <v>0</v>
      </c>
      <c r="BG448" s="165">
        <f>IF(N448="zákl. přenesená",J448,0)</f>
        <v>0</v>
      </c>
      <c r="BH448" s="165">
        <f>IF(N448="sníž. přenesená",J448,0)</f>
        <v>0</v>
      </c>
      <c r="BI448" s="165">
        <f>IF(N448="nulová",J448,0)</f>
        <v>0</v>
      </c>
      <c r="BJ448" s="18" t="s">
        <v>80</v>
      </c>
      <c r="BK448" s="165">
        <f>ROUND(I448*H448,2)</f>
        <v>0</v>
      </c>
      <c r="BL448" s="18" t="s">
        <v>158</v>
      </c>
      <c r="BM448" s="164" t="s">
        <v>1932</v>
      </c>
    </row>
    <row r="449" spans="1:65" s="2" customFormat="1" ht="16.5" customHeight="1">
      <c r="A449" s="33"/>
      <c r="B449" s="152"/>
      <c r="C449" s="153" t="s">
        <v>1366</v>
      </c>
      <c r="D449" s="153" t="s">
        <v>153</v>
      </c>
      <c r="E449" s="154" t="s">
        <v>1933</v>
      </c>
      <c r="F449" s="155" t="s">
        <v>1934</v>
      </c>
      <c r="G449" s="156" t="s">
        <v>1490</v>
      </c>
      <c r="H449" s="157">
        <v>13</v>
      </c>
      <c r="I449" s="158"/>
      <c r="J449" s="159">
        <f>ROUND(I449*H449,2)</f>
        <v>0</v>
      </c>
      <c r="K449" s="155" t="s">
        <v>3</v>
      </c>
      <c r="L449" s="34"/>
      <c r="M449" s="160" t="s">
        <v>3</v>
      </c>
      <c r="N449" s="161" t="s">
        <v>43</v>
      </c>
      <c r="O449" s="54"/>
      <c r="P449" s="162">
        <f>O449*H449</f>
        <v>0</v>
      </c>
      <c r="Q449" s="162">
        <v>0</v>
      </c>
      <c r="R449" s="162">
        <f>Q449*H449</f>
        <v>0</v>
      </c>
      <c r="S449" s="162">
        <v>0</v>
      </c>
      <c r="T449" s="163">
        <f>S449*H449</f>
        <v>0</v>
      </c>
      <c r="U449" s="33"/>
      <c r="V449" s="33"/>
      <c r="W449" s="33"/>
      <c r="X449" s="33"/>
      <c r="Y449" s="33"/>
      <c r="Z449" s="33"/>
      <c r="AA449" s="33"/>
      <c r="AB449" s="33"/>
      <c r="AC449" s="33"/>
      <c r="AD449" s="33"/>
      <c r="AE449" s="33"/>
      <c r="AR449" s="164" t="s">
        <v>158</v>
      </c>
      <c r="AT449" s="164" t="s">
        <v>153</v>
      </c>
      <c r="AU449" s="164" t="s">
        <v>158</v>
      </c>
      <c r="AY449" s="18" t="s">
        <v>150</v>
      </c>
      <c r="BE449" s="165">
        <f>IF(N449="základní",J449,0)</f>
        <v>0</v>
      </c>
      <c r="BF449" s="165">
        <f>IF(N449="snížená",J449,0)</f>
        <v>0</v>
      </c>
      <c r="BG449" s="165">
        <f>IF(N449="zákl. přenesená",J449,0)</f>
        <v>0</v>
      </c>
      <c r="BH449" s="165">
        <f>IF(N449="sníž. přenesená",J449,0)</f>
        <v>0</v>
      </c>
      <c r="BI449" s="165">
        <f>IF(N449="nulová",J449,0)</f>
        <v>0</v>
      </c>
      <c r="BJ449" s="18" t="s">
        <v>80</v>
      </c>
      <c r="BK449" s="165">
        <f>ROUND(I449*H449,2)</f>
        <v>0</v>
      </c>
      <c r="BL449" s="18" t="s">
        <v>158</v>
      </c>
      <c r="BM449" s="164" t="s">
        <v>1935</v>
      </c>
    </row>
    <row r="450" spans="1:65" s="2" customFormat="1" ht="29.25">
      <c r="A450" s="33"/>
      <c r="B450" s="34"/>
      <c r="C450" s="33"/>
      <c r="D450" s="167" t="s">
        <v>1491</v>
      </c>
      <c r="E450" s="33"/>
      <c r="F450" s="178" t="s">
        <v>1613</v>
      </c>
      <c r="G450" s="33"/>
      <c r="H450" s="33"/>
      <c r="I450" s="92"/>
      <c r="J450" s="33"/>
      <c r="K450" s="33"/>
      <c r="L450" s="34"/>
      <c r="M450" s="176"/>
      <c r="N450" s="177"/>
      <c r="O450" s="54"/>
      <c r="P450" s="54"/>
      <c r="Q450" s="54"/>
      <c r="R450" s="54"/>
      <c r="S450" s="54"/>
      <c r="T450" s="55"/>
      <c r="U450" s="33"/>
      <c r="V450" s="33"/>
      <c r="W450" s="33"/>
      <c r="X450" s="33"/>
      <c r="Y450" s="33"/>
      <c r="Z450" s="33"/>
      <c r="AA450" s="33"/>
      <c r="AB450" s="33"/>
      <c r="AC450" s="33"/>
      <c r="AD450" s="33"/>
      <c r="AE450" s="33"/>
      <c r="AT450" s="18" t="s">
        <v>1491</v>
      </c>
      <c r="AU450" s="18" t="s">
        <v>158</v>
      </c>
    </row>
    <row r="451" spans="1:65" s="15" customFormat="1" ht="20.85" customHeight="1">
      <c r="B451" s="200"/>
      <c r="D451" s="201" t="s">
        <v>71</v>
      </c>
      <c r="E451" s="201" t="s">
        <v>1534</v>
      </c>
      <c r="F451" s="201" t="s">
        <v>1535</v>
      </c>
      <c r="I451" s="202"/>
      <c r="J451" s="203">
        <f>BK451</f>
        <v>0</v>
      </c>
      <c r="L451" s="200"/>
      <c r="M451" s="204"/>
      <c r="N451" s="205"/>
      <c r="O451" s="205"/>
      <c r="P451" s="206">
        <f>SUM(P452:P456)</f>
        <v>0</v>
      </c>
      <c r="Q451" s="205"/>
      <c r="R451" s="206">
        <f>SUM(R452:R456)</f>
        <v>0</v>
      </c>
      <c r="S451" s="205"/>
      <c r="T451" s="207">
        <f>SUM(T452:T456)</f>
        <v>0</v>
      </c>
      <c r="AR451" s="201" t="s">
        <v>80</v>
      </c>
      <c r="AT451" s="208" t="s">
        <v>71</v>
      </c>
      <c r="AU451" s="208" t="s">
        <v>151</v>
      </c>
      <c r="AY451" s="201" t="s">
        <v>150</v>
      </c>
      <c r="BK451" s="209">
        <f>SUM(BK452:BK456)</f>
        <v>0</v>
      </c>
    </row>
    <row r="452" spans="1:65" s="2" customFormat="1" ht="16.5" customHeight="1">
      <c r="A452" s="33"/>
      <c r="B452" s="152"/>
      <c r="C452" s="153" t="s">
        <v>1371</v>
      </c>
      <c r="D452" s="153" t="s">
        <v>153</v>
      </c>
      <c r="E452" s="154" t="s">
        <v>1936</v>
      </c>
      <c r="F452" s="155" t="s">
        <v>1937</v>
      </c>
      <c r="G452" s="156" t="s">
        <v>451</v>
      </c>
      <c r="H452" s="157">
        <v>180</v>
      </c>
      <c r="I452" s="158"/>
      <c r="J452" s="159">
        <f>ROUND(I452*H452,2)</f>
        <v>0</v>
      </c>
      <c r="K452" s="155" t="s">
        <v>3</v>
      </c>
      <c r="L452" s="34"/>
      <c r="M452" s="160" t="s">
        <v>3</v>
      </c>
      <c r="N452" s="161" t="s">
        <v>43</v>
      </c>
      <c r="O452" s="54"/>
      <c r="P452" s="162">
        <f>O452*H452</f>
        <v>0</v>
      </c>
      <c r="Q452" s="162">
        <v>0</v>
      </c>
      <c r="R452" s="162">
        <f>Q452*H452</f>
        <v>0</v>
      </c>
      <c r="S452" s="162">
        <v>0</v>
      </c>
      <c r="T452" s="163">
        <f>S452*H452</f>
        <v>0</v>
      </c>
      <c r="U452" s="33"/>
      <c r="V452" s="33"/>
      <c r="W452" s="33"/>
      <c r="X452" s="33"/>
      <c r="Y452" s="33"/>
      <c r="Z452" s="33"/>
      <c r="AA452" s="33"/>
      <c r="AB452" s="33"/>
      <c r="AC452" s="33"/>
      <c r="AD452" s="33"/>
      <c r="AE452" s="33"/>
      <c r="AR452" s="164" t="s">
        <v>158</v>
      </c>
      <c r="AT452" s="164" t="s">
        <v>153</v>
      </c>
      <c r="AU452" s="164" t="s">
        <v>158</v>
      </c>
      <c r="AY452" s="18" t="s">
        <v>150</v>
      </c>
      <c r="BE452" s="165">
        <f>IF(N452="základní",J452,0)</f>
        <v>0</v>
      </c>
      <c r="BF452" s="165">
        <f>IF(N452="snížená",J452,0)</f>
        <v>0</v>
      </c>
      <c r="BG452" s="165">
        <f>IF(N452="zákl. přenesená",J452,0)</f>
        <v>0</v>
      </c>
      <c r="BH452" s="165">
        <f>IF(N452="sníž. přenesená",J452,0)</f>
        <v>0</v>
      </c>
      <c r="BI452" s="165">
        <f>IF(N452="nulová",J452,0)</f>
        <v>0</v>
      </c>
      <c r="BJ452" s="18" t="s">
        <v>80</v>
      </c>
      <c r="BK452" s="165">
        <f>ROUND(I452*H452,2)</f>
        <v>0</v>
      </c>
      <c r="BL452" s="18" t="s">
        <v>158</v>
      </c>
      <c r="BM452" s="164" t="s">
        <v>1938</v>
      </c>
    </row>
    <row r="453" spans="1:65" s="2" customFormat="1" ht="19.5">
      <c r="A453" s="33"/>
      <c r="B453" s="34"/>
      <c r="C453" s="33"/>
      <c r="D453" s="167" t="s">
        <v>1491</v>
      </c>
      <c r="E453" s="33"/>
      <c r="F453" s="178" t="s">
        <v>1788</v>
      </c>
      <c r="G453" s="33"/>
      <c r="H453" s="33"/>
      <c r="I453" s="92"/>
      <c r="J453" s="33"/>
      <c r="K453" s="33"/>
      <c r="L453" s="34"/>
      <c r="M453" s="176"/>
      <c r="N453" s="177"/>
      <c r="O453" s="54"/>
      <c r="P453" s="54"/>
      <c r="Q453" s="54"/>
      <c r="R453" s="54"/>
      <c r="S453" s="54"/>
      <c r="T453" s="55"/>
      <c r="U453" s="33"/>
      <c r="V453" s="33"/>
      <c r="W453" s="33"/>
      <c r="X453" s="33"/>
      <c r="Y453" s="33"/>
      <c r="Z453" s="33"/>
      <c r="AA453" s="33"/>
      <c r="AB453" s="33"/>
      <c r="AC453" s="33"/>
      <c r="AD453" s="33"/>
      <c r="AE453" s="33"/>
      <c r="AT453" s="18" t="s">
        <v>1491</v>
      </c>
      <c r="AU453" s="18" t="s">
        <v>158</v>
      </c>
    </row>
    <row r="454" spans="1:65" s="2" customFormat="1" ht="16.5" customHeight="1">
      <c r="A454" s="33"/>
      <c r="B454" s="152"/>
      <c r="C454" s="153" t="s">
        <v>1375</v>
      </c>
      <c r="D454" s="153" t="s">
        <v>153</v>
      </c>
      <c r="E454" s="154" t="s">
        <v>1939</v>
      </c>
      <c r="F454" s="155" t="s">
        <v>1940</v>
      </c>
      <c r="G454" s="156" t="s">
        <v>1490</v>
      </c>
      <c r="H454" s="157">
        <v>13</v>
      </c>
      <c r="I454" s="158"/>
      <c r="J454" s="159">
        <f>ROUND(I454*H454,2)</f>
        <v>0</v>
      </c>
      <c r="K454" s="155" t="s">
        <v>3</v>
      </c>
      <c r="L454" s="34"/>
      <c r="M454" s="160" t="s">
        <v>3</v>
      </c>
      <c r="N454" s="161" t="s">
        <v>43</v>
      </c>
      <c r="O454" s="54"/>
      <c r="P454" s="162">
        <f>O454*H454</f>
        <v>0</v>
      </c>
      <c r="Q454" s="162">
        <v>0</v>
      </c>
      <c r="R454" s="162">
        <f>Q454*H454</f>
        <v>0</v>
      </c>
      <c r="S454" s="162">
        <v>0</v>
      </c>
      <c r="T454" s="163">
        <f>S454*H454</f>
        <v>0</v>
      </c>
      <c r="U454" s="33"/>
      <c r="V454" s="33"/>
      <c r="W454" s="33"/>
      <c r="X454" s="33"/>
      <c r="Y454" s="33"/>
      <c r="Z454" s="33"/>
      <c r="AA454" s="33"/>
      <c r="AB454" s="33"/>
      <c r="AC454" s="33"/>
      <c r="AD454" s="33"/>
      <c r="AE454" s="33"/>
      <c r="AR454" s="164" t="s">
        <v>158</v>
      </c>
      <c r="AT454" s="164" t="s">
        <v>153</v>
      </c>
      <c r="AU454" s="164" t="s">
        <v>158</v>
      </c>
      <c r="AY454" s="18" t="s">
        <v>150</v>
      </c>
      <c r="BE454" s="165">
        <f>IF(N454="základní",J454,0)</f>
        <v>0</v>
      </c>
      <c r="BF454" s="165">
        <f>IF(N454="snížená",J454,0)</f>
        <v>0</v>
      </c>
      <c r="BG454" s="165">
        <f>IF(N454="zákl. přenesená",J454,0)</f>
        <v>0</v>
      </c>
      <c r="BH454" s="165">
        <f>IF(N454="sníž. přenesená",J454,0)</f>
        <v>0</v>
      </c>
      <c r="BI454" s="165">
        <f>IF(N454="nulová",J454,0)</f>
        <v>0</v>
      </c>
      <c r="BJ454" s="18" t="s">
        <v>80</v>
      </c>
      <c r="BK454" s="165">
        <f>ROUND(I454*H454,2)</f>
        <v>0</v>
      </c>
      <c r="BL454" s="18" t="s">
        <v>158</v>
      </c>
      <c r="BM454" s="164" t="s">
        <v>1941</v>
      </c>
    </row>
    <row r="455" spans="1:65" s="2" customFormat="1" ht="19.5">
      <c r="A455" s="33"/>
      <c r="B455" s="34"/>
      <c r="C455" s="33"/>
      <c r="D455" s="167" t="s">
        <v>1491</v>
      </c>
      <c r="E455" s="33"/>
      <c r="F455" s="178" t="s">
        <v>1788</v>
      </c>
      <c r="G455" s="33"/>
      <c r="H455" s="33"/>
      <c r="I455" s="92"/>
      <c r="J455" s="33"/>
      <c r="K455" s="33"/>
      <c r="L455" s="34"/>
      <c r="M455" s="176"/>
      <c r="N455" s="177"/>
      <c r="O455" s="54"/>
      <c r="P455" s="54"/>
      <c r="Q455" s="54"/>
      <c r="R455" s="54"/>
      <c r="S455" s="54"/>
      <c r="T455" s="55"/>
      <c r="U455" s="33"/>
      <c r="V455" s="33"/>
      <c r="W455" s="33"/>
      <c r="X455" s="33"/>
      <c r="Y455" s="33"/>
      <c r="Z455" s="33"/>
      <c r="AA455" s="33"/>
      <c r="AB455" s="33"/>
      <c r="AC455" s="33"/>
      <c r="AD455" s="33"/>
      <c r="AE455" s="33"/>
      <c r="AT455" s="18" t="s">
        <v>1491</v>
      </c>
      <c r="AU455" s="18" t="s">
        <v>158</v>
      </c>
    </row>
    <row r="456" spans="1:65" s="2" customFormat="1" ht="24" customHeight="1">
      <c r="A456" s="33"/>
      <c r="B456" s="152"/>
      <c r="C456" s="153" t="s">
        <v>1379</v>
      </c>
      <c r="D456" s="153" t="s">
        <v>153</v>
      </c>
      <c r="E456" s="154" t="s">
        <v>1942</v>
      </c>
      <c r="F456" s="155" t="s">
        <v>1943</v>
      </c>
      <c r="G456" s="156" t="s">
        <v>1518</v>
      </c>
      <c r="H456" s="157">
        <v>1</v>
      </c>
      <c r="I456" s="158"/>
      <c r="J456" s="159">
        <f>ROUND(I456*H456,2)</f>
        <v>0</v>
      </c>
      <c r="K456" s="155" t="s">
        <v>3</v>
      </c>
      <c r="L456" s="34"/>
      <c r="M456" s="160" t="s">
        <v>3</v>
      </c>
      <c r="N456" s="161" t="s">
        <v>43</v>
      </c>
      <c r="O456" s="54"/>
      <c r="P456" s="162">
        <f>O456*H456</f>
        <v>0</v>
      </c>
      <c r="Q456" s="162">
        <v>0</v>
      </c>
      <c r="R456" s="162">
        <f>Q456*H456</f>
        <v>0</v>
      </c>
      <c r="S456" s="162">
        <v>0</v>
      </c>
      <c r="T456" s="163">
        <f>S456*H456</f>
        <v>0</v>
      </c>
      <c r="U456" s="33"/>
      <c r="V456" s="33"/>
      <c r="W456" s="33"/>
      <c r="X456" s="33"/>
      <c r="Y456" s="33"/>
      <c r="Z456" s="33"/>
      <c r="AA456" s="33"/>
      <c r="AB456" s="33"/>
      <c r="AC456" s="33"/>
      <c r="AD456" s="33"/>
      <c r="AE456" s="33"/>
      <c r="AR456" s="164" t="s">
        <v>158</v>
      </c>
      <c r="AT456" s="164" t="s">
        <v>153</v>
      </c>
      <c r="AU456" s="164" t="s">
        <v>158</v>
      </c>
      <c r="AY456" s="18" t="s">
        <v>150</v>
      </c>
      <c r="BE456" s="165">
        <f>IF(N456="základní",J456,0)</f>
        <v>0</v>
      </c>
      <c r="BF456" s="165">
        <f>IF(N456="snížená",J456,0)</f>
        <v>0</v>
      </c>
      <c r="BG456" s="165">
        <f>IF(N456="zákl. přenesená",J456,0)</f>
        <v>0</v>
      </c>
      <c r="BH456" s="165">
        <f>IF(N456="sníž. přenesená",J456,0)</f>
        <v>0</v>
      </c>
      <c r="BI456" s="165">
        <f>IF(N456="nulová",J456,0)</f>
        <v>0</v>
      </c>
      <c r="BJ456" s="18" t="s">
        <v>80</v>
      </c>
      <c r="BK456" s="165">
        <f>ROUND(I456*H456,2)</f>
        <v>0</v>
      </c>
      <c r="BL456" s="18" t="s">
        <v>158</v>
      </c>
      <c r="BM456" s="164" t="s">
        <v>1944</v>
      </c>
    </row>
    <row r="457" spans="1:65" s="15" customFormat="1" ht="20.85" customHeight="1">
      <c r="B457" s="200"/>
      <c r="D457" s="201" t="s">
        <v>71</v>
      </c>
      <c r="E457" s="201" t="s">
        <v>1552</v>
      </c>
      <c r="F457" s="201" t="s">
        <v>1553</v>
      </c>
      <c r="I457" s="202"/>
      <c r="J457" s="203">
        <f>BK457</f>
        <v>0</v>
      </c>
      <c r="L457" s="200"/>
      <c r="M457" s="204"/>
      <c r="N457" s="205"/>
      <c r="O457" s="205"/>
      <c r="P457" s="206">
        <f>SUM(P458:P463)</f>
        <v>0</v>
      </c>
      <c r="Q457" s="205"/>
      <c r="R457" s="206">
        <f>SUM(R458:R463)</f>
        <v>0</v>
      </c>
      <c r="S457" s="205"/>
      <c r="T457" s="207">
        <f>SUM(T458:T463)</f>
        <v>0</v>
      </c>
      <c r="AR457" s="201" t="s">
        <v>80</v>
      </c>
      <c r="AT457" s="208" t="s">
        <v>71</v>
      </c>
      <c r="AU457" s="208" t="s">
        <v>151</v>
      </c>
      <c r="AY457" s="201" t="s">
        <v>150</v>
      </c>
      <c r="BK457" s="209">
        <f>SUM(BK458:BK463)</f>
        <v>0</v>
      </c>
    </row>
    <row r="458" spans="1:65" s="2" customFormat="1" ht="16.5" customHeight="1">
      <c r="A458" s="33"/>
      <c r="B458" s="152"/>
      <c r="C458" s="153" t="s">
        <v>1383</v>
      </c>
      <c r="D458" s="153" t="s">
        <v>153</v>
      </c>
      <c r="E458" s="154" t="s">
        <v>1554</v>
      </c>
      <c r="F458" s="155" t="s">
        <v>1555</v>
      </c>
      <c r="G458" s="156" t="s">
        <v>451</v>
      </c>
      <c r="H458" s="157">
        <v>180</v>
      </c>
      <c r="I458" s="158"/>
      <c r="J458" s="159">
        <f>ROUND(I458*H458,2)</f>
        <v>0</v>
      </c>
      <c r="K458" s="155" t="s">
        <v>3</v>
      </c>
      <c r="L458" s="34"/>
      <c r="M458" s="160" t="s">
        <v>3</v>
      </c>
      <c r="N458" s="161" t="s">
        <v>43</v>
      </c>
      <c r="O458" s="54"/>
      <c r="P458" s="162">
        <f>O458*H458</f>
        <v>0</v>
      </c>
      <c r="Q458" s="162">
        <v>0</v>
      </c>
      <c r="R458" s="162">
        <f>Q458*H458</f>
        <v>0</v>
      </c>
      <c r="S458" s="162">
        <v>0</v>
      </c>
      <c r="T458" s="163">
        <f>S458*H458</f>
        <v>0</v>
      </c>
      <c r="U458" s="33"/>
      <c r="V458" s="33"/>
      <c r="W458" s="33"/>
      <c r="X458" s="33"/>
      <c r="Y458" s="33"/>
      <c r="Z458" s="33"/>
      <c r="AA458" s="33"/>
      <c r="AB458" s="33"/>
      <c r="AC458" s="33"/>
      <c r="AD458" s="33"/>
      <c r="AE458" s="33"/>
      <c r="AR458" s="164" t="s">
        <v>158</v>
      </c>
      <c r="AT458" s="164" t="s">
        <v>153</v>
      </c>
      <c r="AU458" s="164" t="s">
        <v>158</v>
      </c>
      <c r="AY458" s="18" t="s">
        <v>150</v>
      </c>
      <c r="BE458" s="165">
        <f>IF(N458="základní",J458,0)</f>
        <v>0</v>
      </c>
      <c r="BF458" s="165">
        <f>IF(N458="snížená",J458,0)</f>
        <v>0</v>
      </c>
      <c r="BG458" s="165">
        <f>IF(N458="zákl. přenesená",J458,0)</f>
        <v>0</v>
      </c>
      <c r="BH458" s="165">
        <f>IF(N458="sníž. přenesená",J458,0)</f>
        <v>0</v>
      </c>
      <c r="BI458" s="165">
        <f>IF(N458="nulová",J458,0)</f>
        <v>0</v>
      </c>
      <c r="BJ458" s="18" t="s">
        <v>80</v>
      </c>
      <c r="BK458" s="165">
        <f>ROUND(I458*H458,2)</f>
        <v>0</v>
      </c>
      <c r="BL458" s="18" t="s">
        <v>158</v>
      </c>
      <c r="BM458" s="164" t="s">
        <v>1945</v>
      </c>
    </row>
    <row r="459" spans="1:65" s="2" customFormat="1" ht="16.5" customHeight="1">
      <c r="A459" s="33"/>
      <c r="B459" s="152"/>
      <c r="C459" s="153" t="s">
        <v>1387</v>
      </c>
      <c r="D459" s="153" t="s">
        <v>153</v>
      </c>
      <c r="E459" s="154" t="s">
        <v>1946</v>
      </c>
      <c r="F459" s="155" t="s">
        <v>1947</v>
      </c>
      <c r="G459" s="156" t="s">
        <v>451</v>
      </c>
      <c r="H459" s="157">
        <v>130</v>
      </c>
      <c r="I459" s="158"/>
      <c r="J459" s="159">
        <f>ROUND(I459*H459,2)</f>
        <v>0</v>
      </c>
      <c r="K459" s="155" t="s">
        <v>3</v>
      </c>
      <c r="L459" s="34"/>
      <c r="M459" s="160" t="s">
        <v>3</v>
      </c>
      <c r="N459" s="161" t="s">
        <v>43</v>
      </c>
      <c r="O459" s="54"/>
      <c r="P459" s="162">
        <f>O459*H459</f>
        <v>0</v>
      </c>
      <c r="Q459" s="162">
        <v>0</v>
      </c>
      <c r="R459" s="162">
        <f>Q459*H459</f>
        <v>0</v>
      </c>
      <c r="S459" s="162">
        <v>0</v>
      </c>
      <c r="T459" s="163">
        <f>S459*H459</f>
        <v>0</v>
      </c>
      <c r="U459" s="33"/>
      <c r="V459" s="33"/>
      <c r="W459" s="33"/>
      <c r="X459" s="33"/>
      <c r="Y459" s="33"/>
      <c r="Z459" s="33"/>
      <c r="AA459" s="33"/>
      <c r="AB459" s="33"/>
      <c r="AC459" s="33"/>
      <c r="AD459" s="33"/>
      <c r="AE459" s="33"/>
      <c r="AR459" s="164" t="s">
        <v>158</v>
      </c>
      <c r="AT459" s="164" t="s">
        <v>153</v>
      </c>
      <c r="AU459" s="164" t="s">
        <v>158</v>
      </c>
      <c r="AY459" s="18" t="s">
        <v>150</v>
      </c>
      <c r="BE459" s="165">
        <f>IF(N459="základní",J459,0)</f>
        <v>0</v>
      </c>
      <c r="BF459" s="165">
        <f>IF(N459="snížená",J459,0)</f>
        <v>0</v>
      </c>
      <c r="BG459" s="165">
        <f>IF(N459="zákl. přenesená",J459,0)</f>
        <v>0</v>
      </c>
      <c r="BH459" s="165">
        <f>IF(N459="sníž. přenesená",J459,0)</f>
        <v>0</v>
      </c>
      <c r="BI459" s="165">
        <f>IF(N459="nulová",J459,0)</f>
        <v>0</v>
      </c>
      <c r="BJ459" s="18" t="s">
        <v>80</v>
      </c>
      <c r="BK459" s="165">
        <f>ROUND(I459*H459,2)</f>
        <v>0</v>
      </c>
      <c r="BL459" s="18" t="s">
        <v>158</v>
      </c>
      <c r="BM459" s="164" t="s">
        <v>1948</v>
      </c>
    </row>
    <row r="460" spans="1:65" s="2" customFormat="1" ht="16.5" customHeight="1">
      <c r="A460" s="33"/>
      <c r="B460" s="152"/>
      <c r="C460" s="153" t="s">
        <v>1392</v>
      </c>
      <c r="D460" s="153" t="s">
        <v>153</v>
      </c>
      <c r="E460" s="154" t="s">
        <v>1949</v>
      </c>
      <c r="F460" s="155" t="s">
        <v>1950</v>
      </c>
      <c r="G460" s="156" t="s">
        <v>1490</v>
      </c>
      <c r="H460" s="157">
        <v>13</v>
      </c>
      <c r="I460" s="158"/>
      <c r="J460" s="159">
        <f>ROUND(I460*H460,2)</f>
        <v>0</v>
      </c>
      <c r="K460" s="155" t="s">
        <v>3</v>
      </c>
      <c r="L460" s="34"/>
      <c r="M460" s="160" t="s">
        <v>3</v>
      </c>
      <c r="N460" s="161" t="s">
        <v>43</v>
      </c>
      <c r="O460" s="54"/>
      <c r="P460" s="162">
        <f>O460*H460</f>
        <v>0</v>
      </c>
      <c r="Q460" s="162">
        <v>0</v>
      </c>
      <c r="R460" s="162">
        <f>Q460*H460</f>
        <v>0</v>
      </c>
      <c r="S460" s="162">
        <v>0</v>
      </c>
      <c r="T460" s="163">
        <f>S460*H460</f>
        <v>0</v>
      </c>
      <c r="U460" s="33"/>
      <c r="V460" s="33"/>
      <c r="W460" s="33"/>
      <c r="X460" s="33"/>
      <c r="Y460" s="33"/>
      <c r="Z460" s="33"/>
      <c r="AA460" s="33"/>
      <c r="AB460" s="33"/>
      <c r="AC460" s="33"/>
      <c r="AD460" s="33"/>
      <c r="AE460" s="33"/>
      <c r="AR460" s="164" t="s">
        <v>158</v>
      </c>
      <c r="AT460" s="164" t="s">
        <v>153</v>
      </c>
      <c r="AU460" s="164" t="s">
        <v>158</v>
      </c>
      <c r="AY460" s="18" t="s">
        <v>150</v>
      </c>
      <c r="BE460" s="165">
        <f>IF(N460="základní",J460,0)</f>
        <v>0</v>
      </c>
      <c r="BF460" s="165">
        <f>IF(N460="snížená",J460,0)</f>
        <v>0</v>
      </c>
      <c r="BG460" s="165">
        <f>IF(N460="zákl. přenesená",J460,0)</f>
        <v>0</v>
      </c>
      <c r="BH460" s="165">
        <f>IF(N460="sníž. přenesená",J460,0)</f>
        <v>0</v>
      </c>
      <c r="BI460" s="165">
        <f>IF(N460="nulová",J460,0)</f>
        <v>0</v>
      </c>
      <c r="BJ460" s="18" t="s">
        <v>80</v>
      </c>
      <c r="BK460" s="165">
        <f>ROUND(I460*H460,2)</f>
        <v>0</v>
      </c>
      <c r="BL460" s="18" t="s">
        <v>158</v>
      </c>
      <c r="BM460" s="164" t="s">
        <v>1951</v>
      </c>
    </row>
    <row r="461" spans="1:65" s="2" customFormat="1" ht="16.5" customHeight="1">
      <c r="A461" s="33"/>
      <c r="B461" s="152"/>
      <c r="C461" s="153" t="s">
        <v>1396</v>
      </c>
      <c r="D461" s="153" t="s">
        <v>153</v>
      </c>
      <c r="E461" s="154" t="s">
        <v>1952</v>
      </c>
      <c r="F461" s="155" t="s">
        <v>1953</v>
      </c>
      <c r="G461" s="156" t="s">
        <v>1490</v>
      </c>
      <c r="H461" s="157">
        <v>16</v>
      </c>
      <c r="I461" s="158"/>
      <c r="J461" s="159">
        <f>ROUND(I461*H461,2)</f>
        <v>0</v>
      </c>
      <c r="K461" s="155" t="s">
        <v>3</v>
      </c>
      <c r="L461" s="34"/>
      <c r="M461" s="160" t="s">
        <v>3</v>
      </c>
      <c r="N461" s="161" t="s">
        <v>43</v>
      </c>
      <c r="O461" s="54"/>
      <c r="P461" s="162">
        <f>O461*H461</f>
        <v>0</v>
      </c>
      <c r="Q461" s="162">
        <v>0</v>
      </c>
      <c r="R461" s="162">
        <f>Q461*H461</f>
        <v>0</v>
      </c>
      <c r="S461" s="162">
        <v>0</v>
      </c>
      <c r="T461" s="163">
        <f>S461*H461</f>
        <v>0</v>
      </c>
      <c r="U461" s="33"/>
      <c r="V461" s="33"/>
      <c r="W461" s="33"/>
      <c r="X461" s="33"/>
      <c r="Y461" s="33"/>
      <c r="Z461" s="33"/>
      <c r="AA461" s="33"/>
      <c r="AB461" s="33"/>
      <c r="AC461" s="33"/>
      <c r="AD461" s="33"/>
      <c r="AE461" s="33"/>
      <c r="AR461" s="164" t="s">
        <v>158</v>
      </c>
      <c r="AT461" s="164" t="s">
        <v>153</v>
      </c>
      <c r="AU461" s="164" t="s">
        <v>158</v>
      </c>
      <c r="AY461" s="18" t="s">
        <v>150</v>
      </c>
      <c r="BE461" s="165">
        <f>IF(N461="základní",J461,0)</f>
        <v>0</v>
      </c>
      <c r="BF461" s="165">
        <f>IF(N461="snížená",J461,0)</f>
        <v>0</v>
      </c>
      <c r="BG461" s="165">
        <f>IF(N461="zákl. přenesená",J461,0)</f>
        <v>0</v>
      </c>
      <c r="BH461" s="165">
        <f>IF(N461="sníž. přenesená",J461,0)</f>
        <v>0</v>
      </c>
      <c r="BI461" s="165">
        <f>IF(N461="nulová",J461,0)</f>
        <v>0</v>
      </c>
      <c r="BJ461" s="18" t="s">
        <v>80</v>
      </c>
      <c r="BK461" s="165">
        <f>ROUND(I461*H461,2)</f>
        <v>0</v>
      </c>
      <c r="BL461" s="18" t="s">
        <v>158</v>
      </c>
      <c r="BM461" s="164" t="s">
        <v>1954</v>
      </c>
    </row>
    <row r="462" spans="1:65" s="2" customFormat="1" ht="16.5" customHeight="1">
      <c r="A462" s="33"/>
      <c r="B462" s="152"/>
      <c r="C462" s="153" t="s">
        <v>1401</v>
      </c>
      <c r="D462" s="153" t="s">
        <v>153</v>
      </c>
      <c r="E462" s="154" t="s">
        <v>1562</v>
      </c>
      <c r="F462" s="155" t="s">
        <v>1563</v>
      </c>
      <c r="G462" s="156" t="s">
        <v>1518</v>
      </c>
      <c r="H462" s="157">
        <v>16</v>
      </c>
      <c r="I462" s="158"/>
      <c r="J462" s="159">
        <f>ROUND(I462*H462,2)</f>
        <v>0</v>
      </c>
      <c r="K462" s="155" t="s">
        <v>3</v>
      </c>
      <c r="L462" s="34"/>
      <c r="M462" s="160" t="s">
        <v>3</v>
      </c>
      <c r="N462" s="161" t="s">
        <v>43</v>
      </c>
      <c r="O462" s="54"/>
      <c r="P462" s="162">
        <f>O462*H462</f>
        <v>0</v>
      </c>
      <c r="Q462" s="162">
        <v>0</v>
      </c>
      <c r="R462" s="162">
        <f>Q462*H462</f>
        <v>0</v>
      </c>
      <c r="S462" s="162">
        <v>0</v>
      </c>
      <c r="T462" s="163">
        <f>S462*H462</f>
        <v>0</v>
      </c>
      <c r="U462" s="33"/>
      <c r="V462" s="33"/>
      <c r="W462" s="33"/>
      <c r="X462" s="33"/>
      <c r="Y462" s="33"/>
      <c r="Z462" s="33"/>
      <c r="AA462" s="33"/>
      <c r="AB462" s="33"/>
      <c r="AC462" s="33"/>
      <c r="AD462" s="33"/>
      <c r="AE462" s="33"/>
      <c r="AR462" s="164" t="s">
        <v>158</v>
      </c>
      <c r="AT462" s="164" t="s">
        <v>153</v>
      </c>
      <c r="AU462" s="164" t="s">
        <v>158</v>
      </c>
      <c r="AY462" s="18" t="s">
        <v>150</v>
      </c>
      <c r="BE462" s="165">
        <f>IF(N462="základní",J462,0)</f>
        <v>0</v>
      </c>
      <c r="BF462" s="165">
        <f>IF(N462="snížená",J462,0)</f>
        <v>0</v>
      </c>
      <c r="BG462" s="165">
        <f>IF(N462="zákl. přenesená",J462,0)</f>
        <v>0</v>
      </c>
      <c r="BH462" s="165">
        <f>IF(N462="sníž. přenesená",J462,0)</f>
        <v>0</v>
      </c>
      <c r="BI462" s="165">
        <f>IF(N462="nulová",J462,0)</f>
        <v>0</v>
      </c>
      <c r="BJ462" s="18" t="s">
        <v>80</v>
      </c>
      <c r="BK462" s="165">
        <f>ROUND(I462*H462,2)</f>
        <v>0</v>
      </c>
      <c r="BL462" s="18" t="s">
        <v>158</v>
      </c>
      <c r="BM462" s="164" t="s">
        <v>1955</v>
      </c>
    </row>
    <row r="463" spans="1:65" s="2" customFormat="1" ht="29.25">
      <c r="A463" s="33"/>
      <c r="B463" s="34"/>
      <c r="C463" s="33"/>
      <c r="D463" s="167" t="s">
        <v>1491</v>
      </c>
      <c r="E463" s="33"/>
      <c r="F463" s="178" t="s">
        <v>1613</v>
      </c>
      <c r="G463" s="33"/>
      <c r="H463" s="33"/>
      <c r="I463" s="92"/>
      <c r="J463" s="33"/>
      <c r="K463" s="33"/>
      <c r="L463" s="34"/>
      <c r="M463" s="176"/>
      <c r="N463" s="177"/>
      <c r="O463" s="54"/>
      <c r="P463" s="54"/>
      <c r="Q463" s="54"/>
      <c r="R463" s="54"/>
      <c r="S463" s="54"/>
      <c r="T463" s="55"/>
      <c r="U463" s="33"/>
      <c r="V463" s="33"/>
      <c r="W463" s="33"/>
      <c r="X463" s="33"/>
      <c r="Y463" s="33"/>
      <c r="Z463" s="33"/>
      <c r="AA463" s="33"/>
      <c r="AB463" s="33"/>
      <c r="AC463" s="33"/>
      <c r="AD463" s="33"/>
      <c r="AE463" s="33"/>
      <c r="AT463" s="18" t="s">
        <v>1491</v>
      </c>
      <c r="AU463" s="18" t="s">
        <v>158</v>
      </c>
    </row>
    <row r="464" spans="1:65" s="15" customFormat="1" ht="20.85" customHeight="1">
      <c r="B464" s="200"/>
      <c r="D464" s="201" t="s">
        <v>71</v>
      </c>
      <c r="E464" s="201" t="s">
        <v>1627</v>
      </c>
      <c r="F464" s="201" t="s">
        <v>1628</v>
      </c>
      <c r="I464" s="202"/>
      <c r="J464" s="203">
        <f>BK464</f>
        <v>0</v>
      </c>
      <c r="L464" s="200"/>
      <c r="M464" s="204"/>
      <c r="N464" s="205"/>
      <c r="O464" s="205"/>
      <c r="P464" s="206">
        <f>SUM(P465:P468)</f>
        <v>0</v>
      </c>
      <c r="Q464" s="205"/>
      <c r="R464" s="206">
        <f>SUM(R465:R468)</f>
        <v>0</v>
      </c>
      <c r="S464" s="205"/>
      <c r="T464" s="207">
        <f>SUM(T465:T468)</f>
        <v>0</v>
      </c>
      <c r="AR464" s="201" t="s">
        <v>80</v>
      </c>
      <c r="AT464" s="208" t="s">
        <v>71</v>
      </c>
      <c r="AU464" s="208" t="s">
        <v>151</v>
      </c>
      <c r="AY464" s="201" t="s">
        <v>150</v>
      </c>
      <c r="BK464" s="209">
        <f>SUM(BK465:BK468)</f>
        <v>0</v>
      </c>
    </row>
    <row r="465" spans="1:65" s="2" customFormat="1" ht="16.5" customHeight="1">
      <c r="A465" s="33"/>
      <c r="B465" s="152"/>
      <c r="C465" s="153" t="s">
        <v>1404</v>
      </c>
      <c r="D465" s="153" t="s">
        <v>153</v>
      </c>
      <c r="E465" s="154" t="s">
        <v>1956</v>
      </c>
      <c r="F465" s="155" t="s">
        <v>1957</v>
      </c>
      <c r="G465" s="156" t="s">
        <v>451</v>
      </c>
      <c r="H465" s="157">
        <v>220</v>
      </c>
      <c r="I465" s="158"/>
      <c r="J465" s="159">
        <f>ROUND(I465*H465,2)</f>
        <v>0</v>
      </c>
      <c r="K465" s="155" t="s">
        <v>3</v>
      </c>
      <c r="L465" s="34"/>
      <c r="M465" s="160" t="s">
        <v>3</v>
      </c>
      <c r="N465" s="161" t="s">
        <v>43</v>
      </c>
      <c r="O465" s="54"/>
      <c r="P465" s="162">
        <f>O465*H465</f>
        <v>0</v>
      </c>
      <c r="Q465" s="162">
        <v>0</v>
      </c>
      <c r="R465" s="162">
        <f>Q465*H465</f>
        <v>0</v>
      </c>
      <c r="S465" s="162">
        <v>0</v>
      </c>
      <c r="T465" s="163">
        <f>S465*H465</f>
        <v>0</v>
      </c>
      <c r="U465" s="33"/>
      <c r="V465" s="33"/>
      <c r="W465" s="33"/>
      <c r="X465" s="33"/>
      <c r="Y465" s="33"/>
      <c r="Z465" s="33"/>
      <c r="AA465" s="33"/>
      <c r="AB465" s="33"/>
      <c r="AC465" s="33"/>
      <c r="AD465" s="33"/>
      <c r="AE465" s="33"/>
      <c r="AR465" s="164" t="s">
        <v>158</v>
      </c>
      <c r="AT465" s="164" t="s">
        <v>153</v>
      </c>
      <c r="AU465" s="164" t="s">
        <v>158</v>
      </c>
      <c r="AY465" s="18" t="s">
        <v>150</v>
      </c>
      <c r="BE465" s="165">
        <f>IF(N465="základní",J465,0)</f>
        <v>0</v>
      </c>
      <c r="BF465" s="165">
        <f>IF(N465="snížená",J465,0)</f>
        <v>0</v>
      </c>
      <c r="BG465" s="165">
        <f>IF(N465="zákl. přenesená",J465,0)</f>
        <v>0</v>
      </c>
      <c r="BH465" s="165">
        <f>IF(N465="sníž. přenesená",J465,0)</f>
        <v>0</v>
      </c>
      <c r="BI465" s="165">
        <f>IF(N465="nulová",J465,0)</f>
        <v>0</v>
      </c>
      <c r="BJ465" s="18" t="s">
        <v>80</v>
      </c>
      <c r="BK465" s="165">
        <f>ROUND(I465*H465,2)</f>
        <v>0</v>
      </c>
      <c r="BL465" s="18" t="s">
        <v>158</v>
      </c>
      <c r="BM465" s="164" t="s">
        <v>1958</v>
      </c>
    </row>
    <row r="466" spans="1:65" s="2" customFormat="1" ht="19.5">
      <c r="A466" s="33"/>
      <c r="B466" s="34"/>
      <c r="C466" s="33"/>
      <c r="D466" s="167" t="s">
        <v>1491</v>
      </c>
      <c r="E466" s="33"/>
      <c r="F466" s="178" t="s">
        <v>1788</v>
      </c>
      <c r="G466" s="33"/>
      <c r="H466" s="33"/>
      <c r="I466" s="92"/>
      <c r="J466" s="33"/>
      <c r="K466" s="33"/>
      <c r="L466" s="34"/>
      <c r="M466" s="176"/>
      <c r="N466" s="177"/>
      <c r="O466" s="54"/>
      <c r="P466" s="54"/>
      <c r="Q466" s="54"/>
      <c r="R466" s="54"/>
      <c r="S466" s="54"/>
      <c r="T466" s="55"/>
      <c r="U466" s="33"/>
      <c r="V466" s="33"/>
      <c r="W466" s="33"/>
      <c r="X466" s="33"/>
      <c r="Y466" s="33"/>
      <c r="Z466" s="33"/>
      <c r="AA466" s="33"/>
      <c r="AB466" s="33"/>
      <c r="AC466" s="33"/>
      <c r="AD466" s="33"/>
      <c r="AE466" s="33"/>
      <c r="AT466" s="18" t="s">
        <v>1491</v>
      </c>
      <c r="AU466" s="18" t="s">
        <v>158</v>
      </c>
    </row>
    <row r="467" spans="1:65" s="2" customFormat="1" ht="16.5" customHeight="1">
      <c r="A467" s="33"/>
      <c r="B467" s="152"/>
      <c r="C467" s="153" t="s">
        <v>1409</v>
      </c>
      <c r="D467" s="153" t="s">
        <v>153</v>
      </c>
      <c r="E467" s="154" t="s">
        <v>1959</v>
      </c>
      <c r="F467" s="155" t="s">
        <v>1960</v>
      </c>
      <c r="G467" s="156" t="s">
        <v>451</v>
      </c>
      <c r="H467" s="157">
        <v>0</v>
      </c>
      <c r="I467" s="158"/>
      <c r="J467" s="159">
        <f>ROUND(I467*H467,2)</f>
        <v>0</v>
      </c>
      <c r="K467" s="155" t="s">
        <v>3</v>
      </c>
      <c r="L467" s="34"/>
      <c r="M467" s="160" t="s">
        <v>3</v>
      </c>
      <c r="N467" s="161" t="s">
        <v>43</v>
      </c>
      <c r="O467" s="54"/>
      <c r="P467" s="162">
        <f>O467*H467</f>
        <v>0</v>
      </c>
      <c r="Q467" s="162">
        <v>0</v>
      </c>
      <c r="R467" s="162">
        <f>Q467*H467</f>
        <v>0</v>
      </c>
      <c r="S467" s="162">
        <v>0</v>
      </c>
      <c r="T467" s="163">
        <f>S467*H467</f>
        <v>0</v>
      </c>
      <c r="U467" s="33"/>
      <c r="V467" s="33"/>
      <c r="W467" s="33"/>
      <c r="X467" s="33"/>
      <c r="Y467" s="33"/>
      <c r="Z467" s="33"/>
      <c r="AA467" s="33"/>
      <c r="AB467" s="33"/>
      <c r="AC467" s="33"/>
      <c r="AD467" s="33"/>
      <c r="AE467" s="33"/>
      <c r="AR467" s="164" t="s">
        <v>158</v>
      </c>
      <c r="AT467" s="164" t="s">
        <v>153</v>
      </c>
      <c r="AU467" s="164" t="s">
        <v>158</v>
      </c>
      <c r="AY467" s="18" t="s">
        <v>150</v>
      </c>
      <c r="BE467" s="165">
        <f>IF(N467="základní",J467,0)</f>
        <v>0</v>
      </c>
      <c r="BF467" s="165">
        <f>IF(N467="snížená",J467,0)</f>
        <v>0</v>
      </c>
      <c r="BG467" s="165">
        <f>IF(N467="zákl. přenesená",J467,0)</f>
        <v>0</v>
      </c>
      <c r="BH467" s="165">
        <f>IF(N467="sníž. přenesená",J467,0)</f>
        <v>0</v>
      </c>
      <c r="BI467" s="165">
        <f>IF(N467="nulová",J467,0)</f>
        <v>0</v>
      </c>
      <c r="BJ467" s="18" t="s">
        <v>80</v>
      </c>
      <c r="BK467" s="165">
        <f>ROUND(I467*H467,2)</f>
        <v>0</v>
      </c>
      <c r="BL467" s="18" t="s">
        <v>158</v>
      </c>
      <c r="BM467" s="164" t="s">
        <v>1961</v>
      </c>
    </row>
    <row r="468" spans="1:65" s="2" customFormat="1" ht="19.5">
      <c r="A468" s="33"/>
      <c r="B468" s="34"/>
      <c r="C468" s="33"/>
      <c r="D468" s="167" t="s">
        <v>1491</v>
      </c>
      <c r="E468" s="33"/>
      <c r="F468" s="178" t="s">
        <v>1788</v>
      </c>
      <c r="G468" s="33"/>
      <c r="H468" s="33"/>
      <c r="I468" s="92"/>
      <c r="J468" s="33"/>
      <c r="K468" s="33"/>
      <c r="L468" s="34"/>
      <c r="M468" s="176"/>
      <c r="N468" s="177"/>
      <c r="O468" s="54"/>
      <c r="P468" s="54"/>
      <c r="Q468" s="54"/>
      <c r="R468" s="54"/>
      <c r="S468" s="54"/>
      <c r="T468" s="55"/>
      <c r="U468" s="33"/>
      <c r="V468" s="33"/>
      <c r="W468" s="33"/>
      <c r="X468" s="33"/>
      <c r="Y468" s="33"/>
      <c r="Z468" s="33"/>
      <c r="AA468" s="33"/>
      <c r="AB468" s="33"/>
      <c r="AC468" s="33"/>
      <c r="AD468" s="33"/>
      <c r="AE468" s="33"/>
      <c r="AT468" s="18" t="s">
        <v>1491</v>
      </c>
      <c r="AU468" s="18" t="s">
        <v>158</v>
      </c>
    </row>
    <row r="469" spans="1:65" s="15" customFormat="1" ht="20.85" customHeight="1">
      <c r="B469" s="200"/>
      <c r="D469" s="201" t="s">
        <v>71</v>
      </c>
      <c r="E469" s="201" t="s">
        <v>1631</v>
      </c>
      <c r="F469" s="201" t="s">
        <v>1632</v>
      </c>
      <c r="I469" s="202"/>
      <c r="J469" s="203">
        <f>BK469</f>
        <v>0</v>
      </c>
      <c r="L469" s="200"/>
      <c r="M469" s="204"/>
      <c r="N469" s="205"/>
      <c r="O469" s="205"/>
      <c r="P469" s="206">
        <f>SUM(P470:P471)</f>
        <v>0</v>
      </c>
      <c r="Q469" s="205"/>
      <c r="R469" s="206">
        <f>SUM(R470:R471)</f>
        <v>0</v>
      </c>
      <c r="S469" s="205"/>
      <c r="T469" s="207">
        <f>SUM(T470:T471)</f>
        <v>0</v>
      </c>
      <c r="AR469" s="201" t="s">
        <v>80</v>
      </c>
      <c r="AT469" s="208" t="s">
        <v>71</v>
      </c>
      <c r="AU469" s="208" t="s">
        <v>151</v>
      </c>
      <c r="AY469" s="201" t="s">
        <v>150</v>
      </c>
      <c r="BK469" s="209">
        <f>SUM(BK470:BK471)</f>
        <v>0</v>
      </c>
    </row>
    <row r="470" spans="1:65" s="2" customFormat="1" ht="16.5" customHeight="1">
      <c r="A470" s="33"/>
      <c r="B470" s="152"/>
      <c r="C470" s="153" t="s">
        <v>1413</v>
      </c>
      <c r="D470" s="153" t="s">
        <v>153</v>
      </c>
      <c r="E470" s="154" t="s">
        <v>1962</v>
      </c>
      <c r="F470" s="155" t="s">
        <v>1963</v>
      </c>
      <c r="G470" s="156" t="s">
        <v>451</v>
      </c>
      <c r="H470" s="157">
        <v>220</v>
      </c>
      <c r="I470" s="158"/>
      <c r="J470" s="159">
        <f>ROUND(I470*H470,2)</f>
        <v>0</v>
      </c>
      <c r="K470" s="155" t="s">
        <v>3</v>
      </c>
      <c r="L470" s="34"/>
      <c r="M470" s="160" t="s">
        <v>3</v>
      </c>
      <c r="N470" s="161" t="s">
        <v>43</v>
      </c>
      <c r="O470" s="54"/>
      <c r="P470" s="162">
        <f>O470*H470</f>
        <v>0</v>
      </c>
      <c r="Q470" s="162">
        <v>0</v>
      </c>
      <c r="R470" s="162">
        <f>Q470*H470</f>
        <v>0</v>
      </c>
      <c r="S470" s="162">
        <v>0</v>
      </c>
      <c r="T470" s="163">
        <f>S470*H470</f>
        <v>0</v>
      </c>
      <c r="U470" s="33"/>
      <c r="V470" s="33"/>
      <c r="W470" s="33"/>
      <c r="X470" s="33"/>
      <c r="Y470" s="33"/>
      <c r="Z470" s="33"/>
      <c r="AA470" s="33"/>
      <c r="AB470" s="33"/>
      <c r="AC470" s="33"/>
      <c r="AD470" s="33"/>
      <c r="AE470" s="33"/>
      <c r="AR470" s="164" t="s">
        <v>158</v>
      </c>
      <c r="AT470" s="164" t="s">
        <v>153</v>
      </c>
      <c r="AU470" s="164" t="s">
        <v>158</v>
      </c>
      <c r="AY470" s="18" t="s">
        <v>150</v>
      </c>
      <c r="BE470" s="165">
        <f>IF(N470="základní",J470,0)</f>
        <v>0</v>
      </c>
      <c r="BF470" s="165">
        <f>IF(N470="snížená",J470,0)</f>
        <v>0</v>
      </c>
      <c r="BG470" s="165">
        <f>IF(N470="zákl. přenesená",J470,0)</f>
        <v>0</v>
      </c>
      <c r="BH470" s="165">
        <f>IF(N470="sníž. přenesená",J470,0)</f>
        <v>0</v>
      </c>
      <c r="BI470" s="165">
        <f>IF(N470="nulová",J470,0)</f>
        <v>0</v>
      </c>
      <c r="BJ470" s="18" t="s">
        <v>80</v>
      </c>
      <c r="BK470" s="165">
        <f>ROUND(I470*H470,2)</f>
        <v>0</v>
      </c>
      <c r="BL470" s="18" t="s">
        <v>158</v>
      </c>
      <c r="BM470" s="164" t="s">
        <v>1964</v>
      </c>
    </row>
    <row r="471" spans="1:65" s="2" customFormat="1" ht="29.25">
      <c r="A471" s="33"/>
      <c r="B471" s="34"/>
      <c r="C471" s="33"/>
      <c r="D471" s="167" t="s">
        <v>1491</v>
      </c>
      <c r="E471" s="33"/>
      <c r="F471" s="178" t="s">
        <v>1613</v>
      </c>
      <c r="G471" s="33"/>
      <c r="H471" s="33"/>
      <c r="I471" s="92"/>
      <c r="J471" s="33"/>
      <c r="K471" s="33"/>
      <c r="L471" s="34"/>
      <c r="M471" s="176"/>
      <c r="N471" s="177"/>
      <c r="O471" s="54"/>
      <c r="P471" s="54"/>
      <c r="Q471" s="54"/>
      <c r="R471" s="54"/>
      <c r="S471" s="54"/>
      <c r="T471" s="55"/>
      <c r="U471" s="33"/>
      <c r="V471" s="33"/>
      <c r="W471" s="33"/>
      <c r="X471" s="33"/>
      <c r="Y471" s="33"/>
      <c r="Z471" s="33"/>
      <c r="AA471" s="33"/>
      <c r="AB471" s="33"/>
      <c r="AC471" s="33"/>
      <c r="AD471" s="33"/>
      <c r="AE471" s="33"/>
      <c r="AT471" s="18" t="s">
        <v>1491</v>
      </c>
      <c r="AU471" s="18" t="s">
        <v>158</v>
      </c>
    </row>
    <row r="472" spans="1:65" s="15" customFormat="1" ht="20.85" customHeight="1">
      <c r="B472" s="200"/>
      <c r="D472" s="201" t="s">
        <v>71</v>
      </c>
      <c r="E472" s="201" t="s">
        <v>1564</v>
      </c>
      <c r="F472" s="201" t="s">
        <v>1565</v>
      </c>
      <c r="I472" s="202"/>
      <c r="J472" s="203">
        <f>BK472</f>
        <v>0</v>
      </c>
      <c r="L472" s="200"/>
      <c r="M472" s="204"/>
      <c r="N472" s="205"/>
      <c r="O472" s="205"/>
      <c r="P472" s="206">
        <f>SUM(P473:P476)</f>
        <v>0</v>
      </c>
      <c r="Q472" s="205"/>
      <c r="R472" s="206">
        <f>SUM(R473:R476)</f>
        <v>0</v>
      </c>
      <c r="S472" s="205"/>
      <c r="T472" s="207">
        <f>SUM(T473:T476)</f>
        <v>0</v>
      </c>
      <c r="AR472" s="201" t="s">
        <v>80</v>
      </c>
      <c r="AT472" s="208" t="s">
        <v>71</v>
      </c>
      <c r="AU472" s="208" t="s">
        <v>151</v>
      </c>
      <c r="AY472" s="201" t="s">
        <v>150</v>
      </c>
      <c r="BK472" s="209">
        <f>SUM(BK473:BK476)</f>
        <v>0</v>
      </c>
    </row>
    <row r="473" spans="1:65" s="2" customFormat="1" ht="16.5" customHeight="1">
      <c r="A473" s="33"/>
      <c r="B473" s="152"/>
      <c r="C473" s="153" t="s">
        <v>1419</v>
      </c>
      <c r="D473" s="153" t="s">
        <v>153</v>
      </c>
      <c r="E473" s="154" t="s">
        <v>1965</v>
      </c>
      <c r="F473" s="155" t="s">
        <v>1966</v>
      </c>
      <c r="G473" s="156" t="s">
        <v>1490</v>
      </c>
      <c r="H473" s="157">
        <v>1</v>
      </c>
      <c r="I473" s="158"/>
      <c r="J473" s="159">
        <f>ROUND(I473*H473,2)</f>
        <v>0</v>
      </c>
      <c r="K473" s="155" t="s">
        <v>3</v>
      </c>
      <c r="L473" s="34"/>
      <c r="M473" s="160" t="s">
        <v>3</v>
      </c>
      <c r="N473" s="161" t="s">
        <v>43</v>
      </c>
      <c r="O473" s="54"/>
      <c r="P473" s="162">
        <f>O473*H473</f>
        <v>0</v>
      </c>
      <c r="Q473" s="162">
        <v>0</v>
      </c>
      <c r="R473" s="162">
        <f>Q473*H473</f>
        <v>0</v>
      </c>
      <c r="S473" s="162">
        <v>0</v>
      </c>
      <c r="T473" s="163">
        <f>S473*H473</f>
        <v>0</v>
      </c>
      <c r="U473" s="33"/>
      <c r="V473" s="33"/>
      <c r="W473" s="33"/>
      <c r="X473" s="33"/>
      <c r="Y473" s="33"/>
      <c r="Z473" s="33"/>
      <c r="AA473" s="33"/>
      <c r="AB473" s="33"/>
      <c r="AC473" s="33"/>
      <c r="AD473" s="33"/>
      <c r="AE473" s="33"/>
      <c r="AR473" s="164" t="s">
        <v>158</v>
      </c>
      <c r="AT473" s="164" t="s">
        <v>153</v>
      </c>
      <c r="AU473" s="164" t="s">
        <v>158</v>
      </c>
      <c r="AY473" s="18" t="s">
        <v>150</v>
      </c>
      <c r="BE473" s="165">
        <f>IF(N473="základní",J473,0)</f>
        <v>0</v>
      </c>
      <c r="BF473" s="165">
        <f>IF(N473="snížená",J473,0)</f>
        <v>0</v>
      </c>
      <c r="BG473" s="165">
        <f>IF(N473="zákl. přenesená",J473,0)</f>
        <v>0</v>
      </c>
      <c r="BH473" s="165">
        <f>IF(N473="sníž. přenesená",J473,0)</f>
        <v>0</v>
      </c>
      <c r="BI473" s="165">
        <f>IF(N473="nulová",J473,0)</f>
        <v>0</v>
      </c>
      <c r="BJ473" s="18" t="s">
        <v>80</v>
      </c>
      <c r="BK473" s="165">
        <f>ROUND(I473*H473,2)</f>
        <v>0</v>
      </c>
      <c r="BL473" s="18" t="s">
        <v>158</v>
      </c>
      <c r="BM473" s="164" t="s">
        <v>1967</v>
      </c>
    </row>
    <row r="474" spans="1:65" s="2" customFormat="1" ht="16.5" customHeight="1">
      <c r="A474" s="33"/>
      <c r="B474" s="152"/>
      <c r="C474" s="153" t="s">
        <v>1427</v>
      </c>
      <c r="D474" s="153" t="s">
        <v>153</v>
      </c>
      <c r="E474" s="154" t="s">
        <v>1968</v>
      </c>
      <c r="F474" s="155" t="s">
        <v>1969</v>
      </c>
      <c r="G474" s="156" t="s">
        <v>1490</v>
      </c>
      <c r="H474" s="157">
        <v>1</v>
      </c>
      <c r="I474" s="158"/>
      <c r="J474" s="159">
        <f>ROUND(I474*H474,2)</f>
        <v>0</v>
      </c>
      <c r="K474" s="155" t="s">
        <v>3</v>
      </c>
      <c r="L474" s="34"/>
      <c r="M474" s="160" t="s">
        <v>3</v>
      </c>
      <c r="N474" s="161" t="s">
        <v>43</v>
      </c>
      <c r="O474" s="54"/>
      <c r="P474" s="162">
        <f>O474*H474</f>
        <v>0</v>
      </c>
      <c r="Q474" s="162">
        <v>0</v>
      </c>
      <c r="R474" s="162">
        <f>Q474*H474</f>
        <v>0</v>
      </c>
      <c r="S474" s="162">
        <v>0</v>
      </c>
      <c r="T474" s="163">
        <f>S474*H474</f>
        <v>0</v>
      </c>
      <c r="U474" s="33"/>
      <c r="V474" s="33"/>
      <c r="W474" s="33"/>
      <c r="X474" s="33"/>
      <c r="Y474" s="33"/>
      <c r="Z474" s="33"/>
      <c r="AA474" s="33"/>
      <c r="AB474" s="33"/>
      <c r="AC474" s="33"/>
      <c r="AD474" s="33"/>
      <c r="AE474" s="33"/>
      <c r="AR474" s="164" t="s">
        <v>158</v>
      </c>
      <c r="AT474" s="164" t="s">
        <v>153</v>
      </c>
      <c r="AU474" s="164" t="s">
        <v>158</v>
      </c>
      <c r="AY474" s="18" t="s">
        <v>150</v>
      </c>
      <c r="BE474" s="165">
        <f>IF(N474="základní",J474,0)</f>
        <v>0</v>
      </c>
      <c r="BF474" s="165">
        <f>IF(N474="snížená",J474,0)</f>
        <v>0</v>
      </c>
      <c r="BG474" s="165">
        <f>IF(N474="zákl. přenesená",J474,0)</f>
        <v>0</v>
      </c>
      <c r="BH474" s="165">
        <f>IF(N474="sníž. přenesená",J474,0)</f>
        <v>0</v>
      </c>
      <c r="BI474" s="165">
        <f>IF(N474="nulová",J474,0)</f>
        <v>0</v>
      </c>
      <c r="BJ474" s="18" t="s">
        <v>80</v>
      </c>
      <c r="BK474" s="165">
        <f>ROUND(I474*H474,2)</f>
        <v>0</v>
      </c>
      <c r="BL474" s="18" t="s">
        <v>158</v>
      </c>
      <c r="BM474" s="164" t="s">
        <v>1970</v>
      </c>
    </row>
    <row r="475" spans="1:65" s="2" customFormat="1" ht="16.5" customHeight="1">
      <c r="A475" s="33"/>
      <c r="B475" s="152"/>
      <c r="C475" s="153" t="s">
        <v>1434</v>
      </c>
      <c r="D475" s="153" t="s">
        <v>153</v>
      </c>
      <c r="E475" s="154" t="s">
        <v>1971</v>
      </c>
      <c r="F475" s="155" t="s">
        <v>1640</v>
      </c>
      <c r="G475" s="156" t="s">
        <v>1972</v>
      </c>
      <c r="H475" s="157">
        <v>1</v>
      </c>
      <c r="I475" s="158"/>
      <c r="J475" s="159">
        <f>ROUND(I475*H475,2)</f>
        <v>0</v>
      </c>
      <c r="K475" s="155" t="s">
        <v>3</v>
      </c>
      <c r="L475" s="34"/>
      <c r="M475" s="160" t="s">
        <v>3</v>
      </c>
      <c r="N475" s="161" t="s">
        <v>43</v>
      </c>
      <c r="O475" s="54"/>
      <c r="P475" s="162">
        <f>O475*H475</f>
        <v>0</v>
      </c>
      <c r="Q475" s="162">
        <v>0</v>
      </c>
      <c r="R475" s="162">
        <f>Q475*H475</f>
        <v>0</v>
      </c>
      <c r="S475" s="162">
        <v>0</v>
      </c>
      <c r="T475" s="163">
        <f>S475*H475</f>
        <v>0</v>
      </c>
      <c r="U475" s="33"/>
      <c r="V475" s="33"/>
      <c r="W475" s="33"/>
      <c r="X475" s="33"/>
      <c r="Y475" s="33"/>
      <c r="Z475" s="33"/>
      <c r="AA475" s="33"/>
      <c r="AB475" s="33"/>
      <c r="AC475" s="33"/>
      <c r="AD475" s="33"/>
      <c r="AE475" s="33"/>
      <c r="AR475" s="164" t="s">
        <v>158</v>
      </c>
      <c r="AT475" s="164" t="s">
        <v>153</v>
      </c>
      <c r="AU475" s="164" t="s">
        <v>158</v>
      </c>
      <c r="AY475" s="18" t="s">
        <v>150</v>
      </c>
      <c r="BE475" s="165">
        <f>IF(N475="základní",J475,0)</f>
        <v>0</v>
      </c>
      <c r="BF475" s="165">
        <f>IF(N475="snížená",J475,0)</f>
        <v>0</v>
      </c>
      <c r="BG475" s="165">
        <f>IF(N475="zákl. přenesená",J475,0)</f>
        <v>0</v>
      </c>
      <c r="BH475" s="165">
        <f>IF(N475="sníž. přenesená",J475,0)</f>
        <v>0</v>
      </c>
      <c r="BI475" s="165">
        <f>IF(N475="nulová",J475,0)</f>
        <v>0</v>
      </c>
      <c r="BJ475" s="18" t="s">
        <v>80</v>
      </c>
      <c r="BK475" s="165">
        <f>ROUND(I475*H475,2)</f>
        <v>0</v>
      </c>
      <c r="BL475" s="18" t="s">
        <v>158</v>
      </c>
      <c r="BM475" s="164" t="s">
        <v>1973</v>
      </c>
    </row>
    <row r="476" spans="1:65" s="2" customFormat="1" ht="16.5" customHeight="1">
      <c r="A476" s="33"/>
      <c r="B476" s="152"/>
      <c r="C476" s="153" t="s">
        <v>1438</v>
      </c>
      <c r="D476" s="153" t="s">
        <v>153</v>
      </c>
      <c r="E476" s="154" t="s">
        <v>1974</v>
      </c>
      <c r="F476" s="155" t="s">
        <v>1581</v>
      </c>
      <c r="G476" s="156" t="s">
        <v>1009</v>
      </c>
      <c r="H476" s="157">
        <v>1</v>
      </c>
      <c r="I476" s="158"/>
      <c r="J476" s="159">
        <f>ROUND(I476*H476,2)</f>
        <v>0</v>
      </c>
      <c r="K476" s="155" t="s">
        <v>3</v>
      </c>
      <c r="L476" s="34"/>
      <c r="M476" s="160" t="s">
        <v>3</v>
      </c>
      <c r="N476" s="161" t="s">
        <v>43</v>
      </c>
      <c r="O476" s="54"/>
      <c r="P476" s="162">
        <f>O476*H476</f>
        <v>0</v>
      </c>
      <c r="Q476" s="162">
        <v>0</v>
      </c>
      <c r="R476" s="162">
        <f>Q476*H476</f>
        <v>0</v>
      </c>
      <c r="S476" s="162">
        <v>0</v>
      </c>
      <c r="T476" s="163">
        <f>S476*H476</f>
        <v>0</v>
      </c>
      <c r="U476" s="33"/>
      <c r="V476" s="33"/>
      <c r="W476" s="33"/>
      <c r="X476" s="33"/>
      <c r="Y476" s="33"/>
      <c r="Z476" s="33"/>
      <c r="AA476" s="33"/>
      <c r="AB476" s="33"/>
      <c r="AC476" s="33"/>
      <c r="AD476" s="33"/>
      <c r="AE476" s="33"/>
      <c r="AR476" s="164" t="s">
        <v>158</v>
      </c>
      <c r="AT476" s="164" t="s">
        <v>153</v>
      </c>
      <c r="AU476" s="164" t="s">
        <v>158</v>
      </c>
      <c r="AY476" s="18" t="s">
        <v>150</v>
      </c>
      <c r="BE476" s="165">
        <f>IF(N476="základní",J476,0)</f>
        <v>0</v>
      </c>
      <c r="BF476" s="165">
        <f>IF(N476="snížená",J476,0)</f>
        <v>0</v>
      </c>
      <c r="BG476" s="165">
        <f>IF(N476="zákl. přenesená",J476,0)</f>
        <v>0</v>
      </c>
      <c r="BH476" s="165">
        <f>IF(N476="sníž. přenesená",J476,0)</f>
        <v>0</v>
      </c>
      <c r="BI476" s="165">
        <f>IF(N476="nulová",J476,0)</f>
        <v>0</v>
      </c>
      <c r="BJ476" s="18" t="s">
        <v>80</v>
      </c>
      <c r="BK476" s="165">
        <f>ROUND(I476*H476,2)</f>
        <v>0</v>
      </c>
      <c r="BL476" s="18" t="s">
        <v>158</v>
      </c>
      <c r="BM476" s="164" t="s">
        <v>1975</v>
      </c>
    </row>
    <row r="477" spans="1:65" s="12" customFormat="1" ht="20.85" customHeight="1">
      <c r="B477" s="139"/>
      <c r="D477" s="140" t="s">
        <v>71</v>
      </c>
      <c r="E477" s="150" t="s">
        <v>1976</v>
      </c>
      <c r="F477" s="150" t="s">
        <v>1977</v>
      </c>
      <c r="I477" s="142"/>
      <c r="J477" s="151">
        <f>BK477</f>
        <v>0</v>
      </c>
      <c r="L477" s="139"/>
      <c r="M477" s="144"/>
      <c r="N477" s="145"/>
      <c r="O477" s="145"/>
      <c r="P477" s="146">
        <f>P478+P497+P508+P510+P512+P518+P527</f>
        <v>0</v>
      </c>
      <c r="Q477" s="145"/>
      <c r="R477" s="146">
        <f>R478+R497+R508+R510+R512+R518+R527</f>
        <v>0</v>
      </c>
      <c r="S477" s="145"/>
      <c r="T477" s="147">
        <f>T478+T497+T508+T510+T512+T518+T527</f>
        <v>0</v>
      </c>
      <c r="AR477" s="140" t="s">
        <v>82</v>
      </c>
      <c r="AT477" s="148" t="s">
        <v>71</v>
      </c>
      <c r="AU477" s="148" t="s">
        <v>82</v>
      </c>
      <c r="AY477" s="140" t="s">
        <v>150</v>
      </c>
      <c r="BK477" s="149">
        <f>BK478+BK497+BK508+BK510+BK512+BK518+BK527</f>
        <v>0</v>
      </c>
    </row>
    <row r="478" spans="1:65" s="15" customFormat="1" ht="20.85" customHeight="1">
      <c r="B478" s="200"/>
      <c r="D478" s="201" t="s">
        <v>71</v>
      </c>
      <c r="E478" s="201" t="s">
        <v>1487</v>
      </c>
      <c r="F478" s="201" t="s">
        <v>1488</v>
      </c>
      <c r="I478" s="202"/>
      <c r="J478" s="203">
        <f>BK478</f>
        <v>0</v>
      </c>
      <c r="L478" s="200"/>
      <c r="M478" s="204"/>
      <c r="N478" s="205"/>
      <c r="O478" s="205"/>
      <c r="P478" s="206">
        <f>SUM(P479:P496)</f>
        <v>0</v>
      </c>
      <c r="Q478" s="205"/>
      <c r="R478" s="206">
        <f>SUM(R479:R496)</f>
        <v>0</v>
      </c>
      <c r="S478" s="205"/>
      <c r="T478" s="207">
        <f>SUM(T479:T496)</f>
        <v>0</v>
      </c>
      <c r="AR478" s="201" t="s">
        <v>80</v>
      </c>
      <c r="AT478" s="208" t="s">
        <v>71</v>
      </c>
      <c r="AU478" s="208" t="s">
        <v>151</v>
      </c>
      <c r="AY478" s="201" t="s">
        <v>150</v>
      </c>
      <c r="BK478" s="209">
        <f>SUM(BK479:BK496)</f>
        <v>0</v>
      </c>
    </row>
    <row r="479" spans="1:65" s="2" customFormat="1" ht="24" customHeight="1">
      <c r="A479" s="33"/>
      <c r="B479" s="152"/>
      <c r="C479" s="153" t="s">
        <v>1443</v>
      </c>
      <c r="D479" s="153" t="s">
        <v>153</v>
      </c>
      <c r="E479" s="154" t="s">
        <v>1978</v>
      </c>
      <c r="F479" s="155" t="s">
        <v>1979</v>
      </c>
      <c r="G479" s="156" t="s">
        <v>1490</v>
      </c>
      <c r="H479" s="157">
        <v>2</v>
      </c>
      <c r="I479" s="158"/>
      <c r="J479" s="159">
        <f>ROUND(I479*H479,2)</f>
        <v>0</v>
      </c>
      <c r="K479" s="155" t="s">
        <v>3</v>
      </c>
      <c r="L479" s="34"/>
      <c r="M479" s="160" t="s">
        <v>3</v>
      </c>
      <c r="N479" s="161" t="s">
        <v>43</v>
      </c>
      <c r="O479" s="54"/>
      <c r="P479" s="162">
        <f>O479*H479</f>
        <v>0</v>
      </c>
      <c r="Q479" s="162">
        <v>0</v>
      </c>
      <c r="R479" s="162">
        <f>Q479*H479</f>
        <v>0</v>
      </c>
      <c r="S479" s="162">
        <v>0</v>
      </c>
      <c r="T479" s="163">
        <f>S479*H479</f>
        <v>0</v>
      </c>
      <c r="U479" s="33"/>
      <c r="V479" s="33"/>
      <c r="W479" s="33"/>
      <c r="X479" s="33"/>
      <c r="Y479" s="33"/>
      <c r="Z479" s="33"/>
      <c r="AA479" s="33"/>
      <c r="AB479" s="33"/>
      <c r="AC479" s="33"/>
      <c r="AD479" s="33"/>
      <c r="AE479" s="33"/>
      <c r="AR479" s="164" t="s">
        <v>158</v>
      </c>
      <c r="AT479" s="164" t="s">
        <v>153</v>
      </c>
      <c r="AU479" s="164" t="s">
        <v>158</v>
      </c>
      <c r="AY479" s="18" t="s">
        <v>150</v>
      </c>
      <c r="BE479" s="165">
        <f>IF(N479="základní",J479,0)</f>
        <v>0</v>
      </c>
      <c r="BF479" s="165">
        <f>IF(N479="snížená",J479,0)</f>
        <v>0</v>
      </c>
      <c r="BG479" s="165">
        <f>IF(N479="zákl. přenesená",J479,0)</f>
        <v>0</v>
      </c>
      <c r="BH479" s="165">
        <f>IF(N479="sníž. přenesená",J479,0)</f>
        <v>0</v>
      </c>
      <c r="BI479" s="165">
        <f>IF(N479="nulová",J479,0)</f>
        <v>0</v>
      </c>
      <c r="BJ479" s="18" t="s">
        <v>80</v>
      </c>
      <c r="BK479" s="165">
        <f>ROUND(I479*H479,2)</f>
        <v>0</v>
      </c>
      <c r="BL479" s="18" t="s">
        <v>158</v>
      </c>
      <c r="BM479" s="164" t="s">
        <v>1556</v>
      </c>
    </row>
    <row r="480" spans="1:65" s="2" customFormat="1" ht="19.5">
      <c r="A480" s="33"/>
      <c r="B480" s="34"/>
      <c r="C480" s="33"/>
      <c r="D480" s="167" t="s">
        <v>1491</v>
      </c>
      <c r="E480" s="33"/>
      <c r="F480" s="178" t="s">
        <v>1980</v>
      </c>
      <c r="G480" s="33"/>
      <c r="H480" s="33"/>
      <c r="I480" s="92"/>
      <c r="J480" s="33"/>
      <c r="K480" s="33"/>
      <c r="L480" s="34"/>
      <c r="M480" s="176"/>
      <c r="N480" s="177"/>
      <c r="O480" s="54"/>
      <c r="P480" s="54"/>
      <c r="Q480" s="54"/>
      <c r="R480" s="54"/>
      <c r="S480" s="54"/>
      <c r="T480" s="55"/>
      <c r="U480" s="33"/>
      <c r="V480" s="33"/>
      <c r="W480" s="33"/>
      <c r="X480" s="33"/>
      <c r="Y480" s="33"/>
      <c r="Z480" s="33"/>
      <c r="AA480" s="33"/>
      <c r="AB480" s="33"/>
      <c r="AC480" s="33"/>
      <c r="AD480" s="33"/>
      <c r="AE480" s="33"/>
      <c r="AT480" s="18" t="s">
        <v>1491</v>
      </c>
      <c r="AU480" s="18" t="s">
        <v>158</v>
      </c>
    </row>
    <row r="481" spans="1:65" s="2" customFormat="1" ht="24" customHeight="1">
      <c r="A481" s="33"/>
      <c r="B481" s="152"/>
      <c r="C481" s="153" t="s">
        <v>1448</v>
      </c>
      <c r="D481" s="153" t="s">
        <v>153</v>
      </c>
      <c r="E481" s="154" t="s">
        <v>1981</v>
      </c>
      <c r="F481" s="155" t="s">
        <v>1982</v>
      </c>
      <c r="G481" s="156" t="s">
        <v>1490</v>
      </c>
      <c r="H481" s="157">
        <v>1</v>
      </c>
      <c r="I481" s="158"/>
      <c r="J481" s="159">
        <f>ROUND(I481*H481,2)</f>
        <v>0</v>
      </c>
      <c r="K481" s="155" t="s">
        <v>3</v>
      </c>
      <c r="L481" s="34"/>
      <c r="M481" s="160" t="s">
        <v>3</v>
      </c>
      <c r="N481" s="161" t="s">
        <v>43</v>
      </c>
      <c r="O481" s="54"/>
      <c r="P481" s="162">
        <f>O481*H481</f>
        <v>0</v>
      </c>
      <c r="Q481" s="162">
        <v>0</v>
      </c>
      <c r="R481" s="162">
        <f>Q481*H481</f>
        <v>0</v>
      </c>
      <c r="S481" s="162">
        <v>0</v>
      </c>
      <c r="T481" s="163">
        <f>S481*H481</f>
        <v>0</v>
      </c>
      <c r="U481" s="33"/>
      <c r="V481" s="33"/>
      <c r="W481" s="33"/>
      <c r="X481" s="33"/>
      <c r="Y481" s="33"/>
      <c r="Z481" s="33"/>
      <c r="AA481" s="33"/>
      <c r="AB481" s="33"/>
      <c r="AC481" s="33"/>
      <c r="AD481" s="33"/>
      <c r="AE481" s="33"/>
      <c r="AR481" s="164" t="s">
        <v>158</v>
      </c>
      <c r="AT481" s="164" t="s">
        <v>153</v>
      </c>
      <c r="AU481" s="164" t="s">
        <v>158</v>
      </c>
      <c r="AY481" s="18" t="s">
        <v>150</v>
      </c>
      <c r="BE481" s="165">
        <f>IF(N481="základní",J481,0)</f>
        <v>0</v>
      </c>
      <c r="BF481" s="165">
        <f>IF(N481="snížená",J481,0)</f>
        <v>0</v>
      </c>
      <c r="BG481" s="165">
        <f>IF(N481="zákl. přenesená",J481,0)</f>
        <v>0</v>
      </c>
      <c r="BH481" s="165">
        <f>IF(N481="sníž. přenesená",J481,0)</f>
        <v>0</v>
      </c>
      <c r="BI481" s="165">
        <f>IF(N481="nulová",J481,0)</f>
        <v>0</v>
      </c>
      <c r="BJ481" s="18" t="s">
        <v>80</v>
      </c>
      <c r="BK481" s="165">
        <f>ROUND(I481*H481,2)</f>
        <v>0</v>
      </c>
      <c r="BL481" s="18" t="s">
        <v>158</v>
      </c>
      <c r="BM481" s="164" t="s">
        <v>1560</v>
      </c>
    </row>
    <row r="482" spans="1:65" s="2" customFormat="1" ht="29.25">
      <c r="A482" s="33"/>
      <c r="B482" s="34"/>
      <c r="C482" s="33"/>
      <c r="D482" s="167" t="s">
        <v>1491</v>
      </c>
      <c r="E482" s="33"/>
      <c r="F482" s="178" t="s">
        <v>1983</v>
      </c>
      <c r="G482" s="33"/>
      <c r="H482" s="33"/>
      <c r="I482" s="92"/>
      <c r="J482" s="33"/>
      <c r="K482" s="33"/>
      <c r="L482" s="34"/>
      <c r="M482" s="176"/>
      <c r="N482" s="177"/>
      <c r="O482" s="54"/>
      <c r="P482" s="54"/>
      <c r="Q482" s="54"/>
      <c r="R482" s="54"/>
      <c r="S482" s="54"/>
      <c r="T482" s="55"/>
      <c r="U482" s="33"/>
      <c r="V482" s="33"/>
      <c r="W482" s="33"/>
      <c r="X482" s="33"/>
      <c r="Y482" s="33"/>
      <c r="Z482" s="33"/>
      <c r="AA482" s="33"/>
      <c r="AB482" s="33"/>
      <c r="AC482" s="33"/>
      <c r="AD482" s="33"/>
      <c r="AE482" s="33"/>
      <c r="AT482" s="18" t="s">
        <v>1491</v>
      </c>
      <c r="AU482" s="18" t="s">
        <v>158</v>
      </c>
    </row>
    <row r="483" spans="1:65" s="2" customFormat="1" ht="24" customHeight="1">
      <c r="A483" s="33"/>
      <c r="B483" s="152"/>
      <c r="C483" s="153" t="s">
        <v>1453</v>
      </c>
      <c r="D483" s="153" t="s">
        <v>153</v>
      </c>
      <c r="E483" s="154" t="s">
        <v>1984</v>
      </c>
      <c r="F483" s="155" t="s">
        <v>1985</v>
      </c>
      <c r="G483" s="156" t="s">
        <v>1490</v>
      </c>
      <c r="H483" s="157">
        <v>0</v>
      </c>
      <c r="I483" s="158"/>
      <c r="J483" s="159">
        <f>ROUND(I483*H483,2)</f>
        <v>0</v>
      </c>
      <c r="K483" s="155" t="s">
        <v>3</v>
      </c>
      <c r="L483" s="34"/>
      <c r="M483" s="160" t="s">
        <v>3</v>
      </c>
      <c r="N483" s="161" t="s">
        <v>43</v>
      </c>
      <c r="O483" s="54"/>
      <c r="P483" s="162">
        <f>O483*H483</f>
        <v>0</v>
      </c>
      <c r="Q483" s="162">
        <v>0</v>
      </c>
      <c r="R483" s="162">
        <f>Q483*H483</f>
        <v>0</v>
      </c>
      <c r="S483" s="162">
        <v>0</v>
      </c>
      <c r="T483" s="163">
        <f>S483*H483</f>
        <v>0</v>
      </c>
      <c r="U483" s="33"/>
      <c r="V483" s="33"/>
      <c r="W483" s="33"/>
      <c r="X483" s="33"/>
      <c r="Y483" s="33"/>
      <c r="Z483" s="33"/>
      <c r="AA483" s="33"/>
      <c r="AB483" s="33"/>
      <c r="AC483" s="33"/>
      <c r="AD483" s="33"/>
      <c r="AE483" s="33"/>
      <c r="AR483" s="164" t="s">
        <v>158</v>
      </c>
      <c r="AT483" s="164" t="s">
        <v>153</v>
      </c>
      <c r="AU483" s="164" t="s">
        <v>158</v>
      </c>
      <c r="AY483" s="18" t="s">
        <v>150</v>
      </c>
      <c r="BE483" s="165">
        <f>IF(N483="základní",J483,0)</f>
        <v>0</v>
      </c>
      <c r="BF483" s="165">
        <f>IF(N483="snížená",J483,0)</f>
        <v>0</v>
      </c>
      <c r="BG483" s="165">
        <f>IF(N483="zákl. přenesená",J483,0)</f>
        <v>0</v>
      </c>
      <c r="BH483" s="165">
        <f>IF(N483="sníž. přenesená",J483,0)</f>
        <v>0</v>
      </c>
      <c r="BI483" s="165">
        <f>IF(N483="nulová",J483,0)</f>
        <v>0</v>
      </c>
      <c r="BJ483" s="18" t="s">
        <v>80</v>
      </c>
      <c r="BK483" s="165">
        <f>ROUND(I483*H483,2)</f>
        <v>0</v>
      </c>
      <c r="BL483" s="18" t="s">
        <v>158</v>
      </c>
      <c r="BM483" s="164" t="s">
        <v>1855</v>
      </c>
    </row>
    <row r="484" spans="1:65" s="2" customFormat="1" ht="19.5">
      <c r="A484" s="33"/>
      <c r="B484" s="34"/>
      <c r="C484" s="33"/>
      <c r="D484" s="167" t="s">
        <v>1491</v>
      </c>
      <c r="E484" s="33"/>
      <c r="F484" s="178" t="s">
        <v>1986</v>
      </c>
      <c r="G484" s="33"/>
      <c r="H484" s="33"/>
      <c r="I484" s="92"/>
      <c r="J484" s="33"/>
      <c r="K484" s="33"/>
      <c r="L484" s="34"/>
      <c r="M484" s="176"/>
      <c r="N484" s="177"/>
      <c r="O484" s="54"/>
      <c r="P484" s="54"/>
      <c r="Q484" s="54"/>
      <c r="R484" s="54"/>
      <c r="S484" s="54"/>
      <c r="T484" s="55"/>
      <c r="U484" s="33"/>
      <c r="V484" s="33"/>
      <c r="W484" s="33"/>
      <c r="X484" s="33"/>
      <c r="Y484" s="33"/>
      <c r="Z484" s="33"/>
      <c r="AA484" s="33"/>
      <c r="AB484" s="33"/>
      <c r="AC484" s="33"/>
      <c r="AD484" s="33"/>
      <c r="AE484" s="33"/>
      <c r="AT484" s="18" t="s">
        <v>1491</v>
      </c>
      <c r="AU484" s="18" t="s">
        <v>158</v>
      </c>
    </row>
    <row r="485" spans="1:65" s="2" customFormat="1" ht="16.5" customHeight="1">
      <c r="A485" s="33"/>
      <c r="B485" s="152"/>
      <c r="C485" s="153" t="s">
        <v>1457</v>
      </c>
      <c r="D485" s="153" t="s">
        <v>153</v>
      </c>
      <c r="E485" s="154" t="s">
        <v>1987</v>
      </c>
      <c r="F485" s="155" t="s">
        <v>1988</v>
      </c>
      <c r="G485" s="156" t="s">
        <v>1490</v>
      </c>
      <c r="H485" s="157">
        <v>2</v>
      </c>
      <c r="I485" s="158"/>
      <c r="J485" s="159">
        <f>ROUND(I485*H485,2)</f>
        <v>0</v>
      </c>
      <c r="K485" s="155" t="s">
        <v>3</v>
      </c>
      <c r="L485" s="34"/>
      <c r="M485" s="160" t="s">
        <v>3</v>
      </c>
      <c r="N485" s="161" t="s">
        <v>43</v>
      </c>
      <c r="O485" s="54"/>
      <c r="P485" s="162">
        <f>O485*H485</f>
        <v>0</v>
      </c>
      <c r="Q485" s="162">
        <v>0</v>
      </c>
      <c r="R485" s="162">
        <f>Q485*H485</f>
        <v>0</v>
      </c>
      <c r="S485" s="162">
        <v>0</v>
      </c>
      <c r="T485" s="163">
        <f>S485*H485</f>
        <v>0</v>
      </c>
      <c r="U485" s="33"/>
      <c r="V485" s="33"/>
      <c r="W485" s="33"/>
      <c r="X485" s="33"/>
      <c r="Y485" s="33"/>
      <c r="Z485" s="33"/>
      <c r="AA485" s="33"/>
      <c r="AB485" s="33"/>
      <c r="AC485" s="33"/>
      <c r="AD485" s="33"/>
      <c r="AE485" s="33"/>
      <c r="AR485" s="164" t="s">
        <v>158</v>
      </c>
      <c r="AT485" s="164" t="s">
        <v>153</v>
      </c>
      <c r="AU485" s="164" t="s">
        <v>158</v>
      </c>
      <c r="AY485" s="18" t="s">
        <v>150</v>
      </c>
      <c r="BE485" s="165">
        <f>IF(N485="základní",J485,0)</f>
        <v>0</v>
      </c>
      <c r="BF485" s="165">
        <f>IF(N485="snížená",J485,0)</f>
        <v>0</v>
      </c>
      <c r="BG485" s="165">
        <f>IF(N485="zákl. přenesená",J485,0)</f>
        <v>0</v>
      </c>
      <c r="BH485" s="165">
        <f>IF(N485="sníž. přenesená",J485,0)</f>
        <v>0</v>
      </c>
      <c r="BI485" s="165">
        <f>IF(N485="nulová",J485,0)</f>
        <v>0</v>
      </c>
      <c r="BJ485" s="18" t="s">
        <v>80</v>
      </c>
      <c r="BK485" s="165">
        <f>ROUND(I485*H485,2)</f>
        <v>0</v>
      </c>
      <c r="BL485" s="18" t="s">
        <v>158</v>
      </c>
      <c r="BM485" s="164" t="s">
        <v>1989</v>
      </c>
    </row>
    <row r="486" spans="1:65" s="2" customFormat="1" ht="19.5">
      <c r="A486" s="33"/>
      <c r="B486" s="34"/>
      <c r="C486" s="33"/>
      <c r="D486" s="167" t="s">
        <v>1491</v>
      </c>
      <c r="E486" s="33"/>
      <c r="F486" s="178" t="s">
        <v>1990</v>
      </c>
      <c r="G486" s="33"/>
      <c r="H486" s="33"/>
      <c r="I486" s="92"/>
      <c r="J486" s="33"/>
      <c r="K486" s="33"/>
      <c r="L486" s="34"/>
      <c r="M486" s="176"/>
      <c r="N486" s="177"/>
      <c r="O486" s="54"/>
      <c r="P486" s="54"/>
      <c r="Q486" s="54"/>
      <c r="R486" s="54"/>
      <c r="S486" s="54"/>
      <c r="T486" s="55"/>
      <c r="U486" s="33"/>
      <c r="V486" s="33"/>
      <c r="W486" s="33"/>
      <c r="X486" s="33"/>
      <c r="Y486" s="33"/>
      <c r="Z486" s="33"/>
      <c r="AA486" s="33"/>
      <c r="AB486" s="33"/>
      <c r="AC486" s="33"/>
      <c r="AD486" s="33"/>
      <c r="AE486" s="33"/>
      <c r="AT486" s="18" t="s">
        <v>1491</v>
      </c>
      <c r="AU486" s="18" t="s">
        <v>158</v>
      </c>
    </row>
    <row r="487" spans="1:65" s="2" customFormat="1" ht="16.5" customHeight="1">
      <c r="A487" s="33"/>
      <c r="B487" s="152"/>
      <c r="C487" s="153" t="s">
        <v>1702</v>
      </c>
      <c r="D487" s="153" t="s">
        <v>153</v>
      </c>
      <c r="E487" s="154" t="s">
        <v>1991</v>
      </c>
      <c r="F487" s="155" t="s">
        <v>1992</v>
      </c>
      <c r="G487" s="156" t="s">
        <v>1490</v>
      </c>
      <c r="H487" s="157">
        <v>0</v>
      </c>
      <c r="I487" s="158"/>
      <c r="J487" s="159">
        <f>ROUND(I487*H487,2)</f>
        <v>0</v>
      </c>
      <c r="K487" s="155" t="s">
        <v>3</v>
      </c>
      <c r="L487" s="34"/>
      <c r="M487" s="160" t="s">
        <v>3</v>
      </c>
      <c r="N487" s="161" t="s">
        <v>43</v>
      </c>
      <c r="O487" s="54"/>
      <c r="P487" s="162">
        <f>O487*H487</f>
        <v>0</v>
      </c>
      <c r="Q487" s="162">
        <v>0</v>
      </c>
      <c r="R487" s="162">
        <f>Q487*H487</f>
        <v>0</v>
      </c>
      <c r="S487" s="162">
        <v>0</v>
      </c>
      <c r="T487" s="163">
        <f>S487*H487</f>
        <v>0</v>
      </c>
      <c r="U487" s="33"/>
      <c r="V487" s="33"/>
      <c r="W487" s="33"/>
      <c r="X487" s="33"/>
      <c r="Y487" s="33"/>
      <c r="Z487" s="33"/>
      <c r="AA487" s="33"/>
      <c r="AB487" s="33"/>
      <c r="AC487" s="33"/>
      <c r="AD487" s="33"/>
      <c r="AE487" s="33"/>
      <c r="AR487" s="164" t="s">
        <v>158</v>
      </c>
      <c r="AT487" s="164" t="s">
        <v>153</v>
      </c>
      <c r="AU487" s="164" t="s">
        <v>158</v>
      </c>
      <c r="AY487" s="18" t="s">
        <v>150</v>
      </c>
      <c r="BE487" s="165">
        <f>IF(N487="základní",J487,0)</f>
        <v>0</v>
      </c>
      <c r="BF487" s="165">
        <f>IF(N487="snížená",J487,0)</f>
        <v>0</v>
      </c>
      <c r="BG487" s="165">
        <f>IF(N487="zákl. přenesená",J487,0)</f>
        <v>0</v>
      </c>
      <c r="BH487" s="165">
        <f>IF(N487="sníž. přenesená",J487,0)</f>
        <v>0</v>
      </c>
      <c r="BI487" s="165">
        <f>IF(N487="nulová",J487,0)</f>
        <v>0</v>
      </c>
      <c r="BJ487" s="18" t="s">
        <v>80</v>
      </c>
      <c r="BK487" s="165">
        <f>ROUND(I487*H487,2)</f>
        <v>0</v>
      </c>
      <c r="BL487" s="18" t="s">
        <v>158</v>
      </c>
      <c r="BM487" s="164" t="s">
        <v>1993</v>
      </c>
    </row>
    <row r="488" spans="1:65" s="2" customFormat="1" ht="19.5">
      <c r="A488" s="33"/>
      <c r="B488" s="34"/>
      <c r="C488" s="33"/>
      <c r="D488" s="167" t="s">
        <v>1491</v>
      </c>
      <c r="E488" s="33"/>
      <c r="F488" s="178" t="s">
        <v>1990</v>
      </c>
      <c r="G488" s="33"/>
      <c r="H488" s="33"/>
      <c r="I488" s="92"/>
      <c r="J488" s="33"/>
      <c r="K488" s="33"/>
      <c r="L488" s="34"/>
      <c r="M488" s="176"/>
      <c r="N488" s="177"/>
      <c r="O488" s="54"/>
      <c r="P488" s="54"/>
      <c r="Q488" s="54"/>
      <c r="R488" s="54"/>
      <c r="S488" s="54"/>
      <c r="T488" s="55"/>
      <c r="U488" s="33"/>
      <c r="V488" s="33"/>
      <c r="W488" s="33"/>
      <c r="X488" s="33"/>
      <c r="Y488" s="33"/>
      <c r="Z488" s="33"/>
      <c r="AA488" s="33"/>
      <c r="AB488" s="33"/>
      <c r="AC488" s="33"/>
      <c r="AD488" s="33"/>
      <c r="AE488" s="33"/>
      <c r="AT488" s="18" t="s">
        <v>1491</v>
      </c>
      <c r="AU488" s="18" t="s">
        <v>158</v>
      </c>
    </row>
    <row r="489" spans="1:65" s="2" customFormat="1" ht="16.5" customHeight="1">
      <c r="A489" s="33"/>
      <c r="B489" s="152"/>
      <c r="C489" s="153" t="s">
        <v>1994</v>
      </c>
      <c r="D489" s="153" t="s">
        <v>153</v>
      </c>
      <c r="E489" s="154" t="s">
        <v>1995</v>
      </c>
      <c r="F489" s="155" t="s">
        <v>1665</v>
      </c>
      <c r="G489" s="156" t="s">
        <v>1490</v>
      </c>
      <c r="H489" s="157">
        <v>0</v>
      </c>
      <c r="I489" s="158"/>
      <c r="J489" s="159">
        <f>ROUND(I489*H489,2)</f>
        <v>0</v>
      </c>
      <c r="K489" s="155" t="s">
        <v>3</v>
      </c>
      <c r="L489" s="34"/>
      <c r="M489" s="160" t="s">
        <v>3</v>
      </c>
      <c r="N489" s="161" t="s">
        <v>43</v>
      </c>
      <c r="O489" s="54"/>
      <c r="P489" s="162">
        <f>O489*H489</f>
        <v>0</v>
      </c>
      <c r="Q489" s="162">
        <v>0</v>
      </c>
      <c r="R489" s="162">
        <f>Q489*H489</f>
        <v>0</v>
      </c>
      <c r="S489" s="162">
        <v>0</v>
      </c>
      <c r="T489" s="163">
        <f>S489*H489</f>
        <v>0</v>
      </c>
      <c r="U489" s="33"/>
      <c r="V489" s="33"/>
      <c r="W489" s="33"/>
      <c r="X489" s="33"/>
      <c r="Y489" s="33"/>
      <c r="Z489" s="33"/>
      <c r="AA489" s="33"/>
      <c r="AB489" s="33"/>
      <c r="AC489" s="33"/>
      <c r="AD489" s="33"/>
      <c r="AE489" s="33"/>
      <c r="AR489" s="164" t="s">
        <v>158</v>
      </c>
      <c r="AT489" s="164" t="s">
        <v>153</v>
      </c>
      <c r="AU489" s="164" t="s">
        <v>158</v>
      </c>
      <c r="AY489" s="18" t="s">
        <v>150</v>
      </c>
      <c r="BE489" s="165">
        <f>IF(N489="základní",J489,0)</f>
        <v>0</v>
      </c>
      <c r="BF489" s="165">
        <f>IF(N489="snížená",J489,0)</f>
        <v>0</v>
      </c>
      <c r="BG489" s="165">
        <f>IF(N489="zákl. přenesená",J489,0)</f>
        <v>0</v>
      </c>
      <c r="BH489" s="165">
        <f>IF(N489="sníž. přenesená",J489,0)</f>
        <v>0</v>
      </c>
      <c r="BI489" s="165">
        <f>IF(N489="nulová",J489,0)</f>
        <v>0</v>
      </c>
      <c r="BJ489" s="18" t="s">
        <v>80</v>
      </c>
      <c r="BK489" s="165">
        <f>ROUND(I489*H489,2)</f>
        <v>0</v>
      </c>
      <c r="BL489" s="18" t="s">
        <v>158</v>
      </c>
      <c r="BM489" s="164" t="s">
        <v>1996</v>
      </c>
    </row>
    <row r="490" spans="1:65" s="2" customFormat="1" ht="19.5">
      <c r="A490" s="33"/>
      <c r="B490" s="34"/>
      <c r="C490" s="33"/>
      <c r="D490" s="167" t="s">
        <v>1491</v>
      </c>
      <c r="E490" s="33"/>
      <c r="F490" s="178" t="s">
        <v>1990</v>
      </c>
      <c r="G490" s="33"/>
      <c r="H490" s="33"/>
      <c r="I490" s="92"/>
      <c r="J490" s="33"/>
      <c r="K490" s="33"/>
      <c r="L490" s="34"/>
      <c r="M490" s="176"/>
      <c r="N490" s="177"/>
      <c r="O490" s="54"/>
      <c r="P490" s="54"/>
      <c r="Q490" s="54"/>
      <c r="R490" s="54"/>
      <c r="S490" s="54"/>
      <c r="T490" s="55"/>
      <c r="U490" s="33"/>
      <c r="V490" s="33"/>
      <c r="W490" s="33"/>
      <c r="X490" s="33"/>
      <c r="Y490" s="33"/>
      <c r="Z490" s="33"/>
      <c r="AA490" s="33"/>
      <c r="AB490" s="33"/>
      <c r="AC490" s="33"/>
      <c r="AD490" s="33"/>
      <c r="AE490" s="33"/>
      <c r="AT490" s="18" t="s">
        <v>1491</v>
      </c>
      <c r="AU490" s="18" t="s">
        <v>158</v>
      </c>
    </row>
    <row r="491" spans="1:65" s="2" customFormat="1" ht="16.5" customHeight="1">
      <c r="A491" s="33"/>
      <c r="B491" s="152"/>
      <c r="C491" s="153" t="s">
        <v>1704</v>
      </c>
      <c r="D491" s="153" t="s">
        <v>153</v>
      </c>
      <c r="E491" s="154" t="s">
        <v>1997</v>
      </c>
      <c r="F491" s="155" t="s">
        <v>1998</v>
      </c>
      <c r="G491" s="156" t="s">
        <v>1490</v>
      </c>
      <c r="H491" s="157">
        <v>4</v>
      </c>
      <c r="I491" s="158"/>
      <c r="J491" s="159">
        <f>ROUND(I491*H491,2)</f>
        <v>0</v>
      </c>
      <c r="K491" s="155" t="s">
        <v>3</v>
      </c>
      <c r="L491" s="34"/>
      <c r="M491" s="160" t="s">
        <v>3</v>
      </c>
      <c r="N491" s="161" t="s">
        <v>43</v>
      </c>
      <c r="O491" s="54"/>
      <c r="P491" s="162">
        <f>O491*H491</f>
        <v>0</v>
      </c>
      <c r="Q491" s="162">
        <v>0</v>
      </c>
      <c r="R491" s="162">
        <f>Q491*H491</f>
        <v>0</v>
      </c>
      <c r="S491" s="162">
        <v>0</v>
      </c>
      <c r="T491" s="163">
        <f>S491*H491</f>
        <v>0</v>
      </c>
      <c r="U491" s="33"/>
      <c r="V491" s="33"/>
      <c r="W491" s="33"/>
      <c r="X491" s="33"/>
      <c r="Y491" s="33"/>
      <c r="Z491" s="33"/>
      <c r="AA491" s="33"/>
      <c r="AB491" s="33"/>
      <c r="AC491" s="33"/>
      <c r="AD491" s="33"/>
      <c r="AE491" s="33"/>
      <c r="AR491" s="164" t="s">
        <v>158</v>
      </c>
      <c r="AT491" s="164" t="s">
        <v>153</v>
      </c>
      <c r="AU491" s="164" t="s">
        <v>158</v>
      </c>
      <c r="AY491" s="18" t="s">
        <v>150</v>
      </c>
      <c r="BE491" s="165">
        <f>IF(N491="základní",J491,0)</f>
        <v>0</v>
      </c>
      <c r="BF491" s="165">
        <f>IF(N491="snížená",J491,0)</f>
        <v>0</v>
      </c>
      <c r="BG491" s="165">
        <f>IF(N491="zákl. přenesená",J491,0)</f>
        <v>0</v>
      </c>
      <c r="BH491" s="165">
        <f>IF(N491="sníž. přenesená",J491,0)</f>
        <v>0</v>
      </c>
      <c r="BI491" s="165">
        <f>IF(N491="nulová",J491,0)</f>
        <v>0</v>
      </c>
      <c r="BJ491" s="18" t="s">
        <v>80</v>
      </c>
      <c r="BK491" s="165">
        <f>ROUND(I491*H491,2)</f>
        <v>0</v>
      </c>
      <c r="BL491" s="18" t="s">
        <v>158</v>
      </c>
      <c r="BM491" s="164" t="s">
        <v>1999</v>
      </c>
    </row>
    <row r="492" spans="1:65" s="2" customFormat="1" ht="19.5">
      <c r="A492" s="33"/>
      <c r="B492" s="34"/>
      <c r="C492" s="33"/>
      <c r="D492" s="167" t="s">
        <v>1491</v>
      </c>
      <c r="E492" s="33"/>
      <c r="F492" s="178" t="s">
        <v>1990</v>
      </c>
      <c r="G492" s="33"/>
      <c r="H492" s="33"/>
      <c r="I492" s="92"/>
      <c r="J492" s="33"/>
      <c r="K492" s="33"/>
      <c r="L492" s="34"/>
      <c r="M492" s="176"/>
      <c r="N492" s="177"/>
      <c r="O492" s="54"/>
      <c r="P492" s="54"/>
      <c r="Q492" s="54"/>
      <c r="R492" s="54"/>
      <c r="S492" s="54"/>
      <c r="T492" s="55"/>
      <c r="U492" s="33"/>
      <c r="V492" s="33"/>
      <c r="W492" s="33"/>
      <c r="X492" s="33"/>
      <c r="Y492" s="33"/>
      <c r="Z492" s="33"/>
      <c r="AA492" s="33"/>
      <c r="AB492" s="33"/>
      <c r="AC492" s="33"/>
      <c r="AD492" s="33"/>
      <c r="AE492" s="33"/>
      <c r="AT492" s="18" t="s">
        <v>1491</v>
      </c>
      <c r="AU492" s="18" t="s">
        <v>158</v>
      </c>
    </row>
    <row r="493" spans="1:65" s="2" customFormat="1" ht="24" customHeight="1">
      <c r="A493" s="33"/>
      <c r="B493" s="152"/>
      <c r="C493" s="153" t="s">
        <v>2000</v>
      </c>
      <c r="D493" s="153" t="s">
        <v>153</v>
      </c>
      <c r="E493" s="154" t="s">
        <v>2001</v>
      </c>
      <c r="F493" s="155" t="s">
        <v>2002</v>
      </c>
      <c r="G493" s="156" t="s">
        <v>1490</v>
      </c>
      <c r="H493" s="157">
        <v>1</v>
      </c>
      <c r="I493" s="158"/>
      <c r="J493" s="159">
        <f>ROUND(I493*H493,2)</f>
        <v>0</v>
      </c>
      <c r="K493" s="155" t="s">
        <v>3</v>
      </c>
      <c r="L493" s="34"/>
      <c r="M493" s="160" t="s">
        <v>3</v>
      </c>
      <c r="N493" s="161" t="s">
        <v>43</v>
      </c>
      <c r="O493" s="54"/>
      <c r="P493" s="162">
        <f>O493*H493</f>
        <v>0</v>
      </c>
      <c r="Q493" s="162">
        <v>0</v>
      </c>
      <c r="R493" s="162">
        <f>Q493*H493</f>
        <v>0</v>
      </c>
      <c r="S493" s="162">
        <v>0</v>
      </c>
      <c r="T493" s="163">
        <f>S493*H493</f>
        <v>0</v>
      </c>
      <c r="U493" s="33"/>
      <c r="V493" s="33"/>
      <c r="W493" s="33"/>
      <c r="X493" s="33"/>
      <c r="Y493" s="33"/>
      <c r="Z493" s="33"/>
      <c r="AA493" s="33"/>
      <c r="AB493" s="33"/>
      <c r="AC493" s="33"/>
      <c r="AD493" s="33"/>
      <c r="AE493" s="33"/>
      <c r="AR493" s="164" t="s">
        <v>158</v>
      </c>
      <c r="AT493" s="164" t="s">
        <v>153</v>
      </c>
      <c r="AU493" s="164" t="s">
        <v>158</v>
      </c>
      <c r="AY493" s="18" t="s">
        <v>150</v>
      </c>
      <c r="BE493" s="165">
        <f>IF(N493="základní",J493,0)</f>
        <v>0</v>
      </c>
      <c r="BF493" s="165">
        <f>IF(N493="snížená",J493,0)</f>
        <v>0</v>
      </c>
      <c r="BG493" s="165">
        <f>IF(N493="zákl. přenesená",J493,0)</f>
        <v>0</v>
      </c>
      <c r="BH493" s="165">
        <f>IF(N493="sníž. přenesená",J493,0)</f>
        <v>0</v>
      </c>
      <c r="BI493" s="165">
        <f>IF(N493="nulová",J493,0)</f>
        <v>0</v>
      </c>
      <c r="BJ493" s="18" t="s">
        <v>80</v>
      </c>
      <c r="BK493" s="165">
        <f>ROUND(I493*H493,2)</f>
        <v>0</v>
      </c>
      <c r="BL493" s="18" t="s">
        <v>158</v>
      </c>
      <c r="BM493" s="164" t="s">
        <v>2003</v>
      </c>
    </row>
    <row r="494" spans="1:65" s="2" customFormat="1" ht="19.5">
      <c r="A494" s="33"/>
      <c r="B494" s="34"/>
      <c r="C494" s="33"/>
      <c r="D494" s="167" t="s">
        <v>1491</v>
      </c>
      <c r="E494" s="33"/>
      <c r="F494" s="178" t="s">
        <v>2004</v>
      </c>
      <c r="G494" s="33"/>
      <c r="H494" s="33"/>
      <c r="I494" s="92"/>
      <c r="J494" s="33"/>
      <c r="K494" s="33"/>
      <c r="L494" s="34"/>
      <c r="M494" s="176"/>
      <c r="N494" s="177"/>
      <c r="O494" s="54"/>
      <c r="P494" s="54"/>
      <c r="Q494" s="54"/>
      <c r="R494" s="54"/>
      <c r="S494" s="54"/>
      <c r="T494" s="55"/>
      <c r="U494" s="33"/>
      <c r="V494" s="33"/>
      <c r="W494" s="33"/>
      <c r="X494" s="33"/>
      <c r="Y494" s="33"/>
      <c r="Z494" s="33"/>
      <c r="AA494" s="33"/>
      <c r="AB494" s="33"/>
      <c r="AC494" s="33"/>
      <c r="AD494" s="33"/>
      <c r="AE494" s="33"/>
      <c r="AT494" s="18" t="s">
        <v>1491</v>
      </c>
      <c r="AU494" s="18" t="s">
        <v>158</v>
      </c>
    </row>
    <row r="495" spans="1:65" s="2" customFormat="1" ht="16.5" customHeight="1">
      <c r="A495" s="33"/>
      <c r="B495" s="152"/>
      <c r="C495" s="153" t="s">
        <v>1706</v>
      </c>
      <c r="D495" s="153" t="s">
        <v>153</v>
      </c>
      <c r="E495" s="154" t="s">
        <v>2005</v>
      </c>
      <c r="F495" s="155" t="s">
        <v>2006</v>
      </c>
      <c r="G495" s="156" t="s">
        <v>1518</v>
      </c>
      <c r="H495" s="157">
        <v>1</v>
      </c>
      <c r="I495" s="158"/>
      <c r="J495" s="159">
        <f>ROUND(I495*H495,2)</f>
        <v>0</v>
      </c>
      <c r="K495" s="155" t="s">
        <v>3</v>
      </c>
      <c r="L495" s="34"/>
      <c r="M495" s="160" t="s">
        <v>3</v>
      </c>
      <c r="N495" s="161" t="s">
        <v>43</v>
      </c>
      <c r="O495" s="54"/>
      <c r="P495" s="162">
        <f>O495*H495</f>
        <v>0</v>
      </c>
      <c r="Q495" s="162">
        <v>0</v>
      </c>
      <c r="R495" s="162">
        <f>Q495*H495</f>
        <v>0</v>
      </c>
      <c r="S495" s="162">
        <v>0</v>
      </c>
      <c r="T495" s="163">
        <f>S495*H495</f>
        <v>0</v>
      </c>
      <c r="U495" s="33"/>
      <c r="V495" s="33"/>
      <c r="W495" s="33"/>
      <c r="X495" s="33"/>
      <c r="Y495" s="33"/>
      <c r="Z495" s="33"/>
      <c r="AA495" s="33"/>
      <c r="AB495" s="33"/>
      <c r="AC495" s="33"/>
      <c r="AD495" s="33"/>
      <c r="AE495" s="33"/>
      <c r="AR495" s="164" t="s">
        <v>158</v>
      </c>
      <c r="AT495" s="164" t="s">
        <v>153</v>
      </c>
      <c r="AU495" s="164" t="s">
        <v>158</v>
      </c>
      <c r="AY495" s="18" t="s">
        <v>150</v>
      </c>
      <c r="BE495" s="165">
        <f>IF(N495="základní",J495,0)</f>
        <v>0</v>
      </c>
      <c r="BF495" s="165">
        <f>IF(N495="snížená",J495,0)</f>
        <v>0</v>
      </c>
      <c r="BG495" s="165">
        <f>IF(N495="zákl. přenesená",J495,0)</f>
        <v>0</v>
      </c>
      <c r="BH495" s="165">
        <f>IF(N495="sníž. přenesená",J495,0)</f>
        <v>0</v>
      </c>
      <c r="BI495" s="165">
        <f>IF(N495="nulová",J495,0)</f>
        <v>0</v>
      </c>
      <c r="BJ495" s="18" t="s">
        <v>80</v>
      </c>
      <c r="BK495" s="165">
        <f>ROUND(I495*H495,2)</f>
        <v>0</v>
      </c>
      <c r="BL495" s="18" t="s">
        <v>158</v>
      </c>
      <c r="BM495" s="164" t="s">
        <v>2007</v>
      </c>
    </row>
    <row r="496" spans="1:65" s="2" customFormat="1" ht="29.25">
      <c r="A496" s="33"/>
      <c r="B496" s="34"/>
      <c r="C496" s="33"/>
      <c r="D496" s="167" t="s">
        <v>1491</v>
      </c>
      <c r="E496" s="33"/>
      <c r="F496" s="178" t="s">
        <v>1613</v>
      </c>
      <c r="G496" s="33"/>
      <c r="H496" s="33"/>
      <c r="I496" s="92"/>
      <c r="J496" s="33"/>
      <c r="K496" s="33"/>
      <c r="L496" s="34"/>
      <c r="M496" s="176"/>
      <c r="N496" s="177"/>
      <c r="O496" s="54"/>
      <c r="P496" s="54"/>
      <c r="Q496" s="54"/>
      <c r="R496" s="54"/>
      <c r="S496" s="54"/>
      <c r="T496" s="55"/>
      <c r="U496" s="33"/>
      <c r="V496" s="33"/>
      <c r="W496" s="33"/>
      <c r="X496" s="33"/>
      <c r="Y496" s="33"/>
      <c r="Z496" s="33"/>
      <c r="AA496" s="33"/>
      <c r="AB496" s="33"/>
      <c r="AC496" s="33"/>
      <c r="AD496" s="33"/>
      <c r="AE496" s="33"/>
      <c r="AT496" s="18" t="s">
        <v>1491</v>
      </c>
      <c r="AU496" s="18" t="s">
        <v>158</v>
      </c>
    </row>
    <row r="497" spans="1:65" s="15" customFormat="1" ht="20.85" customHeight="1">
      <c r="B497" s="200"/>
      <c r="D497" s="201" t="s">
        <v>71</v>
      </c>
      <c r="E497" s="201" t="s">
        <v>1514</v>
      </c>
      <c r="F497" s="201" t="s">
        <v>1515</v>
      </c>
      <c r="I497" s="202"/>
      <c r="J497" s="203">
        <f>BK497</f>
        <v>0</v>
      </c>
      <c r="L497" s="200"/>
      <c r="M497" s="204"/>
      <c r="N497" s="205"/>
      <c r="O497" s="205"/>
      <c r="P497" s="206">
        <f>SUM(P498:P507)</f>
        <v>0</v>
      </c>
      <c r="Q497" s="205"/>
      <c r="R497" s="206">
        <f>SUM(R498:R507)</f>
        <v>0</v>
      </c>
      <c r="S497" s="205"/>
      <c r="T497" s="207">
        <f>SUM(T498:T507)</f>
        <v>0</v>
      </c>
      <c r="AR497" s="201" t="s">
        <v>80</v>
      </c>
      <c r="AT497" s="208" t="s">
        <v>71</v>
      </c>
      <c r="AU497" s="208" t="s">
        <v>151</v>
      </c>
      <c r="AY497" s="201" t="s">
        <v>150</v>
      </c>
      <c r="BK497" s="209">
        <f>SUM(BK498:BK507)</f>
        <v>0</v>
      </c>
    </row>
    <row r="498" spans="1:65" s="2" customFormat="1" ht="16.5" customHeight="1">
      <c r="A498" s="33"/>
      <c r="B498" s="152"/>
      <c r="C498" s="153" t="s">
        <v>2008</v>
      </c>
      <c r="D498" s="153" t="s">
        <v>153</v>
      </c>
      <c r="E498" s="154" t="s">
        <v>2009</v>
      </c>
      <c r="F498" s="155" t="s">
        <v>2010</v>
      </c>
      <c r="G498" s="156" t="s">
        <v>1490</v>
      </c>
      <c r="H498" s="157">
        <v>2</v>
      </c>
      <c r="I498" s="158"/>
      <c r="J498" s="159">
        <f t="shared" ref="J498:J507" si="80">ROUND(I498*H498,2)</f>
        <v>0</v>
      </c>
      <c r="K498" s="155" t="s">
        <v>3</v>
      </c>
      <c r="L498" s="34"/>
      <c r="M498" s="160" t="s">
        <v>3</v>
      </c>
      <c r="N498" s="161" t="s">
        <v>43</v>
      </c>
      <c r="O498" s="54"/>
      <c r="P498" s="162">
        <f t="shared" ref="P498:P507" si="81">O498*H498</f>
        <v>0</v>
      </c>
      <c r="Q498" s="162">
        <v>0</v>
      </c>
      <c r="R498" s="162">
        <f t="shared" ref="R498:R507" si="82">Q498*H498</f>
        <v>0</v>
      </c>
      <c r="S498" s="162">
        <v>0</v>
      </c>
      <c r="T498" s="163">
        <f t="shared" ref="T498:T507" si="83">S498*H498</f>
        <v>0</v>
      </c>
      <c r="U498" s="33"/>
      <c r="V498" s="33"/>
      <c r="W498" s="33"/>
      <c r="X498" s="33"/>
      <c r="Y498" s="33"/>
      <c r="Z498" s="33"/>
      <c r="AA498" s="33"/>
      <c r="AB498" s="33"/>
      <c r="AC498" s="33"/>
      <c r="AD498" s="33"/>
      <c r="AE498" s="33"/>
      <c r="AR498" s="164" t="s">
        <v>158</v>
      </c>
      <c r="AT498" s="164" t="s">
        <v>153</v>
      </c>
      <c r="AU498" s="164" t="s">
        <v>158</v>
      </c>
      <c r="AY498" s="18" t="s">
        <v>150</v>
      </c>
      <c r="BE498" s="165">
        <f t="shared" ref="BE498:BE507" si="84">IF(N498="základní",J498,0)</f>
        <v>0</v>
      </c>
      <c r="BF498" s="165">
        <f t="shared" ref="BF498:BF507" si="85">IF(N498="snížená",J498,0)</f>
        <v>0</v>
      </c>
      <c r="BG498" s="165">
        <f t="shared" ref="BG498:BG507" si="86">IF(N498="zákl. přenesená",J498,0)</f>
        <v>0</v>
      </c>
      <c r="BH498" s="165">
        <f t="shared" ref="BH498:BH507" si="87">IF(N498="sníž. přenesená",J498,0)</f>
        <v>0</v>
      </c>
      <c r="BI498" s="165">
        <f t="shared" ref="BI498:BI507" si="88">IF(N498="nulová",J498,0)</f>
        <v>0</v>
      </c>
      <c r="BJ498" s="18" t="s">
        <v>80</v>
      </c>
      <c r="BK498" s="165">
        <f t="shared" ref="BK498:BK507" si="89">ROUND(I498*H498,2)</f>
        <v>0</v>
      </c>
      <c r="BL498" s="18" t="s">
        <v>158</v>
      </c>
      <c r="BM498" s="164" t="s">
        <v>2011</v>
      </c>
    </row>
    <row r="499" spans="1:65" s="2" customFormat="1" ht="16.5" customHeight="1">
      <c r="A499" s="33"/>
      <c r="B499" s="152"/>
      <c r="C499" s="153" t="s">
        <v>1709</v>
      </c>
      <c r="D499" s="153" t="s">
        <v>153</v>
      </c>
      <c r="E499" s="154" t="s">
        <v>2012</v>
      </c>
      <c r="F499" s="155" t="s">
        <v>2013</v>
      </c>
      <c r="G499" s="156" t="s">
        <v>1490</v>
      </c>
      <c r="H499" s="157">
        <v>1</v>
      </c>
      <c r="I499" s="158"/>
      <c r="J499" s="159">
        <f t="shared" si="80"/>
        <v>0</v>
      </c>
      <c r="K499" s="155" t="s">
        <v>3</v>
      </c>
      <c r="L499" s="34"/>
      <c r="M499" s="160" t="s">
        <v>3</v>
      </c>
      <c r="N499" s="161" t="s">
        <v>43</v>
      </c>
      <c r="O499" s="54"/>
      <c r="P499" s="162">
        <f t="shared" si="81"/>
        <v>0</v>
      </c>
      <c r="Q499" s="162">
        <v>0</v>
      </c>
      <c r="R499" s="162">
        <f t="shared" si="82"/>
        <v>0</v>
      </c>
      <c r="S499" s="162">
        <v>0</v>
      </c>
      <c r="T499" s="163">
        <f t="shared" si="83"/>
        <v>0</v>
      </c>
      <c r="U499" s="33"/>
      <c r="V499" s="33"/>
      <c r="W499" s="33"/>
      <c r="X499" s="33"/>
      <c r="Y499" s="33"/>
      <c r="Z499" s="33"/>
      <c r="AA499" s="33"/>
      <c r="AB499" s="33"/>
      <c r="AC499" s="33"/>
      <c r="AD499" s="33"/>
      <c r="AE499" s="33"/>
      <c r="AR499" s="164" t="s">
        <v>158</v>
      </c>
      <c r="AT499" s="164" t="s">
        <v>153</v>
      </c>
      <c r="AU499" s="164" t="s">
        <v>158</v>
      </c>
      <c r="AY499" s="18" t="s">
        <v>150</v>
      </c>
      <c r="BE499" s="165">
        <f t="shared" si="84"/>
        <v>0</v>
      </c>
      <c r="BF499" s="165">
        <f t="shared" si="85"/>
        <v>0</v>
      </c>
      <c r="BG499" s="165">
        <f t="shared" si="86"/>
        <v>0</v>
      </c>
      <c r="BH499" s="165">
        <f t="shared" si="87"/>
        <v>0</v>
      </c>
      <c r="BI499" s="165">
        <f t="shared" si="88"/>
        <v>0</v>
      </c>
      <c r="BJ499" s="18" t="s">
        <v>80</v>
      </c>
      <c r="BK499" s="165">
        <f t="shared" si="89"/>
        <v>0</v>
      </c>
      <c r="BL499" s="18" t="s">
        <v>158</v>
      </c>
      <c r="BM499" s="164" t="s">
        <v>2014</v>
      </c>
    </row>
    <row r="500" spans="1:65" s="2" customFormat="1" ht="16.5" customHeight="1">
      <c r="A500" s="33"/>
      <c r="B500" s="152"/>
      <c r="C500" s="153" t="s">
        <v>2015</v>
      </c>
      <c r="D500" s="153" t="s">
        <v>153</v>
      </c>
      <c r="E500" s="154" t="s">
        <v>2016</v>
      </c>
      <c r="F500" s="155" t="s">
        <v>2017</v>
      </c>
      <c r="G500" s="156" t="s">
        <v>1490</v>
      </c>
      <c r="H500" s="157">
        <v>1</v>
      </c>
      <c r="I500" s="158"/>
      <c r="J500" s="159">
        <f t="shared" si="80"/>
        <v>0</v>
      </c>
      <c r="K500" s="155" t="s">
        <v>3</v>
      </c>
      <c r="L500" s="34"/>
      <c r="M500" s="160" t="s">
        <v>3</v>
      </c>
      <c r="N500" s="161" t="s">
        <v>43</v>
      </c>
      <c r="O500" s="54"/>
      <c r="P500" s="162">
        <f t="shared" si="81"/>
        <v>0</v>
      </c>
      <c r="Q500" s="162">
        <v>0</v>
      </c>
      <c r="R500" s="162">
        <f t="shared" si="82"/>
        <v>0</v>
      </c>
      <c r="S500" s="162">
        <v>0</v>
      </c>
      <c r="T500" s="163">
        <f t="shared" si="83"/>
        <v>0</v>
      </c>
      <c r="U500" s="33"/>
      <c r="V500" s="33"/>
      <c r="W500" s="33"/>
      <c r="X500" s="33"/>
      <c r="Y500" s="33"/>
      <c r="Z500" s="33"/>
      <c r="AA500" s="33"/>
      <c r="AB500" s="33"/>
      <c r="AC500" s="33"/>
      <c r="AD500" s="33"/>
      <c r="AE500" s="33"/>
      <c r="AR500" s="164" t="s">
        <v>158</v>
      </c>
      <c r="AT500" s="164" t="s">
        <v>153</v>
      </c>
      <c r="AU500" s="164" t="s">
        <v>158</v>
      </c>
      <c r="AY500" s="18" t="s">
        <v>150</v>
      </c>
      <c r="BE500" s="165">
        <f t="shared" si="84"/>
        <v>0</v>
      </c>
      <c r="BF500" s="165">
        <f t="shared" si="85"/>
        <v>0</v>
      </c>
      <c r="BG500" s="165">
        <f t="shared" si="86"/>
        <v>0</v>
      </c>
      <c r="BH500" s="165">
        <f t="shared" si="87"/>
        <v>0</v>
      </c>
      <c r="BI500" s="165">
        <f t="shared" si="88"/>
        <v>0</v>
      </c>
      <c r="BJ500" s="18" t="s">
        <v>80</v>
      </c>
      <c r="BK500" s="165">
        <f t="shared" si="89"/>
        <v>0</v>
      </c>
      <c r="BL500" s="18" t="s">
        <v>158</v>
      </c>
      <c r="BM500" s="164" t="s">
        <v>2018</v>
      </c>
    </row>
    <row r="501" spans="1:65" s="2" customFormat="1" ht="24" customHeight="1">
      <c r="A501" s="33"/>
      <c r="B501" s="152"/>
      <c r="C501" s="153" t="s">
        <v>1712</v>
      </c>
      <c r="D501" s="153" t="s">
        <v>153</v>
      </c>
      <c r="E501" s="154" t="s">
        <v>2019</v>
      </c>
      <c r="F501" s="155" t="s">
        <v>2020</v>
      </c>
      <c r="G501" s="156" t="s">
        <v>1422</v>
      </c>
      <c r="H501" s="157">
        <v>5</v>
      </c>
      <c r="I501" s="158"/>
      <c r="J501" s="159">
        <f t="shared" si="80"/>
        <v>0</v>
      </c>
      <c r="K501" s="155" t="s">
        <v>3</v>
      </c>
      <c r="L501" s="34"/>
      <c r="M501" s="160" t="s">
        <v>3</v>
      </c>
      <c r="N501" s="161" t="s">
        <v>43</v>
      </c>
      <c r="O501" s="54"/>
      <c r="P501" s="162">
        <f t="shared" si="81"/>
        <v>0</v>
      </c>
      <c r="Q501" s="162">
        <v>0</v>
      </c>
      <c r="R501" s="162">
        <f t="shared" si="82"/>
        <v>0</v>
      </c>
      <c r="S501" s="162">
        <v>0</v>
      </c>
      <c r="T501" s="163">
        <f t="shared" si="83"/>
        <v>0</v>
      </c>
      <c r="U501" s="33"/>
      <c r="V501" s="33"/>
      <c r="W501" s="33"/>
      <c r="X501" s="33"/>
      <c r="Y501" s="33"/>
      <c r="Z501" s="33"/>
      <c r="AA501" s="33"/>
      <c r="AB501" s="33"/>
      <c r="AC501" s="33"/>
      <c r="AD501" s="33"/>
      <c r="AE501" s="33"/>
      <c r="AR501" s="164" t="s">
        <v>158</v>
      </c>
      <c r="AT501" s="164" t="s">
        <v>153</v>
      </c>
      <c r="AU501" s="164" t="s">
        <v>158</v>
      </c>
      <c r="AY501" s="18" t="s">
        <v>150</v>
      </c>
      <c r="BE501" s="165">
        <f t="shared" si="84"/>
        <v>0</v>
      </c>
      <c r="BF501" s="165">
        <f t="shared" si="85"/>
        <v>0</v>
      </c>
      <c r="BG501" s="165">
        <f t="shared" si="86"/>
        <v>0</v>
      </c>
      <c r="BH501" s="165">
        <f t="shared" si="87"/>
        <v>0</v>
      </c>
      <c r="BI501" s="165">
        <f t="shared" si="88"/>
        <v>0</v>
      </c>
      <c r="BJ501" s="18" t="s">
        <v>80</v>
      </c>
      <c r="BK501" s="165">
        <f t="shared" si="89"/>
        <v>0</v>
      </c>
      <c r="BL501" s="18" t="s">
        <v>158</v>
      </c>
      <c r="BM501" s="164" t="s">
        <v>2021</v>
      </c>
    </row>
    <row r="502" spans="1:65" s="2" customFormat="1" ht="16.5" customHeight="1">
      <c r="A502" s="33"/>
      <c r="B502" s="152"/>
      <c r="C502" s="153" t="s">
        <v>2022</v>
      </c>
      <c r="D502" s="153" t="s">
        <v>153</v>
      </c>
      <c r="E502" s="154" t="s">
        <v>2023</v>
      </c>
      <c r="F502" s="155" t="s">
        <v>2024</v>
      </c>
      <c r="G502" s="156" t="s">
        <v>1490</v>
      </c>
      <c r="H502" s="157">
        <v>1</v>
      </c>
      <c r="I502" s="158"/>
      <c r="J502" s="159">
        <f t="shared" si="80"/>
        <v>0</v>
      </c>
      <c r="K502" s="155" t="s">
        <v>3</v>
      </c>
      <c r="L502" s="34"/>
      <c r="M502" s="160" t="s">
        <v>3</v>
      </c>
      <c r="N502" s="161" t="s">
        <v>43</v>
      </c>
      <c r="O502" s="54"/>
      <c r="P502" s="162">
        <f t="shared" si="81"/>
        <v>0</v>
      </c>
      <c r="Q502" s="162">
        <v>0</v>
      </c>
      <c r="R502" s="162">
        <f t="shared" si="82"/>
        <v>0</v>
      </c>
      <c r="S502" s="162">
        <v>0</v>
      </c>
      <c r="T502" s="163">
        <f t="shared" si="83"/>
        <v>0</v>
      </c>
      <c r="U502" s="33"/>
      <c r="V502" s="33"/>
      <c r="W502" s="33"/>
      <c r="X502" s="33"/>
      <c r="Y502" s="33"/>
      <c r="Z502" s="33"/>
      <c r="AA502" s="33"/>
      <c r="AB502" s="33"/>
      <c r="AC502" s="33"/>
      <c r="AD502" s="33"/>
      <c r="AE502" s="33"/>
      <c r="AR502" s="164" t="s">
        <v>158</v>
      </c>
      <c r="AT502" s="164" t="s">
        <v>153</v>
      </c>
      <c r="AU502" s="164" t="s">
        <v>158</v>
      </c>
      <c r="AY502" s="18" t="s">
        <v>150</v>
      </c>
      <c r="BE502" s="165">
        <f t="shared" si="84"/>
        <v>0</v>
      </c>
      <c r="BF502" s="165">
        <f t="shared" si="85"/>
        <v>0</v>
      </c>
      <c r="BG502" s="165">
        <f t="shared" si="86"/>
        <v>0</v>
      </c>
      <c r="BH502" s="165">
        <f t="shared" si="87"/>
        <v>0</v>
      </c>
      <c r="BI502" s="165">
        <f t="shared" si="88"/>
        <v>0</v>
      </c>
      <c r="BJ502" s="18" t="s">
        <v>80</v>
      </c>
      <c r="BK502" s="165">
        <f t="shared" si="89"/>
        <v>0</v>
      </c>
      <c r="BL502" s="18" t="s">
        <v>158</v>
      </c>
      <c r="BM502" s="164" t="s">
        <v>2025</v>
      </c>
    </row>
    <row r="503" spans="1:65" s="2" customFormat="1" ht="16.5" customHeight="1">
      <c r="A503" s="33"/>
      <c r="B503" s="152"/>
      <c r="C503" s="153" t="s">
        <v>1715</v>
      </c>
      <c r="D503" s="153" t="s">
        <v>153</v>
      </c>
      <c r="E503" s="154" t="s">
        <v>2026</v>
      </c>
      <c r="F503" s="155" t="s">
        <v>2027</v>
      </c>
      <c r="G503" s="156" t="s">
        <v>1490</v>
      </c>
      <c r="H503" s="157">
        <v>0</v>
      </c>
      <c r="I503" s="158"/>
      <c r="J503" s="159">
        <f t="shared" si="80"/>
        <v>0</v>
      </c>
      <c r="K503" s="155" t="s">
        <v>3</v>
      </c>
      <c r="L503" s="34"/>
      <c r="M503" s="160" t="s">
        <v>3</v>
      </c>
      <c r="N503" s="161" t="s">
        <v>43</v>
      </c>
      <c r="O503" s="54"/>
      <c r="P503" s="162">
        <f t="shared" si="81"/>
        <v>0</v>
      </c>
      <c r="Q503" s="162">
        <v>0</v>
      </c>
      <c r="R503" s="162">
        <f t="shared" si="82"/>
        <v>0</v>
      </c>
      <c r="S503" s="162">
        <v>0</v>
      </c>
      <c r="T503" s="163">
        <f t="shared" si="83"/>
        <v>0</v>
      </c>
      <c r="U503" s="33"/>
      <c r="V503" s="33"/>
      <c r="W503" s="33"/>
      <c r="X503" s="33"/>
      <c r="Y503" s="33"/>
      <c r="Z503" s="33"/>
      <c r="AA503" s="33"/>
      <c r="AB503" s="33"/>
      <c r="AC503" s="33"/>
      <c r="AD503" s="33"/>
      <c r="AE503" s="33"/>
      <c r="AR503" s="164" t="s">
        <v>158</v>
      </c>
      <c r="AT503" s="164" t="s">
        <v>153</v>
      </c>
      <c r="AU503" s="164" t="s">
        <v>158</v>
      </c>
      <c r="AY503" s="18" t="s">
        <v>150</v>
      </c>
      <c r="BE503" s="165">
        <f t="shared" si="84"/>
        <v>0</v>
      </c>
      <c r="BF503" s="165">
        <f t="shared" si="85"/>
        <v>0</v>
      </c>
      <c r="BG503" s="165">
        <f t="shared" si="86"/>
        <v>0</v>
      </c>
      <c r="BH503" s="165">
        <f t="shared" si="87"/>
        <v>0</v>
      </c>
      <c r="BI503" s="165">
        <f t="shared" si="88"/>
        <v>0</v>
      </c>
      <c r="BJ503" s="18" t="s">
        <v>80</v>
      </c>
      <c r="BK503" s="165">
        <f t="shared" si="89"/>
        <v>0</v>
      </c>
      <c r="BL503" s="18" t="s">
        <v>158</v>
      </c>
      <c r="BM503" s="164" t="s">
        <v>2028</v>
      </c>
    </row>
    <row r="504" spans="1:65" s="2" customFormat="1" ht="16.5" customHeight="1">
      <c r="A504" s="33"/>
      <c r="B504" s="152"/>
      <c r="C504" s="153" t="s">
        <v>2029</v>
      </c>
      <c r="D504" s="153" t="s">
        <v>153</v>
      </c>
      <c r="E504" s="154" t="s">
        <v>2030</v>
      </c>
      <c r="F504" s="155" t="s">
        <v>2031</v>
      </c>
      <c r="G504" s="156" t="s">
        <v>1490</v>
      </c>
      <c r="H504" s="157">
        <v>0</v>
      </c>
      <c r="I504" s="158"/>
      <c r="J504" s="159">
        <f t="shared" si="80"/>
        <v>0</v>
      </c>
      <c r="K504" s="155" t="s">
        <v>3</v>
      </c>
      <c r="L504" s="34"/>
      <c r="M504" s="160" t="s">
        <v>3</v>
      </c>
      <c r="N504" s="161" t="s">
        <v>43</v>
      </c>
      <c r="O504" s="54"/>
      <c r="P504" s="162">
        <f t="shared" si="81"/>
        <v>0</v>
      </c>
      <c r="Q504" s="162">
        <v>0</v>
      </c>
      <c r="R504" s="162">
        <f t="shared" si="82"/>
        <v>0</v>
      </c>
      <c r="S504" s="162">
        <v>0</v>
      </c>
      <c r="T504" s="163">
        <f t="shared" si="83"/>
        <v>0</v>
      </c>
      <c r="U504" s="33"/>
      <c r="V504" s="33"/>
      <c r="W504" s="33"/>
      <c r="X504" s="33"/>
      <c r="Y504" s="33"/>
      <c r="Z504" s="33"/>
      <c r="AA504" s="33"/>
      <c r="AB504" s="33"/>
      <c r="AC504" s="33"/>
      <c r="AD504" s="33"/>
      <c r="AE504" s="33"/>
      <c r="AR504" s="164" t="s">
        <v>158</v>
      </c>
      <c r="AT504" s="164" t="s">
        <v>153</v>
      </c>
      <c r="AU504" s="164" t="s">
        <v>158</v>
      </c>
      <c r="AY504" s="18" t="s">
        <v>150</v>
      </c>
      <c r="BE504" s="165">
        <f t="shared" si="84"/>
        <v>0</v>
      </c>
      <c r="BF504" s="165">
        <f t="shared" si="85"/>
        <v>0</v>
      </c>
      <c r="BG504" s="165">
        <f t="shared" si="86"/>
        <v>0</v>
      </c>
      <c r="BH504" s="165">
        <f t="shared" si="87"/>
        <v>0</v>
      </c>
      <c r="BI504" s="165">
        <f t="shared" si="88"/>
        <v>0</v>
      </c>
      <c r="BJ504" s="18" t="s">
        <v>80</v>
      </c>
      <c r="BK504" s="165">
        <f t="shared" si="89"/>
        <v>0</v>
      </c>
      <c r="BL504" s="18" t="s">
        <v>158</v>
      </c>
      <c r="BM504" s="164" t="s">
        <v>2032</v>
      </c>
    </row>
    <row r="505" spans="1:65" s="2" customFormat="1" ht="16.5" customHeight="1">
      <c r="A505" s="33"/>
      <c r="B505" s="152"/>
      <c r="C505" s="153" t="s">
        <v>1718</v>
      </c>
      <c r="D505" s="153" t="s">
        <v>153</v>
      </c>
      <c r="E505" s="154" t="s">
        <v>2033</v>
      </c>
      <c r="F505" s="155" t="s">
        <v>2034</v>
      </c>
      <c r="G505" s="156" t="s">
        <v>1490</v>
      </c>
      <c r="H505" s="157">
        <v>1</v>
      </c>
      <c r="I505" s="158"/>
      <c r="J505" s="159">
        <f t="shared" si="80"/>
        <v>0</v>
      </c>
      <c r="K505" s="155" t="s">
        <v>3</v>
      </c>
      <c r="L505" s="34"/>
      <c r="M505" s="160" t="s">
        <v>3</v>
      </c>
      <c r="N505" s="161" t="s">
        <v>43</v>
      </c>
      <c r="O505" s="54"/>
      <c r="P505" s="162">
        <f t="shared" si="81"/>
        <v>0</v>
      </c>
      <c r="Q505" s="162">
        <v>0</v>
      </c>
      <c r="R505" s="162">
        <f t="shared" si="82"/>
        <v>0</v>
      </c>
      <c r="S505" s="162">
        <v>0</v>
      </c>
      <c r="T505" s="163">
        <f t="shared" si="83"/>
        <v>0</v>
      </c>
      <c r="U505" s="33"/>
      <c r="V505" s="33"/>
      <c r="W505" s="33"/>
      <c r="X505" s="33"/>
      <c r="Y505" s="33"/>
      <c r="Z505" s="33"/>
      <c r="AA505" s="33"/>
      <c r="AB505" s="33"/>
      <c r="AC505" s="33"/>
      <c r="AD505" s="33"/>
      <c r="AE505" s="33"/>
      <c r="AR505" s="164" t="s">
        <v>158</v>
      </c>
      <c r="AT505" s="164" t="s">
        <v>153</v>
      </c>
      <c r="AU505" s="164" t="s">
        <v>158</v>
      </c>
      <c r="AY505" s="18" t="s">
        <v>150</v>
      </c>
      <c r="BE505" s="165">
        <f t="shared" si="84"/>
        <v>0</v>
      </c>
      <c r="BF505" s="165">
        <f t="shared" si="85"/>
        <v>0</v>
      </c>
      <c r="BG505" s="165">
        <f t="shared" si="86"/>
        <v>0</v>
      </c>
      <c r="BH505" s="165">
        <f t="shared" si="87"/>
        <v>0</v>
      </c>
      <c r="BI505" s="165">
        <f t="shared" si="88"/>
        <v>0</v>
      </c>
      <c r="BJ505" s="18" t="s">
        <v>80</v>
      </c>
      <c r="BK505" s="165">
        <f t="shared" si="89"/>
        <v>0</v>
      </c>
      <c r="BL505" s="18" t="s">
        <v>158</v>
      </c>
      <c r="BM505" s="164" t="s">
        <v>2035</v>
      </c>
    </row>
    <row r="506" spans="1:65" s="2" customFormat="1" ht="16.5" customHeight="1">
      <c r="A506" s="33"/>
      <c r="B506" s="152"/>
      <c r="C506" s="153" t="s">
        <v>2036</v>
      </c>
      <c r="D506" s="153" t="s">
        <v>153</v>
      </c>
      <c r="E506" s="154" t="s">
        <v>2037</v>
      </c>
      <c r="F506" s="155" t="s">
        <v>2038</v>
      </c>
      <c r="G506" s="156" t="s">
        <v>1490</v>
      </c>
      <c r="H506" s="157">
        <v>0</v>
      </c>
      <c r="I506" s="158"/>
      <c r="J506" s="159">
        <f t="shared" si="80"/>
        <v>0</v>
      </c>
      <c r="K506" s="155" t="s">
        <v>3</v>
      </c>
      <c r="L506" s="34"/>
      <c r="M506" s="160" t="s">
        <v>3</v>
      </c>
      <c r="N506" s="161" t="s">
        <v>43</v>
      </c>
      <c r="O506" s="54"/>
      <c r="P506" s="162">
        <f t="shared" si="81"/>
        <v>0</v>
      </c>
      <c r="Q506" s="162">
        <v>0</v>
      </c>
      <c r="R506" s="162">
        <f t="shared" si="82"/>
        <v>0</v>
      </c>
      <c r="S506" s="162">
        <v>0</v>
      </c>
      <c r="T506" s="163">
        <f t="shared" si="83"/>
        <v>0</v>
      </c>
      <c r="U506" s="33"/>
      <c r="V506" s="33"/>
      <c r="W506" s="33"/>
      <c r="X506" s="33"/>
      <c r="Y506" s="33"/>
      <c r="Z506" s="33"/>
      <c r="AA506" s="33"/>
      <c r="AB506" s="33"/>
      <c r="AC506" s="33"/>
      <c r="AD506" s="33"/>
      <c r="AE506" s="33"/>
      <c r="AR506" s="164" t="s">
        <v>158</v>
      </c>
      <c r="AT506" s="164" t="s">
        <v>153</v>
      </c>
      <c r="AU506" s="164" t="s">
        <v>158</v>
      </c>
      <c r="AY506" s="18" t="s">
        <v>150</v>
      </c>
      <c r="BE506" s="165">
        <f t="shared" si="84"/>
        <v>0</v>
      </c>
      <c r="BF506" s="165">
        <f t="shared" si="85"/>
        <v>0</v>
      </c>
      <c r="BG506" s="165">
        <f t="shared" si="86"/>
        <v>0</v>
      </c>
      <c r="BH506" s="165">
        <f t="shared" si="87"/>
        <v>0</v>
      </c>
      <c r="BI506" s="165">
        <f t="shared" si="88"/>
        <v>0</v>
      </c>
      <c r="BJ506" s="18" t="s">
        <v>80</v>
      </c>
      <c r="BK506" s="165">
        <f t="shared" si="89"/>
        <v>0</v>
      </c>
      <c r="BL506" s="18" t="s">
        <v>158</v>
      </c>
      <c r="BM506" s="164" t="s">
        <v>2039</v>
      </c>
    </row>
    <row r="507" spans="1:65" s="2" customFormat="1" ht="16.5" customHeight="1">
      <c r="A507" s="33"/>
      <c r="B507" s="152"/>
      <c r="C507" s="153" t="s">
        <v>1723</v>
      </c>
      <c r="D507" s="153" t="s">
        <v>153</v>
      </c>
      <c r="E507" s="154" t="s">
        <v>2040</v>
      </c>
      <c r="F507" s="155" t="s">
        <v>2006</v>
      </c>
      <c r="G507" s="156" t="s">
        <v>1518</v>
      </c>
      <c r="H507" s="157">
        <v>1</v>
      </c>
      <c r="I507" s="158"/>
      <c r="J507" s="159">
        <f t="shared" si="80"/>
        <v>0</v>
      </c>
      <c r="K507" s="155" t="s">
        <v>3</v>
      </c>
      <c r="L507" s="34"/>
      <c r="M507" s="160" t="s">
        <v>3</v>
      </c>
      <c r="N507" s="161" t="s">
        <v>43</v>
      </c>
      <c r="O507" s="54"/>
      <c r="P507" s="162">
        <f t="shared" si="81"/>
        <v>0</v>
      </c>
      <c r="Q507" s="162">
        <v>0</v>
      </c>
      <c r="R507" s="162">
        <f t="shared" si="82"/>
        <v>0</v>
      </c>
      <c r="S507" s="162">
        <v>0</v>
      </c>
      <c r="T507" s="163">
        <f t="shared" si="83"/>
        <v>0</v>
      </c>
      <c r="U507" s="33"/>
      <c r="V507" s="33"/>
      <c r="W507" s="33"/>
      <c r="X507" s="33"/>
      <c r="Y507" s="33"/>
      <c r="Z507" s="33"/>
      <c r="AA507" s="33"/>
      <c r="AB507" s="33"/>
      <c r="AC507" s="33"/>
      <c r="AD507" s="33"/>
      <c r="AE507" s="33"/>
      <c r="AR507" s="164" t="s">
        <v>158</v>
      </c>
      <c r="AT507" s="164" t="s">
        <v>153</v>
      </c>
      <c r="AU507" s="164" t="s">
        <v>158</v>
      </c>
      <c r="AY507" s="18" t="s">
        <v>150</v>
      </c>
      <c r="BE507" s="165">
        <f t="shared" si="84"/>
        <v>0</v>
      </c>
      <c r="BF507" s="165">
        <f t="shared" si="85"/>
        <v>0</v>
      </c>
      <c r="BG507" s="165">
        <f t="shared" si="86"/>
        <v>0</v>
      </c>
      <c r="BH507" s="165">
        <f t="shared" si="87"/>
        <v>0</v>
      </c>
      <c r="BI507" s="165">
        <f t="shared" si="88"/>
        <v>0</v>
      </c>
      <c r="BJ507" s="18" t="s">
        <v>80</v>
      </c>
      <c r="BK507" s="165">
        <f t="shared" si="89"/>
        <v>0</v>
      </c>
      <c r="BL507" s="18" t="s">
        <v>158</v>
      </c>
      <c r="BM507" s="164" t="s">
        <v>2041</v>
      </c>
    </row>
    <row r="508" spans="1:65" s="15" customFormat="1" ht="20.85" customHeight="1">
      <c r="B508" s="200"/>
      <c r="D508" s="201" t="s">
        <v>71</v>
      </c>
      <c r="E508" s="201" t="s">
        <v>1627</v>
      </c>
      <c r="F508" s="201" t="s">
        <v>1628</v>
      </c>
      <c r="I508" s="202"/>
      <c r="J508" s="203">
        <f>BK508</f>
        <v>0</v>
      </c>
      <c r="L508" s="200"/>
      <c r="M508" s="204"/>
      <c r="N508" s="205"/>
      <c r="O508" s="205"/>
      <c r="P508" s="206">
        <f>P509</f>
        <v>0</v>
      </c>
      <c r="Q508" s="205"/>
      <c r="R508" s="206">
        <f>R509</f>
        <v>0</v>
      </c>
      <c r="S508" s="205"/>
      <c r="T508" s="207">
        <f>T509</f>
        <v>0</v>
      </c>
      <c r="AR508" s="201" t="s">
        <v>80</v>
      </c>
      <c r="AT508" s="208" t="s">
        <v>71</v>
      </c>
      <c r="AU508" s="208" t="s">
        <v>151</v>
      </c>
      <c r="AY508" s="201" t="s">
        <v>150</v>
      </c>
      <c r="BK508" s="209">
        <f>BK509</f>
        <v>0</v>
      </c>
    </row>
    <row r="509" spans="1:65" s="2" customFormat="1" ht="16.5" customHeight="1">
      <c r="A509" s="33"/>
      <c r="B509" s="152"/>
      <c r="C509" s="153" t="s">
        <v>2042</v>
      </c>
      <c r="D509" s="153" t="s">
        <v>153</v>
      </c>
      <c r="E509" s="154" t="s">
        <v>2043</v>
      </c>
      <c r="F509" s="155" t="s">
        <v>2044</v>
      </c>
      <c r="G509" s="156" t="s">
        <v>451</v>
      </c>
      <c r="H509" s="157">
        <v>200</v>
      </c>
      <c r="I509" s="158"/>
      <c r="J509" s="159">
        <f>ROUND(I509*H509,2)</f>
        <v>0</v>
      </c>
      <c r="K509" s="155" t="s">
        <v>3</v>
      </c>
      <c r="L509" s="34"/>
      <c r="M509" s="160" t="s">
        <v>3</v>
      </c>
      <c r="N509" s="161" t="s">
        <v>43</v>
      </c>
      <c r="O509" s="54"/>
      <c r="P509" s="162">
        <f>O509*H509</f>
        <v>0</v>
      </c>
      <c r="Q509" s="162">
        <v>0</v>
      </c>
      <c r="R509" s="162">
        <f>Q509*H509</f>
        <v>0</v>
      </c>
      <c r="S509" s="162">
        <v>0</v>
      </c>
      <c r="T509" s="163">
        <f>S509*H509</f>
        <v>0</v>
      </c>
      <c r="U509" s="33"/>
      <c r="V509" s="33"/>
      <c r="W509" s="33"/>
      <c r="X509" s="33"/>
      <c r="Y509" s="33"/>
      <c r="Z509" s="33"/>
      <c r="AA509" s="33"/>
      <c r="AB509" s="33"/>
      <c r="AC509" s="33"/>
      <c r="AD509" s="33"/>
      <c r="AE509" s="33"/>
      <c r="AR509" s="164" t="s">
        <v>158</v>
      </c>
      <c r="AT509" s="164" t="s">
        <v>153</v>
      </c>
      <c r="AU509" s="164" t="s">
        <v>158</v>
      </c>
      <c r="AY509" s="18" t="s">
        <v>150</v>
      </c>
      <c r="BE509" s="165">
        <f>IF(N509="základní",J509,0)</f>
        <v>0</v>
      </c>
      <c r="BF509" s="165">
        <f>IF(N509="snížená",J509,0)</f>
        <v>0</v>
      </c>
      <c r="BG509" s="165">
        <f>IF(N509="zákl. přenesená",J509,0)</f>
        <v>0</v>
      </c>
      <c r="BH509" s="165">
        <f>IF(N509="sníž. přenesená",J509,0)</f>
        <v>0</v>
      </c>
      <c r="BI509" s="165">
        <f>IF(N509="nulová",J509,0)</f>
        <v>0</v>
      </c>
      <c r="BJ509" s="18" t="s">
        <v>80</v>
      </c>
      <c r="BK509" s="165">
        <f>ROUND(I509*H509,2)</f>
        <v>0</v>
      </c>
      <c r="BL509" s="18" t="s">
        <v>158</v>
      </c>
      <c r="BM509" s="164" t="s">
        <v>2045</v>
      </c>
    </row>
    <row r="510" spans="1:65" s="15" customFormat="1" ht="20.85" customHeight="1">
      <c r="B510" s="200"/>
      <c r="D510" s="201" t="s">
        <v>71</v>
      </c>
      <c r="E510" s="201" t="s">
        <v>1631</v>
      </c>
      <c r="F510" s="201" t="s">
        <v>1632</v>
      </c>
      <c r="I510" s="202"/>
      <c r="J510" s="203">
        <f>BK510</f>
        <v>0</v>
      </c>
      <c r="L510" s="200"/>
      <c r="M510" s="204"/>
      <c r="N510" s="205"/>
      <c r="O510" s="205"/>
      <c r="P510" s="206">
        <f>P511</f>
        <v>0</v>
      </c>
      <c r="Q510" s="205"/>
      <c r="R510" s="206">
        <f>R511</f>
        <v>0</v>
      </c>
      <c r="S510" s="205"/>
      <c r="T510" s="207">
        <f>T511</f>
        <v>0</v>
      </c>
      <c r="AR510" s="201" t="s">
        <v>80</v>
      </c>
      <c r="AT510" s="208" t="s">
        <v>71</v>
      </c>
      <c r="AU510" s="208" t="s">
        <v>151</v>
      </c>
      <c r="AY510" s="201" t="s">
        <v>150</v>
      </c>
      <c r="BK510" s="209">
        <f>BK511</f>
        <v>0</v>
      </c>
    </row>
    <row r="511" spans="1:65" s="2" customFormat="1" ht="16.5" customHeight="1">
      <c r="A511" s="33"/>
      <c r="B511" s="152"/>
      <c r="C511" s="153" t="s">
        <v>1726</v>
      </c>
      <c r="D511" s="153" t="s">
        <v>153</v>
      </c>
      <c r="E511" s="154" t="s">
        <v>1721</v>
      </c>
      <c r="F511" s="155" t="s">
        <v>1722</v>
      </c>
      <c r="G511" s="156" t="s">
        <v>451</v>
      </c>
      <c r="H511" s="157">
        <v>200</v>
      </c>
      <c r="I511" s="158"/>
      <c r="J511" s="159">
        <f>ROUND(I511*H511,2)</f>
        <v>0</v>
      </c>
      <c r="K511" s="155" t="s">
        <v>3</v>
      </c>
      <c r="L511" s="34"/>
      <c r="M511" s="160" t="s">
        <v>3</v>
      </c>
      <c r="N511" s="161" t="s">
        <v>43</v>
      </c>
      <c r="O511" s="54"/>
      <c r="P511" s="162">
        <f>O511*H511</f>
        <v>0</v>
      </c>
      <c r="Q511" s="162">
        <v>0</v>
      </c>
      <c r="R511" s="162">
        <f>Q511*H511</f>
        <v>0</v>
      </c>
      <c r="S511" s="162">
        <v>0</v>
      </c>
      <c r="T511" s="163">
        <f>S511*H511</f>
        <v>0</v>
      </c>
      <c r="U511" s="33"/>
      <c r="V511" s="33"/>
      <c r="W511" s="33"/>
      <c r="X511" s="33"/>
      <c r="Y511" s="33"/>
      <c r="Z511" s="33"/>
      <c r="AA511" s="33"/>
      <c r="AB511" s="33"/>
      <c r="AC511" s="33"/>
      <c r="AD511" s="33"/>
      <c r="AE511" s="33"/>
      <c r="AR511" s="164" t="s">
        <v>158</v>
      </c>
      <c r="AT511" s="164" t="s">
        <v>153</v>
      </c>
      <c r="AU511" s="164" t="s">
        <v>158</v>
      </c>
      <c r="AY511" s="18" t="s">
        <v>150</v>
      </c>
      <c r="BE511" s="165">
        <f>IF(N511="základní",J511,0)</f>
        <v>0</v>
      </c>
      <c r="BF511" s="165">
        <f>IF(N511="snížená",J511,0)</f>
        <v>0</v>
      </c>
      <c r="BG511" s="165">
        <f>IF(N511="zákl. přenesená",J511,0)</f>
        <v>0</v>
      </c>
      <c r="BH511" s="165">
        <f>IF(N511="sníž. přenesená",J511,0)</f>
        <v>0</v>
      </c>
      <c r="BI511" s="165">
        <f>IF(N511="nulová",J511,0)</f>
        <v>0</v>
      </c>
      <c r="BJ511" s="18" t="s">
        <v>80</v>
      </c>
      <c r="BK511" s="165">
        <f>ROUND(I511*H511,2)</f>
        <v>0</v>
      </c>
      <c r="BL511" s="18" t="s">
        <v>158</v>
      </c>
      <c r="BM511" s="164" t="s">
        <v>2046</v>
      </c>
    </row>
    <row r="512" spans="1:65" s="15" customFormat="1" ht="20.85" customHeight="1">
      <c r="B512" s="200"/>
      <c r="D512" s="201" t="s">
        <v>71</v>
      </c>
      <c r="E512" s="201" t="s">
        <v>1534</v>
      </c>
      <c r="F512" s="201" t="s">
        <v>1535</v>
      </c>
      <c r="I512" s="202"/>
      <c r="J512" s="203">
        <f>BK512</f>
        <v>0</v>
      </c>
      <c r="L512" s="200"/>
      <c r="M512" s="204"/>
      <c r="N512" s="205"/>
      <c r="O512" s="205"/>
      <c r="P512" s="206">
        <f>SUM(P513:P517)</f>
        <v>0</v>
      </c>
      <c r="Q512" s="205"/>
      <c r="R512" s="206">
        <f>SUM(R513:R517)</f>
        <v>0</v>
      </c>
      <c r="S512" s="205"/>
      <c r="T512" s="207">
        <f>SUM(T513:T517)</f>
        <v>0</v>
      </c>
      <c r="AR512" s="201" t="s">
        <v>80</v>
      </c>
      <c r="AT512" s="208" t="s">
        <v>71</v>
      </c>
      <c r="AU512" s="208" t="s">
        <v>151</v>
      </c>
      <c r="AY512" s="201" t="s">
        <v>150</v>
      </c>
      <c r="BK512" s="209">
        <f>SUM(BK513:BK517)</f>
        <v>0</v>
      </c>
    </row>
    <row r="513" spans="1:65" s="2" customFormat="1" ht="16.5" customHeight="1">
      <c r="A513" s="33"/>
      <c r="B513" s="152"/>
      <c r="C513" s="153" t="s">
        <v>1707</v>
      </c>
      <c r="D513" s="153" t="s">
        <v>153</v>
      </c>
      <c r="E513" s="154" t="s">
        <v>2047</v>
      </c>
      <c r="F513" s="155" t="s">
        <v>2048</v>
      </c>
      <c r="G513" s="156" t="s">
        <v>451</v>
      </c>
      <c r="H513" s="157">
        <v>0</v>
      </c>
      <c r="I513" s="158"/>
      <c r="J513" s="159">
        <f>ROUND(I513*H513,2)</f>
        <v>0</v>
      </c>
      <c r="K513" s="155" t="s">
        <v>3</v>
      </c>
      <c r="L513" s="34"/>
      <c r="M513" s="160" t="s">
        <v>3</v>
      </c>
      <c r="N513" s="161" t="s">
        <v>43</v>
      </c>
      <c r="O513" s="54"/>
      <c r="P513" s="162">
        <f>O513*H513</f>
        <v>0</v>
      </c>
      <c r="Q513" s="162">
        <v>0</v>
      </c>
      <c r="R513" s="162">
        <f>Q513*H513</f>
        <v>0</v>
      </c>
      <c r="S513" s="162">
        <v>0</v>
      </c>
      <c r="T513" s="163">
        <f>S513*H513</f>
        <v>0</v>
      </c>
      <c r="U513" s="33"/>
      <c r="V513" s="33"/>
      <c r="W513" s="33"/>
      <c r="X513" s="33"/>
      <c r="Y513" s="33"/>
      <c r="Z513" s="33"/>
      <c r="AA513" s="33"/>
      <c r="AB513" s="33"/>
      <c r="AC513" s="33"/>
      <c r="AD513" s="33"/>
      <c r="AE513" s="33"/>
      <c r="AR513" s="164" t="s">
        <v>158</v>
      </c>
      <c r="AT513" s="164" t="s">
        <v>153</v>
      </c>
      <c r="AU513" s="164" t="s">
        <v>158</v>
      </c>
      <c r="AY513" s="18" t="s">
        <v>150</v>
      </c>
      <c r="BE513" s="165">
        <f>IF(N513="základní",J513,0)</f>
        <v>0</v>
      </c>
      <c r="BF513" s="165">
        <f>IF(N513="snížená",J513,0)</f>
        <v>0</v>
      </c>
      <c r="BG513" s="165">
        <f>IF(N513="zákl. přenesená",J513,0)</f>
        <v>0</v>
      </c>
      <c r="BH513" s="165">
        <f>IF(N513="sníž. přenesená",J513,0)</f>
        <v>0</v>
      </c>
      <c r="BI513" s="165">
        <f>IF(N513="nulová",J513,0)</f>
        <v>0</v>
      </c>
      <c r="BJ513" s="18" t="s">
        <v>80</v>
      </c>
      <c r="BK513" s="165">
        <f>ROUND(I513*H513,2)</f>
        <v>0</v>
      </c>
      <c r="BL513" s="18" t="s">
        <v>158</v>
      </c>
      <c r="BM513" s="164" t="s">
        <v>2049</v>
      </c>
    </row>
    <row r="514" spans="1:65" s="2" customFormat="1" ht="16.5" customHeight="1">
      <c r="A514" s="33"/>
      <c r="B514" s="152"/>
      <c r="C514" s="153" t="s">
        <v>1710</v>
      </c>
      <c r="D514" s="153" t="s">
        <v>153</v>
      </c>
      <c r="E514" s="154" t="s">
        <v>2050</v>
      </c>
      <c r="F514" s="155" t="s">
        <v>2051</v>
      </c>
      <c r="G514" s="156" t="s">
        <v>451</v>
      </c>
      <c r="H514" s="157">
        <v>25</v>
      </c>
      <c r="I514" s="158"/>
      <c r="J514" s="159">
        <f>ROUND(I514*H514,2)</f>
        <v>0</v>
      </c>
      <c r="K514" s="155" t="s">
        <v>3</v>
      </c>
      <c r="L514" s="34"/>
      <c r="M514" s="160" t="s">
        <v>3</v>
      </c>
      <c r="N514" s="161" t="s">
        <v>43</v>
      </c>
      <c r="O514" s="54"/>
      <c r="P514" s="162">
        <f>O514*H514</f>
        <v>0</v>
      </c>
      <c r="Q514" s="162">
        <v>0</v>
      </c>
      <c r="R514" s="162">
        <f>Q514*H514</f>
        <v>0</v>
      </c>
      <c r="S514" s="162">
        <v>0</v>
      </c>
      <c r="T514" s="163">
        <f>S514*H514</f>
        <v>0</v>
      </c>
      <c r="U514" s="33"/>
      <c r="V514" s="33"/>
      <c r="W514" s="33"/>
      <c r="X514" s="33"/>
      <c r="Y514" s="33"/>
      <c r="Z514" s="33"/>
      <c r="AA514" s="33"/>
      <c r="AB514" s="33"/>
      <c r="AC514" s="33"/>
      <c r="AD514" s="33"/>
      <c r="AE514" s="33"/>
      <c r="AR514" s="164" t="s">
        <v>158</v>
      </c>
      <c r="AT514" s="164" t="s">
        <v>153</v>
      </c>
      <c r="AU514" s="164" t="s">
        <v>158</v>
      </c>
      <c r="AY514" s="18" t="s">
        <v>150</v>
      </c>
      <c r="BE514" s="165">
        <f>IF(N514="základní",J514,0)</f>
        <v>0</v>
      </c>
      <c r="BF514" s="165">
        <f>IF(N514="snížená",J514,0)</f>
        <v>0</v>
      </c>
      <c r="BG514" s="165">
        <f>IF(N514="zákl. přenesená",J514,0)</f>
        <v>0</v>
      </c>
      <c r="BH514" s="165">
        <f>IF(N514="sníž. přenesená",J514,0)</f>
        <v>0</v>
      </c>
      <c r="BI514" s="165">
        <f>IF(N514="nulová",J514,0)</f>
        <v>0</v>
      </c>
      <c r="BJ514" s="18" t="s">
        <v>80</v>
      </c>
      <c r="BK514" s="165">
        <f>ROUND(I514*H514,2)</f>
        <v>0</v>
      </c>
      <c r="BL514" s="18" t="s">
        <v>158</v>
      </c>
      <c r="BM514" s="164" t="s">
        <v>2052</v>
      </c>
    </row>
    <row r="515" spans="1:65" s="2" customFormat="1" ht="16.5" customHeight="1">
      <c r="A515" s="33"/>
      <c r="B515" s="152"/>
      <c r="C515" s="153" t="s">
        <v>2053</v>
      </c>
      <c r="D515" s="153" t="s">
        <v>153</v>
      </c>
      <c r="E515" s="154" t="s">
        <v>1735</v>
      </c>
      <c r="F515" s="155" t="s">
        <v>1620</v>
      </c>
      <c r="G515" s="156" t="s">
        <v>451</v>
      </c>
      <c r="H515" s="157">
        <v>25</v>
      </c>
      <c r="I515" s="158"/>
      <c r="J515" s="159">
        <f>ROUND(I515*H515,2)</f>
        <v>0</v>
      </c>
      <c r="K515" s="155" t="s">
        <v>3</v>
      </c>
      <c r="L515" s="34"/>
      <c r="M515" s="160" t="s">
        <v>3</v>
      </c>
      <c r="N515" s="161" t="s">
        <v>43</v>
      </c>
      <c r="O515" s="54"/>
      <c r="P515" s="162">
        <f>O515*H515</f>
        <v>0</v>
      </c>
      <c r="Q515" s="162">
        <v>0</v>
      </c>
      <c r="R515" s="162">
        <f>Q515*H515</f>
        <v>0</v>
      </c>
      <c r="S515" s="162">
        <v>0</v>
      </c>
      <c r="T515" s="163">
        <f>S515*H515</f>
        <v>0</v>
      </c>
      <c r="U515" s="33"/>
      <c r="V515" s="33"/>
      <c r="W515" s="33"/>
      <c r="X515" s="33"/>
      <c r="Y515" s="33"/>
      <c r="Z515" s="33"/>
      <c r="AA515" s="33"/>
      <c r="AB515" s="33"/>
      <c r="AC515" s="33"/>
      <c r="AD515" s="33"/>
      <c r="AE515" s="33"/>
      <c r="AR515" s="164" t="s">
        <v>158</v>
      </c>
      <c r="AT515" s="164" t="s">
        <v>153</v>
      </c>
      <c r="AU515" s="164" t="s">
        <v>158</v>
      </c>
      <c r="AY515" s="18" t="s">
        <v>150</v>
      </c>
      <c r="BE515" s="165">
        <f>IF(N515="základní",J515,0)</f>
        <v>0</v>
      </c>
      <c r="BF515" s="165">
        <f>IF(N515="snížená",J515,0)</f>
        <v>0</v>
      </c>
      <c r="BG515" s="165">
        <f>IF(N515="zákl. přenesená",J515,0)</f>
        <v>0</v>
      </c>
      <c r="BH515" s="165">
        <f>IF(N515="sníž. přenesená",J515,0)</f>
        <v>0</v>
      </c>
      <c r="BI515" s="165">
        <f>IF(N515="nulová",J515,0)</f>
        <v>0</v>
      </c>
      <c r="BJ515" s="18" t="s">
        <v>80</v>
      </c>
      <c r="BK515" s="165">
        <f>ROUND(I515*H515,2)</f>
        <v>0</v>
      </c>
      <c r="BL515" s="18" t="s">
        <v>158</v>
      </c>
      <c r="BM515" s="164" t="s">
        <v>2054</v>
      </c>
    </row>
    <row r="516" spans="1:65" s="2" customFormat="1" ht="16.5" customHeight="1">
      <c r="A516" s="33"/>
      <c r="B516" s="152"/>
      <c r="C516" s="153" t="s">
        <v>1731</v>
      </c>
      <c r="D516" s="153" t="s">
        <v>153</v>
      </c>
      <c r="E516" s="154" t="s">
        <v>2055</v>
      </c>
      <c r="F516" s="155" t="s">
        <v>2056</v>
      </c>
      <c r="G516" s="156" t="s">
        <v>1490</v>
      </c>
      <c r="H516" s="157">
        <v>3</v>
      </c>
      <c r="I516" s="158"/>
      <c r="J516" s="159">
        <f>ROUND(I516*H516,2)</f>
        <v>0</v>
      </c>
      <c r="K516" s="155" t="s">
        <v>3</v>
      </c>
      <c r="L516" s="34"/>
      <c r="M516" s="160" t="s">
        <v>3</v>
      </c>
      <c r="N516" s="161" t="s">
        <v>43</v>
      </c>
      <c r="O516" s="54"/>
      <c r="P516" s="162">
        <f>O516*H516</f>
        <v>0</v>
      </c>
      <c r="Q516" s="162">
        <v>0</v>
      </c>
      <c r="R516" s="162">
        <f>Q516*H516</f>
        <v>0</v>
      </c>
      <c r="S516" s="162">
        <v>0</v>
      </c>
      <c r="T516" s="163">
        <f>S516*H516</f>
        <v>0</v>
      </c>
      <c r="U516" s="33"/>
      <c r="V516" s="33"/>
      <c r="W516" s="33"/>
      <c r="X516" s="33"/>
      <c r="Y516" s="33"/>
      <c r="Z516" s="33"/>
      <c r="AA516" s="33"/>
      <c r="AB516" s="33"/>
      <c r="AC516" s="33"/>
      <c r="AD516" s="33"/>
      <c r="AE516" s="33"/>
      <c r="AR516" s="164" t="s">
        <v>158</v>
      </c>
      <c r="AT516" s="164" t="s">
        <v>153</v>
      </c>
      <c r="AU516" s="164" t="s">
        <v>158</v>
      </c>
      <c r="AY516" s="18" t="s">
        <v>150</v>
      </c>
      <c r="BE516" s="165">
        <f>IF(N516="základní",J516,0)</f>
        <v>0</v>
      </c>
      <c r="BF516" s="165">
        <f>IF(N516="snížená",J516,0)</f>
        <v>0</v>
      </c>
      <c r="BG516" s="165">
        <f>IF(N516="zákl. přenesená",J516,0)</f>
        <v>0</v>
      </c>
      <c r="BH516" s="165">
        <f>IF(N516="sníž. přenesená",J516,0)</f>
        <v>0</v>
      </c>
      <c r="BI516" s="165">
        <f>IF(N516="nulová",J516,0)</f>
        <v>0</v>
      </c>
      <c r="BJ516" s="18" t="s">
        <v>80</v>
      </c>
      <c r="BK516" s="165">
        <f>ROUND(I516*H516,2)</f>
        <v>0</v>
      </c>
      <c r="BL516" s="18" t="s">
        <v>158</v>
      </c>
      <c r="BM516" s="164" t="s">
        <v>2057</v>
      </c>
    </row>
    <row r="517" spans="1:65" s="2" customFormat="1" ht="16.5" customHeight="1">
      <c r="A517" s="33"/>
      <c r="B517" s="152"/>
      <c r="C517" s="153" t="s">
        <v>2058</v>
      </c>
      <c r="D517" s="153" t="s">
        <v>153</v>
      </c>
      <c r="E517" s="154" t="s">
        <v>2059</v>
      </c>
      <c r="F517" s="155" t="s">
        <v>1744</v>
      </c>
      <c r="G517" s="156" t="s">
        <v>1490</v>
      </c>
      <c r="H517" s="157">
        <v>1</v>
      </c>
      <c r="I517" s="158"/>
      <c r="J517" s="159">
        <f>ROUND(I517*H517,2)</f>
        <v>0</v>
      </c>
      <c r="K517" s="155" t="s">
        <v>3</v>
      </c>
      <c r="L517" s="34"/>
      <c r="M517" s="160" t="s">
        <v>3</v>
      </c>
      <c r="N517" s="161" t="s">
        <v>43</v>
      </c>
      <c r="O517" s="54"/>
      <c r="P517" s="162">
        <f>O517*H517</f>
        <v>0</v>
      </c>
      <c r="Q517" s="162">
        <v>0</v>
      </c>
      <c r="R517" s="162">
        <f>Q517*H517</f>
        <v>0</v>
      </c>
      <c r="S517" s="162">
        <v>0</v>
      </c>
      <c r="T517" s="163">
        <f>S517*H517</f>
        <v>0</v>
      </c>
      <c r="U517" s="33"/>
      <c r="V517" s="33"/>
      <c r="W517" s="33"/>
      <c r="X517" s="33"/>
      <c r="Y517" s="33"/>
      <c r="Z517" s="33"/>
      <c r="AA517" s="33"/>
      <c r="AB517" s="33"/>
      <c r="AC517" s="33"/>
      <c r="AD517" s="33"/>
      <c r="AE517" s="33"/>
      <c r="AR517" s="164" t="s">
        <v>158</v>
      </c>
      <c r="AT517" s="164" t="s">
        <v>153</v>
      </c>
      <c r="AU517" s="164" t="s">
        <v>158</v>
      </c>
      <c r="AY517" s="18" t="s">
        <v>150</v>
      </c>
      <c r="BE517" s="165">
        <f>IF(N517="základní",J517,0)</f>
        <v>0</v>
      </c>
      <c r="BF517" s="165">
        <f>IF(N517="snížená",J517,0)</f>
        <v>0</v>
      </c>
      <c r="BG517" s="165">
        <f>IF(N517="zákl. přenesená",J517,0)</f>
        <v>0</v>
      </c>
      <c r="BH517" s="165">
        <f>IF(N517="sníž. přenesená",J517,0)</f>
        <v>0</v>
      </c>
      <c r="BI517" s="165">
        <f>IF(N517="nulová",J517,0)</f>
        <v>0</v>
      </c>
      <c r="BJ517" s="18" t="s">
        <v>80</v>
      </c>
      <c r="BK517" s="165">
        <f>ROUND(I517*H517,2)</f>
        <v>0</v>
      </c>
      <c r="BL517" s="18" t="s">
        <v>158</v>
      </c>
      <c r="BM517" s="164" t="s">
        <v>2060</v>
      </c>
    </row>
    <row r="518" spans="1:65" s="15" customFormat="1" ht="20.85" customHeight="1">
      <c r="B518" s="200"/>
      <c r="D518" s="201" t="s">
        <v>71</v>
      </c>
      <c r="E518" s="201" t="s">
        <v>1552</v>
      </c>
      <c r="F518" s="201" t="s">
        <v>1553</v>
      </c>
      <c r="I518" s="202"/>
      <c r="J518" s="203">
        <f>BK518</f>
        <v>0</v>
      </c>
      <c r="L518" s="200"/>
      <c r="M518" s="204"/>
      <c r="N518" s="205"/>
      <c r="O518" s="205"/>
      <c r="P518" s="206">
        <f>SUM(P519:P526)</f>
        <v>0</v>
      </c>
      <c r="Q518" s="205"/>
      <c r="R518" s="206">
        <f>SUM(R519:R526)</f>
        <v>0</v>
      </c>
      <c r="S518" s="205"/>
      <c r="T518" s="207">
        <f>SUM(T519:T526)</f>
        <v>0</v>
      </c>
      <c r="AR518" s="201" t="s">
        <v>80</v>
      </c>
      <c r="AT518" s="208" t="s">
        <v>71</v>
      </c>
      <c r="AU518" s="208" t="s">
        <v>151</v>
      </c>
      <c r="AY518" s="201" t="s">
        <v>150</v>
      </c>
      <c r="BK518" s="209">
        <f>SUM(BK519:BK526)</f>
        <v>0</v>
      </c>
    </row>
    <row r="519" spans="1:65" s="2" customFormat="1" ht="16.5" customHeight="1">
      <c r="A519" s="33"/>
      <c r="B519" s="152"/>
      <c r="C519" s="153" t="s">
        <v>1734</v>
      </c>
      <c r="D519" s="153" t="s">
        <v>153</v>
      </c>
      <c r="E519" s="154" t="s">
        <v>1749</v>
      </c>
      <c r="F519" s="155" t="s">
        <v>1555</v>
      </c>
      <c r="G519" s="156" t="s">
        <v>451</v>
      </c>
      <c r="H519" s="157">
        <v>160</v>
      </c>
      <c r="I519" s="158"/>
      <c r="J519" s="159">
        <f t="shared" ref="J519:J525" si="90">ROUND(I519*H519,2)</f>
        <v>0</v>
      </c>
      <c r="K519" s="155" t="s">
        <v>3</v>
      </c>
      <c r="L519" s="34"/>
      <c r="M519" s="160" t="s">
        <v>3</v>
      </c>
      <c r="N519" s="161" t="s">
        <v>43</v>
      </c>
      <c r="O519" s="54"/>
      <c r="P519" s="162">
        <f t="shared" ref="P519:P525" si="91">O519*H519</f>
        <v>0</v>
      </c>
      <c r="Q519" s="162">
        <v>0</v>
      </c>
      <c r="R519" s="162">
        <f t="shared" ref="R519:R525" si="92">Q519*H519</f>
        <v>0</v>
      </c>
      <c r="S519" s="162">
        <v>0</v>
      </c>
      <c r="T519" s="163">
        <f t="shared" ref="T519:T525" si="93">S519*H519</f>
        <v>0</v>
      </c>
      <c r="U519" s="33"/>
      <c r="V519" s="33"/>
      <c r="W519" s="33"/>
      <c r="X519" s="33"/>
      <c r="Y519" s="33"/>
      <c r="Z519" s="33"/>
      <c r="AA519" s="33"/>
      <c r="AB519" s="33"/>
      <c r="AC519" s="33"/>
      <c r="AD519" s="33"/>
      <c r="AE519" s="33"/>
      <c r="AR519" s="164" t="s">
        <v>158</v>
      </c>
      <c r="AT519" s="164" t="s">
        <v>153</v>
      </c>
      <c r="AU519" s="164" t="s">
        <v>158</v>
      </c>
      <c r="AY519" s="18" t="s">
        <v>150</v>
      </c>
      <c r="BE519" s="165">
        <f t="shared" ref="BE519:BE525" si="94">IF(N519="základní",J519,0)</f>
        <v>0</v>
      </c>
      <c r="BF519" s="165">
        <f t="shared" ref="BF519:BF525" si="95">IF(N519="snížená",J519,0)</f>
        <v>0</v>
      </c>
      <c r="BG519" s="165">
        <f t="shared" ref="BG519:BG525" si="96">IF(N519="zákl. přenesená",J519,0)</f>
        <v>0</v>
      </c>
      <c r="BH519" s="165">
        <f t="shared" ref="BH519:BH525" si="97">IF(N519="sníž. přenesená",J519,0)</f>
        <v>0</v>
      </c>
      <c r="BI519" s="165">
        <f t="shared" ref="BI519:BI525" si="98">IF(N519="nulová",J519,0)</f>
        <v>0</v>
      </c>
      <c r="BJ519" s="18" t="s">
        <v>80</v>
      </c>
      <c r="BK519" s="165">
        <f t="shared" ref="BK519:BK525" si="99">ROUND(I519*H519,2)</f>
        <v>0</v>
      </c>
      <c r="BL519" s="18" t="s">
        <v>158</v>
      </c>
      <c r="BM519" s="164" t="s">
        <v>2061</v>
      </c>
    </row>
    <row r="520" spans="1:65" s="2" customFormat="1" ht="16.5" customHeight="1">
      <c r="A520" s="33"/>
      <c r="B520" s="152"/>
      <c r="C520" s="153" t="s">
        <v>2062</v>
      </c>
      <c r="D520" s="153" t="s">
        <v>153</v>
      </c>
      <c r="E520" s="154" t="s">
        <v>2063</v>
      </c>
      <c r="F520" s="155" t="s">
        <v>2064</v>
      </c>
      <c r="G520" s="156" t="s">
        <v>3</v>
      </c>
      <c r="H520" s="157">
        <v>0</v>
      </c>
      <c r="I520" s="158"/>
      <c r="J520" s="159">
        <f t="shared" si="90"/>
        <v>0</v>
      </c>
      <c r="K520" s="155" t="s">
        <v>3</v>
      </c>
      <c r="L520" s="34"/>
      <c r="M520" s="160" t="s">
        <v>3</v>
      </c>
      <c r="N520" s="161" t="s">
        <v>43</v>
      </c>
      <c r="O520" s="54"/>
      <c r="P520" s="162">
        <f t="shared" si="91"/>
        <v>0</v>
      </c>
      <c r="Q520" s="162">
        <v>0</v>
      </c>
      <c r="R520" s="162">
        <f t="shared" si="92"/>
        <v>0</v>
      </c>
      <c r="S520" s="162">
        <v>0</v>
      </c>
      <c r="T520" s="163">
        <f t="shared" si="93"/>
        <v>0</v>
      </c>
      <c r="U520" s="33"/>
      <c r="V520" s="33"/>
      <c r="W520" s="33"/>
      <c r="X520" s="33"/>
      <c r="Y520" s="33"/>
      <c r="Z520" s="33"/>
      <c r="AA520" s="33"/>
      <c r="AB520" s="33"/>
      <c r="AC520" s="33"/>
      <c r="AD520" s="33"/>
      <c r="AE520" s="33"/>
      <c r="AR520" s="164" t="s">
        <v>158</v>
      </c>
      <c r="AT520" s="164" t="s">
        <v>153</v>
      </c>
      <c r="AU520" s="164" t="s">
        <v>158</v>
      </c>
      <c r="AY520" s="18" t="s">
        <v>150</v>
      </c>
      <c r="BE520" s="165">
        <f t="shared" si="94"/>
        <v>0</v>
      </c>
      <c r="BF520" s="165">
        <f t="shared" si="95"/>
        <v>0</v>
      </c>
      <c r="BG520" s="165">
        <f t="shared" si="96"/>
        <v>0</v>
      </c>
      <c r="BH520" s="165">
        <f t="shared" si="97"/>
        <v>0</v>
      </c>
      <c r="BI520" s="165">
        <f t="shared" si="98"/>
        <v>0</v>
      </c>
      <c r="BJ520" s="18" t="s">
        <v>80</v>
      </c>
      <c r="BK520" s="165">
        <f t="shared" si="99"/>
        <v>0</v>
      </c>
      <c r="BL520" s="18" t="s">
        <v>158</v>
      </c>
      <c r="BM520" s="164" t="s">
        <v>2065</v>
      </c>
    </row>
    <row r="521" spans="1:65" s="2" customFormat="1" ht="16.5" customHeight="1">
      <c r="A521" s="33"/>
      <c r="B521" s="152"/>
      <c r="C521" s="153" t="s">
        <v>1736</v>
      </c>
      <c r="D521" s="153" t="s">
        <v>153</v>
      </c>
      <c r="E521" s="154" t="s">
        <v>1754</v>
      </c>
      <c r="F521" s="155" t="s">
        <v>1755</v>
      </c>
      <c r="G521" s="156" t="s">
        <v>451</v>
      </c>
      <c r="H521" s="157">
        <v>25</v>
      </c>
      <c r="I521" s="158"/>
      <c r="J521" s="159">
        <f t="shared" si="90"/>
        <v>0</v>
      </c>
      <c r="K521" s="155" t="s">
        <v>3</v>
      </c>
      <c r="L521" s="34"/>
      <c r="M521" s="160" t="s">
        <v>3</v>
      </c>
      <c r="N521" s="161" t="s">
        <v>43</v>
      </c>
      <c r="O521" s="54"/>
      <c r="P521" s="162">
        <f t="shared" si="91"/>
        <v>0</v>
      </c>
      <c r="Q521" s="162">
        <v>0</v>
      </c>
      <c r="R521" s="162">
        <f t="shared" si="92"/>
        <v>0</v>
      </c>
      <c r="S521" s="162">
        <v>0</v>
      </c>
      <c r="T521" s="163">
        <f t="shared" si="93"/>
        <v>0</v>
      </c>
      <c r="U521" s="33"/>
      <c r="V521" s="33"/>
      <c r="W521" s="33"/>
      <c r="X521" s="33"/>
      <c r="Y521" s="33"/>
      <c r="Z521" s="33"/>
      <c r="AA521" s="33"/>
      <c r="AB521" s="33"/>
      <c r="AC521" s="33"/>
      <c r="AD521" s="33"/>
      <c r="AE521" s="33"/>
      <c r="AR521" s="164" t="s">
        <v>158</v>
      </c>
      <c r="AT521" s="164" t="s">
        <v>153</v>
      </c>
      <c r="AU521" s="164" t="s">
        <v>158</v>
      </c>
      <c r="AY521" s="18" t="s">
        <v>150</v>
      </c>
      <c r="BE521" s="165">
        <f t="shared" si="94"/>
        <v>0</v>
      </c>
      <c r="BF521" s="165">
        <f t="shared" si="95"/>
        <v>0</v>
      </c>
      <c r="BG521" s="165">
        <f t="shared" si="96"/>
        <v>0</v>
      </c>
      <c r="BH521" s="165">
        <f t="shared" si="97"/>
        <v>0</v>
      </c>
      <c r="BI521" s="165">
        <f t="shared" si="98"/>
        <v>0</v>
      </c>
      <c r="BJ521" s="18" t="s">
        <v>80</v>
      </c>
      <c r="BK521" s="165">
        <f t="shared" si="99"/>
        <v>0</v>
      </c>
      <c r="BL521" s="18" t="s">
        <v>158</v>
      </c>
      <c r="BM521" s="164" t="s">
        <v>2066</v>
      </c>
    </row>
    <row r="522" spans="1:65" s="2" customFormat="1" ht="16.5" customHeight="1">
      <c r="A522" s="33"/>
      <c r="B522" s="152"/>
      <c r="C522" s="153" t="s">
        <v>2067</v>
      </c>
      <c r="D522" s="153" t="s">
        <v>153</v>
      </c>
      <c r="E522" s="154" t="s">
        <v>1757</v>
      </c>
      <c r="F522" s="155" t="s">
        <v>1626</v>
      </c>
      <c r="G522" s="156" t="s">
        <v>451</v>
      </c>
      <c r="H522" s="157">
        <v>25</v>
      </c>
      <c r="I522" s="158"/>
      <c r="J522" s="159">
        <f t="shared" si="90"/>
        <v>0</v>
      </c>
      <c r="K522" s="155" t="s">
        <v>3</v>
      </c>
      <c r="L522" s="34"/>
      <c r="M522" s="160" t="s">
        <v>3</v>
      </c>
      <c r="N522" s="161" t="s">
        <v>43</v>
      </c>
      <c r="O522" s="54"/>
      <c r="P522" s="162">
        <f t="shared" si="91"/>
        <v>0</v>
      </c>
      <c r="Q522" s="162">
        <v>0</v>
      </c>
      <c r="R522" s="162">
        <f t="shared" si="92"/>
        <v>0</v>
      </c>
      <c r="S522" s="162">
        <v>0</v>
      </c>
      <c r="T522" s="163">
        <f t="shared" si="93"/>
        <v>0</v>
      </c>
      <c r="U522" s="33"/>
      <c r="V522" s="33"/>
      <c r="W522" s="33"/>
      <c r="X522" s="33"/>
      <c r="Y522" s="33"/>
      <c r="Z522" s="33"/>
      <c r="AA522" s="33"/>
      <c r="AB522" s="33"/>
      <c r="AC522" s="33"/>
      <c r="AD522" s="33"/>
      <c r="AE522" s="33"/>
      <c r="AR522" s="164" t="s">
        <v>158</v>
      </c>
      <c r="AT522" s="164" t="s">
        <v>153</v>
      </c>
      <c r="AU522" s="164" t="s">
        <v>158</v>
      </c>
      <c r="AY522" s="18" t="s">
        <v>150</v>
      </c>
      <c r="BE522" s="165">
        <f t="shared" si="94"/>
        <v>0</v>
      </c>
      <c r="BF522" s="165">
        <f t="shared" si="95"/>
        <v>0</v>
      </c>
      <c r="BG522" s="165">
        <f t="shared" si="96"/>
        <v>0</v>
      </c>
      <c r="BH522" s="165">
        <f t="shared" si="97"/>
        <v>0</v>
      </c>
      <c r="BI522" s="165">
        <f t="shared" si="98"/>
        <v>0</v>
      </c>
      <c r="BJ522" s="18" t="s">
        <v>80</v>
      </c>
      <c r="BK522" s="165">
        <f t="shared" si="99"/>
        <v>0</v>
      </c>
      <c r="BL522" s="18" t="s">
        <v>158</v>
      </c>
      <c r="BM522" s="164" t="s">
        <v>2068</v>
      </c>
    </row>
    <row r="523" spans="1:65" s="2" customFormat="1" ht="16.5" customHeight="1">
      <c r="A523" s="33"/>
      <c r="B523" s="152"/>
      <c r="C523" s="153" t="s">
        <v>1739</v>
      </c>
      <c r="D523" s="153" t="s">
        <v>153</v>
      </c>
      <c r="E523" s="154" t="s">
        <v>2069</v>
      </c>
      <c r="F523" s="155" t="s">
        <v>2056</v>
      </c>
      <c r="G523" s="156" t="s">
        <v>1490</v>
      </c>
      <c r="H523" s="157">
        <v>3</v>
      </c>
      <c r="I523" s="158"/>
      <c r="J523" s="159">
        <f t="shared" si="90"/>
        <v>0</v>
      </c>
      <c r="K523" s="155" t="s">
        <v>3</v>
      </c>
      <c r="L523" s="34"/>
      <c r="M523" s="160" t="s">
        <v>3</v>
      </c>
      <c r="N523" s="161" t="s">
        <v>43</v>
      </c>
      <c r="O523" s="54"/>
      <c r="P523" s="162">
        <f t="shared" si="91"/>
        <v>0</v>
      </c>
      <c r="Q523" s="162">
        <v>0</v>
      </c>
      <c r="R523" s="162">
        <f t="shared" si="92"/>
        <v>0</v>
      </c>
      <c r="S523" s="162">
        <v>0</v>
      </c>
      <c r="T523" s="163">
        <f t="shared" si="93"/>
        <v>0</v>
      </c>
      <c r="U523" s="33"/>
      <c r="V523" s="33"/>
      <c r="W523" s="33"/>
      <c r="X523" s="33"/>
      <c r="Y523" s="33"/>
      <c r="Z523" s="33"/>
      <c r="AA523" s="33"/>
      <c r="AB523" s="33"/>
      <c r="AC523" s="33"/>
      <c r="AD523" s="33"/>
      <c r="AE523" s="33"/>
      <c r="AR523" s="164" t="s">
        <v>158</v>
      </c>
      <c r="AT523" s="164" t="s">
        <v>153</v>
      </c>
      <c r="AU523" s="164" t="s">
        <v>158</v>
      </c>
      <c r="AY523" s="18" t="s">
        <v>150</v>
      </c>
      <c r="BE523" s="165">
        <f t="shared" si="94"/>
        <v>0</v>
      </c>
      <c r="BF523" s="165">
        <f t="shared" si="95"/>
        <v>0</v>
      </c>
      <c r="BG523" s="165">
        <f t="shared" si="96"/>
        <v>0</v>
      </c>
      <c r="BH523" s="165">
        <f t="shared" si="97"/>
        <v>0</v>
      </c>
      <c r="BI523" s="165">
        <f t="shared" si="98"/>
        <v>0</v>
      </c>
      <c r="BJ523" s="18" t="s">
        <v>80</v>
      </c>
      <c r="BK523" s="165">
        <f t="shared" si="99"/>
        <v>0</v>
      </c>
      <c r="BL523" s="18" t="s">
        <v>158</v>
      </c>
      <c r="BM523" s="164" t="s">
        <v>2070</v>
      </c>
    </row>
    <row r="524" spans="1:65" s="2" customFormat="1" ht="16.5" customHeight="1">
      <c r="A524" s="33"/>
      <c r="B524" s="152"/>
      <c r="C524" s="153" t="s">
        <v>2071</v>
      </c>
      <c r="D524" s="153" t="s">
        <v>153</v>
      </c>
      <c r="E524" s="154" t="s">
        <v>1764</v>
      </c>
      <c r="F524" s="155" t="s">
        <v>1624</v>
      </c>
      <c r="G524" s="156" t="s">
        <v>1490</v>
      </c>
      <c r="H524" s="157">
        <v>3</v>
      </c>
      <c r="I524" s="158"/>
      <c r="J524" s="159">
        <f t="shared" si="90"/>
        <v>0</v>
      </c>
      <c r="K524" s="155" t="s">
        <v>3</v>
      </c>
      <c r="L524" s="34"/>
      <c r="M524" s="160" t="s">
        <v>3</v>
      </c>
      <c r="N524" s="161" t="s">
        <v>43</v>
      </c>
      <c r="O524" s="54"/>
      <c r="P524" s="162">
        <f t="shared" si="91"/>
        <v>0</v>
      </c>
      <c r="Q524" s="162">
        <v>0</v>
      </c>
      <c r="R524" s="162">
        <f t="shared" si="92"/>
        <v>0</v>
      </c>
      <c r="S524" s="162">
        <v>0</v>
      </c>
      <c r="T524" s="163">
        <f t="shared" si="93"/>
        <v>0</v>
      </c>
      <c r="U524" s="33"/>
      <c r="V524" s="33"/>
      <c r="W524" s="33"/>
      <c r="X524" s="33"/>
      <c r="Y524" s="33"/>
      <c r="Z524" s="33"/>
      <c r="AA524" s="33"/>
      <c r="AB524" s="33"/>
      <c r="AC524" s="33"/>
      <c r="AD524" s="33"/>
      <c r="AE524" s="33"/>
      <c r="AR524" s="164" t="s">
        <v>158</v>
      </c>
      <c r="AT524" s="164" t="s">
        <v>153</v>
      </c>
      <c r="AU524" s="164" t="s">
        <v>158</v>
      </c>
      <c r="AY524" s="18" t="s">
        <v>150</v>
      </c>
      <c r="BE524" s="165">
        <f t="shared" si="94"/>
        <v>0</v>
      </c>
      <c r="BF524" s="165">
        <f t="shared" si="95"/>
        <v>0</v>
      </c>
      <c r="BG524" s="165">
        <f t="shared" si="96"/>
        <v>0</v>
      </c>
      <c r="BH524" s="165">
        <f t="shared" si="97"/>
        <v>0</v>
      </c>
      <c r="BI524" s="165">
        <f t="shared" si="98"/>
        <v>0</v>
      </c>
      <c r="BJ524" s="18" t="s">
        <v>80</v>
      </c>
      <c r="BK524" s="165">
        <f t="shared" si="99"/>
        <v>0</v>
      </c>
      <c r="BL524" s="18" t="s">
        <v>158</v>
      </c>
      <c r="BM524" s="164" t="s">
        <v>2072</v>
      </c>
    </row>
    <row r="525" spans="1:65" s="2" customFormat="1" ht="16.5" customHeight="1">
      <c r="A525" s="33"/>
      <c r="B525" s="152"/>
      <c r="C525" s="153" t="s">
        <v>1742</v>
      </c>
      <c r="D525" s="153" t="s">
        <v>153</v>
      </c>
      <c r="E525" s="154" t="s">
        <v>1766</v>
      </c>
      <c r="F525" s="155" t="s">
        <v>1563</v>
      </c>
      <c r="G525" s="156" t="s">
        <v>1767</v>
      </c>
      <c r="H525" s="157">
        <v>1</v>
      </c>
      <c r="I525" s="158"/>
      <c r="J525" s="159">
        <f t="shared" si="90"/>
        <v>0</v>
      </c>
      <c r="K525" s="155" t="s">
        <v>3</v>
      </c>
      <c r="L525" s="34"/>
      <c r="M525" s="160" t="s">
        <v>3</v>
      </c>
      <c r="N525" s="161" t="s">
        <v>43</v>
      </c>
      <c r="O525" s="54"/>
      <c r="P525" s="162">
        <f t="shared" si="91"/>
        <v>0</v>
      </c>
      <c r="Q525" s="162">
        <v>0</v>
      </c>
      <c r="R525" s="162">
        <f t="shared" si="92"/>
        <v>0</v>
      </c>
      <c r="S525" s="162">
        <v>0</v>
      </c>
      <c r="T525" s="163">
        <f t="shared" si="93"/>
        <v>0</v>
      </c>
      <c r="U525" s="33"/>
      <c r="V525" s="33"/>
      <c r="W525" s="33"/>
      <c r="X525" s="33"/>
      <c r="Y525" s="33"/>
      <c r="Z525" s="33"/>
      <c r="AA525" s="33"/>
      <c r="AB525" s="33"/>
      <c r="AC525" s="33"/>
      <c r="AD525" s="33"/>
      <c r="AE525" s="33"/>
      <c r="AR525" s="164" t="s">
        <v>158</v>
      </c>
      <c r="AT525" s="164" t="s">
        <v>153</v>
      </c>
      <c r="AU525" s="164" t="s">
        <v>158</v>
      </c>
      <c r="AY525" s="18" t="s">
        <v>150</v>
      </c>
      <c r="BE525" s="165">
        <f t="shared" si="94"/>
        <v>0</v>
      </c>
      <c r="BF525" s="165">
        <f t="shared" si="95"/>
        <v>0</v>
      </c>
      <c r="BG525" s="165">
        <f t="shared" si="96"/>
        <v>0</v>
      </c>
      <c r="BH525" s="165">
        <f t="shared" si="97"/>
        <v>0</v>
      </c>
      <c r="BI525" s="165">
        <f t="shared" si="98"/>
        <v>0</v>
      </c>
      <c r="BJ525" s="18" t="s">
        <v>80</v>
      </c>
      <c r="BK525" s="165">
        <f t="shared" si="99"/>
        <v>0</v>
      </c>
      <c r="BL525" s="18" t="s">
        <v>158</v>
      </c>
      <c r="BM525" s="164" t="s">
        <v>2073</v>
      </c>
    </row>
    <row r="526" spans="1:65" s="2" customFormat="1" ht="29.25">
      <c r="A526" s="33"/>
      <c r="B526" s="34"/>
      <c r="C526" s="33"/>
      <c r="D526" s="167" t="s">
        <v>1491</v>
      </c>
      <c r="E526" s="33"/>
      <c r="F526" s="178" t="s">
        <v>1613</v>
      </c>
      <c r="G526" s="33"/>
      <c r="H526" s="33"/>
      <c r="I526" s="92"/>
      <c r="J526" s="33"/>
      <c r="K526" s="33"/>
      <c r="L526" s="34"/>
      <c r="M526" s="176"/>
      <c r="N526" s="177"/>
      <c r="O526" s="54"/>
      <c r="P526" s="54"/>
      <c r="Q526" s="54"/>
      <c r="R526" s="54"/>
      <c r="S526" s="54"/>
      <c r="T526" s="55"/>
      <c r="U526" s="33"/>
      <c r="V526" s="33"/>
      <c r="W526" s="33"/>
      <c r="X526" s="33"/>
      <c r="Y526" s="33"/>
      <c r="Z526" s="33"/>
      <c r="AA526" s="33"/>
      <c r="AB526" s="33"/>
      <c r="AC526" s="33"/>
      <c r="AD526" s="33"/>
      <c r="AE526" s="33"/>
      <c r="AT526" s="18" t="s">
        <v>1491</v>
      </c>
      <c r="AU526" s="18" t="s">
        <v>158</v>
      </c>
    </row>
    <row r="527" spans="1:65" s="15" customFormat="1" ht="20.85" customHeight="1">
      <c r="B527" s="200"/>
      <c r="D527" s="201" t="s">
        <v>71</v>
      </c>
      <c r="E527" s="201" t="s">
        <v>1564</v>
      </c>
      <c r="F527" s="201" t="s">
        <v>1565</v>
      </c>
      <c r="I527" s="202"/>
      <c r="J527" s="203">
        <f>BK527</f>
        <v>0</v>
      </c>
      <c r="L527" s="200"/>
      <c r="M527" s="204"/>
      <c r="N527" s="205"/>
      <c r="O527" s="205"/>
      <c r="P527" s="206">
        <f>SUM(P528:P531)</f>
        <v>0</v>
      </c>
      <c r="Q527" s="205"/>
      <c r="R527" s="206">
        <f>SUM(R528:R531)</f>
        <v>0</v>
      </c>
      <c r="S527" s="205"/>
      <c r="T527" s="207">
        <f>SUM(T528:T531)</f>
        <v>0</v>
      </c>
      <c r="AR527" s="201" t="s">
        <v>80</v>
      </c>
      <c r="AT527" s="208" t="s">
        <v>71</v>
      </c>
      <c r="AU527" s="208" t="s">
        <v>151</v>
      </c>
      <c r="AY527" s="201" t="s">
        <v>150</v>
      </c>
      <c r="BK527" s="209">
        <f>SUM(BK528:BK531)</f>
        <v>0</v>
      </c>
    </row>
    <row r="528" spans="1:65" s="2" customFormat="1" ht="24" customHeight="1">
      <c r="A528" s="33"/>
      <c r="B528" s="152"/>
      <c r="C528" s="153" t="s">
        <v>2074</v>
      </c>
      <c r="D528" s="153" t="s">
        <v>153</v>
      </c>
      <c r="E528" s="154" t="s">
        <v>1769</v>
      </c>
      <c r="F528" s="155" t="s">
        <v>1571</v>
      </c>
      <c r="G528" s="156" t="s">
        <v>1770</v>
      </c>
      <c r="H528" s="157">
        <v>1</v>
      </c>
      <c r="I528" s="158"/>
      <c r="J528" s="159">
        <f>ROUND(I528*H528,2)</f>
        <v>0</v>
      </c>
      <c r="K528" s="155" t="s">
        <v>3</v>
      </c>
      <c r="L528" s="34"/>
      <c r="M528" s="160" t="s">
        <v>3</v>
      </c>
      <c r="N528" s="161" t="s">
        <v>43</v>
      </c>
      <c r="O528" s="54"/>
      <c r="P528" s="162">
        <f>O528*H528</f>
        <v>0</v>
      </c>
      <c r="Q528" s="162">
        <v>0</v>
      </c>
      <c r="R528" s="162">
        <f>Q528*H528</f>
        <v>0</v>
      </c>
      <c r="S528" s="162">
        <v>0</v>
      </c>
      <c r="T528" s="163">
        <f>S528*H528</f>
        <v>0</v>
      </c>
      <c r="U528" s="33"/>
      <c r="V528" s="33"/>
      <c r="W528" s="33"/>
      <c r="X528" s="33"/>
      <c r="Y528" s="33"/>
      <c r="Z528" s="33"/>
      <c r="AA528" s="33"/>
      <c r="AB528" s="33"/>
      <c r="AC528" s="33"/>
      <c r="AD528" s="33"/>
      <c r="AE528" s="33"/>
      <c r="AR528" s="164" t="s">
        <v>158</v>
      </c>
      <c r="AT528" s="164" t="s">
        <v>153</v>
      </c>
      <c r="AU528" s="164" t="s">
        <v>158</v>
      </c>
      <c r="AY528" s="18" t="s">
        <v>150</v>
      </c>
      <c r="BE528" s="165">
        <f>IF(N528="základní",J528,0)</f>
        <v>0</v>
      </c>
      <c r="BF528" s="165">
        <f>IF(N528="snížená",J528,0)</f>
        <v>0</v>
      </c>
      <c r="BG528" s="165">
        <f>IF(N528="zákl. přenesená",J528,0)</f>
        <v>0</v>
      </c>
      <c r="BH528" s="165">
        <f>IF(N528="sníž. přenesená",J528,0)</f>
        <v>0</v>
      </c>
      <c r="BI528" s="165">
        <f>IF(N528="nulová",J528,0)</f>
        <v>0</v>
      </c>
      <c r="BJ528" s="18" t="s">
        <v>80</v>
      </c>
      <c r="BK528" s="165">
        <f>ROUND(I528*H528,2)</f>
        <v>0</v>
      </c>
      <c r="BL528" s="18" t="s">
        <v>158</v>
      </c>
      <c r="BM528" s="164" t="s">
        <v>2075</v>
      </c>
    </row>
    <row r="529" spans="1:65" s="2" customFormat="1" ht="16.5" customHeight="1">
      <c r="A529" s="33"/>
      <c r="B529" s="152"/>
      <c r="C529" s="153" t="s">
        <v>1745</v>
      </c>
      <c r="D529" s="153" t="s">
        <v>153</v>
      </c>
      <c r="E529" s="154" t="s">
        <v>1772</v>
      </c>
      <c r="F529" s="155" t="s">
        <v>1773</v>
      </c>
      <c r="G529" s="156" t="s">
        <v>1422</v>
      </c>
      <c r="H529" s="157">
        <v>4</v>
      </c>
      <c r="I529" s="158"/>
      <c r="J529" s="159">
        <f>ROUND(I529*H529,2)</f>
        <v>0</v>
      </c>
      <c r="K529" s="155" t="s">
        <v>3</v>
      </c>
      <c r="L529" s="34"/>
      <c r="M529" s="160" t="s">
        <v>3</v>
      </c>
      <c r="N529" s="161" t="s">
        <v>43</v>
      </c>
      <c r="O529" s="54"/>
      <c r="P529" s="162">
        <f>O529*H529</f>
        <v>0</v>
      </c>
      <c r="Q529" s="162">
        <v>0</v>
      </c>
      <c r="R529" s="162">
        <f>Q529*H529</f>
        <v>0</v>
      </c>
      <c r="S529" s="162">
        <v>0</v>
      </c>
      <c r="T529" s="163">
        <f>S529*H529</f>
        <v>0</v>
      </c>
      <c r="U529" s="33"/>
      <c r="V529" s="33"/>
      <c r="W529" s="33"/>
      <c r="X529" s="33"/>
      <c r="Y529" s="33"/>
      <c r="Z529" s="33"/>
      <c r="AA529" s="33"/>
      <c r="AB529" s="33"/>
      <c r="AC529" s="33"/>
      <c r="AD529" s="33"/>
      <c r="AE529" s="33"/>
      <c r="AR529" s="164" t="s">
        <v>158</v>
      </c>
      <c r="AT529" s="164" t="s">
        <v>153</v>
      </c>
      <c r="AU529" s="164" t="s">
        <v>158</v>
      </c>
      <c r="AY529" s="18" t="s">
        <v>150</v>
      </c>
      <c r="BE529" s="165">
        <f>IF(N529="základní",J529,0)</f>
        <v>0</v>
      </c>
      <c r="BF529" s="165">
        <f>IF(N529="snížená",J529,0)</f>
        <v>0</v>
      </c>
      <c r="BG529" s="165">
        <f>IF(N529="zákl. přenesená",J529,0)</f>
        <v>0</v>
      </c>
      <c r="BH529" s="165">
        <f>IF(N529="sníž. přenesená",J529,0)</f>
        <v>0</v>
      </c>
      <c r="BI529" s="165">
        <f>IF(N529="nulová",J529,0)</f>
        <v>0</v>
      </c>
      <c r="BJ529" s="18" t="s">
        <v>80</v>
      </c>
      <c r="BK529" s="165">
        <f>ROUND(I529*H529,2)</f>
        <v>0</v>
      </c>
      <c r="BL529" s="18" t="s">
        <v>158</v>
      </c>
      <c r="BM529" s="164" t="s">
        <v>2076</v>
      </c>
    </row>
    <row r="530" spans="1:65" s="2" customFormat="1" ht="16.5" customHeight="1">
      <c r="A530" s="33"/>
      <c r="B530" s="152"/>
      <c r="C530" s="153" t="s">
        <v>2077</v>
      </c>
      <c r="D530" s="153" t="s">
        <v>153</v>
      </c>
      <c r="E530" s="154" t="s">
        <v>2078</v>
      </c>
      <c r="F530" s="155" t="s">
        <v>1640</v>
      </c>
      <c r="G530" s="156" t="s">
        <v>1779</v>
      </c>
      <c r="H530" s="157">
        <v>1</v>
      </c>
      <c r="I530" s="158"/>
      <c r="J530" s="159">
        <f>ROUND(I530*H530,2)</f>
        <v>0</v>
      </c>
      <c r="K530" s="155" t="s">
        <v>3</v>
      </c>
      <c r="L530" s="34"/>
      <c r="M530" s="160" t="s">
        <v>3</v>
      </c>
      <c r="N530" s="161" t="s">
        <v>43</v>
      </c>
      <c r="O530" s="54"/>
      <c r="P530" s="162">
        <f>O530*H530</f>
        <v>0</v>
      </c>
      <c r="Q530" s="162">
        <v>0</v>
      </c>
      <c r="R530" s="162">
        <f>Q530*H530</f>
        <v>0</v>
      </c>
      <c r="S530" s="162">
        <v>0</v>
      </c>
      <c r="T530" s="163">
        <f>S530*H530</f>
        <v>0</v>
      </c>
      <c r="U530" s="33"/>
      <c r="V530" s="33"/>
      <c r="W530" s="33"/>
      <c r="X530" s="33"/>
      <c r="Y530" s="33"/>
      <c r="Z530" s="33"/>
      <c r="AA530" s="33"/>
      <c r="AB530" s="33"/>
      <c r="AC530" s="33"/>
      <c r="AD530" s="33"/>
      <c r="AE530" s="33"/>
      <c r="AR530" s="164" t="s">
        <v>158</v>
      </c>
      <c r="AT530" s="164" t="s">
        <v>153</v>
      </c>
      <c r="AU530" s="164" t="s">
        <v>158</v>
      </c>
      <c r="AY530" s="18" t="s">
        <v>150</v>
      </c>
      <c r="BE530" s="165">
        <f>IF(N530="základní",J530,0)</f>
        <v>0</v>
      </c>
      <c r="BF530" s="165">
        <f>IF(N530="snížená",J530,0)</f>
        <v>0</v>
      </c>
      <c r="BG530" s="165">
        <f>IF(N530="zákl. přenesená",J530,0)</f>
        <v>0</v>
      </c>
      <c r="BH530" s="165">
        <f>IF(N530="sníž. přenesená",J530,0)</f>
        <v>0</v>
      </c>
      <c r="BI530" s="165">
        <f>IF(N530="nulová",J530,0)</f>
        <v>0</v>
      </c>
      <c r="BJ530" s="18" t="s">
        <v>80</v>
      </c>
      <c r="BK530" s="165">
        <f>ROUND(I530*H530,2)</f>
        <v>0</v>
      </c>
      <c r="BL530" s="18" t="s">
        <v>158</v>
      </c>
      <c r="BM530" s="164" t="s">
        <v>2079</v>
      </c>
    </row>
    <row r="531" spans="1:65" s="2" customFormat="1" ht="16.5" customHeight="1">
      <c r="A531" s="33"/>
      <c r="B531" s="152"/>
      <c r="C531" s="153" t="s">
        <v>1748</v>
      </c>
      <c r="D531" s="153" t="s">
        <v>153</v>
      </c>
      <c r="E531" s="154" t="s">
        <v>2080</v>
      </c>
      <c r="F531" s="155" t="s">
        <v>1581</v>
      </c>
      <c r="G531" s="156" t="s">
        <v>1009</v>
      </c>
      <c r="H531" s="157">
        <v>1</v>
      </c>
      <c r="I531" s="158"/>
      <c r="J531" s="159">
        <f>ROUND(I531*H531,2)</f>
        <v>0</v>
      </c>
      <c r="K531" s="155" t="s">
        <v>3</v>
      </c>
      <c r="L531" s="34"/>
      <c r="M531" s="160" t="s">
        <v>3</v>
      </c>
      <c r="N531" s="161" t="s">
        <v>43</v>
      </c>
      <c r="O531" s="54"/>
      <c r="P531" s="162">
        <f>O531*H531</f>
        <v>0</v>
      </c>
      <c r="Q531" s="162">
        <v>0</v>
      </c>
      <c r="R531" s="162">
        <f>Q531*H531</f>
        <v>0</v>
      </c>
      <c r="S531" s="162">
        <v>0</v>
      </c>
      <c r="T531" s="163">
        <f>S531*H531</f>
        <v>0</v>
      </c>
      <c r="U531" s="33"/>
      <c r="V531" s="33"/>
      <c r="W531" s="33"/>
      <c r="X531" s="33"/>
      <c r="Y531" s="33"/>
      <c r="Z531" s="33"/>
      <c r="AA531" s="33"/>
      <c r="AB531" s="33"/>
      <c r="AC531" s="33"/>
      <c r="AD531" s="33"/>
      <c r="AE531" s="33"/>
      <c r="AR531" s="164" t="s">
        <v>158</v>
      </c>
      <c r="AT531" s="164" t="s">
        <v>153</v>
      </c>
      <c r="AU531" s="164" t="s">
        <v>158</v>
      </c>
      <c r="AY531" s="18" t="s">
        <v>150</v>
      </c>
      <c r="BE531" s="165">
        <f>IF(N531="základní",J531,0)</f>
        <v>0</v>
      </c>
      <c r="BF531" s="165">
        <f>IF(N531="snížená",J531,0)</f>
        <v>0</v>
      </c>
      <c r="BG531" s="165">
        <f>IF(N531="zákl. přenesená",J531,0)</f>
        <v>0</v>
      </c>
      <c r="BH531" s="165">
        <f>IF(N531="sníž. přenesená",J531,0)</f>
        <v>0</v>
      </c>
      <c r="BI531" s="165">
        <f>IF(N531="nulová",J531,0)</f>
        <v>0</v>
      </c>
      <c r="BJ531" s="18" t="s">
        <v>80</v>
      </c>
      <c r="BK531" s="165">
        <f>ROUND(I531*H531,2)</f>
        <v>0</v>
      </c>
      <c r="BL531" s="18" t="s">
        <v>158</v>
      </c>
      <c r="BM531" s="164" t="s">
        <v>2081</v>
      </c>
    </row>
    <row r="532" spans="1:65" s="12" customFormat="1" ht="20.85" customHeight="1">
      <c r="B532" s="139"/>
      <c r="D532" s="140" t="s">
        <v>71</v>
      </c>
      <c r="E532" s="150" t="s">
        <v>2082</v>
      </c>
      <c r="F532" s="150" t="s">
        <v>2083</v>
      </c>
      <c r="I532" s="142"/>
      <c r="J532" s="151">
        <f>BK532</f>
        <v>0</v>
      </c>
      <c r="L532" s="139"/>
      <c r="M532" s="144"/>
      <c r="N532" s="145"/>
      <c r="O532" s="145"/>
      <c r="P532" s="146">
        <f>P533+P602+P641+P657+P669+P676+P681</f>
        <v>0</v>
      </c>
      <c r="Q532" s="145"/>
      <c r="R532" s="146">
        <f>R533+R602+R641+R657+R669+R676+R681</f>
        <v>0</v>
      </c>
      <c r="S532" s="145"/>
      <c r="T532" s="147">
        <f>T533+T602+T641+T657+T669+T676+T681</f>
        <v>0</v>
      </c>
      <c r="AR532" s="140" t="s">
        <v>82</v>
      </c>
      <c r="AT532" s="148" t="s">
        <v>71</v>
      </c>
      <c r="AU532" s="148" t="s">
        <v>82</v>
      </c>
      <c r="AY532" s="140" t="s">
        <v>150</v>
      </c>
      <c r="BK532" s="149">
        <f>BK533+BK602+BK641+BK657+BK669+BK676+BK681</f>
        <v>0</v>
      </c>
    </row>
    <row r="533" spans="1:65" s="15" customFormat="1" ht="20.85" customHeight="1">
      <c r="B533" s="200"/>
      <c r="D533" s="201" t="s">
        <v>71</v>
      </c>
      <c r="E533" s="201" t="s">
        <v>1487</v>
      </c>
      <c r="F533" s="201" t="s">
        <v>1488</v>
      </c>
      <c r="I533" s="202"/>
      <c r="J533" s="203">
        <f>BK533</f>
        <v>0</v>
      </c>
      <c r="L533" s="200"/>
      <c r="M533" s="204"/>
      <c r="N533" s="205"/>
      <c r="O533" s="205"/>
      <c r="P533" s="206">
        <f>SUM(P534:P601)</f>
        <v>0</v>
      </c>
      <c r="Q533" s="205"/>
      <c r="R533" s="206">
        <f>SUM(R534:R601)</f>
        <v>0</v>
      </c>
      <c r="S533" s="205"/>
      <c r="T533" s="207">
        <f>SUM(T534:T601)</f>
        <v>0</v>
      </c>
      <c r="AR533" s="201" t="s">
        <v>80</v>
      </c>
      <c r="AT533" s="208" t="s">
        <v>71</v>
      </c>
      <c r="AU533" s="208" t="s">
        <v>151</v>
      </c>
      <c r="AY533" s="201" t="s">
        <v>150</v>
      </c>
      <c r="BK533" s="209">
        <f>SUM(BK534:BK601)</f>
        <v>0</v>
      </c>
    </row>
    <row r="534" spans="1:65" s="2" customFormat="1" ht="16.5" customHeight="1">
      <c r="A534" s="33"/>
      <c r="B534" s="152"/>
      <c r="C534" s="153" t="s">
        <v>2084</v>
      </c>
      <c r="D534" s="153" t="s">
        <v>153</v>
      </c>
      <c r="E534" s="154" t="s">
        <v>2085</v>
      </c>
      <c r="F534" s="155" t="s">
        <v>2086</v>
      </c>
      <c r="G534" s="156" t="s">
        <v>1490</v>
      </c>
      <c r="H534" s="157">
        <v>1</v>
      </c>
      <c r="I534" s="158"/>
      <c r="J534" s="159">
        <f>ROUND(I534*H534,2)</f>
        <v>0</v>
      </c>
      <c r="K534" s="155" t="s">
        <v>3</v>
      </c>
      <c r="L534" s="34"/>
      <c r="M534" s="160" t="s">
        <v>3</v>
      </c>
      <c r="N534" s="161" t="s">
        <v>43</v>
      </c>
      <c r="O534" s="54"/>
      <c r="P534" s="162">
        <f>O534*H534</f>
        <v>0</v>
      </c>
      <c r="Q534" s="162">
        <v>0</v>
      </c>
      <c r="R534" s="162">
        <f>Q534*H534</f>
        <v>0</v>
      </c>
      <c r="S534" s="162">
        <v>0</v>
      </c>
      <c r="T534" s="163">
        <f>S534*H534</f>
        <v>0</v>
      </c>
      <c r="U534" s="33"/>
      <c r="V534" s="33"/>
      <c r="W534" s="33"/>
      <c r="X534" s="33"/>
      <c r="Y534" s="33"/>
      <c r="Z534" s="33"/>
      <c r="AA534" s="33"/>
      <c r="AB534" s="33"/>
      <c r="AC534" s="33"/>
      <c r="AD534" s="33"/>
      <c r="AE534" s="33"/>
      <c r="AR534" s="164" t="s">
        <v>158</v>
      </c>
      <c r="AT534" s="164" t="s">
        <v>153</v>
      </c>
      <c r="AU534" s="164" t="s">
        <v>158</v>
      </c>
      <c r="AY534" s="18" t="s">
        <v>150</v>
      </c>
      <c r="BE534" s="165">
        <f>IF(N534="základní",J534,0)</f>
        <v>0</v>
      </c>
      <c r="BF534" s="165">
        <f>IF(N534="snížená",J534,0)</f>
        <v>0</v>
      </c>
      <c r="BG534" s="165">
        <f>IF(N534="zákl. přenesená",J534,0)</f>
        <v>0</v>
      </c>
      <c r="BH534" s="165">
        <f>IF(N534="sníž. přenesená",J534,0)</f>
        <v>0</v>
      </c>
      <c r="BI534" s="165">
        <f>IF(N534="nulová",J534,0)</f>
        <v>0</v>
      </c>
      <c r="BJ534" s="18" t="s">
        <v>80</v>
      </c>
      <c r="BK534" s="165">
        <f>ROUND(I534*H534,2)</f>
        <v>0</v>
      </c>
      <c r="BL534" s="18" t="s">
        <v>158</v>
      </c>
      <c r="BM534" s="164" t="s">
        <v>2087</v>
      </c>
    </row>
    <row r="535" spans="1:65" s="2" customFormat="1" ht="19.5">
      <c r="A535" s="33"/>
      <c r="B535" s="34"/>
      <c r="C535" s="33"/>
      <c r="D535" s="167" t="s">
        <v>1491</v>
      </c>
      <c r="E535" s="33"/>
      <c r="F535" s="178" t="s">
        <v>2088</v>
      </c>
      <c r="G535" s="33"/>
      <c r="H535" s="33"/>
      <c r="I535" s="92"/>
      <c r="J535" s="33"/>
      <c r="K535" s="33"/>
      <c r="L535" s="34"/>
      <c r="M535" s="176"/>
      <c r="N535" s="177"/>
      <c r="O535" s="54"/>
      <c r="P535" s="54"/>
      <c r="Q535" s="54"/>
      <c r="R535" s="54"/>
      <c r="S535" s="54"/>
      <c r="T535" s="55"/>
      <c r="U535" s="33"/>
      <c r="V535" s="33"/>
      <c r="W535" s="33"/>
      <c r="X535" s="33"/>
      <c r="Y535" s="33"/>
      <c r="Z535" s="33"/>
      <c r="AA535" s="33"/>
      <c r="AB535" s="33"/>
      <c r="AC535" s="33"/>
      <c r="AD535" s="33"/>
      <c r="AE535" s="33"/>
      <c r="AT535" s="18" t="s">
        <v>1491</v>
      </c>
      <c r="AU535" s="18" t="s">
        <v>158</v>
      </c>
    </row>
    <row r="536" spans="1:65" s="2" customFormat="1" ht="16.5" customHeight="1">
      <c r="A536" s="33"/>
      <c r="B536" s="152"/>
      <c r="C536" s="153" t="s">
        <v>1750</v>
      </c>
      <c r="D536" s="153" t="s">
        <v>153</v>
      </c>
      <c r="E536" s="154" t="s">
        <v>2089</v>
      </c>
      <c r="F536" s="155" t="s">
        <v>2090</v>
      </c>
      <c r="G536" s="156" t="s">
        <v>1490</v>
      </c>
      <c r="H536" s="157">
        <v>1</v>
      </c>
      <c r="I536" s="158"/>
      <c r="J536" s="159">
        <f>ROUND(I536*H536,2)</f>
        <v>0</v>
      </c>
      <c r="K536" s="155" t="s">
        <v>3</v>
      </c>
      <c r="L536" s="34"/>
      <c r="M536" s="160" t="s">
        <v>3</v>
      </c>
      <c r="N536" s="161" t="s">
        <v>43</v>
      </c>
      <c r="O536" s="54"/>
      <c r="P536" s="162">
        <f>O536*H536</f>
        <v>0</v>
      </c>
      <c r="Q536" s="162">
        <v>0</v>
      </c>
      <c r="R536" s="162">
        <f>Q536*H536</f>
        <v>0</v>
      </c>
      <c r="S536" s="162">
        <v>0</v>
      </c>
      <c r="T536" s="163">
        <f>S536*H536</f>
        <v>0</v>
      </c>
      <c r="U536" s="33"/>
      <c r="V536" s="33"/>
      <c r="W536" s="33"/>
      <c r="X536" s="33"/>
      <c r="Y536" s="33"/>
      <c r="Z536" s="33"/>
      <c r="AA536" s="33"/>
      <c r="AB536" s="33"/>
      <c r="AC536" s="33"/>
      <c r="AD536" s="33"/>
      <c r="AE536" s="33"/>
      <c r="AR536" s="164" t="s">
        <v>158</v>
      </c>
      <c r="AT536" s="164" t="s">
        <v>153</v>
      </c>
      <c r="AU536" s="164" t="s">
        <v>158</v>
      </c>
      <c r="AY536" s="18" t="s">
        <v>150</v>
      </c>
      <c r="BE536" s="165">
        <f>IF(N536="základní",J536,0)</f>
        <v>0</v>
      </c>
      <c r="BF536" s="165">
        <f>IF(N536="snížená",J536,0)</f>
        <v>0</v>
      </c>
      <c r="BG536" s="165">
        <f>IF(N536="zákl. přenesená",J536,0)</f>
        <v>0</v>
      </c>
      <c r="BH536" s="165">
        <f>IF(N536="sníž. přenesená",J536,0)</f>
        <v>0</v>
      </c>
      <c r="BI536" s="165">
        <f>IF(N536="nulová",J536,0)</f>
        <v>0</v>
      </c>
      <c r="BJ536" s="18" t="s">
        <v>80</v>
      </c>
      <c r="BK536" s="165">
        <f>ROUND(I536*H536,2)</f>
        <v>0</v>
      </c>
      <c r="BL536" s="18" t="s">
        <v>158</v>
      </c>
      <c r="BM536" s="164" t="s">
        <v>2091</v>
      </c>
    </row>
    <row r="537" spans="1:65" s="2" customFormat="1" ht="29.25">
      <c r="A537" s="33"/>
      <c r="B537" s="34"/>
      <c r="C537" s="33"/>
      <c r="D537" s="167" t="s">
        <v>1491</v>
      </c>
      <c r="E537" s="33"/>
      <c r="F537" s="178" t="s">
        <v>2092</v>
      </c>
      <c r="G537" s="33"/>
      <c r="H537" s="33"/>
      <c r="I537" s="92"/>
      <c r="J537" s="33"/>
      <c r="K537" s="33"/>
      <c r="L537" s="34"/>
      <c r="M537" s="176"/>
      <c r="N537" s="177"/>
      <c r="O537" s="54"/>
      <c r="P537" s="54"/>
      <c r="Q537" s="54"/>
      <c r="R537" s="54"/>
      <c r="S537" s="54"/>
      <c r="T537" s="55"/>
      <c r="U537" s="33"/>
      <c r="V537" s="33"/>
      <c r="W537" s="33"/>
      <c r="X537" s="33"/>
      <c r="Y537" s="33"/>
      <c r="Z537" s="33"/>
      <c r="AA537" s="33"/>
      <c r="AB537" s="33"/>
      <c r="AC537" s="33"/>
      <c r="AD537" s="33"/>
      <c r="AE537" s="33"/>
      <c r="AT537" s="18" t="s">
        <v>1491</v>
      </c>
      <c r="AU537" s="18" t="s">
        <v>158</v>
      </c>
    </row>
    <row r="538" spans="1:65" s="2" customFormat="1" ht="16.5" customHeight="1">
      <c r="A538" s="33"/>
      <c r="B538" s="152"/>
      <c r="C538" s="153" t="s">
        <v>2093</v>
      </c>
      <c r="D538" s="153" t="s">
        <v>153</v>
      </c>
      <c r="E538" s="154" t="s">
        <v>2094</v>
      </c>
      <c r="F538" s="155" t="s">
        <v>2095</v>
      </c>
      <c r="G538" s="156" t="s">
        <v>1490</v>
      </c>
      <c r="H538" s="157">
        <v>1</v>
      </c>
      <c r="I538" s="158"/>
      <c r="J538" s="159">
        <f>ROUND(I538*H538,2)</f>
        <v>0</v>
      </c>
      <c r="K538" s="155" t="s">
        <v>3</v>
      </c>
      <c r="L538" s="34"/>
      <c r="M538" s="160" t="s">
        <v>3</v>
      </c>
      <c r="N538" s="161" t="s">
        <v>43</v>
      </c>
      <c r="O538" s="54"/>
      <c r="P538" s="162">
        <f>O538*H538</f>
        <v>0</v>
      </c>
      <c r="Q538" s="162">
        <v>0</v>
      </c>
      <c r="R538" s="162">
        <f>Q538*H538</f>
        <v>0</v>
      </c>
      <c r="S538" s="162">
        <v>0</v>
      </c>
      <c r="T538" s="163">
        <f>S538*H538</f>
        <v>0</v>
      </c>
      <c r="U538" s="33"/>
      <c r="V538" s="33"/>
      <c r="W538" s="33"/>
      <c r="X538" s="33"/>
      <c r="Y538" s="33"/>
      <c r="Z538" s="33"/>
      <c r="AA538" s="33"/>
      <c r="AB538" s="33"/>
      <c r="AC538" s="33"/>
      <c r="AD538" s="33"/>
      <c r="AE538" s="33"/>
      <c r="AR538" s="164" t="s">
        <v>158</v>
      </c>
      <c r="AT538" s="164" t="s">
        <v>153</v>
      </c>
      <c r="AU538" s="164" t="s">
        <v>158</v>
      </c>
      <c r="AY538" s="18" t="s">
        <v>150</v>
      </c>
      <c r="BE538" s="165">
        <f>IF(N538="základní",J538,0)</f>
        <v>0</v>
      </c>
      <c r="BF538" s="165">
        <f>IF(N538="snížená",J538,0)</f>
        <v>0</v>
      </c>
      <c r="BG538" s="165">
        <f>IF(N538="zákl. přenesená",J538,0)</f>
        <v>0</v>
      </c>
      <c r="BH538" s="165">
        <f>IF(N538="sníž. přenesená",J538,0)</f>
        <v>0</v>
      </c>
      <c r="BI538" s="165">
        <f>IF(N538="nulová",J538,0)</f>
        <v>0</v>
      </c>
      <c r="BJ538" s="18" t="s">
        <v>80</v>
      </c>
      <c r="BK538" s="165">
        <f>ROUND(I538*H538,2)</f>
        <v>0</v>
      </c>
      <c r="BL538" s="18" t="s">
        <v>158</v>
      </c>
      <c r="BM538" s="164" t="s">
        <v>2096</v>
      </c>
    </row>
    <row r="539" spans="1:65" s="2" customFormat="1" ht="19.5">
      <c r="A539" s="33"/>
      <c r="B539" s="34"/>
      <c r="C539" s="33"/>
      <c r="D539" s="167" t="s">
        <v>1491</v>
      </c>
      <c r="E539" s="33"/>
      <c r="F539" s="178" t="s">
        <v>2088</v>
      </c>
      <c r="G539" s="33"/>
      <c r="H539" s="33"/>
      <c r="I539" s="92"/>
      <c r="J539" s="33"/>
      <c r="K539" s="33"/>
      <c r="L539" s="34"/>
      <c r="M539" s="176"/>
      <c r="N539" s="177"/>
      <c r="O539" s="54"/>
      <c r="P539" s="54"/>
      <c r="Q539" s="54"/>
      <c r="R539" s="54"/>
      <c r="S539" s="54"/>
      <c r="T539" s="55"/>
      <c r="U539" s="33"/>
      <c r="V539" s="33"/>
      <c r="W539" s="33"/>
      <c r="X539" s="33"/>
      <c r="Y539" s="33"/>
      <c r="Z539" s="33"/>
      <c r="AA539" s="33"/>
      <c r="AB539" s="33"/>
      <c r="AC539" s="33"/>
      <c r="AD539" s="33"/>
      <c r="AE539" s="33"/>
      <c r="AT539" s="18" t="s">
        <v>1491</v>
      </c>
      <c r="AU539" s="18" t="s">
        <v>158</v>
      </c>
    </row>
    <row r="540" spans="1:65" s="2" customFormat="1" ht="16.5" customHeight="1">
      <c r="A540" s="33"/>
      <c r="B540" s="152"/>
      <c r="C540" s="153" t="s">
        <v>1753</v>
      </c>
      <c r="D540" s="153" t="s">
        <v>153</v>
      </c>
      <c r="E540" s="154" t="s">
        <v>2097</v>
      </c>
      <c r="F540" s="155" t="s">
        <v>2098</v>
      </c>
      <c r="G540" s="156" t="s">
        <v>1490</v>
      </c>
      <c r="H540" s="157">
        <v>1</v>
      </c>
      <c r="I540" s="158"/>
      <c r="J540" s="159">
        <f>ROUND(I540*H540,2)</f>
        <v>0</v>
      </c>
      <c r="K540" s="155" t="s">
        <v>3</v>
      </c>
      <c r="L540" s="34"/>
      <c r="M540" s="160" t="s">
        <v>3</v>
      </c>
      <c r="N540" s="161" t="s">
        <v>43</v>
      </c>
      <c r="O540" s="54"/>
      <c r="P540" s="162">
        <f>O540*H540</f>
        <v>0</v>
      </c>
      <c r="Q540" s="162">
        <v>0</v>
      </c>
      <c r="R540" s="162">
        <f>Q540*H540</f>
        <v>0</v>
      </c>
      <c r="S540" s="162">
        <v>0</v>
      </c>
      <c r="T540" s="163">
        <f>S540*H540</f>
        <v>0</v>
      </c>
      <c r="U540" s="33"/>
      <c r="V540" s="33"/>
      <c r="W540" s="33"/>
      <c r="X540" s="33"/>
      <c r="Y540" s="33"/>
      <c r="Z540" s="33"/>
      <c r="AA540" s="33"/>
      <c r="AB540" s="33"/>
      <c r="AC540" s="33"/>
      <c r="AD540" s="33"/>
      <c r="AE540" s="33"/>
      <c r="AR540" s="164" t="s">
        <v>158</v>
      </c>
      <c r="AT540" s="164" t="s">
        <v>153</v>
      </c>
      <c r="AU540" s="164" t="s">
        <v>158</v>
      </c>
      <c r="AY540" s="18" t="s">
        <v>150</v>
      </c>
      <c r="BE540" s="165">
        <f>IF(N540="základní",J540,0)</f>
        <v>0</v>
      </c>
      <c r="BF540" s="165">
        <f>IF(N540="snížená",J540,0)</f>
        <v>0</v>
      </c>
      <c r="BG540" s="165">
        <f>IF(N540="zákl. přenesená",J540,0)</f>
        <v>0</v>
      </c>
      <c r="BH540" s="165">
        <f>IF(N540="sníž. přenesená",J540,0)</f>
        <v>0</v>
      </c>
      <c r="BI540" s="165">
        <f>IF(N540="nulová",J540,0)</f>
        <v>0</v>
      </c>
      <c r="BJ540" s="18" t="s">
        <v>80</v>
      </c>
      <c r="BK540" s="165">
        <f>ROUND(I540*H540,2)</f>
        <v>0</v>
      </c>
      <c r="BL540" s="18" t="s">
        <v>158</v>
      </c>
      <c r="BM540" s="164" t="s">
        <v>2099</v>
      </c>
    </row>
    <row r="541" spans="1:65" s="2" customFormat="1" ht="19.5">
      <c r="A541" s="33"/>
      <c r="B541" s="34"/>
      <c r="C541" s="33"/>
      <c r="D541" s="167" t="s">
        <v>1491</v>
      </c>
      <c r="E541" s="33"/>
      <c r="F541" s="178" t="s">
        <v>2088</v>
      </c>
      <c r="G541" s="33"/>
      <c r="H541" s="33"/>
      <c r="I541" s="92"/>
      <c r="J541" s="33"/>
      <c r="K541" s="33"/>
      <c r="L541" s="34"/>
      <c r="M541" s="176"/>
      <c r="N541" s="177"/>
      <c r="O541" s="54"/>
      <c r="P541" s="54"/>
      <c r="Q541" s="54"/>
      <c r="R541" s="54"/>
      <c r="S541" s="54"/>
      <c r="T541" s="55"/>
      <c r="U541" s="33"/>
      <c r="V541" s="33"/>
      <c r="W541" s="33"/>
      <c r="X541" s="33"/>
      <c r="Y541" s="33"/>
      <c r="Z541" s="33"/>
      <c r="AA541" s="33"/>
      <c r="AB541" s="33"/>
      <c r="AC541" s="33"/>
      <c r="AD541" s="33"/>
      <c r="AE541" s="33"/>
      <c r="AT541" s="18" t="s">
        <v>1491</v>
      </c>
      <c r="AU541" s="18" t="s">
        <v>158</v>
      </c>
    </row>
    <row r="542" spans="1:65" s="2" customFormat="1" ht="16.5" customHeight="1">
      <c r="A542" s="33"/>
      <c r="B542" s="152"/>
      <c r="C542" s="153" t="s">
        <v>2100</v>
      </c>
      <c r="D542" s="153" t="s">
        <v>153</v>
      </c>
      <c r="E542" s="154" t="s">
        <v>2101</v>
      </c>
      <c r="F542" s="155" t="s">
        <v>2102</v>
      </c>
      <c r="G542" s="156" t="s">
        <v>1490</v>
      </c>
      <c r="H542" s="157">
        <v>20</v>
      </c>
      <c r="I542" s="158"/>
      <c r="J542" s="159">
        <f>ROUND(I542*H542,2)</f>
        <v>0</v>
      </c>
      <c r="K542" s="155" t="s">
        <v>3</v>
      </c>
      <c r="L542" s="34"/>
      <c r="M542" s="160" t="s">
        <v>3</v>
      </c>
      <c r="N542" s="161" t="s">
        <v>43</v>
      </c>
      <c r="O542" s="54"/>
      <c r="P542" s="162">
        <f>O542*H542</f>
        <v>0</v>
      </c>
      <c r="Q542" s="162">
        <v>0</v>
      </c>
      <c r="R542" s="162">
        <f>Q542*H542</f>
        <v>0</v>
      </c>
      <c r="S542" s="162">
        <v>0</v>
      </c>
      <c r="T542" s="163">
        <f>S542*H542</f>
        <v>0</v>
      </c>
      <c r="U542" s="33"/>
      <c r="V542" s="33"/>
      <c r="W542" s="33"/>
      <c r="X542" s="33"/>
      <c r="Y542" s="33"/>
      <c r="Z542" s="33"/>
      <c r="AA542" s="33"/>
      <c r="AB542" s="33"/>
      <c r="AC542" s="33"/>
      <c r="AD542" s="33"/>
      <c r="AE542" s="33"/>
      <c r="AR542" s="164" t="s">
        <v>158</v>
      </c>
      <c r="AT542" s="164" t="s">
        <v>153</v>
      </c>
      <c r="AU542" s="164" t="s">
        <v>158</v>
      </c>
      <c r="AY542" s="18" t="s">
        <v>150</v>
      </c>
      <c r="BE542" s="165">
        <f>IF(N542="základní",J542,0)</f>
        <v>0</v>
      </c>
      <c r="BF542" s="165">
        <f>IF(N542="snížená",J542,0)</f>
        <v>0</v>
      </c>
      <c r="BG542" s="165">
        <f>IF(N542="zákl. přenesená",J542,0)</f>
        <v>0</v>
      </c>
      <c r="BH542" s="165">
        <f>IF(N542="sníž. přenesená",J542,0)</f>
        <v>0</v>
      </c>
      <c r="BI542" s="165">
        <f>IF(N542="nulová",J542,0)</f>
        <v>0</v>
      </c>
      <c r="BJ542" s="18" t="s">
        <v>80</v>
      </c>
      <c r="BK542" s="165">
        <f>ROUND(I542*H542,2)</f>
        <v>0</v>
      </c>
      <c r="BL542" s="18" t="s">
        <v>158</v>
      </c>
      <c r="BM542" s="164" t="s">
        <v>2103</v>
      </c>
    </row>
    <row r="543" spans="1:65" s="2" customFormat="1" ht="16.5" customHeight="1">
      <c r="A543" s="33"/>
      <c r="B543" s="152"/>
      <c r="C543" s="153" t="s">
        <v>1756</v>
      </c>
      <c r="D543" s="153" t="s">
        <v>153</v>
      </c>
      <c r="E543" s="154" t="s">
        <v>2104</v>
      </c>
      <c r="F543" s="155" t="s">
        <v>2105</v>
      </c>
      <c r="G543" s="156" t="s">
        <v>1490</v>
      </c>
      <c r="H543" s="157">
        <v>1</v>
      </c>
      <c r="I543" s="158"/>
      <c r="J543" s="159">
        <f>ROUND(I543*H543,2)</f>
        <v>0</v>
      </c>
      <c r="K543" s="155" t="s">
        <v>3</v>
      </c>
      <c r="L543" s="34"/>
      <c r="M543" s="160" t="s">
        <v>3</v>
      </c>
      <c r="N543" s="161" t="s">
        <v>43</v>
      </c>
      <c r="O543" s="54"/>
      <c r="P543" s="162">
        <f>O543*H543</f>
        <v>0</v>
      </c>
      <c r="Q543" s="162">
        <v>0</v>
      </c>
      <c r="R543" s="162">
        <f>Q543*H543</f>
        <v>0</v>
      </c>
      <c r="S543" s="162">
        <v>0</v>
      </c>
      <c r="T543" s="163">
        <f>S543*H543</f>
        <v>0</v>
      </c>
      <c r="U543" s="33"/>
      <c r="V543" s="33"/>
      <c r="W543" s="33"/>
      <c r="X543" s="33"/>
      <c r="Y543" s="33"/>
      <c r="Z543" s="33"/>
      <c r="AA543" s="33"/>
      <c r="AB543" s="33"/>
      <c r="AC543" s="33"/>
      <c r="AD543" s="33"/>
      <c r="AE543" s="33"/>
      <c r="AR543" s="164" t="s">
        <v>158</v>
      </c>
      <c r="AT543" s="164" t="s">
        <v>153</v>
      </c>
      <c r="AU543" s="164" t="s">
        <v>158</v>
      </c>
      <c r="AY543" s="18" t="s">
        <v>150</v>
      </c>
      <c r="BE543" s="165">
        <f>IF(N543="základní",J543,0)</f>
        <v>0</v>
      </c>
      <c r="BF543" s="165">
        <f>IF(N543="snížená",J543,0)</f>
        <v>0</v>
      </c>
      <c r="BG543" s="165">
        <f>IF(N543="zákl. přenesená",J543,0)</f>
        <v>0</v>
      </c>
      <c r="BH543" s="165">
        <f>IF(N543="sníž. přenesená",J543,0)</f>
        <v>0</v>
      </c>
      <c r="BI543" s="165">
        <f>IF(N543="nulová",J543,0)</f>
        <v>0</v>
      </c>
      <c r="BJ543" s="18" t="s">
        <v>80</v>
      </c>
      <c r="BK543" s="165">
        <f>ROUND(I543*H543,2)</f>
        <v>0</v>
      </c>
      <c r="BL543" s="18" t="s">
        <v>158</v>
      </c>
      <c r="BM543" s="164" t="s">
        <v>2106</v>
      </c>
    </row>
    <row r="544" spans="1:65" s="2" customFormat="1" ht="19.5">
      <c r="A544" s="33"/>
      <c r="B544" s="34"/>
      <c r="C544" s="33"/>
      <c r="D544" s="167" t="s">
        <v>1491</v>
      </c>
      <c r="E544" s="33"/>
      <c r="F544" s="178" t="s">
        <v>2088</v>
      </c>
      <c r="G544" s="33"/>
      <c r="H544" s="33"/>
      <c r="I544" s="92"/>
      <c r="J544" s="33"/>
      <c r="K544" s="33"/>
      <c r="L544" s="34"/>
      <c r="M544" s="176"/>
      <c r="N544" s="177"/>
      <c r="O544" s="54"/>
      <c r="P544" s="54"/>
      <c r="Q544" s="54"/>
      <c r="R544" s="54"/>
      <c r="S544" s="54"/>
      <c r="T544" s="55"/>
      <c r="U544" s="33"/>
      <c r="V544" s="33"/>
      <c r="W544" s="33"/>
      <c r="X544" s="33"/>
      <c r="Y544" s="33"/>
      <c r="Z544" s="33"/>
      <c r="AA544" s="33"/>
      <c r="AB544" s="33"/>
      <c r="AC544" s="33"/>
      <c r="AD544" s="33"/>
      <c r="AE544" s="33"/>
      <c r="AT544" s="18" t="s">
        <v>1491</v>
      </c>
      <c r="AU544" s="18" t="s">
        <v>158</v>
      </c>
    </row>
    <row r="545" spans="1:65" s="2" customFormat="1" ht="16.5" customHeight="1">
      <c r="A545" s="33"/>
      <c r="B545" s="152"/>
      <c r="C545" s="153" t="s">
        <v>2107</v>
      </c>
      <c r="D545" s="153" t="s">
        <v>153</v>
      </c>
      <c r="E545" s="154" t="s">
        <v>2108</v>
      </c>
      <c r="F545" s="155" t="s">
        <v>2109</v>
      </c>
      <c r="G545" s="156" t="s">
        <v>1490</v>
      </c>
      <c r="H545" s="157">
        <v>1</v>
      </c>
      <c r="I545" s="158"/>
      <c r="J545" s="159">
        <f>ROUND(I545*H545,2)</f>
        <v>0</v>
      </c>
      <c r="K545" s="155" t="s">
        <v>3</v>
      </c>
      <c r="L545" s="34"/>
      <c r="M545" s="160" t="s">
        <v>3</v>
      </c>
      <c r="N545" s="161" t="s">
        <v>43</v>
      </c>
      <c r="O545" s="54"/>
      <c r="P545" s="162">
        <f>O545*H545</f>
        <v>0</v>
      </c>
      <c r="Q545" s="162">
        <v>0</v>
      </c>
      <c r="R545" s="162">
        <f>Q545*H545</f>
        <v>0</v>
      </c>
      <c r="S545" s="162">
        <v>0</v>
      </c>
      <c r="T545" s="163">
        <f>S545*H545</f>
        <v>0</v>
      </c>
      <c r="U545" s="33"/>
      <c r="V545" s="33"/>
      <c r="W545" s="33"/>
      <c r="X545" s="33"/>
      <c r="Y545" s="33"/>
      <c r="Z545" s="33"/>
      <c r="AA545" s="33"/>
      <c r="AB545" s="33"/>
      <c r="AC545" s="33"/>
      <c r="AD545" s="33"/>
      <c r="AE545" s="33"/>
      <c r="AR545" s="164" t="s">
        <v>158</v>
      </c>
      <c r="AT545" s="164" t="s">
        <v>153</v>
      </c>
      <c r="AU545" s="164" t="s">
        <v>158</v>
      </c>
      <c r="AY545" s="18" t="s">
        <v>150</v>
      </c>
      <c r="BE545" s="165">
        <f>IF(N545="základní",J545,0)</f>
        <v>0</v>
      </c>
      <c r="BF545" s="165">
        <f>IF(N545="snížená",J545,0)</f>
        <v>0</v>
      </c>
      <c r="BG545" s="165">
        <f>IF(N545="zákl. přenesená",J545,0)</f>
        <v>0</v>
      </c>
      <c r="BH545" s="165">
        <f>IF(N545="sníž. přenesená",J545,0)</f>
        <v>0</v>
      </c>
      <c r="BI545" s="165">
        <f>IF(N545="nulová",J545,0)</f>
        <v>0</v>
      </c>
      <c r="BJ545" s="18" t="s">
        <v>80</v>
      </c>
      <c r="BK545" s="165">
        <f>ROUND(I545*H545,2)</f>
        <v>0</v>
      </c>
      <c r="BL545" s="18" t="s">
        <v>158</v>
      </c>
      <c r="BM545" s="164" t="s">
        <v>2110</v>
      </c>
    </row>
    <row r="546" spans="1:65" s="2" customFormat="1" ht="16.5" customHeight="1">
      <c r="A546" s="33"/>
      <c r="B546" s="152"/>
      <c r="C546" s="153" t="s">
        <v>1758</v>
      </c>
      <c r="D546" s="153" t="s">
        <v>153</v>
      </c>
      <c r="E546" s="154" t="s">
        <v>2111</v>
      </c>
      <c r="F546" s="155" t="s">
        <v>2112</v>
      </c>
      <c r="G546" s="156" t="s">
        <v>1490</v>
      </c>
      <c r="H546" s="157">
        <v>1</v>
      </c>
      <c r="I546" s="158"/>
      <c r="J546" s="159">
        <f>ROUND(I546*H546,2)</f>
        <v>0</v>
      </c>
      <c r="K546" s="155" t="s">
        <v>3</v>
      </c>
      <c r="L546" s="34"/>
      <c r="M546" s="160" t="s">
        <v>3</v>
      </c>
      <c r="N546" s="161" t="s">
        <v>43</v>
      </c>
      <c r="O546" s="54"/>
      <c r="P546" s="162">
        <f>O546*H546</f>
        <v>0</v>
      </c>
      <c r="Q546" s="162">
        <v>0</v>
      </c>
      <c r="R546" s="162">
        <f>Q546*H546</f>
        <v>0</v>
      </c>
      <c r="S546" s="162">
        <v>0</v>
      </c>
      <c r="T546" s="163">
        <f>S546*H546</f>
        <v>0</v>
      </c>
      <c r="U546" s="33"/>
      <c r="V546" s="33"/>
      <c r="W546" s="33"/>
      <c r="X546" s="33"/>
      <c r="Y546" s="33"/>
      <c r="Z546" s="33"/>
      <c r="AA546" s="33"/>
      <c r="AB546" s="33"/>
      <c r="AC546" s="33"/>
      <c r="AD546" s="33"/>
      <c r="AE546" s="33"/>
      <c r="AR546" s="164" t="s">
        <v>158</v>
      </c>
      <c r="AT546" s="164" t="s">
        <v>153</v>
      </c>
      <c r="AU546" s="164" t="s">
        <v>158</v>
      </c>
      <c r="AY546" s="18" t="s">
        <v>150</v>
      </c>
      <c r="BE546" s="165">
        <f>IF(N546="základní",J546,0)</f>
        <v>0</v>
      </c>
      <c r="BF546" s="165">
        <f>IF(N546="snížená",J546,0)</f>
        <v>0</v>
      </c>
      <c r="BG546" s="165">
        <f>IF(N546="zákl. přenesená",J546,0)</f>
        <v>0</v>
      </c>
      <c r="BH546" s="165">
        <f>IF(N546="sníž. přenesená",J546,0)</f>
        <v>0</v>
      </c>
      <c r="BI546" s="165">
        <f>IF(N546="nulová",J546,0)</f>
        <v>0</v>
      </c>
      <c r="BJ546" s="18" t="s">
        <v>80</v>
      </c>
      <c r="BK546" s="165">
        <f>ROUND(I546*H546,2)</f>
        <v>0</v>
      </c>
      <c r="BL546" s="18" t="s">
        <v>158</v>
      </c>
      <c r="BM546" s="164" t="s">
        <v>2113</v>
      </c>
    </row>
    <row r="547" spans="1:65" s="2" customFormat="1" ht="19.5">
      <c r="A547" s="33"/>
      <c r="B547" s="34"/>
      <c r="C547" s="33"/>
      <c r="D547" s="167" t="s">
        <v>1491</v>
      </c>
      <c r="E547" s="33"/>
      <c r="F547" s="178" t="s">
        <v>2088</v>
      </c>
      <c r="G547" s="33"/>
      <c r="H547" s="33"/>
      <c r="I547" s="92"/>
      <c r="J547" s="33"/>
      <c r="K547" s="33"/>
      <c r="L547" s="34"/>
      <c r="M547" s="176"/>
      <c r="N547" s="177"/>
      <c r="O547" s="54"/>
      <c r="P547" s="54"/>
      <c r="Q547" s="54"/>
      <c r="R547" s="54"/>
      <c r="S547" s="54"/>
      <c r="T547" s="55"/>
      <c r="U547" s="33"/>
      <c r="V547" s="33"/>
      <c r="W547" s="33"/>
      <c r="X547" s="33"/>
      <c r="Y547" s="33"/>
      <c r="Z547" s="33"/>
      <c r="AA547" s="33"/>
      <c r="AB547" s="33"/>
      <c r="AC547" s="33"/>
      <c r="AD547" s="33"/>
      <c r="AE547" s="33"/>
      <c r="AT547" s="18" t="s">
        <v>1491</v>
      </c>
      <c r="AU547" s="18" t="s">
        <v>158</v>
      </c>
    </row>
    <row r="548" spans="1:65" s="2" customFormat="1" ht="16.5" customHeight="1">
      <c r="A548" s="33"/>
      <c r="B548" s="152"/>
      <c r="C548" s="153" t="s">
        <v>2114</v>
      </c>
      <c r="D548" s="153" t="s">
        <v>153</v>
      </c>
      <c r="E548" s="154" t="s">
        <v>2115</v>
      </c>
      <c r="F548" s="155" t="s">
        <v>2116</v>
      </c>
      <c r="G548" s="156" t="s">
        <v>1490</v>
      </c>
      <c r="H548" s="157">
        <v>1</v>
      </c>
      <c r="I548" s="158"/>
      <c r="J548" s="159">
        <f>ROUND(I548*H548,2)</f>
        <v>0</v>
      </c>
      <c r="K548" s="155" t="s">
        <v>3</v>
      </c>
      <c r="L548" s="34"/>
      <c r="M548" s="160" t="s">
        <v>3</v>
      </c>
      <c r="N548" s="161" t="s">
        <v>43</v>
      </c>
      <c r="O548" s="54"/>
      <c r="P548" s="162">
        <f>O548*H548</f>
        <v>0</v>
      </c>
      <c r="Q548" s="162">
        <v>0</v>
      </c>
      <c r="R548" s="162">
        <f>Q548*H548</f>
        <v>0</v>
      </c>
      <c r="S548" s="162">
        <v>0</v>
      </c>
      <c r="T548" s="163">
        <f>S548*H548</f>
        <v>0</v>
      </c>
      <c r="U548" s="33"/>
      <c r="V548" s="33"/>
      <c r="W548" s="33"/>
      <c r="X548" s="33"/>
      <c r="Y548" s="33"/>
      <c r="Z548" s="33"/>
      <c r="AA548" s="33"/>
      <c r="AB548" s="33"/>
      <c r="AC548" s="33"/>
      <c r="AD548" s="33"/>
      <c r="AE548" s="33"/>
      <c r="AR548" s="164" t="s">
        <v>158</v>
      </c>
      <c r="AT548" s="164" t="s">
        <v>153</v>
      </c>
      <c r="AU548" s="164" t="s">
        <v>158</v>
      </c>
      <c r="AY548" s="18" t="s">
        <v>150</v>
      </c>
      <c r="BE548" s="165">
        <f>IF(N548="základní",J548,0)</f>
        <v>0</v>
      </c>
      <c r="BF548" s="165">
        <f>IF(N548="snížená",J548,0)</f>
        <v>0</v>
      </c>
      <c r="BG548" s="165">
        <f>IF(N548="zákl. přenesená",J548,0)</f>
        <v>0</v>
      </c>
      <c r="BH548" s="165">
        <f>IF(N548="sníž. přenesená",J548,0)</f>
        <v>0</v>
      </c>
      <c r="BI548" s="165">
        <f>IF(N548="nulová",J548,0)</f>
        <v>0</v>
      </c>
      <c r="BJ548" s="18" t="s">
        <v>80</v>
      </c>
      <c r="BK548" s="165">
        <f>ROUND(I548*H548,2)</f>
        <v>0</v>
      </c>
      <c r="BL548" s="18" t="s">
        <v>158</v>
      </c>
      <c r="BM548" s="164" t="s">
        <v>2117</v>
      </c>
    </row>
    <row r="549" spans="1:65" s="2" customFormat="1" ht="19.5">
      <c r="A549" s="33"/>
      <c r="B549" s="34"/>
      <c r="C549" s="33"/>
      <c r="D549" s="167" t="s">
        <v>1491</v>
      </c>
      <c r="E549" s="33"/>
      <c r="F549" s="178" t="s">
        <v>2088</v>
      </c>
      <c r="G549" s="33"/>
      <c r="H549" s="33"/>
      <c r="I549" s="92"/>
      <c r="J549" s="33"/>
      <c r="K549" s="33"/>
      <c r="L549" s="34"/>
      <c r="M549" s="176"/>
      <c r="N549" s="177"/>
      <c r="O549" s="54"/>
      <c r="P549" s="54"/>
      <c r="Q549" s="54"/>
      <c r="R549" s="54"/>
      <c r="S549" s="54"/>
      <c r="T549" s="55"/>
      <c r="U549" s="33"/>
      <c r="V549" s="33"/>
      <c r="W549" s="33"/>
      <c r="X549" s="33"/>
      <c r="Y549" s="33"/>
      <c r="Z549" s="33"/>
      <c r="AA549" s="33"/>
      <c r="AB549" s="33"/>
      <c r="AC549" s="33"/>
      <c r="AD549" s="33"/>
      <c r="AE549" s="33"/>
      <c r="AT549" s="18" t="s">
        <v>1491</v>
      </c>
      <c r="AU549" s="18" t="s">
        <v>158</v>
      </c>
    </row>
    <row r="550" spans="1:65" s="2" customFormat="1" ht="16.5" customHeight="1">
      <c r="A550" s="33"/>
      <c r="B550" s="152"/>
      <c r="C550" s="153" t="s">
        <v>1760</v>
      </c>
      <c r="D550" s="153" t="s">
        <v>153</v>
      </c>
      <c r="E550" s="154" t="s">
        <v>2118</v>
      </c>
      <c r="F550" s="155" t="s">
        <v>2119</v>
      </c>
      <c r="G550" s="156" t="s">
        <v>1490</v>
      </c>
      <c r="H550" s="157">
        <v>1</v>
      </c>
      <c r="I550" s="158"/>
      <c r="J550" s="159">
        <f>ROUND(I550*H550,2)</f>
        <v>0</v>
      </c>
      <c r="K550" s="155" t="s">
        <v>3</v>
      </c>
      <c r="L550" s="34"/>
      <c r="M550" s="160" t="s">
        <v>3</v>
      </c>
      <c r="N550" s="161" t="s">
        <v>43</v>
      </c>
      <c r="O550" s="54"/>
      <c r="P550" s="162">
        <f>O550*H550</f>
        <v>0</v>
      </c>
      <c r="Q550" s="162">
        <v>0</v>
      </c>
      <c r="R550" s="162">
        <f>Q550*H550</f>
        <v>0</v>
      </c>
      <c r="S550" s="162">
        <v>0</v>
      </c>
      <c r="T550" s="163">
        <f>S550*H550</f>
        <v>0</v>
      </c>
      <c r="U550" s="33"/>
      <c r="V550" s="33"/>
      <c r="W550" s="33"/>
      <c r="X550" s="33"/>
      <c r="Y550" s="33"/>
      <c r="Z550" s="33"/>
      <c r="AA550" s="33"/>
      <c r="AB550" s="33"/>
      <c r="AC550" s="33"/>
      <c r="AD550" s="33"/>
      <c r="AE550" s="33"/>
      <c r="AR550" s="164" t="s">
        <v>158</v>
      </c>
      <c r="AT550" s="164" t="s">
        <v>153</v>
      </c>
      <c r="AU550" s="164" t="s">
        <v>158</v>
      </c>
      <c r="AY550" s="18" t="s">
        <v>150</v>
      </c>
      <c r="BE550" s="165">
        <f>IF(N550="základní",J550,0)</f>
        <v>0</v>
      </c>
      <c r="BF550" s="165">
        <f>IF(N550="snížená",J550,0)</f>
        <v>0</v>
      </c>
      <c r="BG550" s="165">
        <f>IF(N550="zákl. přenesená",J550,0)</f>
        <v>0</v>
      </c>
      <c r="BH550" s="165">
        <f>IF(N550="sníž. přenesená",J550,0)</f>
        <v>0</v>
      </c>
      <c r="BI550" s="165">
        <f>IF(N550="nulová",J550,0)</f>
        <v>0</v>
      </c>
      <c r="BJ550" s="18" t="s">
        <v>80</v>
      </c>
      <c r="BK550" s="165">
        <f>ROUND(I550*H550,2)</f>
        <v>0</v>
      </c>
      <c r="BL550" s="18" t="s">
        <v>158</v>
      </c>
      <c r="BM550" s="164" t="s">
        <v>2120</v>
      </c>
    </row>
    <row r="551" spans="1:65" s="2" customFormat="1" ht="19.5">
      <c r="A551" s="33"/>
      <c r="B551" s="34"/>
      <c r="C551" s="33"/>
      <c r="D551" s="167" t="s">
        <v>1491</v>
      </c>
      <c r="E551" s="33"/>
      <c r="F551" s="178" t="s">
        <v>2088</v>
      </c>
      <c r="G551" s="33"/>
      <c r="H551" s="33"/>
      <c r="I551" s="92"/>
      <c r="J551" s="33"/>
      <c r="K551" s="33"/>
      <c r="L551" s="34"/>
      <c r="M551" s="176"/>
      <c r="N551" s="177"/>
      <c r="O551" s="54"/>
      <c r="P551" s="54"/>
      <c r="Q551" s="54"/>
      <c r="R551" s="54"/>
      <c r="S551" s="54"/>
      <c r="T551" s="55"/>
      <c r="U551" s="33"/>
      <c r="V551" s="33"/>
      <c r="W551" s="33"/>
      <c r="X551" s="33"/>
      <c r="Y551" s="33"/>
      <c r="Z551" s="33"/>
      <c r="AA551" s="33"/>
      <c r="AB551" s="33"/>
      <c r="AC551" s="33"/>
      <c r="AD551" s="33"/>
      <c r="AE551" s="33"/>
      <c r="AT551" s="18" t="s">
        <v>1491</v>
      </c>
      <c r="AU551" s="18" t="s">
        <v>158</v>
      </c>
    </row>
    <row r="552" spans="1:65" s="2" customFormat="1" ht="16.5" customHeight="1">
      <c r="A552" s="33"/>
      <c r="B552" s="152"/>
      <c r="C552" s="153" t="s">
        <v>2121</v>
      </c>
      <c r="D552" s="153" t="s">
        <v>153</v>
      </c>
      <c r="E552" s="154" t="s">
        <v>2122</v>
      </c>
      <c r="F552" s="155" t="s">
        <v>2123</v>
      </c>
      <c r="G552" s="156" t="s">
        <v>1490</v>
      </c>
      <c r="H552" s="157">
        <v>1</v>
      </c>
      <c r="I552" s="158"/>
      <c r="J552" s="159">
        <f>ROUND(I552*H552,2)</f>
        <v>0</v>
      </c>
      <c r="K552" s="155" t="s">
        <v>3</v>
      </c>
      <c r="L552" s="34"/>
      <c r="M552" s="160" t="s">
        <v>3</v>
      </c>
      <c r="N552" s="161" t="s">
        <v>43</v>
      </c>
      <c r="O552" s="54"/>
      <c r="P552" s="162">
        <f>O552*H552</f>
        <v>0</v>
      </c>
      <c r="Q552" s="162">
        <v>0</v>
      </c>
      <c r="R552" s="162">
        <f>Q552*H552</f>
        <v>0</v>
      </c>
      <c r="S552" s="162">
        <v>0</v>
      </c>
      <c r="T552" s="163">
        <f>S552*H552</f>
        <v>0</v>
      </c>
      <c r="U552" s="33"/>
      <c r="V552" s="33"/>
      <c r="W552" s="33"/>
      <c r="X552" s="33"/>
      <c r="Y552" s="33"/>
      <c r="Z552" s="33"/>
      <c r="AA552" s="33"/>
      <c r="AB552" s="33"/>
      <c r="AC552" s="33"/>
      <c r="AD552" s="33"/>
      <c r="AE552" s="33"/>
      <c r="AR552" s="164" t="s">
        <v>158</v>
      </c>
      <c r="AT552" s="164" t="s">
        <v>153</v>
      </c>
      <c r="AU552" s="164" t="s">
        <v>158</v>
      </c>
      <c r="AY552" s="18" t="s">
        <v>150</v>
      </c>
      <c r="BE552" s="165">
        <f>IF(N552="základní",J552,0)</f>
        <v>0</v>
      </c>
      <c r="BF552" s="165">
        <f>IF(N552="snížená",J552,0)</f>
        <v>0</v>
      </c>
      <c r="BG552" s="165">
        <f>IF(N552="zákl. přenesená",J552,0)</f>
        <v>0</v>
      </c>
      <c r="BH552" s="165">
        <f>IF(N552="sníž. přenesená",J552,0)</f>
        <v>0</v>
      </c>
      <c r="BI552" s="165">
        <f>IF(N552="nulová",J552,0)</f>
        <v>0</v>
      </c>
      <c r="BJ552" s="18" t="s">
        <v>80</v>
      </c>
      <c r="BK552" s="165">
        <f>ROUND(I552*H552,2)</f>
        <v>0</v>
      </c>
      <c r="BL552" s="18" t="s">
        <v>158</v>
      </c>
      <c r="BM552" s="164" t="s">
        <v>2124</v>
      </c>
    </row>
    <row r="553" spans="1:65" s="2" customFormat="1" ht="19.5">
      <c r="A553" s="33"/>
      <c r="B553" s="34"/>
      <c r="C553" s="33"/>
      <c r="D553" s="167" t="s">
        <v>1491</v>
      </c>
      <c r="E553" s="33"/>
      <c r="F553" s="178" t="s">
        <v>2088</v>
      </c>
      <c r="G553" s="33"/>
      <c r="H553" s="33"/>
      <c r="I553" s="92"/>
      <c r="J553" s="33"/>
      <c r="K553" s="33"/>
      <c r="L553" s="34"/>
      <c r="M553" s="176"/>
      <c r="N553" s="177"/>
      <c r="O553" s="54"/>
      <c r="P553" s="54"/>
      <c r="Q553" s="54"/>
      <c r="R553" s="54"/>
      <c r="S553" s="54"/>
      <c r="T553" s="55"/>
      <c r="U553" s="33"/>
      <c r="V553" s="33"/>
      <c r="W553" s="33"/>
      <c r="X553" s="33"/>
      <c r="Y553" s="33"/>
      <c r="Z553" s="33"/>
      <c r="AA553" s="33"/>
      <c r="AB553" s="33"/>
      <c r="AC553" s="33"/>
      <c r="AD553" s="33"/>
      <c r="AE553" s="33"/>
      <c r="AT553" s="18" t="s">
        <v>1491</v>
      </c>
      <c r="AU553" s="18" t="s">
        <v>158</v>
      </c>
    </row>
    <row r="554" spans="1:65" s="2" customFormat="1" ht="16.5" customHeight="1">
      <c r="A554" s="33"/>
      <c r="B554" s="152"/>
      <c r="C554" s="153" t="s">
        <v>1763</v>
      </c>
      <c r="D554" s="153" t="s">
        <v>153</v>
      </c>
      <c r="E554" s="154" t="s">
        <v>2125</v>
      </c>
      <c r="F554" s="155" t="s">
        <v>2126</v>
      </c>
      <c r="G554" s="156" t="s">
        <v>1490</v>
      </c>
      <c r="H554" s="157">
        <v>1</v>
      </c>
      <c r="I554" s="158"/>
      <c r="J554" s="159">
        <f>ROUND(I554*H554,2)</f>
        <v>0</v>
      </c>
      <c r="K554" s="155" t="s">
        <v>3</v>
      </c>
      <c r="L554" s="34"/>
      <c r="M554" s="160" t="s">
        <v>3</v>
      </c>
      <c r="N554" s="161" t="s">
        <v>43</v>
      </c>
      <c r="O554" s="54"/>
      <c r="P554" s="162">
        <f>O554*H554</f>
        <v>0</v>
      </c>
      <c r="Q554" s="162">
        <v>0</v>
      </c>
      <c r="R554" s="162">
        <f>Q554*H554</f>
        <v>0</v>
      </c>
      <c r="S554" s="162">
        <v>0</v>
      </c>
      <c r="T554" s="163">
        <f>S554*H554</f>
        <v>0</v>
      </c>
      <c r="U554" s="33"/>
      <c r="V554" s="33"/>
      <c r="W554" s="33"/>
      <c r="X554" s="33"/>
      <c r="Y554" s="33"/>
      <c r="Z554" s="33"/>
      <c r="AA554" s="33"/>
      <c r="AB554" s="33"/>
      <c r="AC554" s="33"/>
      <c r="AD554" s="33"/>
      <c r="AE554" s="33"/>
      <c r="AR554" s="164" t="s">
        <v>158</v>
      </c>
      <c r="AT554" s="164" t="s">
        <v>153</v>
      </c>
      <c r="AU554" s="164" t="s">
        <v>158</v>
      </c>
      <c r="AY554" s="18" t="s">
        <v>150</v>
      </c>
      <c r="BE554" s="165">
        <f>IF(N554="základní",J554,0)</f>
        <v>0</v>
      </c>
      <c r="BF554" s="165">
        <f>IF(N554="snížená",J554,0)</f>
        <v>0</v>
      </c>
      <c r="BG554" s="165">
        <f>IF(N554="zákl. přenesená",J554,0)</f>
        <v>0</v>
      </c>
      <c r="BH554" s="165">
        <f>IF(N554="sníž. přenesená",J554,0)</f>
        <v>0</v>
      </c>
      <c r="BI554" s="165">
        <f>IF(N554="nulová",J554,0)</f>
        <v>0</v>
      </c>
      <c r="BJ554" s="18" t="s">
        <v>80</v>
      </c>
      <c r="BK554" s="165">
        <f>ROUND(I554*H554,2)</f>
        <v>0</v>
      </c>
      <c r="BL554" s="18" t="s">
        <v>158</v>
      </c>
      <c r="BM554" s="164" t="s">
        <v>2127</v>
      </c>
    </row>
    <row r="555" spans="1:65" s="2" customFormat="1" ht="19.5">
      <c r="A555" s="33"/>
      <c r="B555" s="34"/>
      <c r="C555" s="33"/>
      <c r="D555" s="167" t="s">
        <v>1491</v>
      </c>
      <c r="E555" s="33"/>
      <c r="F555" s="178" t="s">
        <v>2088</v>
      </c>
      <c r="G555" s="33"/>
      <c r="H555" s="33"/>
      <c r="I555" s="92"/>
      <c r="J555" s="33"/>
      <c r="K555" s="33"/>
      <c r="L555" s="34"/>
      <c r="M555" s="176"/>
      <c r="N555" s="177"/>
      <c r="O555" s="54"/>
      <c r="P555" s="54"/>
      <c r="Q555" s="54"/>
      <c r="R555" s="54"/>
      <c r="S555" s="54"/>
      <c r="T555" s="55"/>
      <c r="U555" s="33"/>
      <c r="V555" s="33"/>
      <c r="W555" s="33"/>
      <c r="X555" s="33"/>
      <c r="Y555" s="33"/>
      <c r="Z555" s="33"/>
      <c r="AA555" s="33"/>
      <c r="AB555" s="33"/>
      <c r="AC555" s="33"/>
      <c r="AD555" s="33"/>
      <c r="AE555" s="33"/>
      <c r="AT555" s="18" t="s">
        <v>1491</v>
      </c>
      <c r="AU555" s="18" t="s">
        <v>158</v>
      </c>
    </row>
    <row r="556" spans="1:65" s="2" customFormat="1" ht="16.5" customHeight="1">
      <c r="A556" s="33"/>
      <c r="B556" s="152"/>
      <c r="C556" s="153" t="s">
        <v>2128</v>
      </c>
      <c r="D556" s="153" t="s">
        <v>153</v>
      </c>
      <c r="E556" s="154" t="s">
        <v>2129</v>
      </c>
      <c r="F556" s="155" t="s">
        <v>2130</v>
      </c>
      <c r="G556" s="156" t="s">
        <v>1490</v>
      </c>
      <c r="H556" s="157">
        <v>1</v>
      </c>
      <c r="I556" s="158"/>
      <c r="J556" s="159">
        <f>ROUND(I556*H556,2)</f>
        <v>0</v>
      </c>
      <c r="K556" s="155" t="s">
        <v>3</v>
      </c>
      <c r="L556" s="34"/>
      <c r="M556" s="160" t="s">
        <v>3</v>
      </c>
      <c r="N556" s="161" t="s">
        <v>43</v>
      </c>
      <c r="O556" s="54"/>
      <c r="P556" s="162">
        <f>O556*H556</f>
        <v>0</v>
      </c>
      <c r="Q556" s="162">
        <v>0</v>
      </c>
      <c r="R556" s="162">
        <f>Q556*H556</f>
        <v>0</v>
      </c>
      <c r="S556" s="162">
        <v>0</v>
      </c>
      <c r="T556" s="163">
        <f>S556*H556</f>
        <v>0</v>
      </c>
      <c r="U556" s="33"/>
      <c r="V556" s="33"/>
      <c r="W556" s="33"/>
      <c r="X556" s="33"/>
      <c r="Y556" s="33"/>
      <c r="Z556" s="33"/>
      <c r="AA556" s="33"/>
      <c r="AB556" s="33"/>
      <c r="AC556" s="33"/>
      <c r="AD556" s="33"/>
      <c r="AE556" s="33"/>
      <c r="AR556" s="164" t="s">
        <v>158</v>
      </c>
      <c r="AT556" s="164" t="s">
        <v>153</v>
      </c>
      <c r="AU556" s="164" t="s">
        <v>158</v>
      </c>
      <c r="AY556" s="18" t="s">
        <v>150</v>
      </c>
      <c r="BE556" s="165">
        <f>IF(N556="základní",J556,0)</f>
        <v>0</v>
      </c>
      <c r="BF556" s="165">
        <f>IF(N556="snížená",J556,0)</f>
        <v>0</v>
      </c>
      <c r="BG556" s="165">
        <f>IF(N556="zákl. přenesená",J556,0)</f>
        <v>0</v>
      </c>
      <c r="BH556" s="165">
        <f>IF(N556="sníž. přenesená",J556,0)</f>
        <v>0</v>
      </c>
      <c r="BI556" s="165">
        <f>IF(N556="nulová",J556,0)</f>
        <v>0</v>
      </c>
      <c r="BJ556" s="18" t="s">
        <v>80</v>
      </c>
      <c r="BK556" s="165">
        <f>ROUND(I556*H556,2)</f>
        <v>0</v>
      </c>
      <c r="BL556" s="18" t="s">
        <v>158</v>
      </c>
      <c r="BM556" s="164" t="s">
        <v>2131</v>
      </c>
    </row>
    <row r="557" spans="1:65" s="2" customFormat="1" ht="19.5">
      <c r="A557" s="33"/>
      <c r="B557" s="34"/>
      <c r="C557" s="33"/>
      <c r="D557" s="167" t="s">
        <v>1491</v>
      </c>
      <c r="E557" s="33"/>
      <c r="F557" s="178" t="s">
        <v>2088</v>
      </c>
      <c r="G557" s="33"/>
      <c r="H557" s="33"/>
      <c r="I557" s="92"/>
      <c r="J557" s="33"/>
      <c r="K557" s="33"/>
      <c r="L557" s="34"/>
      <c r="M557" s="176"/>
      <c r="N557" s="177"/>
      <c r="O557" s="54"/>
      <c r="P557" s="54"/>
      <c r="Q557" s="54"/>
      <c r="R557" s="54"/>
      <c r="S557" s="54"/>
      <c r="T557" s="55"/>
      <c r="U557" s="33"/>
      <c r="V557" s="33"/>
      <c r="W557" s="33"/>
      <c r="X557" s="33"/>
      <c r="Y557" s="33"/>
      <c r="Z557" s="33"/>
      <c r="AA557" s="33"/>
      <c r="AB557" s="33"/>
      <c r="AC557" s="33"/>
      <c r="AD557" s="33"/>
      <c r="AE557" s="33"/>
      <c r="AT557" s="18" t="s">
        <v>1491</v>
      </c>
      <c r="AU557" s="18" t="s">
        <v>158</v>
      </c>
    </row>
    <row r="558" spans="1:65" s="2" customFormat="1" ht="16.5" customHeight="1">
      <c r="A558" s="33"/>
      <c r="B558" s="152"/>
      <c r="C558" s="153" t="s">
        <v>1765</v>
      </c>
      <c r="D558" s="153" t="s">
        <v>153</v>
      </c>
      <c r="E558" s="154" t="s">
        <v>2132</v>
      </c>
      <c r="F558" s="155" t="s">
        <v>2133</v>
      </c>
      <c r="G558" s="156" t="s">
        <v>1490</v>
      </c>
      <c r="H558" s="157">
        <v>1</v>
      </c>
      <c r="I558" s="158"/>
      <c r="J558" s="159">
        <f>ROUND(I558*H558,2)</f>
        <v>0</v>
      </c>
      <c r="K558" s="155" t="s">
        <v>3</v>
      </c>
      <c r="L558" s="34"/>
      <c r="M558" s="160" t="s">
        <v>3</v>
      </c>
      <c r="N558" s="161" t="s">
        <v>43</v>
      </c>
      <c r="O558" s="54"/>
      <c r="P558" s="162">
        <f>O558*H558</f>
        <v>0</v>
      </c>
      <c r="Q558" s="162">
        <v>0</v>
      </c>
      <c r="R558" s="162">
        <f>Q558*H558</f>
        <v>0</v>
      </c>
      <c r="S558" s="162">
        <v>0</v>
      </c>
      <c r="T558" s="163">
        <f>S558*H558</f>
        <v>0</v>
      </c>
      <c r="U558" s="33"/>
      <c r="V558" s="33"/>
      <c r="W558" s="33"/>
      <c r="X558" s="33"/>
      <c r="Y558" s="33"/>
      <c r="Z558" s="33"/>
      <c r="AA558" s="33"/>
      <c r="AB558" s="33"/>
      <c r="AC558" s="33"/>
      <c r="AD558" s="33"/>
      <c r="AE558" s="33"/>
      <c r="AR558" s="164" t="s">
        <v>158</v>
      </c>
      <c r="AT558" s="164" t="s">
        <v>153</v>
      </c>
      <c r="AU558" s="164" t="s">
        <v>158</v>
      </c>
      <c r="AY558" s="18" t="s">
        <v>150</v>
      </c>
      <c r="BE558" s="165">
        <f>IF(N558="základní",J558,0)</f>
        <v>0</v>
      </c>
      <c r="BF558" s="165">
        <f>IF(N558="snížená",J558,0)</f>
        <v>0</v>
      </c>
      <c r="BG558" s="165">
        <f>IF(N558="zákl. přenesená",J558,0)</f>
        <v>0</v>
      </c>
      <c r="BH558" s="165">
        <f>IF(N558="sníž. přenesená",J558,0)</f>
        <v>0</v>
      </c>
      <c r="BI558" s="165">
        <f>IF(N558="nulová",J558,0)</f>
        <v>0</v>
      </c>
      <c r="BJ558" s="18" t="s">
        <v>80</v>
      </c>
      <c r="BK558" s="165">
        <f>ROUND(I558*H558,2)</f>
        <v>0</v>
      </c>
      <c r="BL558" s="18" t="s">
        <v>158</v>
      </c>
      <c r="BM558" s="164" t="s">
        <v>2134</v>
      </c>
    </row>
    <row r="559" spans="1:65" s="2" customFormat="1" ht="19.5">
      <c r="A559" s="33"/>
      <c r="B559" s="34"/>
      <c r="C559" s="33"/>
      <c r="D559" s="167" t="s">
        <v>1491</v>
      </c>
      <c r="E559" s="33"/>
      <c r="F559" s="178" t="s">
        <v>2088</v>
      </c>
      <c r="G559" s="33"/>
      <c r="H559" s="33"/>
      <c r="I559" s="92"/>
      <c r="J559" s="33"/>
      <c r="K559" s="33"/>
      <c r="L559" s="34"/>
      <c r="M559" s="176"/>
      <c r="N559" s="177"/>
      <c r="O559" s="54"/>
      <c r="P559" s="54"/>
      <c r="Q559" s="54"/>
      <c r="R559" s="54"/>
      <c r="S559" s="54"/>
      <c r="T559" s="55"/>
      <c r="U559" s="33"/>
      <c r="V559" s="33"/>
      <c r="W559" s="33"/>
      <c r="X559" s="33"/>
      <c r="Y559" s="33"/>
      <c r="Z559" s="33"/>
      <c r="AA559" s="33"/>
      <c r="AB559" s="33"/>
      <c r="AC559" s="33"/>
      <c r="AD559" s="33"/>
      <c r="AE559" s="33"/>
      <c r="AT559" s="18" t="s">
        <v>1491</v>
      </c>
      <c r="AU559" s="18" t="s">
        <v>158</v>
      </c>
    </row>
    <row r="560" spans="1:65" s="2" customFormat="1" ht="16.5" customHeight="1">
      <c r="A560" s="33"/>
      <c r="B560" s="152"/>
      <c r="C560" s="153" t="s">
        <v>2135</v>
      </c>
      <c r="D560" s="153" t="s">
        <v>153</v>
      </c>
      <c r="E560" s="154" t="s">
        <v>2136</v>
      </c>
      <c r="F560" s="155" t="s">
        <v>2137</v>
      </c>
      <c r="G560" s="156" t="s">
        <v>1490</v>
      </c>
      <c r="H560" s="157">
        <v>1</v>
      </c>
      <c r="I560" s="158"/>
      <c r="J560" s="159">
        <f>ROUND(I560*H560,2)</f>
        <v>0</v>
      </c>
      <c r="K560" s="155" t="s">
        <v>3</v>
      </c>
      <c r="L560" s="34"/>
      <c r="M560" s="160" t="s">
        <v>3</v>
      </c>
      <c r="N560" s="161" t="s">
        <v>43</v>
      </c>
      <c r="O560" s="54"/>
      <c r="P560" s="162">
        <f>O560*H560</f>
        <v>0</v>
      </c>
      <c r="Q560" s="162">
        <v>0</v>
      </c>
      <c r="R560" s="162">
        <f>Q560*H560</f>
        <v>0</v>
      </c>
      <c r="S560" s="162">
        <v>0</v>
      </c>
      <c r="T560" s="163">
        <f>S560*H560</f>
        <v>0</v>
      </c>
      <c r="U560" s="33"/>
      <c r="V560" s="33"/>
      <c r="W560" s="33"/>
      <c r="X560" s="33"/>
      <c r="Y560" s="33"/>
      <c r="Z560" s="33"/>
      <c r="AA560" s="33"/>
      <c r="AB560" s="33"/>
      <c r="AC560" s="33"/>
      <c r="AD560" s="33"/>
      <c r="AE560" s="33"/>
      <c r="AR560" s="164" t="s">
        <v>158</v>
      </c>
      <c r="AT560" s="164" t="s">
        <v>153</v>
      </c>
      <c r="AU560" s="164" t="s">
        <v>158</v>
      </c>
      <c r="AY560" s="18" t="s">
        <v>150</v>
      </c>
      <c r="BE560" s="165">
        <f>IF(N560="základní",J560,0)</f>
        <v>0</v>
      </c>
      <c r="BF560" s="165">
        <f>IF(N560="snížená",J560,0)</f>
        <v>0</v>
      </c>
      <c r="BG560" s="165">
        <f>IF(N560="zákl. přenesená",J560,0)</f>
        <v>0</v>
      </c>
      <c r="BH560" s="165">
        <f>IF(N560="sníž. přenesená",J560,0)</f>
        <v>0</v>
      </c>
      <c r="BI560" s="165">
        <f>IF(N560="nulová",J560,0)</f>
        <v>0</v>
      </c>
      <c r="BJ560" s="18" t="s">
        <v>80</v>
      </c>
      <c r="BK560" s="165">
        <f>ROUND(I560*H560,2)</f>
        <v>0</v>
      </c>
      <c r="BL560" s="18" t="s">
        <v>158</v>
      </c>
      <c r="BM560" s="164" t="s">
        <v>2138</v>
      </c>
    </row>
    <row r="561" spans="1:65" s="2" customFormat="1" ht="19.5">
      <c r="A561" s="33"/>
      <c r="B561" s="34"/>
      <c r="C561" s="33"/>
      <c r="D561" s="167" t="s">
        <v>1491</v>
      </c>
      <c r="E561" s="33"/>
      <c r="F561" s="178" t="s">
        <v>2088</v>
      </c>
      <c r="G561" s="33"/>
      <c r="H561" s="33"/>
      <c r="I561" s="92"/>
      <c r="J561" s="33"/>
      <c r="K561" s="33"/>
      <c r="L561" s="34"/>
      <c r="M561" s="176"/>
      <c r="N561" s="177"/>
      <c r="O561" s="54"/>
      <c r="P561" s="54"/>
      <c r="Q561" s="54"/>
      <c r="R561" s="54"/>
      <c r="S561" s="54"/>
      <c r="T561" s="55"/>
      <c r="U561" s="33"/>
      <c r="V561" s="33"/>
      <c r="W561" s="33"/>
      <c r="X561" s="33"/>
      <c r="Y561" s="33"/>
      <c r="Z561" s="33"/>
      <c r="AA561" s="33"/>
      <c r="AB561" s="33"/>
      <c r="AC561" s="33"/>
      <c r="AD561" s="33"/>
      <c r="AE561" s="33"/>
      <c r="AT561" s="18" t="s">
        <v>1491</v>
      </c>
      <c r="AU561" s="18" t="s">
        <v>158</v>
      </c>
    </row>
    <row r="562" spans="1:65" s="2" customFormat="1" ht="16.5" customHeight="1">
      <c r="A562" s="33"/>
      <c r="B562" s="152"/>
      <c r="C562" s="153" t="s">
        <v>1768</v>
      </c>
      <c r="D562" s="153" t="s">
        <v>153</v>
      </c>
      <c r="E562" s="154" t="s">
        <v>2139</v>
      </c>
      <c r="F562" s="155" t="s">
        <v>2140</v>
      </c>
      <c r="G562" s="156" t="s">
        <v>1490</v>
      </c>
      <c r="H562" s="157">
        <v>1</v>
      </c>
      <c r="I562" s="158"/>
      <c r="J562" s="159">
        <f>ROUND(I562*H562,2)</f>
        <v>0</v>
      </c>
      <c r="K562" s="155" t="s">
        <v>3</v>
      </c>
      <c r="L562" s="34"/>
      <c r="M562" s="160" t="s">
        <v>3</v>
      </c>
      <c r="N562" s="161" t="s">
        <v>43</v>
      </c>
      <c r="O562" s="54"/>
      <c r="P562" s="162">
        <f>O562*H562</f>
        <v>0</v>
      </c>
      <c r="Q562" s="162">
        <v>0</v>
      </c>
      <c r="R562" s="162">
        <f>Q562*H562</f>
        <v>0</v>
      </c>
      <c r="S562" s="162">
        <v>0</v>
      </c>
      <c r="T562" s="163">
        <f>S562*H562</f>
        <v>0</v>
      </c>
      <c r="U562" s="33"/>
      <c r="V562" s="33"/>
      <c r="W562" s="33"/>
      <c r="X562" s="33"/>
      <c r="Y562" s="33"/>
      <c r="Z562" s="33"/>
      <c r="AA562" s="33"/>
      <c r="AB562" s="33"/>
      <c r="AC562" s="33"/>
      <c r="AD562" s="33"/>
      <c r="AE562" s="33"/>
      <c r="AR562" s="164" t="s">
        <v>158</v>
      </c>
      <c r="AT562" s="164" t="s">
        <v>153</v>
      </c>
      <c r="AU562" s="164" t="s">
        <v>158</v>
      </c>
      <c r="AY562" s="18" t="s">
        <v>150</v>
      </c>
      <c r="BE562" s="165">
        <f>IF(N562="základní",J562,0)</f>
        <v>0</v>
      </c>
      <c r="BF562" s="165">
        <f>IF(N562="snížená",J562,0)</f>
        <v>0</v>
      </c>
      <c r="BG562" s="165">
        <f>IF(N562="zákl. přenesená",J562,0)</f>
        <v>0</v>
      </c>
      <c r="BH562" s="165">
        <f>IF(N562="sníž. přenesená",J562,0)</f>
        <v>0</v>
      </c>
      <c r="BI562" s="165">
        <f>IF(N562="nulová",J562,0)</f>
        <v>0</v>
      </c>
      <c r="BJ562" s="18" t="s">
        <v>80</v>
      </c>
      <c r="BK562" s="165">
        <f>ROUND(I562*H562,2)</f>
        <v>0</v>
      </c>
      <c r="BL562" s="18" t="s">
        <v>158</v>
      </c>
      <c r="BM562" s="164" t="s">
        <v>1568</v>
      </c>
    </row>
    <row r="563" spans="1:65" s="2" customFormat="1" ht="19.5">
      <c r="A563" s="33"/>
      <c r="B563" s="34"/>
      <c r="C563" s="33"/>
      <c r="D563" s="167" t="s">
        <v>1491</v>
      </c>
      <c r="E563" s="33"/>
      <c r="F563" s="178" t="s">
        <v>2088</v>
      </c>
      <c r="G563" s="33"/>
      <c r="H563" s="33"/>
      <c r="I563" s="92"/>
      <c r="J563" s="33"/>
      <c r="K563" s="33"/>
      <c r="L563" s="34"/>
      <c r="M563" s="176"/>
      <c r="N563" s="177"/>
      <c r="O563" s="54"/>
      <c r="P563" s="54"/>
      <c r="Q563" s="54"/>
      <c r="R563" s="54"/>
      <c r="S563" s="54"/>
      <c r="T563" s="55"/>
      <c r="U563" s="33"/>
      <c r="V563" s="33"/>
      <c r="W563" s="33"/>
      <c r="X563" s="33"/>
      <c r="Y563" s="33"/>
      <c r="Z563" s="33"/>
      <c r="AA563" s="33"/>
      <c r="AB563" s="33"/>
      <c r="AC563" s="33"/>
      <c r="AD563" s="33"/>
      <c r="AE563" s="33"/>
      <c r="AT563" s="18" t="s">
        <v>1491</v>
      </c>
      <c r="AU563" s="18" t="s">
        <v>158</v>
      </c>
    </row>
    <row r="564" spans="1:65" s="2" customFormat="1" ht="16.5" customHeight="1">
      <c r="A564" s="33"/>
      <c r="B564" s="152"/>
      <c r="C564" s="153" t="s">
        <v>2141</v>
      </c>
      <c r="D564" s="153" t="s">
        <v>153</v>
      </c>
      <c r="E564" s="154" t="s">
        <v>2142</v>
      </c>
      <c r="F564" s="155" t="s">
        <v>2143</v>
      </c>
      <c r="G564" s="156" t="s">
        <v>1490</v>
      </c>
      <c r="H564" s="157">
        <v>2</v>
      </c>
      <c r="I564" s="158"/>
      <c r="J564" s="159">
        <f>ROUND(I564*H564,2)</f>
        <v>0</v>
      </c>
      <c r="K564" s="155" t="s">
        <v>3</v>
      </c>
      <c r="L564" s="34"/>
      <c r="M564" s="160" t="s">
        <v>3</v>
      </c>
      <c r="N564" s="161" t="s">
        <v>43</v>
      </c>
      <c r="O564" s="54"/>
      <c r="P564" s="162">
        <f>O564*H564</f>
        <v>0</v>
      </c>
      <c r="Q564" s="162">
        <v>0</v>
      </c>
      <c r="R564" s="162">
        <f>Q564*H564</f>
        <v>0</v>
      </c>
      <c r="S564" s="162">
        <v>0</v>
      </c>
      <c r="T564" s="163">
        <f>S564*H564</f>
        <v>0</v>
      </c>
      <c r="U564" s="33"/>
      <c r="V564" s="33"/>
      <c r="W564" s="33"/>
      <c r="X564" s="33"/>
      <c r="Y564" s="33"/>
      <c r="Z564" s="33"/>
      <c r="AA564" s="33"/>
      <c r="AB564" s="33"/>
      <c r="AC564" s="33"/>
      <c r="AD564" s="33"/>
      <c r="AE564" s="33"/>
      <c r="AR564" s="164" t="s">
        <v>158</v>
      </c>
      <c r="AT564" s="164" t="s">
        <v>153</v>
      </c>
      <c r="AU564" s="164" t="s">
        <v>158</v>
      </c>
      <c r="AY564" s="18" t="s">
        <v>150</v>
      </c>
      <c r="BE564" s="165">
        <f>IF(N564="základní",J564,0)</f>
        <v>0</v>
      </c>
      <c r="BF564" s="165">
        <f>IF(N564="snížená",J564,0)</f>
        <v>0</v>
      </c>
      <c r="BG564" s="165">
        <f>IF(N564="zákl. přenesená",J564,0)</f>
        <v>0</v>
      </c>
      <c r="BH564" s="165">
        <f>IF(N564="sníž. přenesená",J564,0)</f>
        <v>0</v>
      </c>
      <c r="BI564" s="165">
        <f>IF(N564="nulová",J564,0)</f>
        <v>0</v>
      </c>
      <c r="BJ564" s="18" t="s">
        <v>80</v>
      </c>
      <c r="BK564" s="165">
        <f>ROUND(I564*H564,2)</f>
        <v>0</v>
      </c>
      <c r="BL564" s="18" t="s">
        <v>158</v>
      </c>
      <c r="BM564" s="164" t="s">
        <v>1572</v>
      </c>
    </row>
    <row r="565" spans="1:65" s="2" customFormat="1" ht="19.5">
      <c r="A565" s="33"/>
      <c r="B565" s="34"/>
      <c r="C565" s="33"/>
      <c r="D565" s="167" t="s">
        <v>1491</v>
      </c>
      <c r="E565" s="33"/>
      <c r="F565" s="178" t="s">
        <v>2088</v>
      </c>
      <c r="G565" s="33"/>
      <c r="H565" s="33"/>
      <c r="I565" s="92"/>
      <c r="J565" s="33"/>
      <c r="K565" s="33"/>
      <c r="L565" s="34"/>
      <c r="M565" s="176"/>
      <c r="N565" s="177"/>
      <c r="O565" s="54"/>
      <c r="P565" s="54"/>
      <c r="Q565" s="54"/>
      <c r="R565" s="54"/>
      <c r="S565" s="54"/>
      <c r="T565" s="55"/>
      <c r="U565" s="33"/>
      <c r="V565" s="33"/>
      <c r="W565" s="33"/>
      <c r="X565" s="33"/>
      <c r="Y565" s="33"/>
      <c r="Z565" s="33"/>
      <c r="AA565" s="33"/>
      <c r="AB565" s="33"/>
      <c r="AC565" s="33"/>
      <c r="AD565" s="33"/>
      <c r="AE565" s="33"/>
      <c r="AT565" s="18" t="s">
        <v>1491</v>
      </c>
      <c r="AU565" s="18" t="s">
        <v>158</v>
      </c>
    </row>
    <row r="566" spans="1:65" s="2" customFormat="1" ht="16.5" customHeight="1">
      <c r="A566" s="33"/>
      <c r="B566" s="152"/>
      <c r="C566" s="153" t="s">
        <v>1771</v>
      </c>
      <c r="D566" s="153" t="s">
        <v>153</v>
      </c>
      <c r="E566" s="154" t="s">
        <v>2144</v>
      </c>
      <c r="F566" s="155" t="s">
        <v>2145</v>
      </c>
      <c r="G566" s="156" t="s">
        <v>1490</v>
      </c>
      <c r="H566" s="157">
        <v>1</v>
      </c>
      <c r="I566" s="158"/>
      <c r="J566" s="159">
        <f>ROUND(I566*H566,2)</f>
        <v>0</v>
      </c>
      <c r="K566" s="155" t="s">
        <v>3</v>
      </c>
      <c r="L566" s="34"/>
      <c r="M566" s="160" t="s">
        <v>3</v>
      </c>
      <c r="N566" s="161" t="s">
        <v>43</v>
      </c>
      <c r="O566" s="54"/>
      <c r="P566" s="162">
        <f>O566*H566</f>
        <v>0</v>
      </c>
      <c r="Q566" s="162">
        <v>0</v>
      </c>
      <c r="R566" s="162">
        <f>Q566*H566</f>
        <v>0</v>
      </c>
      <c r="S566" s="162">
        <v>0</v>
      </c>
      <c r="T566" s="163">
        <f>S566*H566</f>
        <v>0</v>
      </c>
      <c r="U566" s="33"/>
      <c r="V566" s="33"/>
      <c r="W566" s="33"/>
      <c r="X566" s="33"/>
      <c r="Y566" s="33"/>
      <c r="Z566" s="33"/>
      <c r="AA566" s="33"/>
      <c r="AB566" s="33"/>
      <c r="AC566" s="33"/>
      <c r="AD566" s="33"/>
      <c r="AE566" s="33"/>
      <c r="AR566" s="164" t="s">
        <v>158</v>
      </c>
      <c r="AT566" s="164" t="s">
        <v>153</v>
      </c>
      <c r="AU566" s="164" t="s">
        <v>158</v>
      </c>
      <c r="AY566" s="18" t="s">
        <v>150</v>
      </c>
      <c r="BE566" s="165">
        <f>IF(N566="základní",J566,0)</f>
        <v>0</v>
      </c>
      <c r="BF566" s="165">
        <f>IF(N566="snížená",J566,0)</f>
        <v>0</v>
      </c>
      <c r="BG566" s="165">
        <f>IF(N566="zákl. přenesená",J566,0)</f>
        <v>0</v>
      </c>
      <c r="BH566" s="165">
        <f>IF(N566="sníž. přenesená",J566,0)</f>
        <v>0</v>
      </c>
      <c r="BI566" s="165">
        <f>IF(N566="nulová",J566,0)</f>
        <v>0</v>
      </c>
      <c r="BJ566" s="18" t="s">
        <v>80</v>
      </c>
      <c r="BK566" s="165">
        <f>ROUND(I566*H566,2)</f>
        <v>0</v>
      </c>
      <c r="BL566" s="18" t="s">
        <v>158</v>
      </c>
      <c r="BM566" s="164" t="s">
        <v>1576</v>
      </c>
    </row>
    <row r="567" spans="1:65" s="2" customFormat="1" ht="19.5">
      <c r="A567" s="33"/>
      <c r="B567" s="34"/>
      <c r="C567" s="33"/>
      <c r="D567" s="167" t="s">
        <v>1491</v>
      </c>
      <c r="E567" s="33"/>
      <c r="F567" s="178" t="s">
        <v>2088</v>
      </c>
      <c r="G567" s="33"/>
      <c r="H567" s="33"/>
      <c r="I567" s="92"/>
      <c r="J567" s="33"/>
      <c r="K567" s="33"/>
      <c r="L567" s="34"/>
      <c r="M567" s="176"/>
      <c r="N567" s="177"/>
      <c r="O567" s="54"/>
      <c r="P567" s="54"/>
      <c r="Q567" s="54"/>
      <c r="R567" s="54"/>
      <c r="S567" s="54"/>
      <c r="T567" s="55"/>
      <c r="U567" s="33"/>
      <c r="V567" s="33"/>
      <c r="W567" s="33"/>
      <c r="X567" s="33"/>
      <c r="Y567" s="33"/>
      <c r="Z567" s="33"/>
      <c r="AA567" s="33"/>
      <c r="AB567" s="33"/>
      <c r="AC567" s="33"/>
      <c r="AD567" s="33"/>
      <c r="AE567" s="33"/>
      <c r="AT567" s="18" t="s">
        <v>1491</v>
      </c>
      <c r="AU567" s="18" t="s">
        <v>158</v>
      </c>
    </row>
    <row r="568" spans="1:65" s="2" customFormat="1" ht="16.5" customHeight="1">
      <c r="A568" s="33"/>
      <c r="B568" s="152"/>
      <c r="C568" s="153" t="s">
        <v>2146</v>
      </c>
      <c r="D568" s="153" t="s">
        <v>153</v>
      </c>
      <c r="E568" s="154" t="s">
        <v>2147</v>
      </c>
      <c r="F568" s="155" t="s">
        <v>2148</v>
      </c>
      <c r="G568" s="156" t="s">
        <v>1490</v>
      </c>
      <c r="H568" s="157">
        <v>1</v>
      </c>
      <c r="I568" s="158"/>
      <c r="J568" s="159">
        <f>ROUND(I568*H568,2)</f>
        <v>0</v>
      </c>
      <c r="K568" s="155" t="s">
        <v>3</v>
      </c>
      <c r="L568" s="34"/>
      <c r="M568" s="160" t="s">
        <v>3</v>
      </c>
      <c r="N568" s="161" t="s">
        <v>43</v>
      </c>
      <c r="O568" s="54"/>
      <c r="P568" s="162">
        <f>O568*H568</f>
        <v>0</v>
      </c>
      <c r="Q568" s="162">
        <v>0</v>
      </c>
      <c r="R568" s="162">
        <f>Q568*H568</f>
        <v>0</v>
      </c>
      <c r="S568" s="162">
        <v>0</v>
      </c>
      <c r="T568" s="163">
        <f>S568*H568</f>
        <v>0</v>
      </c>
      <c r="U568" s="33"/>
      <c r="V568" s="33"/>
      <c r="W568" s="33"/>
      <c r="X568" s="33"/>
      <c r="Y568" s="33"/>
      <c r="Z568" s="33"/>
      <c r="AA568" s="33"/>
      <c r="AB568" s="33"/>
      <c r="AC568" s="33"/>
      <c r="AD568" s="33"/>
      <c r="AE568" s="33"/>
      <c r="AR568" s="164" t="s">
        <v>158</v>
      </c>
      <c r="AT568" s="164" t="s">
        <v>153</v>
      </c>
      <c r="AU568" s="164" t="s">
        <v>158</v>
      </c>
      <c r="AY568" s="18" t="s">
        <v>150</v>
      </c>
      <c r="BE568" s="165">
        <f>IF(N568="základní",J568,0)</f>
        <v>0</v>
      </c>
      <c r="BF568" s="165">
        <f>IF(N568="snížená",J568,0)</f>
        <v>0</v>
      </c>
      <c r="BG568" s="165">
        <f>IF(N568="zákl. přenesená",J568,0)</f>
        <v>0</v>
      </c>
      <c r="BH568" s="165">
        <f>IF(N568="sníž. přenesená",J568,0)</f>
        <v>0</v>
      </c>
      <c r="BI568" s="165">
        <f>IF(N568="nulová",J568,0)</f>
        <v>0</v>
      </c>
      <c r="BJ568" s="18" t="s">
        <v>80</v>
      </c>
      <c r="BK568" s="165">
        <f>ROUND(I568*H568,2)</f>
        <v>0</v>
      </c>
      <c r="BL568" s="18" t="s">
        <v>158</v>
      </c>
      <c r="BM568" s="164" t="s">
        <v>1746</v>
      </c>
    </row>
    <row r="569" spans="1:65" s="2" customFormat="1" ht="19.5">
      <c r="A569" s="33"/>
      <c r="B569" s="34"/>
      <c r="C569" s="33"/>
      <c r="D569" s="167" t="s">
        <v>1491</v>
      </c>
      <c r="E569" s="33"/>
      <c r="F569" s="178" t="s">
        <v>2088</v>
      </c>
      <c r="G569" s="33"/>
      <c r="H569" s="33"/>
      <c r="I569" s="92"/>
      <c r="J569" s="33"/>
      <c r="K569" s="33"/>
      <c r="L569" s="34"/>
      <c r="M569" s="176"/>
      <c r="N569" s="177"/>
      <c r="O569" s="54"/>
      <c r="P569" s="54"/>
      <c r="Q569" s="54"/>
      <c r="R569" s="54"/>
      <c r="S569" s="54"/>
      <c r="T569" s="55"/>
      <c r="U569" s="33"/>
      <c r="V569" s="33"/>
      <c r="W569" s="33"/>
      <c r="X569" s="33"/>
      <c r="Y569" s="33"/>
      <c r="Z569" s="33"/>
      <c r="AA569" s="33"/>
      <c r="AB569" s="33"/>
      <c r="AC569" s="33"/>
      <c r="AD569" s="33"/>
      <c r="AE569" s="33"/>
      <c r="AT569" s="18" t="s">
        <v>1491</v>
      </c>
      <c r="AU569" s="18" t="s">
        <v>158</v>
      </c>
    </row>
    <row r="570" spans="1:65" s="2" customFormat="1" ht="16.5" customHeight="1">
      <c r="A570" s="33"/>
      <c r="B570" s="152"/>
      <c r="C570" s="153" t="s">
        <v>1774</v>
      </c>
      <c r="D570" s="153" t="s">
        <v>153</v>
      </c>
      <c r="E570" s="154" t="s">
        <v>2149</v>
      </c>
      <c r="F570" s="155" t="s">
        <v>2150</v>
      </c>
      <c r="G570" s="156" t="s">
        <v>1490</v>
      </c>
      <c r="H570" s="157">
        <v>1</v>
      </c>
      <c r="I570" s="158"/>
      <c r="J570" s="159">
        <f>ROUND(I570*H570,2)</f>
        <v>0</v>
      </c>
      <c r="K570" s="155" t="s">
        <v>3</v>
      </c>
      <c r="L570" s="34"/>
      <c r="M570" s="160" t="s">
        <v>3</v>
      </c>
      <c r="N570" s="161" t="s">
        <v>43</v>
      </c>
      <c r="O570" s="54"/>
      <c r="P570" s="162">
        <f>O570*H570</f>
        <v>0</v>
      </c>
      <c r="Q570" s="162">
        <v>0</v>
      </c>
      <c r="R570" s="162">
        <f>Q570*H570</f>
        <v>0</v>
      </c>
      <c r="S570" s="162">
        <v>0</v>
      </c>
      <c r="T570" s="163">
        <f>S570*H570</f>
        <v>0</v>
      </c>
      <c r="U570" s="33"/>
      <c r="V570" s="33"/>
      <c r="W570" s="33"/>
      <c r="X570" s="33"/>
      <c r="Y570" s="33"/>
      <c r="Z570" s="33"/>
      <c r="AA570" s="33"/>
      <c r="AB570" s="33"/>
      <c r="AC570" s="33"/>
      <c r="AD570" s="33"/>
      <c r="AE570" s="33"/>
      <c r="AR570" s="164" t="s">
        <v>158</v>
      </c>
      <c r="AT570" s="164" t="s">
        <v>153</v>
      </c>
      <c r="AU570" s="164" t="s">
        <v>158</v>
      </c>
      <c r="AY570" s="18" t="s">
        <v>150</v>
      </c>
      <c r="BE570" s="165">
        <f>IF(N570="základní",J570,0)</f>
        <v>0</v>
      </c>
      <c r="BF570" s="165">
        <f>IF(N570="snížená",J570,0)</f>
        <v>0</v>
      </c>
      <c r="BG570" s="165">
        <f>IF(N570="zákl. přenesená",J570,0)</f>
        <v>0</v>
      </c>
      <c r="BH570" s="165">
        <f>IF(N570="sníž. přenesená",J570,0)</f>
        <v>0</v>
      </c>
      <c r="BI570" s="165">
        <f>IF(N570="nulová",J570,0)</f>
        <v>0</v>
      </c>
      <c r="BJ570" s="18" t="s">
        <v>80</v>
      </c>
      <c r="BK570" s="165">
        <f>ROUND(I570*H570,2)</f>
        <v>0</v>
      </c>
      <c r="BL570" s="18" t="s">
        <v>158</v>
      </c>
      <c r="BM570" s="164" t="s">
        <v>2151</v>
      </c>
    </row>
    <row r="571" spans="1:65" s="2" customFormat="1" ht="19.5">
      <c r="A571" s="33"/>
      <c r="B571" s="34"/>
      <c r="C571" s="33"/>
      <c r="D571" s="167" t="s">
        <v>1491</v>
      </c>
      <c r="E571" s="33"/>
      <c r="F571" s="178" t="s">
        <v>2088</v>
      </c>
      <c r="G571" s="33"/>
      <c r="H571" s="33"/>
      <c r="I571" s="92"/>
      <c r="J571" s="33"/>
      <c r="K571" s="33"/>
      <c r="L571" s="34"/>
      <c r="M571" s="176"/>
      <c r="N571" s="177"/>
      <c r="O571" s="54"/>
      <c r="P571" s="54"/>
      <c r="Q571" s="54"/>
      <c r="R571" s="54"/>
      <c r="S571" s="54"/>
      <c r="T571" s="55"/>
      <c r="U571" s="33"/>
      <c r="V571" s="33"/>
      <c r="W571" s="33"/>
      <c r="X571" s="33"/>
      <c r="Y571" s="33"/>
      <c r="Z571" s="33"/>
      <c r="AA571" s="33"/>
      <c r="AB571" s="33"/>
      <c r="AC571" s="33"/>
      <c r="AD571" s="33"/>
      <c r="AE571" s="33"/>
      <c r="AT571" s="18" t="s">
        <v>1491</v>
      </c>
      <c r="AU571" s="18" t="s">
        <v>158</v>
      </c>
    </row>
    <row r="572" spans="1:65" s="2" customFormat="1" ht="16.5" customHeight="1">
      <c r="A572" s="33"/>
      <c r="B572" s="152"/>
      <c r="C572" s="153" t="s">
        <v>2152</v>
      </c>
      <c r="D572" s="153" t="s">
        <v>153</v>
      </c>
      <c r="E572" s="154" t="s">
        <v>2153</v>
      </c>
      <c r="F572" s="155" t="s">
        <v>2154</v>
      </c>
      <c r="G572" s="156" t="s">
        <v>1490</v>
      </c>
      <c r="H572" s="157">
        <v>2</v>
      </c>
      <c r="I572" s="158"/>
      <c r="J572" s="159">
        <f>ROUND(I572*H572,2)</f>
        <v>0</v>
      </c>
      <c r="K572" s="155" t="s">
        <v>3</v>
      </c>
      <c r="L572" s="34"/>
      <c r="M572" s="160" t="s">
        <v>3</v>
      </c>
      <c r="N572" s="161" t="s">
        <v>43</v>
      </c>
      <c r="O572" s="54"/>
      <c r="P572" s="162">
        <f>O572*H572</f>
        <v>0</v>
      </c>
      <c r="Q572" s="162">
        <v>0</v>
      </c>
      <c r="R572" s="162">
        <f>Q572*H572</f>
        <v>0</v>
      </c>
      <c r="S572" s="162">
        <v>0</v>
      </c>
      <c r="T572" s="163">
        <f>S572*H572</f>
        <v>0</v>
      </c>
      <c r="U572" s="33"/>
      <c r="V572" s="33"/>
      <c r="W572" s="33"/>
      <c r="X572" s="33"/>
      <c r="Y572" s="33"/>
      <c r="Z572" s="33"/>
      <c r="AA572" s="33"/>
      <c r="AB572" s="33"/>
      <c r="AC572" s="33"/>
      <c r="AD572" s="33"/>
      <c r="AE572" s="33"/>
      <c r="AR572" s="164" t="s">
        <v>158</v>
      </c>
      <c r="AT572" s="164" t="s">
        <v>153</v>
      </c>
      <c r="AU572" s="164" t="s">
        <v>158</v>
      </c>
      <c r="AY572" s="18" t="s">
        <v>150</v>
      </c>
      <c r="BE572" s="165">
        <f>IF(N572="základní",J572,0)</f>
        <v>0</v>
      </c>
      <c r="BF572" s="165">
        <f>IF(N572="snížená",J572,0)</f>
        <v>0</v>
      </c>
      <c r="BG572" s="165">
        <f>IF(N572="zákl. přenesená",J572,0)</f>
        <v>0</v>
      </c>
      <c r="BH572" s="165">
        <f>IF(N572="sníž. přenesená",J572,0)</f>
        <v>0</v>
      </c>
      <c r="BI572" s="165">
        <f>IF(N572="nulová",J572,0)</f>
        <v>0</v>
      </c>
      <c r="BJ572" s="18" t="s">
        <v>80</v>
      </c>
      <c r="BK572" s="165">
        <f>ROUND(I572*H572,2)</f>
        <v>0</v>
      </c>
      <c r="BL572" s="18" t="s">
        <v>158</v>
      </c>
      <c r="BM572" s="164" t="s">
        <v>1423</v>
      </c>
    </row>
    <row r="573" spans="1:65" s="2" customFormat="1" ht="19.5">
      <c r="A573" s="33"/>
      <c r="B573" s="34"/>
      <c r="C573" s="33"/>
      <c r="D573" s="167" t="s">
        <v>1491</v>
      </c>
      <c r="E573" s="33"/>
      <c r="F573" s="178" t="s">
        <v>2088</v>
      </c>
      <c r="G573" s="33"/>
      <c r="H573" s="33"/>
      <c r="I573" s="92"/>
      <c r="J573" s="33"/>
      <c r="K573" s="33"/>
      <c r="L573" s="34"/>
      <c r="M573" s="176"/>
      <c r="N573" s="177"/>
      <c r="O573" s="54"/>
      <c r="P573" s="54"/>
      <c r="Q573" s="54"/>
      <c r="R573" s="54"/>
      <c r="S573" s="54"/>
      <c r="T573" s="55"/>
      <c r="U573" s="33"/>
      <c r="V573" s="33"/>
      <c r="W573" s="33"/>
      <c r="X573" s="33"/>
      <c r="Y573" s="33"/>
      <c r="Z573" s="33"/>
      <c r="AA573" s="33"/>
      <c r="AB573" s="33"/>
      <c r="AC573" s="33"/>
      <c r="AD573" s="33"/>
      <c r="AE573" s="33"/>
      <c r="AT573" s="18" t="s">
        <v>1491</v>
      </c>
      <c r="AU573" s="18" t="s">
        <v>158</v>
      </c>
    </row>
    <row r="574" spans="1:65" s="2" customFormat="1" ht="16.5" customHeight="1">
      <c r="A574" s="33"/>
      <c r="B574" s="152"/>
      <c r="C574" s="153" t="s">
        <v>1777</v>
      </c>
      <c r="D574" s="153" t="s">
        <v>153</v>
      </c>
      <c r="E574" s="154" t="s">
        <v>2155</v>
      </c>
      <c r="F574" s="155" t="s">
        <v>2156</v>
      </c>
      <c r="G574" s="156" t="s">
        <v>1490</v>
      </c>
      <c r="H574" s="157">
        <v>15</v>
      </c>
      <c r="I574" s="158"/>
      <c r="J574" s="159">
        <f>ROUND(I574*H574,2)</f>
        <v>0</v>
      </c>
      <c r="K574" s="155" t="s">
        <v>3</v>
      </c>
      <c r="L574" s="34"/>
      <c r="M574" s="160" t="s">
        <v>3</v>
      </c>
      <c r="N574" s="161" t="s">
        <v>43</v>
      </c>
      <c r="O574" s="54"/>
      <c r="P574" s="162">
        <f>O574*H574</f>
        <v>0</v>
      </c>
      <c r="Q574" s="162">
        <v>0</v>
      </c>
      <c r="R574" s="162">
        <f>Q574*H574</f>
        <v>0</v>
      </c>
      <c r="S574" s="162">
        <v>0</v>
      </c>
      <c r="T574" s="163">
        <f>S574*H574</f>
        <v>0</v>
      </c>
      <c r="U574" s="33"/>
      <c r="V574" s="33"/>
      <c r="W574" s="33"/>
      <c r="X574" s="33"/>
      <c r="Y574" s="33"/>
      <c r="Z574" s="33"/>
      <c r="AA574" s="33"/>
      <c r="AB574" s="33"/>
      <c r="AC574" s="33"/>
      <c r="AD574" s="33"/>
      <c r="AE574" s="33"/>
      <c r="AR574" s="164" t="s">
        <v>158</v>
      </c>
      <c r="AT574" s="164" t="s">
        <v>153</v>
      </c>
      <c r="AU574" s="164" t="s">
        <v>158</v>
      </c>
      <c r="AY574" s="18" t="s">
        <v>150</v>
      </c>
      <c r="BE574" s="165">
        <f>IF(N574="základní",J574,0)</f>
        <v>0</v>
      </c>
      <c r="BF574" s="165">
        <f>IF(N574="snížená",J574,0)</f>
        <v>0</v>
      </c>
      <c r="BG574" s="165">
        <f>IF(N574="zákl. přenesená",J574,0)</f>
        <v>0</v>
      </c>
      <c r="BH574" s="165">
        <f>IF(N574="sníž. přenesená",J574,0)</f>
        <v>0</v>
      </c>
      <c r="BI574" s="165">
        <f>IF(N574="nulová",J574,0)</f>
        <v>0</v>
      </c>
      <c r="BJ574" s="18" t="s">
        <v>80</v>
      </c>
      <c r="BK574" s="165">
        <f>ROUND(I574*H574,2)</f>
        <v>0</v>
      </c>
      <c r="BL574" s="18" t="s">
        <v>158</v>
      </c>
      <c r="BM574" s="164" t="s">
        <v>2157</v>
      </c>
    </row>
    <row r="575" spans="1:65" s="2" customFormat="1" ht="19.5">
      <c r="A575" s="33"/>
      <c r="B575" s="34"/>
      <c r="C575" s="33"/>
      <c r="D575" s="167" t="s">
        <v>1491</v>
      </c>
      <c r="E575" s="33"/>
      <c r="F575" s="178" t="s">
        <v>2088</v>
      </c>
      <c r="G575" s="33"/>
      <c r="H575" s="33"/>
      <c r="I575" s="92"/>
      <c r="J575" s="33"/>
      <c r="K575" s="33"/>
      <c r="L575" s="34"/>
      <c r="M575" s="176"/>
      <c r="N575" s="177"/>
      <c r="O575" s="54"/>
      <c r="P575" s="54"/>
      <c r="Q575" s="54"/>
      <c r="R575" s="54"/>
      <c r="S575" s="54"/>
      <c r="T575" s="55"/>
      <c r="U575" s="33"/>
      <c r="V575" s="33"/>
      <c r="W575" s="33"/>
      <c r="X575" s="33"/>
      <c r="Y575" s="33"/>
      <c r="Z575" s="33"/>
      <c r="AA575" s="33"/>
      <c r="AB575" s="33"/>
      <c r="AC575" s="33"/>
      <c r="AD575" s="33"/>
      <c r="AE575" s="33"/>
      <c r="AT575" s="18" t="s">
        <v>1491</v>
      </c>
      <c r="AU575" s="18" t="s">
        <v>158</v>
      </c>
    </row>
    <row r="576" spans="1:65" s="2" customFormat="1" ht="16.5" customHeight="1">
      <c r="A576" s="33"/>
      <c r="B576" s="152"/>
      <c r="C576" s="153" t="s">
        <v>2158</v>
      </c>
      <c r="D576" s="153" t="s">
        <v>153</v>
      </c>
      <c r="E576" s="154" t="s">
        <v>900</v>
      </c>
      <c r="F576" s="155" t="s">
        <v>2159</v>
      </c>
      <c r="G576" s="156" t="s">
        <v>1490</v>
      </c>
      <c r="H576" s="157">
        <v>1</v>
      </c>
      <c r="I576" s="158"/>
      <c r="J576" s="159">
        <f>ROUND(I576*H576,2)</f>
        <v>0</v>
      </c>
      <c r="K576" s="155" t="s">
        <v>3</v>
      </c>
      <c r="L576" s="34"/>
      <c r="M576" s="160" t="s">
        <v>3</v>
      </c>
      <c r="N576" s="161" t="s">
        <v>43</v>
      </c>
      <c r="O576" s="54"/>
      <c r="P576" s="162">
        <f>O576*H576</f>
        <v>0</v>
      </c>
      <c r="Q576" s="162">
        <v>0</v>
      </c>
      <c r="R576" s="162">
        <f>Q576*H576</f>
        <v>0</v>
      </c>
      <c r="S576" s="162">
        <v>0</v>
      </c>
      <c r="T576" s="163">
        <f>S576*H576</f>
        <v>0</v>
      </c>
      <c r="U576" s="33"/>
      <c r="V576" s="33"/>
      <c r="W576" s="33"/>
      <c r="X576" s="33"/>
      <c r="Y576" s="33"/>
      <c r="Z576" s="33"/>
      <c r="AA576" s="33"/>
      <c r="AB576" s="33"/>
      <c r="AC576" s="33"/>
      <c r="AD576" s="33"/>
      <c r="AE576" s="33"/>
      <c r="AR576" s="164" t="s">
        <v>158</v>
      </c>
      <c r="AT576" s="164" t="s">
        <v>153</v>
      </c>
      <c r="AU576" s="164" t="s">
        <v>158</v>
      </c>
      <c r="AY576" s="18" t="s">
        <v>150</v>
      </c>
      <c r="BE576" s="165">
        <f>IF(N576="základní",J576,0)</f>
        <v>0</v>
      </c>
      <c r="BF576" s="165">
        <f>IF(N576="snížená",J576,0)</f>
        <v>0</v>
      </c>
      <c r="BG576" s="165">
        <f>IF(N576="zákl. přenesená",J576,0)</f>
        <v>0</v>
      </c>
      <c r="BH576" s="165">
        <f>IF(N576="sníž. přenesená",J576,0)</f>
        <v>0</v>
      </c>
      <c r="BI576" s="165">
        <f>IF(N576="nulová",J576,0)</f>
        <v>0</v>
      </c>
      <c r="BJ576" s="18" t="s">
        <v>80</v>
      </c>
      <c r="BK576" s="165">
        <f>ROUND(I576*H576,2)</f>
        <v>0</v>
      </c>
      <c r="BL576" s="18" t="s">
        <v>158</v>
      </c>
      <c r="BM576" s="164" t="s">
        <v>2160</v>
      </c>
    </row>
    <row r="577" spans="1:65" s="2" customFormat="1" ht="19.5">
      <c r="A577" s="33"/>
      <c r="B577" s="34"/>
      <c r="C577" s="33"/>
      <c r="D577" s="167" t="s">
        <v>1491</v>
      </c>
      <c r="E577" s="33"/>
      <c r="F577" s="178" t="s">
        <v>2088</v>
      </c>
      <c r="G577" s="33"/>
      <c r="H577" s="33"/>
      <c r="I577" s="92"/>
      <c r="J577" s="33"/>
      <c r="K577" s="33"/>
      <c r="L577" s="34"/>
      <c r="M577" s="176"/>
      <c r="N577" s="177"/>
      <c r="O577" s="54"/>
      <c r="P577" s="54"/>
      <c r="Q577" s="54"/>
      <c r="R577" s="54"/>
      <c r="S577" s="54"/>
      <c r="T577" s="55"/>
      <c r="U577" s="33"/>
      <c r="V577" s="33"/>
      <c r="W577" s="33"/>
      <c r="X577" s="33"/>
      <c r="Y577" s="33"/>
      <c r="Z577" s="33"/>
      <c r="AA577" s="33"/>
      <c r="AB577" s="33"/>
      <c r="AC577" s="33"/>
      <c r="AD577" s="33"/>
      <c r="AE577" s="33"/>
      <c r="AT577" s="18" t="s">
        <v>1491</v>
      </c>
      <c r="AU577" s="18" t="s">
        <v>158</v>
      </c>
    </row>
    <row r="578" spans="1:65" s="2" customFormat="1" ht="16.5" customHeight="1">
      <c r="A578" s="33"/>
      <c r="B578" s="152"/>
      <c r="C578" s="153" t="s">
        <v>1780</v>
      </c>
      <c r="D578" s="153" t="s">
        <v>153</v>
      </c>
      <c r="E578" s="154" t="s">
        <v>2161</v>
      </c>
      <c r="F578" s="155" t="s">
        <v>2162</v>
      </c>
      <c r="G578" s="156" t="s">
        <v>1490</v>
      </c>
      <c r="H578" s="157">
        <v>1</v>
      </c>
      <c r="I578" s="158"/>
      <c r="J578" s="159">
        <f>ROUND(I578*H578,2)</f>
        <v>0</v>
      </c>
      <c r="K578" s="155" t="s">
        <v>3</v>
      </c>
      <c r="L578" s="34"/>
      <c r="M578" s="160" t="s">
        <v>3</v>
      </c>
      <c r="N578" s="161" t="s">
        <v>43</v>
      </c>
      <c r="O578" s="54"/>
      <c r="P578" s="162">
        <f>O578*H578</f>
        <v>0</v>
      </c>
      <c r="Q578" s="162">
        <v>0</v>
      </c>
      <c r="R578" s="162">
        <f>Q578*H578</f>
        <v>0</v>
      </c>
      <c r="S578" s="162">
        <v>0</v>
      </c>
      <c r="T578" s="163">
        <f>S578*H578</f>
        <v>0</v>
      </c>
      <c r="U578" s="33"/>
      <c r="V578" s="33"/>
      <c r="W578" s="33"/>
      <c r="X578" s="33"/>
      <c r="Y578" s="33"/>
      <c r="Z578" s="33"/>
      <c r="AA578" s="33"/>
      <c r="AB578" s="33"/>
      <c r="AC578" s="33"/>
      <c r="AD578" s="33"/>
      <c r="AE578" s="33"/>
      <c r="AR578" s="164" t="s">
        <v>158</v>
      </c>
      <c r="AT578" s="164" t="s">
        <v>153</v>
      </c>
      <c r="AU578" s="164" t="s">
        <v>158</v>
      </c>
      <c r="AY578" s="18" t="s">
        <v>150</v>
      </c>
      <c r="BE578" s="165">
        <f>IF(N578="základní",J578,0)</f>
        <v>0</v>
      </c>
      <c r="BF578" s="165">
        <f>IF(N578="snížená",J578,0)</f>
        <v>0</v>
      </c>
      <c r="BG578" s="165">
        <f>IF(N578="zákl. přenesená",J578,0)</f>
        <v>0</v>
      </c>
      <c r="BH578" s="165">
        <f>IF(N578="sníž. přenesená",J578,0)</f>
        <v>0</v>
      </c>
      <c r="BI578" s="165">
        <f>IF(N578="nulová",J578,0)</f>
        <v>0</v>
      </c>
      <c r="BJ578" s="18" t="s">
        <v>80</v>
      </c>
      <c r="BK578" s="165">
        <f>ROUND(I578*H578,2)</f>
        <v>0</v>
      </c>
      <c r="BL578" s="18" t="s">
        <v>158</v>
      </c>
      <c r="BM578" s="164" t="s">
        <v>2163</v>
      </c>
    </row>
    <row r="579" spans="1:65" s="2" customFormat="1" ht="19.5">
      <c r="A579" s="33"/>
      <c r="B579" s="34"/>
      <c r="C579" s="33"/>
      <c r="D579" s="167" t="s">
        <v>1491</v>
      </c>
      <c r="E579" s="33"/>
      <c r="F579" s="178" t="s">
        <v>2088</v>
      </c>
      <c r="G579" s="33"/>
      <c r="H579" s="33"/>
      <c r="I579" s="92"/>
      <c r="J579" s="33"/>
      <c r="K579" s="33"/>
      <c r="L579" s="34"/>
      <c r="M579" s="176"/>
      <c r="N579" s="177"/>
      <c r="O579" s="54"/>
      <c r="P579" s="54"/>
      <c r="Q579" s="54"/>
      <c r="R579" s="54"/>
      <c r="S579" s="54"/>
      <c r="T579" s="55"/>
      <c r="U579" s="33"/>
      <c r="V579" s="33"/>
      <c r="W579" s="33"/>
      <c r="X579" s="33"/>
      <c r="Y579" s="33"/>
      <c r="Z579" s="33"/>
      <c r="AA579" s="33"/>
      <c r="AB579" s="33"/>
      <c r="AC579" s="33"/>
      <c r="AD579" s="33"/>
      <c r="AE579" s="33"/>
      <c r="AT579" s="18" t="s">
        <v>1491</v>
      </c>
      <c r="AU579" s="18" t="s">
        <v>158</v>
      </c>
    </row>
    <row r="580" spans="1:65" s="2" customFormat="1" ht="16.5" customHeight="1">
      <c r="A580" s="33"/>
      <c r="B580" s="152"/>
      <c r="C580" s="153" t="s">
        <v>2164</v>
      </c>
      <c r="D580" s="153" t="s">
        <v>153</v>
      </c>
      <c r="E580" s="154" t="s">
        <v>2165</v>
      </c>
      <c r="F580" s="155" t="s">
        <v>2166</v>
      </c>
      <c r="G580" s="156" t="s">
        <v>1490</v>
      </c>
      <c r="H580" s="157">
        <v>15</v>
      </c>
      <c r="I580" s="158"/>
      <c r="J580" s="159">
        <f>ROUND(I580*H580,2)</f>
        <v>0</v>
      </c>
      <c r="K580" s="155" t="s">
        <v>3</v>
      </c>
      <c r="L580" s="34"/>
      <c r="M580" s="160" t="s">
        <v>3</v>
      </c>
      <c r="N580" s="161" t="s">
        <v>43</v>
      </c>
      <c r="O580" s="54"/>
      <c r="P580" s="162">
        <f>O580*H580</f>
        <v>0</v>
      </c>
      <c r="Q580" s="162">
        <v>0</v>
      </c>
      <c r="R580" s="162">
        <f>Q580*H580</f>
        <v>0</v>
      </c>
      <c r="S580" s="162">
        <v>0</v>
      </c>
      <c r="T580" s="163">
        <f>S580*H580</f>
        <v>0</v>
      </c>
      <c r="U580" s="33"/>
      <c r="V580" s="33"/>
      <c r="W580" s="33"/>
      <c r="X580" s="33"/>
      <c r="Y580" s="33"/>
      <c r="Z580" s="33"/>
      <c r="AA580" s="33"/>
      <c r="AB580" s="33"/>
      <c r="AC580" s="33"/>
      <c r="AD580" s="33"/>
      <c r="AE580" s="33"/>
      <c r="AR580" s="164" t="s">
        <v>158</v>
      </c>
      <c r="AT580" s="164" t="s">
        <v>153</v>
      </c>
      <c r="AU580" s="164" t="s">
        <v>158</v>
      </c>
      <c r="AY580" s="18" t="s">
        <v>150</v>
      </c>
      <c r="BE580" s="165">
        <f>IF(N580="základní",J580,0)</f>
        <v>0</v>
      </c>
      <c r="BF580" s="165">
        <f>IF(N580="snížená",J580,0)</f>
        <v>0</v>
      </c>
      <c r="BG580" s="165">
        <f>IF(N580="zákl. přenesená",J580,0)</f>
        <v>0</v>
      </c>
      <c r="BH580" s="165">
        <f>IF(N580="sníž. přenesená",J580,0)</f>
        <v>0</v>
      </c>
      <c r="BI580" s="165">
        <f>IF(N580="nulová",J580,0)</f>
        <v>0</v>
      </c>
      <c r="BJ580" s="18" t="s">
        <v>80</v>
      </c>
      <c r="BK580" s="165">
        <f>ROUND(I580*H580,2)</f>
        <v>0</v>
      </c>
      <c r="BL580" s="18" t="s">
        <v>158</v>
      </c>
      <c r="BM580" s="164" t="s">
        <v>2167</v>
      </c>
    </row>
    <row r="581" spans="1:65" s="2" customFormat="1" ht="19.5">
      <c r="A581" s="33"/>
      <c r="B581" s="34"/>
      <c r="C581" s="33"/>
      <c r="D581" s="167" t="s">
        <v>1491</v>
      </c>
      <c r="E581" s="33"/>
      <c r="F581" s="178" t="s">
        <v>2088</v>
      </c>
      <c r="G581" s="33"/>
      <c r="H581" s="33"/>
      <c r="I581" s="92"/>
      <c r="J581" s="33"/>
      <c r="K581" s="33"/>
      <c r="L581" s="34"/>
      <c r="M581" s="176"/>
      <c r="N581" s="177"/>
      <c r="O581" s="54"/>
      <c r="P581" s="54"/>
      <c r="Q581" s="54"/>
      <c r="R581" s="54"/>
      <c r="S581" s="54"/>
      <c r="T581" s="55"/>
      <c r="U581" s="33"/>
      <c r="V581" s="33"/>
      <c r="W581" s="33"/>
      <c r="X581" s="33"/>
      <c r="Y581" s="33"/>
      <c r="Z581" s="33"/>
      <c r="AA581" s="33"/>
      <c r="AB581" s="33"/>
      <c r="AC581" s="33"/>
      <c r="AD581" s="33"/>
      <c r="AE581" s="33"/>
      <c r="AT581" s="18" t="s">
        <v>1491</v>
      </c>
      <c r="AU581" s="18" t="s">
        <v>158</v>
      </c>
    </row>
    <row r="582" spans="1:65" s="2" customFormat="1" ht="16.5" customHeight="1">
      <c r="A582" s="33"/>
      <c r="B582" s="152"/>
      <c r="C582" s="153" t="s">
        <v>1787</v>
      </c>
      <c r="D582" s="153" t="s">
        <v>153</v>
      </c>
      <c r="E582" s="154" t="s">
        <v>2168</v>
      </c>
      <c r="F582" s="155" t="s">
        <v>2169</v>
      </c>
      <c r="G582" s="156" t="s">
        <v>1490</v>
      </c>
      <c r="H582" s="157">
        <v>20</v>
      </c>
      <c r="I582" s="158"/>
      <c r="J582" s="159">
        <f>ROUND(I582*H582,2)</f>
        <v>0</v>
      </c>
      <c r="K582" s="155" t="s">
        <v>3</v>
      </c>
      <c r="L582" s="34"/>
      <c r="M582" s="160" t="s">
        <v>3</v>
      </c>
      <c r="N582" s="161" t="s">
        <v>43</v>
      </c>
      <c r="O582" s="54"/>
      <c r="P582" s="162">
        <f>O582*H582</f>
        <v>0</v>
      </c>
      <c r="Q582" s="162">
        <v>0</v>
      </c>
      <c r="R582" s="162">
        <f>Q582*H582</f>
        <v>0</v>
      </c>
      <c r="S582" s="162">
        <v>0</v>
      </c>
      <c r="T582" s="163">
        <f>S582*H582</f>
        <v>0</v>
      </c>
      <c r="U582" s="33"/>
      <c r="V582" s="33"/>
      <c r="W582" s="33"/>
      <c r="X582" s="33"/>
      <c r="Y582" s="33"/>
      <c r="Z582" s="33"/>
      <c r="AA582" s="33"/>
      <c r="AB582" s="33"/>
      <c r="AC582" s="33"/>
      <c r="AD582" s="33"/>
      <c r="AE582" s="33"/>
      <c r="AR582" s="164" t="s">
        <v>158</v>
      </c>
      <c r="AT582" s="164" t="s">
        <v>153</v>
      </c>
      <c r="AU582" s="164" t="s">
        <v>158</v>
      </c>
      <c r="AY582" s="18" t="s">
        <v>150</v>
      </c>
      <c r="BE582" s="165">
        <f>IF(N582="základní",J582,0)</f>
        <v>0</v>
      </c>
      <c r="BF582" s="165">
        <f>IF(N582="snížená",J582,0)</f>
        <v>0</v>
      </c>
      <c r="BG582" s="165">
        <f>IF(N582="zákl. přenesená",J582,0)</f>
        <v>0</v>
      </c>
      <c r="BH582" s="165">
        <f>IF(N582="sníž. přenesená",J582,0)</f>
        <v>0</v>
      </c>
      <c r="BI582" s="165">
        <f>IF(N582="nulová",J582,0)</f>
        <v>0</v>
      </c>
      <c r="BJ582" s="18" t="s">
        <v>80</v>
      </c>
      <c r="BK582" s="165">
        <f>ROUND(I582*H582,2)</f>
        <v>0</v>
      </c>
      <c r="BL582" s="18" t="s">
        <v>158</v>
      </c>
      <c r="BM582" s="164" t="s">
        <v>2170</v>
      </c>
    </row>
    <row r="583" spans="1:65" s="2" customFormat="1" ht="19.5">
      <c r="A583" s="33"/>
      <c r="B583" s="34"/>
      <c r="C583" s="33"/>
      <c r="D583" s="167" t="s">
        <v>1491</v>
      </c>
      <c r="E583" s="33"/>
      <c r="F583" s="178" t="s">
        <v>2088</v>
      </c>
      <c r="G583" s="33"/>
      <c r="H583" s="33"/>
      <c r="I583" s="92"/>
      <c r="J583" s="33"/>
      <c r="K583" s="33"/>
      <c r="L583" s="34"/>
      <c r="M583" s="176"/>
      <c r="N583" s="177"/>
      <c r="O583" s="54"/>
      <c r="P583" s="54"/>
      <c r="Q583" s="54"/>
      <c r="R583" s="54"/>
      <c r="S583" s="54"/>
      <c r="T583" s="55"/>
      <c r="U583" s="33"/>
      <c r="V583" s="33"/>
      <c r="W583" s="33"/>
      <c r="X583" s="33"/>
      <c r="Y583" s="33"/>
      <c r="Z583" s="33"/>
      <c r="AA583" s="33"/>
      <c r="AB583" s="33"/>
      <c r="AC583" s="33"/>
      <c r="AD583" s="33"/>
      <c r="AE583" s="33"/>
      <c r="AT583" s="18" t="s">
        <v>1491</v>
      </c>
      <c r="AU583" s="18" t="s">
        <v>158</v>
      </c>
    </row>
    <row r="584" spans="1:65" s="2" customFormat="1" ht="16.5" customHeight="1">
      <c r="A584" s="33"/>
      <c r="B584" s="152"/>
      <c r="C584" s="153" t="s">
        <v>2171</v>
      </c>
      <c r="D584" s="153" t="s">
        <v>153</v>
      </c>
      <c r="E584" s="154" t="s">
        <v>2172</v>
      </c>
      <c r="F584" s="155" t="s">
        <v>2173</v>
      </c>
      <c r="G584" s="156" t="s">
        <v>1490</v>
      </c>
      <c r="H584" s="157">
        <v>20</v>
      </c>
      <c r="I584" s="158"/>
      <c r="J584" s="159">
        <f>ROUND(I584*H584,2)</f>
        <v>0</v>
      </c>
      <c r="K584" s="155" t="s">
        <v>3</v>
      </c>
      <c r="L584" s="34"/>
      <c r="M584" s="160" t="s">
        <v>3</v>
      </c>
      <c r="N584" s="161" t="s">
        <v>43</v>
      </c>
      <c r="O584" s="54"/>
      <c r="P584" s="162">
        <f>O584*H584</f>
        <v>0</v>
      </c>
      <c r="Q584" s="162">
        <v>0</v>
      </c>
      <c r="R584" s="162">
        <f>Q584*H584</f>
        <v>0</v>
      </c>
      <c r="S584" s="162">
        <v>0</v>
      </c>
      <c r="T584" s="163">
        <f>S584*H584</f>
        <v>0</v>
      </c>
      <c r="U584" s="33"/>
      <c r="V584" s="33"/>
      <c r="W584" s="33"/>
      <c r="X584" s="33"/>
      <c r="Y584" s="33"/>
      <c r="Z584" s="33"/>
      <c r="AA584" s="33"/>
      <c r="AB584" s="33"/>
      <c r="AC584" s="33"/>
      <c r="AD584" s="33"/>
      <c r="AE584" s="33"/>
      <c r="AR584" s="164" t="s">
        <v>158</v>
      </c>
      <c r="AT584" s="164" t="s">
        <v>153</v>
      </c>
      <c r="AU584" s="164" t="s">
        <v>158</v>
      </c>
      <c r="AY584" s="18" t="s">
        <v>150</v>
      </c>
      <c r="BE584" s="165">
        <f>IF(N584="základní",J584,0)</f>
        <v>0</v>
      </c>
      <c r="BF584" s="165">
        <f>IF(N584="snížená",J584,0)</f>
        <v>0</v>
      </c>
      <c r="BG584" s="165">
        <f>IF(N584="zákl. přenesená",J584,0)</f>
        <v>0</v>
      </c>
      <c r="BH584" s="165">
        <f>IF(N584="sníž. přenesená",J584,0)</f>
        <v>0</v>
      </c>
      <c r="BI584" s="165">
        <f>IF(N584="nulová",J584,0)</f>
        <v>0</v>
      </c>
      <c r="BJ584" s="18" t="s">
        <v>80</v>
      </c>
      <c r="BK584" s="165">
        <f>ROUND(I584*H584,2)</f>
        <v>0</v>
      </c>
      <c r="BL584" s="18" t="s">
        <v>158</v>
      </c>
      <c r="BM584" s="164" t="s">
        <v>2174</v>
      </c>
    </row>
    <row r="585" spans="1:65" s="2" customFormat="1" ht="19.5">
      <c r="A585" s="33"/>
      <c r="B585" s="34"/>
      <c r="C585" s="33"/>
      <c r="D585" s="167" t="s">
        <v>1491</v>
      </c>
      <c r="E585" s="33"/>
      <c r="F585" s="178" t="s">
        <v>2088</v>
      </c>
      <c r="G585" s="33"/>
      <c r="H585" s="33"/>
      <c r="I585" s="92"/>
      <c r="J585" s="33"/>
      <c r="K585" s="33"/>
      <c r="L585" s="34"/>
      <c r="M585" s="176"/>
      <c r="N585" s="177"/>
      <c r="O585" s="54"/>
      <c r="P585" s="54"/>
      <c r="Q585" s="54"/>
      <c r="R585" s="54"/>
      <c r="S585" s="54"/>
      <c r="T585" s="55"/>
      <c r="U585" s="33"/>
      <c r="V585" s="33"/>
      <c r="W585" s="33"/>
      <c r="X585" s="33"/>
      <c r="Y585" s="33"/>
      <c r="Z585" s="33"/>
      <c r="AA585" s="33"/>
      <c r="AB585" s="33"/>
      <c r="AC585" s="33"/>
      <c r="AD585" s="33"/>
      <c r="AE585" s="33"/>
      <c r="AT585" s="18" t="s">
        <v>1491</v>
      </c>
      <c r="AU585" s="18" t="s">
        <v>158</v>
      </c>
    </row>
    <row r="586" spans="1:65" s="2" customFormat="1" ht="16.5" customHeight="1">
      <c r="A586" s="33"/>
      <c r="B586" s="152"/>
      <c r="C586" s="153" t="s">
        <v>1791</v>
      </c>
      <c r="D586" s="153" t="s">
        <v>153</v>
      </c>
      <c r="E586" s="154" t="s">
        <v>915</v>
      </c>
      <c r="F586" s="155" t="s">
        <v>2175</v>
      </c>
      <c r="G586" s="156" t="s">
        <v>1490</v>
      </c>
      <c r="H586" s="157">
        <v>3</v>
      </c>
      <c r="I586" s="158"/>
      <c r="J586" s="159">
        <f>ROUND(I586*H586,2)</f>
        <v>0</v>
      </c>
      <c r="K586" s="155" t="s">
        <v>3</v>
      </c>
      <c r="L586" s="34"/>
      <c r="M586" s="160" t="s">
        <v>3</v>
      </c>
      <c r="N586" s="161" t="s">
        <v>43</v>
      </c>
      <c r="O586" s="54"/>
      <c r="P586" s="162">
        <f>O586*H586</f>
        <v>0</v>
      </c>
      <c r="Q586" s="162">
        <v>0</v>
      </c>
      <c r="R586" s="162">
        <f>Q586*H586</f>
        <v>0</v>
      </c>
      <c r="S586" s="162">
        <v>0</v>
      </c>
      <c r="T586" s="163">
        <f>S586*H586</f>
        <v>0</v>
      </c>
      <c r="U586" s="33"/>
      <c r="V586" s="33"/>
      <c r="W586" s="33"/>
      <c r="X586" s="33"/>
      <c r="Y586" s="33"/>
      <c r="Z586" s="33"/>
      <c r="AA586" s="33"/>
      <c r="AB586" s="33"/>
      <c r="AC586" s="33"/>
      <c r="AD586" s="33"/>
      <c r="AE586" s="33"/>
      <c r="AR586" s="164" t="s">
        <v>158</v>
      </c>
      <c r="AT586" s="164" t="s">
        <v>153</v>
      </c>
      <c r="AU586" s="164" t="s">
        <v>158</v>
      </c>
      <c r="AY586" s="18" t="s">
        <v>150</v>
      </c>
      <c r="BE586" s="165">
        <f>IF(N586="základní",J586,0)</f>
        <v>0</v>
      </c>
      <c r="BF586" s="165">
        <f>IF(N586="snížená",J586,0)</f>
        <v>0</v>
      </c>
      <c r="BG586" s="165">
        <f>IF(N586="zákl. přenesená",J586,0)</f>
        <v>0</v>
      </c>
      <c r="BH586" s="165">
        <f>IF(N586="sníž. přenesená",J586,0)</f>
        <v>0</v>
      </c>
      <c r="BI586" s="165">
        <f>IF(N586="nulová",J586,0)</f>
        <v>0</v>
      </c>
      <c r="BJ586" s="18" t="s">
        <v>80</v>
      </c>
      <c r="BK586" s="165">
        <f>ROUND(I586*H586,2)</f>
        <v>0</v>
      </c>
      <c r="BL586" s="18" t="s">
        <v>158</v>
      </c>
      <c r="BM586" s="164" t="s">
        <v>2176</v>
      </c>
    </row>
    <row r="587" spans="1:65" s="2" customFormat="1" ht="19.5">
      <c r="A587" s="33"/>
      <c r="B587" s="34"/>
      <c r="C587" s="33"/>
      <c r="D587" s="167" t="s">
        <v>1491</v>
      </c>
      <c r="E587" s="33"/>
      <c r="F587" s="178" t="s">
        <v>2088</v>
      </c>
      <c r="G587" s="33"/>
      <c r="H587" s="33"/>
      <c r="I587" s="92"/>
      <c r="J587" s="33"/>
      <c r="K587" s="33"/>
      <c r="L587" s="34"/>
      <c r="M587" s="176"/>
      <c r="N587" s="177"/>
      <c r="O587" s="54"/>
      <c r="P587" s="54"/>
      <c r="Q587" s="54"/>
      <c r="R587" s="54"/>
      <c r="S587" s="54"/>
      <c r="T587" s="55"/>
      <c r="U587" s="33"/>
      <c r="V587" s="33"/>
      <c r="W587" s="33"/>
      <c r="X587" s="33"/>
      <c r="Y587" s="33"/>
      <c r="Z587" s="33"/>
      <c r="AA587" s="33"/>
      <c r="AB587" s="33"/>
      <c r="AC587" s="33"/>
      <c r="AD587" s="33"/>
      <c r="AE587" s="33"/>
      <c r="AT587" s="18" t="s">
        <v>1491</v>
      </c>
      <c r="AU587" s="18" t="s">
        <v>158</v>
      </c>
    </row>
    <row r="588" spans="1:65" s="2" customFormat="1" ht="16.5" customHeight="1">
      <c r="A588" s="33"/>
      <c r="B588" s="152"/>
      <c r="C588" s="153" t="s">
        <v>2177</v>
      </c>
      <c r="D588" s="153" t="s">
        <v>153</v>
      </c>
      <c r="E588" s="154" t="s">
        <v>919</v>
      </c>
      <c r="F588" s="155" t="s">
        <v>2178</v>
      </c>
      <c r="G588" s="156" t="s">
        <v>1490</v>
      </c>
      <c r="H588" s="157">
        <v>7</v>
      </c>
      <c r="I588" s="158"/>
      <c r="J588" s="159">
        <f>ROUND(I588*H588,2)</f>
        <v>0</v>
      </c>
      <c r="K588" s="155" t="s">
        <v>3</v>
      </c>
      <c r="L588" s="34"/>
      <c r="M588" s="160" t="s">
        <v>3</v>
      </c>
      <c r="N588" s="161" t="s">
        <v>43</v>
      </c>
      <c r="O588" s="54"/>
      <c r="P588" s="162">
        <f>O588*H588</f>
        <v>0</v>
      </c>
      <c r="Q588" s="162">
        <v>0</v>
      </c>
      <c r="R588" s="162">
        <f>Q588*H588</f>
        <v>0</v>
      </c>
      <c r="S588" s="162">
        <v>0</v>
      </c>
      <c r="T588" s="163">
        <f>S588*H588</f>
        <v>0</v>
      </c>
      <c r="U588" s="33"/>
      <c r="V588" s="33"/>
      <c r="W588" s="33"/>
      <c r="X588" s="33"/>
      <c r="Y588" s="33"/>
      <c r="Z588" s="33"/>
      <c r="AA588" s="33"/>
      <c r="AB588" s="33"/>
      <c r="AC588" s="33"/>
      <c r="AD588" s="33"/>
      <c r="AE588" s="33"/>
      <c r="AR588" s="164" t="s">
        <v>158</v>
      </c>
      <c r="AT588" s="164" t="s">
        <v>153</v>
      </c>
      <c r="AU588" s="164" t="s">
        <v>158</v>
      </c>
      <c r="AY588" s="18" t="s">
        <v>150</v>
      </c>
      <c r="BE588" s="165">
        <f>IF(N588="základní",J588,0)</f>
        <v>0</v>
      </c>
      <c r="BF588" s="165">
        <f>IF(N588="snížená",J588,0)</f>
        <v>0</v>
      </c>
      <c r="BG588" s="165">
        <f>IF(N588="zákl. přenesená",J588,0)</f>
        <v>0</v>
      </c>
      <c r="BH588" s="165">
        <f>IF(N588="sníž. přenesená",J588,0)</f>
        <v>0</v>
      </c>
      <c r="BI588" s="165">
        <f>IF(N588="nulová",J588,0)</f>
        <v>0</v>
      </c>
      <c r="BJ588" s="18" t="s">
        <v>80</v>
      </c>
      <c r="BK588" s="165">
        <f>ROUND(I588*H588,2)</f>
        <v>0</v>
      </c>
      <c r="BL588" s="18" t="s">
        <v>158</v>
      </c>
      <c r="BM588" s="164" t="s">
        <v>2179</v>
      </c>
    </row>
    <row r="589" spans="1:65" s="2" customFormat="1" ht="19.5">
      <c r="A589" s="33"/>
      <c r="B589" s="34"/>
      <c r="C589" s="33"/>
      <c r="D589" s="167" t="s">
        <v>1491</v>
      </c>
      <c r="E589" s="33"/>
      <c r="F589" s="178" t="s">
        <v>2088</v>
      </c>
      <c r="G589" s="33"/>
      <c r="H589" s="33"/>
      <c r="I589" s="92"/>
      <c r="J589" s="33"/>
      <c r="K589" s="33"/>
      <c r="L589" s="34"/>
      <c r="M589" s="176"/>
      <c r="N589" s="177"/>
      <c r="O589" s="54"/>
      <c r="P589" s="54"/>
      <c r="Q589" s="54"/>
      <c r="R589" s="54"/>
      <c r="S589" s="54"/>
      <c r="T589" s="55"/>
      <c r="U589" s="33"/>
      <c r="V589" s="33"/>
      <c r="W589" s="33"/>
      <c r="X589" s="33"/>
      <c r="Y589" s="33"/>
      <c r="Z589" s="33"/>
      <c r="AA589" s="33"/>
      <c r="AB589" s="33"/>
      <c r="AC589" s="33"/>
      <c r="AD589" s="33"/>
      <c r="AE589" s="33"/>
      <c r="AT589" s="18" t="s">
        <v>1491</v>
      </c>
      <c r="AU589" s="18" t="s">
        <v>158</v>
      </c>
    </row>
    <row r="590" spans="1:65" s="2" customFormat="1" ht="16.5" customHeight="1">
      <c r="A590" s="33"/>
      <c r="B590" s="152"/>
      <c r="C590" s="153" t="s">
        <v>1794</v>
      </c>
      <c r="D590" s="153" t="s">
        <v>153</v>
      </c>
      <c r="E590" s="154" t="s">
        <v>2180</v>
      </c>
      <c r="F590" s="155" t="s">
        <v>2181</v>
      </c>
      <c r="G590" s="156" t="s">
        <v>1490</v>
      </c>
      <c r="H590" s="157">
        <v>6</v>
      </c>
      <c r="I590" s="158"/>
      <c r="J590" s="159">
        <f>ROUND(I590*H590,2)</f>
        <v>0</v>
      </c>
      <c r="K590" s="155" t="s">
        <v>3</v>
      </c>
      <c r="L590" s="34"/>
      <c r="M590" s="160" t="s">
        <v>3</v>
      </c>
      <c r="N590" s="161" t="s">
        <v>43</v>
      </c>
      <c r="O590" s="54"/>
      <c r="P590" s="162">
        <f>O590*H590</f>
        <v>0</v>
      </c>
      <c r="Q590" s="162">
        <v>0</v>
      </c>
      <c r="R590" s="162">
        <f>Q590*H590</f>
        <v>0</v>
      </c>
      <c r="S590" s="162">
        <v>0</v>
      </c>
      <c r="T590" s="163">
        <f>S590*H590</f>
        <v>0</v>
      </c>
      <c r="U590" s="33"/>
      <c r="V590" s="33"/>
      <c r="W590" s="33"/>
      <c r="X590" s="33"/>
      <c r="Y590" s="33"/>
      <c r="Z590" s="33"/>
      <c r="AA590" s="33"/>
      <c r="AB590" s="33"/>
      <c r="AC590" s="33"/>
      <c r="AD590" s="33"/>
      <c r="AE590" s="33"/>
      <c r="AR590" s="164" t="s">
        <v>158</v>
      </c>
      <c r="AT590" s="164" t="s">
        <v>153</v>
      </c>
      <c r="AU590" s="164" t="s">
        <v>158</v>
      </c>
      <c r="AY590" s="18" t="s">
        <v>150</v>
      </c>
      <c r="BE590" s="165">
        <f>IF(N590="základní",J590,0)</f>
        <v>0</v>
      </c>
      <c r="BF590" s="165">
        <f>IF(N590="snížená",J590,0)</f>
        <v>0</v>
      </c>
      <c r="BG590" s="165">
        <f>IF(N590="zákl. přenesená",J590,0)</f>
        <v>0</v>
      </c>
      <c r="BH590" s="165">
        <f>IF(N590="sníž. přenesená",J590,0)</f>
        <v>0</v>
      </c>
      <c r="BI590" s="165">
        <f>IF(N590="nulová",J590,0)</f>
        <v>0</v>
      </c>
      <c r="BJ590" s="18" t="s">
        <v>80</v>
      </c>
      <c r="BK590" s="165">
        <f>ROUND(I590*H590,2)</f>
        <v>0</v>
      </c>
      <c r="BL590" s="18" t="s">
        <v>158</v>
      </c>
      <c r="BM590" s="164" t="s">
        <v>2182</v>
      </c>
    </row>
    <row r="591" spans="1:65" s="2" customFormat="1" ht="19.5">
      <c r="A591" s="33"/>
      <c r="B591" s="34"/>
      <c r="C591" s="33"/>
      <c r="D591" s="167" t="s">
        <v>1491</v>
      </c>
      <c r="E591" s="33"/>
      <c r="F591" s="178" t="s">
        <v>2088</v>
      </c>
      <c r="G591" s="33"/>
      <c r="H591" s="33"/>
      <c r="I591" s="92"/>
      <c r="J591" s="33"/>
      <c r="K591" s="33"/>
      <c r="L591" s="34"/>
      <c r="M591" s="176"/>
      <c r="N591" s="177"/>
      <c r="O591" s="54"/>
      <c r="P591" s="54"/>
      <c r="Q591" s="54"/>
      <c r="R591" s="54"/>
      <c r="S591" s="54"/>
      <c r="T591" s="55"/>
      <c r="U591" s="33"/>
      <c r="V591" s="33"/>
      <c r="W591" s="33"/>
      <c r="X591" s="33"/>
      <c r="Y591" s="33"/>
      <c r="Z591" s="33"/>
      <c r="AA591" s="33"/>
      <c r="AB591" s="33"/>
      <c r="AC591" s="33"/>
      <c r="AD591" s="33"/>
      <c r="AE591" s="33"/>
      <c r="AT591" s="18" t="s">
        <v>1491</v>
      </c>
      <c r="AU591" s="18" t="s">
        <v>158</v>
      </c>
    </row>
    <row r="592" spans="1:65" s="2" customFormat="1" ht="16.5" customHeight="1">
      <c r="A592" s="33"/>
      <c r="B592" s="152"/>
      <c r="C592" s="153" t="s">
        <v>2183</v>
      </c>
      <c r="D592" s="153" t="s">
        <v>153</v>
      </c>
      <c r="E592" s="154" t="s">
        <v>2184</v>
      </c>
      <c r="F592" s="155" t="s">
        <v>2185</v>
      </c>
      <c r="G592" s="156" t="s">
        <v>1490</v>
      </c>
      <c r="H592" s="157">
        <v>1</v>
      </c>
      <c r="I592" s="158"/>
      <c r="J592" s="159">
        <f>ROUND(I592*H592,2)</f>
        <v>0</v>
      </c>
      <c r="K592" s="155" t="s">
        <v>3</v>
      </c>
      <c r="L592" s="34"/>
      <c r="M592" s="160" t="s">
        <v>3</v>
      </c>
      <c r="N592" s="161" t="s">
        <v>43</v>
      </c>
      <c r="O592" s="54"/>
      <c r="P592" s="162">
        <f>O592*H592</f>
        <v>0</v>
      </c>
      <c r="Q592" s="162">
        <v>0</v>
      </c>
      <c r="R592" s="162">
        <f>Q592*H592</f>
        <v>0</v>
      </c>
      <c r="S592" s="162">
        <v>0</v>
      </c>
      <c r="T592" s="163">
        <f>S592*H592</f>
        <v>0</v>
      </c>
      <c r="U592" s="33"/>
      <c r="V592" s="33"/>
      <c r="W592" s="33"/>
      <c r="X592" s="33"/>
      <c r="Y592" s="33"/>
      <c r="Z592" s="33"/>
      <c r="AA592" s="33"/>
      <c r="AB592" s="33"/>
      <c r="AC592" s="33"/>
      <c r="AD592" s="33"/>
      <c r="AE592" s="33"/>
      <c r="AR592" s="164" t="s">
        <v>158</v>
      </c>
      <c r="AT592" s="164" t="s">
        <v>153</v>
      </c>
      <c r="AU592" s="164" t="s">
        <v>158</v>
      </c>
      <c r="AY592" s="18" t="s">
        <v>150</v>
      </c>
      <c r="BE592" s="165">
        <f>IF(N592="základní",J592,0)</f>
        <v>0</v>
      </c>
      <c r="BF592" s="165">
        <f>IF(N592="snížená",J592,0)</f>
        <v>0</v>
      </c>
      <c r="BG592" s="165">
        <f>IF(N592="zákl. přenesená",J592,0)</f>
        <v>0</v>
      </c>
      <c r="BH592" s="165">
        <f>IF(N592="sníž. přenesená",J592,0)</f>
        <v>0</v>
      </c>
      <c r="BI592" s="165">
        <f>IF(N592="nulová",J592,0)</f>
        <v>0</v>
      </c>
      <c r="BJ592" s="18" t="s">
        <v>80</v>
      </c>
      <c r="BK592" s="165">
        <f>ROUND(I592*H592,2)</f>
        <v>0</v>
      </c>
      <c r="BL592" s="18" t="s">
        <v>158</v>
      </c>
      <c r="BM592" s="164" t="s">
        <v>2186</v>
      </c>
    </row>
    <row r="593" spans="1:65" s="2" customFormat="1" ht="19.5">
      <c r="A593" s="33"/>
      <c r="B593" s="34"/>
      <c r="C593" s="33"/>
      <c r="D593" s="167" t="s">
        <v>1491</v>
      </c>
      <c r="E593" s="33"/>
      <c r="F593" s="178" t="s">
        <v>2088</v>
      </c>
      <c r="G593" s="33"/>
      <c r="H593" s="33"/>
      <c r="I593" s="92"/>
      <c r="J593" s="33"/>
      <c r="K593" s="33"/>
      <c r="L593" s="34"/>
      <c r="M593" s="176"/>
      <c r="N593" s="177"/>
      <c r="O593" s="54"/>
      <c r="P593" s="54"/>
      <c r="Q593" s="54"/>
      <c r="R593" s="54"/>
      <c r="S593" s="54"/>
      <c r="T593" s="55"/>
      <c r="U593" s="33"/>
      <c r="V593" s="33"/>
      <c r="W593" s="33"/>
      <c r="X593" s="33"/>
      <c r="Y593" s="33"/>
      <c r="Z593" s="33"/>
      <c r="AA593" s="33"/>
      <c r="AB593" s="33"/>
      <c r="AC593" s="33"/>
      <c r="AD593" s="33"/>
      <c r="AE593" s="33"/>
      <c r="AT593" s="18" t="s">
        <v>1491</v>
      </c>
      <c r="AU593" s="18" t="s">
        <v>158</v>
      </c>
    </row>
    <row r="594" spans="1:65" s="2" customFormat="1" ht="16.5" customHeight="1">
      <c r="A594" s="33"/>
      <c r="B594" s="152"/>
      <c r="C594" s="153" t="s">
        <v>1797</v>
      </c>
      <c r="D594" s="153" t="s">
        <v>153</v>
      </c>
      <c r="E594" s="154" t="s">
        <v>927</v>
      </c>
      <c r="F594" s="155" t="s">
        <v>2187</v>
      </c>
      <c r="G594" s="156" t="s">
        <v>1490</v>
      </c>
      <c r="H594" s="157">
        <v>90</v>
      </c>
      <c r="I594" s="158"/>
      <c r="J594" s="159">
        <f>ROUND(I594*H594,2)</f>
        <v>0</v>
      </c>
      <c r="K594" s="155" t="s">
        <v>3</v>
      </c>
      <c r="L594" s="34"/>
      <c r="M594" s="160" t="s">
        <v>3</v>
      </c>
      <c r="N594" s="161" t="s">
        <v>43</v>
      </c>
      <c r="O594" s="54"/>
      <c r="P594" s="162">
        <f>O594*H594</f>
        <v>0</v>
      </c>
      <c r="Q594" s="162">
        <v>0</v>
      </c>
      <c r="R594" s="162">
        <f>Q594*H594</f>
        <v>0</v>
      </c>
      <c r="S594" s="162">
        <v>0</v>
      </c>
      <c r="T594" s="163">
        <f>S594*H594</f>
        <v>0</v>
      </c>
      <c r="U594" s="33"/>
      <c r="V594" s="33"/>
      <c r="W594" s="33"/>
      <c r="X594" s="33"/>
      <c r="Y594" s="33"/>
      <c r="Z594" s="33"/>
      <c r="AA594" s="33"/>
      <c r="AB594" s="33"/>
      <c r="AC594" s="33"/>
      <c r="AD594" s="33"/>
      <c r="AE594" s="33"/>
      <c r="AR594" s="164" t="s">
        <v>158</v>
      </c>
      <c r="AT594" s="164" t="s">
        <v>153</v>
      </c>
      <c r="AU594" s="164" t="s">
        <v>158</v>
      </c>
      <c r="AY594" s="18" t="s">
        <v>150</v>
      </c>
      <c r="BE594" s="165">
        <f>IF(N594="základní",J594,0)</f>
        <v>0</v>
      </c>
      <c r="BF594" s="165">
        <f>IF(N594="snížená",J594,0)</f>
        <v>0</v>
      </c>
      <c r="BG594" s="165">
        <f>IF(N594="zákl. přenesená",J594,0)</f>
        <v>0</v>
      </c>
      <c r="BH594" s="165">
        <f>IF(N594="sníž. přenesená",J594,0)</f>
        <v>0</v>
      </c>
      <c r="BI594" s="165">
        <f>IF(N594="nulová",J594,0)</f>
        <v>0</v>
      </c>
      <c r="BJ594" s="18" t="s">
        <v>80</v>
      </c>
      <c r="BK594" s="165">
        <f>ROUND(I594*H594,2)</f>
        <v>0</v>
      </c>
      <c r="BL594" s="18" t="s">
        <v>158</v>
      </c>
      <c r="BM594" s="164" t="s">
        <v>2188</v>
      </c>
    </row>
    <row r="595" spans="1:65" s="2" customFormat="1" ht="19.5">
      <c r="A595" s="33"/>
      <c r="B595" s="34"/>
      <c r="C595" s="33"/>
      <c r="D595" s="167" t="s">
        <v>1491</v>
      </c>
      <c r="E595" s="33"/>
      <c r="F595" s="178" t="s">
        <v>2088</v>
      </c>
      <c r="G595" s="33"/>
      <c r="H595" s="33"/>
      <c r="I595" s="92"/>
      <c r="J595" s="33"/>
      <c r="K595" s="33"/>
      <c r="L595" s="34"/>
      <c r="M595" s="176"/>
      <c r="N595" s="177"/>
      <c r="O595" s="54"/>
      <c r="P595" s="54"/>
      <c r="Q595" s="54"/>
      <c r="R595" s="54"/>
      <c r="S595" s="54"/>
      <c r="T595" s="55"/>
      <c r="U595" s="33"/>
      <c r="V595" s="33"/>
      <c r="W595" s="33"/>
      <c r="X595" s="33"/>
      <c r="Y595" s="33"/>
      <c r="Z595" s="33"/>
      <c r="AA595" s="33"/>
      <c r="AB595" s="33"/>
      <c r="AC595" s="33"/>
      <c r="AD595" s="33"/>
      <c r="AE595" s="33"/>
      <c r="AT595" s="18" t="s">
        <v>1491</v>
      </c>
      <c r="AU595" s="18" t="s">
        <v>158</v>
      </c>
    </row>
    <row r="596" spans="1:65" s="2" customFormat="1" ht="16.5" customHeight="1">
      <c r="A596" s="33"/>
      <c r="B596" s="152"/>
      <c r="C596" s="153" t="s">
        <v>2189</v>
      </c>
      <c r="D596" s="153" t="s">
        <v>153</v>
      </c>
      <c r="E596" s="154" t="s">
        <v>932</v>
      </c>
      <c r="F596" s="155" t="s">
        <v>2190</v>
      </c>
      <c r="G596" s="156" t="s">
        <v>1490</v>
      </c>
      <c r="H596" s="157">
        <v>45</v>
      </c>
      <c r="I596" s="158"/>
      <c r="J596" s="159">
        <f>ROUND(I596*H596,2)</f>
        <v>0</v>
      </c>
      <c r="K596" s="155" t="s">
        <v>3</v>
      </c>
      <c r="L596" s="34"/>
      <c r="M596" s="160" t="s">
        <v>3</v>
      </c>
      <c r="N596" s="161" t="s">
        <v>43</v>
      </c>
      <c r="O596" s="54"/>
      <c r="P596" s="162">
        <f>O596*H596</f>
        <v>0</v>
      </c>
      <c r="Q596" s="162">
        <v>0</v>
      </c>
      <c r="R596" s="162">
        <f>Q596*H596</f>
        <v>0</v>
      </c>
      <c r="S596" s="162">
        <v>0</v>
      </c>
      <c r="T596" s="163">
        <f>S596*H596</f>
        <v>0</v>
      </c>
      <c r="U596" s="33"/>
      <c r="V596" s="33"/>
      <c r="W596" s="33"/>
      <c r="X596" s="33"/>
      <c r="Y596" s="33"/>
      <c r="Z596" s="33"/>
      <c r="AA596" s="33"/>
      <c r="AB596" s="33"/>
      <c r="AC596" s="33"/>
      <c r="AD596" s="33"/>
      <c r="AE596" s="33"/>
      <c r="AR596" s="164" t="s">
        <v>158</v>
      </c>
      <c r="AT596" s="164" t="s">
        <v>153</v>
      </c>
      <c r="AU596" s="164" t="s">
        <v>158</v>
      </c>
      <c r="AY596" s="18" t="s">
        <v>150</v>
      </c>
      <c r="BE596" s="165">
        <f>IF(N596="základní",J596,0)</f>
        <v>0</v>
      </c>
      <c r="BF596" s="165">
        <f>IF(N596="snížená",J596,0)</f>
        <v>0</v>
      </c>
      <c r="BG596" s="165">
        <f>IF(N596="zákl. přenesená",J596,0)</f>
        <v>0</v>
      </c>
      <c r="BH596" s="165">
        <f>IF(N596="sníž. přenesená",J596,0)</f>
        <v>0</v>
      </c>
      <c r="BI596" s="165">
        <f>IF(N596="nulová",J596,0)</f>
        <v>0</v>
      </c>
      <c r="BJ596" s="18" t="s">
        <v>80</v>
      </c>
      <c r="BK596" s="165">
        <f>ROUND(I596*H596,2)</f>
        <v>0</v>
      </c>
      <c r="BL596" s="18" t="s">
        <v>158</v>
      </c>
      <c r="BM596" s="164" t="s">
        <v>2191</v>
      </c>
    </row>
    <row r="597" spans="1:65" s="2" customFormat="1" ht="19.5">
      <c r="A597" s="33"/>
      <c r="B597" s="34"/>
      <c r="C597" s="33"/>
      <c r="D597" s="167" t="s">
        <v>1491</v>
      </c>
      <c r="E597" s="33"/>
      <c r="F597" s="178" t="s">
        <v>2088</v>
      </c>
      <c r="G597" s="33"/>
      <c r="H597" s="33"/>
      <c r="I597" s="92"/>
      <c r="J597" s="33"/>
      <c r="K597" s="33"/>
      <c r="L597" s="34"/>
      <c r="M597" s="176"/>
      <c r="N597" s="177"/>
      <c r="O597" s="54"/>
      <c r="P597" s="54"/>
      <c r="Q597" s="54"/>
      <c r="R597" s="54"/>
      <c r="S597" s="54"/>
      <c r="T597" s="55"/>
      <c r="U597" s="33"/>
      <c r="V597" s="33"/>
      <c r="W597" s="33"/>
      <c r="X597" s="33"/>
      <c r="Y597" s="33"/>
      <c r="Z597" s="33"/>
      <c r="AA597" s="33"/>
      <c r="AB597" s="33"/>
      <c r="AC597" s="33"/>
      <c r="AD597" s="33"/>
      <c r="AE597" s="33"/>
      <c r="AT597" s="18" t="s">
        <v>1491</v>
      </c>
      <c r="AU597" s="18" t="s">
        <v>158</v>
      </c>
    </row>
    <row r="598" spans="1:65" s="2" customFormat="1" ht="16.5" customHeight="1">
      <c r="A598" s="33"/>
      <c r="B598" s="152"/>
      <c r="C598" s="153" t="s">
        <v>1800</v>
      </c>
      <c r="D598" s="153" t="s">
        <v>153</v>
      </c>
      <c r="E598" s="154" t="s">
        <v>2192</v>
      </c>
      <c r="F598" s="155" t="s">
        <v>2193</v>
      </c>
      <c r="G598" s="156" t="s">
        <v>1490</v>
      </c>
      <c r="H598" s="157">
        <v>1</v>
      </c>
      <c r="I598" s="158"/>
      <c r="J598" s="159">
        <f>ROUND(I598*H598,2)</f>
        <v>0</v>
      </c>
      <c r="K598" s="155" t="s">
        <v>3</v>
      </c>
      <c r="L598" s="34"/>
      <c r="M598" s="160" t="s">
        <v>3</v>
      </c>
      <c r="N598" s="161" t="s">
        <v>43</v>
      </c>
      <c r="O598" s="54"/>
      <c r="P598" s="162">
        <f>O598*H598</f>
        <v>0</v>
      </c>
      <c r="Q598" s="162">
        <v>0</v>
      </c>
      <c r="R598" s="162">
        <f>Q598*H598</f>
        <v>0</v>
      </c>
      <c r="S598" s="162">
        <v>0</v>
      </c>
      <c r="T598" s="163">
        <f>S598*H598</f>
        <v>0</v>
      </c>
      <c r="U598" s="33"/>
      <c r="V598" s="33"/>
      <c r="W598" s="33"/>
      <c r="X598" s="33"/>
      <c r="Y598" s="33"/>
      <c r="Z598" s="33"/>
      <c r="AA598" s="33"/>
      <c r="AB598" s="33"/>
      <c r="AC598" s="33"/>
      <c r="AD598" s="33"/>
      <c r="AE598" s="33"/>
      <c r="AR598" s="164" t="s">
        <v>158</v>
      </c>
      <c r="AT598" s="164" t="s">
        <v>153</v>
      </c>
      <c r="AU598" s="164" t="s">
        <v>158</v>
      </c>
      <c r="AY598" s="18" t="s">
        <v>150</v>
      </c>
      <c r="BE598" s="165">
        <f>IF(N598="základní",J598,0)</f>
        <v>0</v>
      </c>
      <c r="BF598" s="165">
        <f>IF(N598="snížená",J598,0)</f>
        <v>0</v>
      </c>
      <c r="BG598" s="165">
        <f>IF(N598="zákl. přenesená",J598,0)</f>
        <v>0</v>
      </c>
      <c r="BH598" s="165">
        <f>IF(N598="sníž. přenesená",J598,0)</f>
        <v>0</v>
      </c>
      <c r="BI598" s="165">
        <f>IF(N598="nulová",J598,0)</f>
        <v>0</v>
      </c>
      <c r="BJ598" s="18" t="s">
        <v>80</v>
      </c>
      <c r="BK598" s="165">
        <f>ROUND(I598*H598,2)</f>
        <v>0</v>
      </c>
      <c r="BL598" s="18" t="s">
        <v>158</v>
      </c>
      <c r="BM598" s="164" t="s">
        <v>2194</v>
      </c>
    </row>
    <row r="599" spans="1:65" s="2" customFormat="1" ht="19.5">
      <c r="A599" s="33"/>
      <c r="B599" s="34"/>
      <c r="C599" s="33"/>
      <c r="D599" s="167" t="s">
        <v>1491</v>
      </c>
      <c r="E599" s="33"/>
      <c r="F599" s="178" t="s">
        <v>2088</v>
      </c>
      <c r="G599" s="33"/>
      <c r="H599" s="33"/>
      <c r="I599" s="92"/>
      <c r="J599" s="33"/>
      <c r="K599" s="33"/>
      <c r="L599" s="34"/>
      <c r="M599" s="176"/>
      <c r="N599" s="177"/>
      <c r="O599" s="54"/>
      <c r="P599" s="54"/>
      <c r="Q599" s="54"/>
      <c r="R599" s="54"/>
      <c r="S599" s="54"/>
      <c r="T599" s="55"/>
      <c r="U599" s="33"/>
      <c r="V599" s="33"/>
      <c r="W599" s="33"/>
      <c r="X599" s="33"/>
      <c r="Y599" s="33"/>
      <c r="Z599" s="33"/>
      <c r="AA599" s="33"/>
      <c r="AB599" s="33"/>
      <c r="AC599" s="33"/>
      <c r="AD599" s="33"/>
      <c r="AE599" s="33"/>
      <c r="AT599" s="18" t="s">
        <v>1491</v>
      </c>
      <c r="AU599" s="18" t="s">
        <v>158</v>
      </c>
    </row>
    <row r="600" spans="1:65" s="2" customFormat="1" ht="16.5" customHeight="1">
      <c r="A600" s="33"/>
      <c r="B600" s="152"/>
      <c r="C600" s="153" t="s">
        <v>2195</v>
      </c>
      <c r="D600" s="153" t="s">
        <v>153</v>
      </c>
      <c r="E600" s="154" t="s">
        <v>2196</v>
      </c>
      <c r="F600" s="155" t="s">
        <v>2197</v>
      </c>
      <c r="G600" s="156" t="s">
        <v>1490</v>
      </c>
      <c r="H600" s="157">
        <v>1</v>
      </c>
      <c r="I600" s="158"/>
      <c r="J600" s="159">
        <f>ROUND(I600*H600,2)</f>
        <v>0</v>
      </c>
      <c r="K600" s="155" t="s">
        <v>3</v>
      </c>
      <c r="L600" s="34"/>
      <c r="M600" s="160" t="s">
        <v>3</v>
      </c>
      <c r="N600" s="161" t="s">
        <v>43</v>
      </c>
      <c r="O600" s="54"/>
      <c r="P600" s="162">
        <f>O600*H600</f>
        <v>0</v>
      </c>
      <c r="Q600" s="162">
        <v>0</v>
      </c>
      <c r="R600" s="162">
        <f>Q600*H600</f>
        <v>0</v>
      </c>
      <c r="S600" s="162">
        <v>0</v>
      </c>
      <c r="T600" s="163">
        <f>S600*H600</f>
        <v>0</v>
      </c>
      <c r="U600" s="33"/>
      <c r="V600" s="33"/>
      <c r="W600" s="33"/>
      <c r="X600" s="33"/>
      <c r="Y600" s="33"/>
      <c r="Z600" s="33"/>
      <c r="AA600" s="33"/>
      <c r="AB600" s="33"/>
      <c r="AC600" s="33"/>
      <c r="AD600" s="33"/>
      <c r="AE600" s="33"/>
      <c r="AR600" s="164" t="s">
        <v>158</v>
      </c>
      <c r="AT600" s="164" t="s">
        <v>153</v>
      </c>
      <c r="AU600" s="164" t="s">
        <v>158</v>
      </c>
      <c r="AY600" s="18" t="s">
        <v>150</v>
      </c>
      <c r="BE600" s="165">
        <f>IF(N600="základní",J600,0)</f>
        <v>0</v>
      </c>
      <c r="BF600" s="165">
        <f>IF(N600="snížená",J600,0)</f>
        <v>0</v>
      </c>
      <c r="BG600" s="165">
        <f>IF(N600="zákl. přenesená",J600,0)</f>
        <v>0</v>
      </c>
      <c r="BH600" s="165">
        <f>IF(N600="sníž. přenesená",J600,0)</f>
        <v>0</v>
      </c>
      <c r="BI600" s="165">
        <f>IF(N600="nulová",J600,0)</f>
        <v>0</v>
      </c>
      <c r="BJ600" s="18" t="s">
        <v>80</v>
      </c>
      <c r="BK600" s="165">
        <f>ROUND(I600*H600,2)</f>
        <v>0</v>
      </c>
      <c r="BL600" s="18" t="s">
        <v>158</v>
      </c>
      <c r="BM600" s="164" t="s">
        <v>2198</v>
      </c>
    </row>
    <row r="601" spans="1:65" s="2" customFormat="1" ht="19.5">
      <c r="A601" s="33"/>
      <c r="B601" s="34"/>
      <c r="C601" s="33"/>
      <c r="D601" s="167" t="s">
        <v>1491</v>
      </c>
      <c r="E601" s="33"/>
      <c r="F601" s="178" t="s">
        <v>2088</v>
      </c>
      <c r="G601" s="33"/>
      <c r="H601" s="33"/>
      <c r="I601" s="92"/>
      <c r="J601" s="33"/>
      <c r="K601" s="33"/>
      <c r="L601" s="34"/>
      <c r="M601" s="176"/>
      <c r="N601" s="177"/>
      <c r="O601" s="54"/>
      <c r="P601" s="54"/>
      <c r="Q601" s="54"/>
      <c r="R601" s="54"/>
      <c r="S601" s="54"/>
      <c r="T601" s="55"/>
      <c r="U601" s="33"/>
      <c r="V601" s="33"/>
      <c r="W601" s="33"/>
      <c r="X601" s="33"/>
      <c r="Y601" s="33"/>
      <c r="Z601" s="33"/>
      <c r="AA601" s="33"/>
      <c r="AB601" s="33"/>
      <c r="AC601" s="33"/>
      <c r="AD601" s="33"/>
      <c r="AE601" s="33"/>
      <c r="AT601" s="18" t="s">
        <v>1491</v>
      </c>
      <c r="AU601" s="18" t="s">
        <v>158</v>
      </c>
    </row>
    <row r="602" spans="1:65" s="15" customFormat="1" ht="20.85" customHeight="1">
      <c r="B602" s="200"/>
      <c r="D602" s="201" t="s">
        <v>71</v>
      </c>
      <c r="E602" s="201" t="s">
        <v>1514</v>
      </c>
      <c r="F602" s="201" t="s">
        <v>1515</v>
      </c>
      <c r="I602" s="202"/>
      <c r="J602" s="203">
        <f>BK602</f>
        <v>0</v>
      </c>
      <c r="L602" s="200"/>
      <c r="M602" s="204"/>
      <c r="N602" s="205"/>
      <c r="O602" s="205"/>
      <c r="P602" s="206">
        <f>SUM(P603:P640)</f>
        <v>0</v>
      </c>
      <c r="Q602" s="205"/>
      <c r="R602" s="206">
        <f>SUM(R603:R640)</f>
        <v>0</v>
      </c>
      <c r="S602" s="205"/>
      <c r="T602" s="207">
        <f>SUM(T603:T640)</f>
        <v>0</v>
      </c>
      <c r="AR602" s="201" t="s">
        <v>80</v>
      </c>
      <c r="AT602" s="208" t="s">
        <v>71</v>
      </c>
      <c r="AU602" s="208" t="s">
        <v>151</v>
      </c>
      <c r="AY602" s="201" t="s">
        <v>150</v>
      </c>
      <c r="BK602" s="209">
        <f>SUM(BK603:BK640)</f>
        <v>0</v>
      </c>
    </row>
    <row r="603" spans="1:65" s="2" customFormat="1" ht="16.5" customHeight="1">
      <c r="A603" s="33"/>
      <c r="B603" s="152"/>
      <c r="C603" s="153" t="s">
        <v>1802</v>
      </c>
      <c r="D603" s="153" t="s">
        <v>153</v>
      </c>
      <c r="E603" s="154" t="s">
        <v>2199</v>
      </c>
      <c r="F603" s="155" t="s">
        <v>2086</v>
      </c>
      <c r="G603" s="156" t="s">
        <v>1490</v>
      </c>
      <c r="H603" s="157">
        <v>1</v>
      </c>
      <c r="I603" s="158"/>
      <c r="J603" s="159">
        <f t="shared" ref="J603:J639" si="100">ROUND(I603*H603,2)</f>
        <v>0</v>
      </c>
      <c r="K603" s="155" t="s">
        <v>3</v>
      </c>
      <c r="L603" s="34"/>
      <c r="M603" s="160" t="s">
        <v>3</v>
      </c>
      <c r="N603" s="161" t="s">
        <v>43</v>
      </c>
      <c r="O603" s="54"/>
      <c r="P603" s="162">
        <f t="shared" ref="P603:P639" si="101">O603*H603</f>
        <v>0</v>
      </c>
      <c r="Q603" s="162">
        <v>0</v>
      </c>
      <c r="R603" s="162">
        <f t="shared" ref="R603:R639" si="102">Q603*H603</f>
        <v>0</v>
      </c>
      <c r="S603" s="162">
        <v>0</v>
      </c>
      <c r="T603" s="163">
        <f t="shared" ref="T603:T639" si="103">S603*H603</f>
        <v>0</v>
      </c>
      <c r="U603" s="33"/>
      <c r="V603" s="33"/>
      <c r="W603" s="33"/>
      <c r="X603" s="33"/>
      <c r="Y603" s="33"/>
      <c r="Z603" s="33"/>
      <c r="AA603" s="33"/>
      <c r="AB603" s="33"/>
      <c r="AC603" s="33"/>
      <c r="AD603" s="33"/>
      <c r="AE603" s="33"/>
      <c r="AR603" s="164" t="s">
        <v>158</v>
      </c>
      <c r="AT603" s="164" t="s">
        <v>153</v>
      </c>
      <c r="AU603" s="164" t="s">
        <v>158</v>
      </c>
      <c r="AY603" s="18" t="s">
        <v>150</v>
      </c>
      <c r="BE603" s="165">
        <f t="shared" ref="BE603:BE639" si="104">IF(N603="základní",J603,0)</f>
        <v>0</v>
      </c>
      <c r="BF603" s="165">
        <f t="shared" ref="BF603:BF639" si="105">IF(N603="snížená",J603,0)</f>
        <v>0</v>
      </c>
      <c r="BG603" s="165">
        <f t="shared" ref="BG603:BG639" si="106">IF(N603="zákl. přenesená",J603,0)</f>
        <v>0</v>
      </c>
      <c r="BH603" s="165">
        <f t="shared" ref="BH603:BH639" si="107">IF(N603="sníž. přenesená",J603,0)</f>
        <v>0</v>
      </c>
      <c r="BI603" s="165">
        <f t="shared" ref="BI603:BI639" si="108">IF(N603="nulová",J603,0)</f>
        <v>0</v>
      </c>
      <c r="BJ603" s="18" t="s">
        <v>80</v>
      </c>
      <c r="BK603" s="165">
        <f t="shared" ref="BK603:BK639" si="109">ROUND(I603*H603,2)</f>
        <v>0</v>
      </c>
      <c r="BL603" s="18" t="s">
        <v>158</v>
      </c>
      <c r="BM603" s="164" t="s">
        <v>2200</v>
      </c>
    </row>
    <row r="604" spans="1:65" s="2" customFormat="1" ht="16.5" customHeight="1">
      <c r="A604" s="33"/>
      <c r="B604" s="152"/>
      <c r="C604" s="153" t="s">
        <v>2201</v>
      </c>
      <c r="D604" s="153" t="s">
        <v>153</v>
      </c>
      <c r="E604" s="154" t="s">
        <v>2202</v>
      </c>
      <c r="F604" s="155" t="s">
        <v>2203</v>
      </c>
      <c r="G604" s="156" t="s">
        <v>1490</v>
      </c>
      <c r="H604" s="157">
        <v>1</v>
      </c>
      <c r="I604" s="158"/>
      <c r="J604" s="159">
        <f t="shared" si="100"/>
        <v>0</v>
      </c>
      <c r="K604" s="155" t="s">
        <v>3</v>
      </c>
      <c r="L604" s="34"/>
      <c r="M604" s="160" t="s">
        <v>3</v>
      </c>
      <c r="N604" s="161" t="s">
        <v>43</v>
      </c>
      <c r="O604" s="54"/>
      <c r="P604" s="162">
        <f t="shared" si="101"/>
        <v>0</v>
      </c>
      <c r="Q604" s="162">
        <v>0</v>
      </c>
      <c r="R604" s="162">
        <f t="shared" si="102"/>
        <v>0</v>
      </c>
      <c r="S604" s="162">
        <v>0</v>
      </c>
      <c r="T604" s="163">
        <f t="shared" si="103"/>
        <v>0</v>
      </c>
      <c r="U604" s="33"/>
      <c r="V604" s="33"/>
      <c r="W604" s="33"/>
      <c r="X604" s="33"/>
      <c r="Y604" s="33"/>
      <c r="Z604" s="33"/>
      <c r="AA604" s="33"/>
      <c r="AB604" s="33"/>
      <c r="AC604" s="33"/>
      <c r="AD604" s="33"/>
      <c r="AE604" s="33"/>
      <c r="AR604" s="164" t="s">
        <v>158</v>
      </c>
      <c r="AT604" s="164" t="s">
        <v>153</v>
      </c>
      <c r="AU604" s="164" t="s">
        <v>158</v>
      </c>
      <c r="AY604" s="18" t="s">
        <v>150</v>
      </c>
      <c r="BE604" s="165">
        <f t="shared" si="104"/>
        <v>0</v>
      </c>
      <c r="BF604" s="165">
        <f t="shared" si="105"/>
        <v>0</v>
      </c>
      <c r="BG604" s="165">
        <f t="shared" si="106"/>
        <v>0</v>
      </c>
      <c r="BH604" s="165">
        <f t="shared" si="107"/>
        <v>0</v>
      </c>
      <c r="BI604" s="165">
        <f t="shared" si="108"/>
        <v>0</v>
      </c>
      <c r="BJ604" s="18" t="s">
        <v>80</v>
      </c>
      <c r="BK604" s="165">
        <f t="shared" si="109"/>
        <v>0</v>
      </c>
      <c r="BL604" s="18" t="s">
        <v>158</v>
      </c>
      <c r="BM604" s="164" t="s">
        <v>2204</v>
      </c>
    </row>
    <row r="605" spans="1:65" s="2" customFormat="1" ht="16.5" customHeight="1">
      <c r="A605" s="33"/>
      <c r="B605" s="152"/>
      <c r="C605" s="153" t="s">
        <v>1805</v>
      </c>
      <c r="D605" s="153" t="s">
        <v>153</v>
      </c>
      <c r="E605" s="154" t="s">
        <v>2205</v>
      </c>
      <c r="F605" s="155" t="s">
        <v>2206</v>
      </c>
      <c r="G605" s="156" t="s">
        <v>1490</v>
      </c>
      <c r="H605" s="157">
        <v>1</v>
      </c>
      <c r="I605" s="158"/>
      <c r="J605" s="159">
        <f t="shared" si="100"/>
        <v>0</v>
      </c>
      <c r="K605" s="155" t="s">
        <v>3</v>
      </c>
      <c r="L605" s="34"/>
      <c r="M605" s="160" t="s">
        <v>3</v>
      </c>
      <c r="N605" s="161" t="s">
        <v>43</v>
      </c>
      <c r="O605" s="54"/>
      <c r="P605" s="162">
        <f t="shared" si="101"/>
        <v>0</v>
      </c>
      <c r="Q605" s="162">
        <v>0</v>
      </c>
      <c r="R605" s="162">
        <f t="shared" si="102"/>
        <v>0</v>
      </c>
      <c r="S605" s="162">
        <v>0</v>
      </c>
      <c r="T605" s="163">
        <f t="shared" si="103"/>
        <v>0</v>
      </c>
      <c r="U605" s="33"/>
      <c r="V605" s="33"/>
      <c r="W605" s="33"/>
      <c r="X605" s="33"/>
      <c r="Y605" s="33"/>
      <c r="Z605" s="33"/>
      <c r="AA605" s="33"/>
      <c r="AB605" s="33"/>
      <c r="AC605" s="33"/>
      <c r="AD605" s="33"/>
      <c r="AE605" s="33"/>
      <c r="AR605" s="164" t="s">
        <v>158</v>
      </c>
      <c r="AT605" s="164" t="s">
        <v>153</v>
      </c>
      <c r="AU605" s="164" t="s">
        <v>158</v>
      </c>
      <c r="AY605" s="18" t="s">
        <v>150</v>
      </c>
      <c r="BE605" s="165">
        <f t="shared" si="104"/>
        <v>0</v>
      </c>
      <c r="BF605" s="165">
        <f t="shared" si="105"/>
        <v>0</v>
      </c>
      <c r="BG605" s="165">
        <f t="shared" si="106"/>
        <v>0</v>
      </c>
      <c r="BH605" s="165">
        <f t="shared" si="107"/>
        <v>0</v>
      </c>
      <c r="BI605" s="165">
        <f t="shared" si="108"/>
        <v>0</v>
      </c>
      <c r="BJ605" s="18" t="s">
        <v>80</v>
      </c>
      <c r="BK605" s="165">
        <f t="shared" si="109"/>
        <v>0</v>
      </c>
      <c r="BL605" s="18" t="s">
        <v>158</v>
      </c>
      <c r="BM605" s="164" t="s">
        <v>2207</v>
      </c>
    </row>
    <row r="606" spans="1:65" s="2" customFormat="1" ht="16.5" customHeight="1">
      <c r="A606" s="33"/>
      <c r="B606" s="152"/>
      <c r="C606" s="153" t="s">
        <v>2208</v>
      </c>
      <c r="D606" s="153" t="s">
        <v>153</v>
      </c>
      <c r="E606" s="154" t="s">
        <v>2209</v>
      </c>
      <c r="F606" s="155" t="s">
        <v>2210</v>
      </c>
      <c r="G606" s="156" t="s">
        <v>1490</v>
      </c>
      <c r="H606" s="157">
        <v>1</v>
      </c>
      <c r="I606" s="158"/>
      <c r="J606" s="159">
        <f t="shared" si="100"/>
        <v>0</v>
      </c>
      <c r="K606" s="155" t="s">
        <v>3</v>
      </c>
      <c r="L606" s="34"/>
      <c r="M606" s="160" t="s">
        <v>3</v>
      </c>
      <c r="N606" s="161" t="s">
        <v>43</v>
      </c>
      <c r="O606" s="54"/>
      <c r="P606" s="162">
        <f t="shared" si="101"/>
        <v>0</v>
      </c>
      <c r="Q606" s="162">
        <v>0</v>
      </c>
      <c r="R606" s="162">
        <f t="shared" si="102"/>
        <v>0</v>
      </c>
      <c r="S606" s="162">
        <v>0</v>
      </c>
      <c r="T606" s="163">
        <f t="shared" si="103"/>
        <v>0</v>
      </c>
      <c r="U606" s="33"/>
      <c r="V606" s="33"/>
      <c r="W606" s="33"/>
      <c r="X606" s="33"/>
      <c r="Y606" s="33"/>
      <c r="Z606" s="33"/>
      <c r="AA606" s="33"/>
      <c r="AB606" s="33"/>
      <c r="AC606" s="33"/>
      <c r="AD606" s="33"/>
      <c r="AE606" s="33"/>
      <c r="AR606" s="164" t="s">
        <v>158</v>
      </c>
      <c r="AT606" s="164" t="s">
        <v>153</v>
      </c>
      <c r="AU606" s="164" t="s">
        <v>158</v>
      </c>
      <c r="AY606" s="18" t="s">
        <v>150</v>
      </c>
      <c r="BE606" s="165">
        <f t="shared" si="104"/>
        <v>0</v>
      </c>
      <c r="BF606" s="165">
        <f t="shared" si="105"/>
        <v>0</v>
      </c>
      <c r="BG606" s="165">
        <f t="shared" si="106"/>
        <v>0</v>
      </c>
      <c r="BH606" s="165">
        <f t="shared" si="107"/>
        <v>0</v>
      </c>
      <c r="BI606" s="165">
        <f t="shared" si="108"/>
        <v>0</v>
      </c>
      <c r="BJ606" s="18" t="s">
        <v>80</v>
      </c>
      <c r="BK606" s="165">
        <f t="shared" si="109"/>
        <v>0</v>
      </c>
      <c r="BL606" s="18" t="s">
        <v>158</v>
      </c>
      <c r="BM606" s="164" t="s">
        <v>2211</v>
      </c>
    </row>
    <row r="607" spans="1:65" s="2" customFormat="1" ht="16.5" customHeight="1">
      <c r="A607" s="33"/>
      <c r="B607" s="152"/>
      <c r="C607" s="153" t="s">
        <v>1810</v>
      </c>
      <c r="D607" s="153" t="s">
        <v>153</v>
      </c>
      <c r="E607" s="154" t="s">
        <v>2212</v>
      </c>
      <c r="F607" s="155" t="s">
        <v>2102</v>
      </c>
      <c r="G607" s="156" t="s">
        <v>1490</v>
      </c>
      <c r="H607" s="157">
        <v>20</v>
      </c>
      <c r="I607" s="158"/>
      <c r="J607" s="159">
        <f t="shared" si="100"/>
        <v>0</v>
      </c>
      <c r="K607" s="155" t="s">
        <v>3</v>
      </c>
      <c r="L607" s="34"/>
      <c r="M607" s="160" t="s">
        <v>3</v>
      </c>
      <c r="N607" s="161" t="s">
        <v>43</v>
      </c>
      <c r="O607" s="54"/>
      <c r="P607" s="162">
        <f t="shared" si="101"/>
        <v>0</v>
      </c>
      <c r="Q607" s="162">
        <v>0</v>
      </c>
      <c r="R607" s="162">
        <f t="shared" si="102"/>
        <v>0</v>
      </c>
      <c r="S607" s="162">
        <v>0</v>
      </c>
      <c r="T607" s="163">
        <f t="shared" si="103"/>
        <v>0</v>
      </c>
      <c r="U607" s="33"/>
      <c r="V607" s="33"/>
      <c r="W607" s="33"/>
      <c r="X607" s="33"/>
      <c r="Y607" s="33"/>
      <c r="Z607" s="33"/>
      <c r="AA607" s="33"/>
      <c r="AB607" s="33"/>
      <c r="AC607" s="33"/>
      <c r="AD607" s="33"/>
      <c r="AE607" s="33"/>
      <c r="AR607" s="164" t="s">
        <v>158</v>
      </c>
      <c r="AT607" s="164" t="s">
        <v>153</v>
      </c>
      <c r="AU607" s="164" t="s">
        <v>158</v>
      </c>
      <c r="AY607" s="18" t="s">
        <v>150</v>
      </c>
      <c r="BE607" s="165">
        <f t="shared" si="104"/>
        <v>0</v>
      </c>
      <c r="BF607" s="165">
        <f t="shared" si="105"/>
        <v>0</v>
      </c>
      <c r="BG607" s="165">
        <f t="shared" si="106"/>
        <v>0</v>
      </c>
      <c r="BH607" s="165">
        <f t="shared" si="107"/>
        <v>0</v>
      </c>
      <c r="BI607" s="165">
        <f t="shared" si="108"/>
        <v>0</v>
      </c>
      <c r="BJ607" s="18" t="s">
        <v>80</v>
      </c>
      <c r="BK607" s="165">
        <f t="shared" si="109"/>
        <v>0</v>
      </c>
      <c r="BL607" s="18" t="s">
        <v>158</v>
      </c>
      <c r="BM607" s="164" t="s">
        <v>2213</v>
      </c>
    </row>
    <row r="608" spans="1:65" s="2" customFormat="1" ht="16.5" customHeight="1">
      <c r="A608" s="33"/>
      <c r="B608" s="152"/>
      <c r="C608" s="153" t="s">
        <v>2214</v>
      </c>
      <c r="D608" s="153" t="s">
        <v>153</v>
      </c>
      <c r="E608" s="154" t="s">
        <v>2215</v>
      </c>
      <c r="F608" s="155" t="s">
        <v>2105</v>
      </c>
      <c r="G608" s="156" t="s">
        <v>1490</v>
      </c>
      <c r="H608" s="157">
        <v>1</v>
      </c>
      <c r="I608" s="158"/>
      <c r="J608" s="159">
        <f t="shared" si="100"/>
        <v>0</v>
      </c>
      <c r="K608" s="155" t="s">
        <v>3</v>
      </c>
      <c r="L608" s="34"/>
      <c r="M608" s="160" t="s">
        <v>3</v>
      </c>
      <c r="N608" s="161" t="s">
        <v>43</v>
      </c>
      <c r="O608" s="54"/>
      <c r="P608" s="162">
        <f t="shared" si="101"/>
        <v>0</v>
      </c>
      <c r="Q608" s="162">
        <v>0</v>
      </c>
      <c r="R608" s="162">
        <f t="shared" si="102"/>
        <v>0</v>
      </c>
      <c r="S608" s="162">
        <v>0</v>
      </c>
      <c r="T608" s="163">
        <f t="shared" si="103"/>
        <v>0</v>
      </c>
      <c r="U608" s="33"/>
      <c r="V608" s="33"/>
      <c r="W608" s="33"/>
      <c r="X608" s="33"/>
      <c r="Y608" s="33"/>
      <c r="Z608" s="33"/>
      <c r="AA608" s="33"/>
      <c r="AB608" s="33"/>
      <c r="AC608" s="33"/>
      <c r="AD608" s="33"/>
      <c r="AE608" s="33"/>
      <c r="AR608" s="164" t="s">
        <v>158</v>
      </c>
      <c r="AT608" s="164" t="s">
        <v>153</v>
      </c>
      <c r="AU608" s="164" t="s">
        <v>158</v>
      </c>
      <c r="AY608" s="18" t="s">
        <v>150</v>
      </c>
      <c r="BE608" s="165">
        <f t="shared" si="104"/>
        <v>0</v>
      </c>
      <c r="BF608" s="165">
        <f t="shared" si="105"/>
        <v>0</v>
      </c>
      <c r="BG608" s="165">
        <f t="shared" si="106"/>
        <v>0</v>
      </c>
      <c r="BH608" s="165">
        <f t="shared" si="107"/>
        <v>0</v>
      </c>
      <c r="BI608" s="165">
        <f t="shared" si="108"/>
        <v>0</v>
      </c>
      <c r="BJ608" s="18" t="s">
        <v>80</v>
      </c>
      <c r="BK608" s="165">
        <f t="shared" si="109"/>
        <v>0</v>
      </c>
      <c r="BL608" s="18" t="s">
        <v>158</v>
      </c>
      <c r="BM608" s="164" t="s">
        <v>2216</v>
      </c>
    </row>
    <row r="609" spans="1:65" s="2" customFormat="1" ht="16.5" customHeight="1">
      <c r="A609" s="33"/>
      <c r="B609" s="152"/>
      <c r="C609" s="153" t="s">
        <v>1813</v>
      </c>
      <c r="D609" s="153" t="s">
        <v>153</v>
      </c>
      <c r="E609" s="154" t="s">
        <v>2217</v>
      </c>
      <c r="F609" s="155" t="s">
        <v>2109</v>
      </c>
      <c r="G609" s="156" t="s">
        <v>1490</v>
      </c>
      <c r="H609" s="157">
        <v>1</v>
      </c>
      <c r="I609" s="158"/>
      <c r="J609" s="159">
        <f t="shared" si="100"/>
        <v>0</v>
      </c>
      <c r="K609" s="155" t="s">
        <v>3</v>
      </c>
      <c r="L609" s="34"/>
      <c r="M609" s="160" t="s">
        <v>3</v>
      </c>
      <c r="N609" s="161" t="s">
        <v>43</v>
      </c>
      <c r="O609" s="54"/>
      <c r="P609" s="162">
        <f t="shared" si="101"/>
        <v>0</v>
      </c>
      <c r="Q609" s="162">
        <v>0</v>
      </c>
      <c r="R609" s="162">
        <f t="shared" si="102"/>
        <v>0</v>
      </c>
      <c r="S609" s="162">
        <v>0</v>
      </c>
      <c r="T609" s="163">
        <f t="shared" si="103"/>
        <v>0</v>
      </c>
      <c r="U609" s="33"/>
      <c r="V609" s="33"/>
      <c r="W609" s="33"/>
      <c r="X609" s="33"/>
      <c r="Y609" s="33"/>
      <c r="Z609" s="33"/>
      <c r="AA609" s="33"/>
      <c r="AB609" s="33"/>
      <c r="AC609" s="33"/>
      <c r="AD609" s="33"/>
      <c r="AE609" s="33"/>
      <c r="AR609" s="164" t="s">
        <v>158</v>
      </c>
      <c r="AT609" s="164" t="s">
        <v>153</v>
      </c>
      <c r="AU609" s="164" t="s">
        <v>158</v>
      </c>
      <c r="AY609" s="18" t="s">
        <v>150</v>
      </c>
      <c r="BE609" s="165">
        <f t="shared" si="104"/>
        <v>0</v>
      </c>
      <c r="BF609" s="165">
        <f t="shared" si="105"/>
        <v>0</v>
      </c>
      <c r="BG609" s="165">
        <f t="shared" si="106"/>
        <v>0</v>
      </c>
      <c r="BH609" s="165">
        <f t="shared" si="107"/>
        <v>0</v>
      </c>
      <c r="BI609" s="165">
        <f t="shared" si="108"/>
        <v>0</v>
      </c>
      <c r="BJ609" s="18" t="s">
        <v>80</v>
      </c>
      <c r="BK609" s="165">
        <f t="shared" si="109"/>
        <v>0</v>
      </c>
      <c r="BL609" s="18" t="s">
        <v>158</v>
      </c>
      <c r="BM609" s="164" t="s">
        <v>2218</v>
      </c>
    </row>
    <row r="610" spans="1:65" s="2" customFormat="1" ht="16.5" customHeight="1">
      <c r="A610" s="33"/>
      <c r="B610" s="152"/>
      <c r="C610" s="153" t="s">
        <v>2219</v>
      </c>
      <c r="D610" s="153" t="s">
        <v>153</v>
      </c>
      <c r="E610" s="154" t="s">
        <v>2220</v>
      </c>
      <c r="F610" s="155" t="s">
        <v>2112</v>
      </c>
      <c r="G610" s="156" t="s">
        <v>1490</v>
      </c>
      <c r="H610" s="157">
        <v>1</v>
      </c>
      <c r="I610" s="158"/>
      <c r="J610" s="159">
        <f t="shared" si="100"/>
        <v>0</v>
      </c>
      <c r="K610" s="155" t="s">
        <v>3</v>
      </c>
      <c r="L610" s="34"/>
      <c r="M610" s="160" t="s">
        <v>3</v>
      </c>
      <c r="N610" s="161" t="s">
        <v>43</v>
      </c>
      <c r="O610" s="54"/>
      <c r="P610" s="162">
        <f t="shared" si="101"/>
        <v>0</v>
      </c>
      <c r="Q610" s="162">
        <v>0</v>
      </c>
      <c r="R610" s="162">
        <f t="shared" si="102"/>
        <v>0</v>
      </c>
      <c r="S610" s="162">
        <v>0</v>
      </c>
      <c r="T610" s="163">
        <f t="shared" si="103"/>
        <v>0</v>
      </c>
      <c r="U610" s="33"/>
      <c r="V610" s="33"/>
      <c r="W610" s="33"/>
      <c r="X610" s="33"/>
      <c r="Y610" s="33"/>
      <c r="Z610" s="33"/>
      <c r="AA610" s="33"/>
      <c r="AB610" s="33"/>
      <c r="AC610" s="33"/>
      <c r="AD610" s="33"/>
      <c r="AE610" s="33"/>
      <c r="AR610" s="164" t="s">
        <v>158</v>
      </c>
      <c r="AT610" s="164" t="s">
        <v>153</v>
      </c>
      <c r="AU610" s="164" t="s">
        <v>158</v>
      </c>
      <c r="AY610" s="18" t="s">
        <v>150</v>
      </c>
      <c r="BE610" s="165">
        <f t="shared" si="104"/>
        <v>0</v>
      </c>
      <c r="BF610" s="165">
        <f t="shared" si="105"/>
        <v>0</v>
      </c>
      <c r="BG610" s="165">
        <f t="shared" si="106"/>
        <v>0</v>
      </c>
      <c r="BH610" s="165">
        <f t="shared" si="107"/>
        <v>0</v>
      </c>
      <c r="BI610" s="165">
        <f t="shared" si="108"/>
        <v>0</v>
      </c>
      <c r="BJ610" s="18" t="s">
        <v>80</v>
      </c>
      <c r="BK610" s="165">
        <f t="shared" si="109"/>
        <v>0</v>
      </c>
      <c r="BL610" s="18" t="s">
        <v>158</v>
      </c>
      <c r="BM610" s="164" t="s">
        <v>2221</v>
      </c>
    </row>
    <row r="611" spans="1:65" s="2" customFormat="1" ht="16.5" customHeight="1">
      <c r="A611" s="33"/>
      <c r="B611" s="152"/>
      <c r="C611" s="153" t="s">
        <v>1816</v>
      </c>
      <c r="D611" s="153" t="s">
        <v>153</v>
      </c>
      <c r="E611" s="154" t="s">
        <v>2222</v>
      </c>
      <c r="F611" s="155" t="s">
        <v>2116</v>
      </c>
      <c r="G611" s="156" t="s">
        <v>1490</v>
      </c>
      <c r="H611" s="157">
        <v>1</v>
      </c>
      <c r="I611" s="158"/>
      <c r="J611" s="159">
        <f t="shared" si="100"/>
        <v>0</v>
      </c>
      <c r="K611" s="155" t="s">
        <v>3</v>
      </c>
      <c r="L611" s="34"/>
      <c r="M611" s="160" t="s">
        <v>3</v>
      </c>
      <c r="N611" s="161" t="s">
        <v>43</v>
      </c>
      <c r="O611" s="54"/>
      <c r="P611" s="162">
        <f t="shared" si="101"/>
        <v>0</v>
      </c>
      <c r="Q611" s="162">
        <v>0</v>
      </c>
      <c r="R611" s="162">
        <f t="shared" si="102"/>
        <v>0</v>
      </c>
      <c r="S611" s="162">
        <v>0</v>
      </c>
      <c r="T611" s="163">
        <f t="shared" si="103"/>
        <v>0</v>
      </c>
      <c r="U611" s="33"/>
      <c r="V611" s="33"/>
      <c r="W611" s="33"/>
      <c r="X611" s="33"/>
      <c r="Y611" s="33"/>
      <c r="Z611" s="33"/>
      <c r="AA611" s="33"/>
      <c r="AB611" s="33"/>
      <c r="AC611" s="33"/>
      <c r="AD611" s="33"/>
      <c r="AE611" s="33"/>
      <c r="AR611" s="164" t="s">
        <v>158</v>
      </c>
      <c r="AT611" s="164" t="s">
        <v>153</v>
      </c>
      <c r="AU611" s="164" t="s">
        <v>158</v>
      </c>
      <c r="AY611" s="18" t="s">
        <v>150</v>
      </c>
      <c r="BE611" s="165">
        <f t="shared" si="104"/>
        <v>0</v>
      </c>
      <c r="BF611" s="165">
        <f t="shared" si="105"/>
        <v>0</v>
      </c>
      <c r="BG611" s="165">
        <f t="shared" si="106"/>
        <v>0</v>
      </c>
      <c r="BH611" s="165">
        <f t="shared" si="107"/>
        <v>0</v>
      </c>
      <c r="BI611" s="165">
        <f t="shared" si="108"/>
        <v>0</v>
      </c>
      <c r="BJ611" s="18" t="s">
        <v>80</v>
      </c>
      <c r="BK611" s="165">
        <f t="shared" si="109"/>
        <v>0</v>
      </c>
      <c r="BL611" s="18" t="s">
        <v>158</v>
      </c>
      <c r="BM611" s="164" t="s">
        <v>2223</v>
      </c>
    </row>
    <row r="612" spans="1:65" s="2" customFormat="1" ht="16.5" customHeight="1">
      <c r="A612" s="33"/>
      <c r="B612" s="152"/>
      <c r="C612" s="153" t="s">
        <v>2224</v>
      </c>
      <c r="D612" s="153" t="s">
        <v>153</v>
      </c>
      <c r="E612" s="154" t="s">
        <v>2225</v>
      </c>
      <c r="F612" s="155" t="s">
        <v>2133</v>
      </c>
      <c r="G612" s="156" t="s">
        <v>1490</v>
      </c>
      <c r="H612" s="157">
        <v>1</v>
      </c>
      <c r="I612" s="158"/>
      <c r="J612" s="159">
        <f t="shared" si="100"/>
        <v>0</v>
      </c>
      <c r="K612" s="155" t="s">
        <v>3</v>
      </c>
      <c r="L612" s="34"/>
      <c r="M612" s="160" t="s">
        <v>3</v>
      </c>
      <c r="N612" s="161" t="s">
        <v>43</v>
      </c>
      <c r="O612" s="54"/>
      <c r="P612" s="162">
        <f t="shared" si="101"/>
        <v>0</v>
      </c>
      <c r="Q612" s="162">
        <v>0</v>
      </c>
      <c r="R612" s="162">
        <f t="shared" si="102"/>
        <v>0</v>
      </c>
      <c r="S612" s="162">
        <v>0</v>
      </c>
      <c r="T612" s="163">
        <f t="shared" si="103"/>
        <v>0</v>
      </c>
      <c r="U612" s="33"/>
      <c r="V612" s="33"/>
      <c r="W612" s="33"/>
      <c r="X612" s="33"/>
      <c r="Y612" s="33"/>
      <c r="Z612" s="33"/>
      <c r="AA612" s="33"/>
      <c r="AB612" s="33"/>
      <c r="AC612" s="33"/>
      <c r="AD612" s="33"/>
      <c r="AE612" s="33"/>
      <c r="AR612" s="164" t="s">
        <v>158</v>
      </c>
      <c r="AT612" s="164" t="s">
        <v>153</v>
      </c>
      <c r="AU612" s="164" t="s">
        <v>158</v>
      </c>
      <c r="AY612" s="18" t="s">
        <v>150</v>
      </c>
      <c r="BE612" s="165">
        <f t="shared" si="104"/>
        <v>0</v>
      </c>
      <c r="BF612" s="165">
        <f t="shared" si="105"/>
        <v>0</v>
      </c>
      <c r="BG612" s="165">
        <f t="shared" si="106"/>
        <v>0</v>
      </c>
      <c r="BH612" s="165">
        <f t="shared" si="107"/>
        <v>0</v>
      </c>
      <c r="BI612" s="165">
        <f t="shared" si="108"/>
        <v>0</v>
      </c>
      <c r="BJ612" s="18" t="s">
        <v>80</v>
      </c>
      <c r="BK612" s="165">
        <f t="shared" si="109"/>
        <v>0</v>
      </c>
      <c r="BL612" s="18" t="s">
        <v>158</v>
      </c>
      <c r="BM612" s="164" t="s">
        <v>2226</v>
      </c>
    </row>
    <row r="613" spans="1:65" s="2" customFormat="1" ht="16.5" customHeight="1">
      <c r="A613" s="33"/>
      <c r="B613" s="152"/>
      <c r="C613" s="153" t="s">
        <v>1819</v>
      </c>
      <c r="D613" s="153" t="s">
        <v>153</v>
      </c>
      <c r="E613" s="154" t="s">
        <v>2227</v>
      </c>
      <c r="F613" s="155" t="s">
        <v>2119</v>
      </c>
      <c r="G613" s="156" t="s">
        <v>1490</v>
      </c>
      <c r="H613" s="157">
        <v>1</v>
      </c>
      <c r="I613" s="158"/>
      <c r="J613" s="159">
        <f t="shared" si="100"/>
        <v>0</v>
      </c>
      <c r="K613" s="155" t="s">
        <v>3</v>
      </c>
      <c r="L613" s="34"/>
      <c r="M613" s="160" t="s">
        <v>3</v>
      </c>
      <c r="N613" s="161" t="s">
        <v>43</v>
      </c>
      <c r="O613" s="54"/>
      <c r="P613" s="162">
        <f t="shared" si="101"/>
        <v>0</v>
      </c>
      <c r="Q613" s="162">
        <v>0</v>
      </c>
      <c r="R613" s="162">
        <f t="shared" si="102"/>
        <v>0</v>
      </c>
      <c r="S613" s="162">
        <v>0</v>
      </c>
      <c r="T613" s="163">
        <f t="shared" si="103"/>
        <v>0</v>
      </c>
      <c r="U613" s="33"/>
      <c r="V613" s="33"/>
      <c r="W613" s="33"/>
      <c r="X613" s="33"/>
      <c r="Y613" s="33"/>
      <c r="Z613" s="33"/>
      <c r="AA613" s="33"/>
      <c r="AB613" s="33"/>
      <c r="AC613" s="33"/>
      <c r="AD613" s="33"/>
      <c r="AE613" s="33"/>
      <c r="AR613" s="164" t="s">
        <v>158</v>
      </c>
      <c r="AT613" s="164" t="s">
        <v>153</v>
      </c>
      <c r="AU613" s="164" t="s">
        <v>158</v>
      </c>
      <c r="AY613" s="18" t="s">
        <v>150</v>
      </c>
      <c r="BE613" s="165">
        <f t="shared" si="104"/>
        <v>0</v>
      </c>
      <c r="BF613" s="165">
        <f t="shared" si="105"/>
        <v>0</v>
      </c>
      <c r="BG613" s="165">
        <f t="shared" si="106"/>
        <v>0</v>
      </c>
      <c r="BH613" s="165">
        <f t="shared" si="107"/>
        <v>0</v>
      </c>
      <c r="BI613" s="165">
        <f t="shared" si="108"/>
        <v>0</v>
      </c>
      <c r="BJ613" s="18" t="s">
        <v>80</v>
      </c>
      <c r="BK613" s="165">
        <f t="shared" si="109"/>
        <v>0</v>
      </c>
      <c r="BL613" s="18" t="s">
        <v>158</v>
      </c>
      <c r="BM613" s="164" t="s">
        <v>2228</v>
      </c>
    </row>
    <row r="614" spans="1:65" s="2" customFormat="1" ht="16.5" customHeight="1">
      <c r="A614" s="33"/>
      <c r="B614" s="152"/>
      <c r="C614" s="153" t="s">
        <v>2229</v>
      </c>
      <c r="D614" s="153" t="s">
        <v>153</v>
      </c>
      <c r="E614" s="154" t="s">
        <v>2230</v>
      </c>
      <c r="F614" s="155" t="s">
        <v>2123</v>
      </c>
      <c r="G614" s="156" t="s">
        <v>1490</v>
      </c>
      <c r="H614" s="157">
        <v>1</v>
      </c>
      <c r="I614" s="158"/>
      <c r="J614" s="159">
        <f t="shared" si="100"/>
        <v>0</v>
      </c>
      <c r="K614" s="155" t="s">
        <v>3</v>
      </c>
      <c r="L614" s="34"/>
      <c r="M614" s="160" t="s">
        <v>3</v>
      </c>
      <c r="N614" s="161" t="s">
        <v>43</v>
      </c>
      <c r="O614" s="54"/>
      <c r="P614" s="162">
        <f t="shared" si="101"/>
        <v>0</v>
      </c>
      <c r="Q614" s="162">
        <v>0</v>
      </c>
      <c r="R614" s="162">
        <f t="shared" si="102"/>
        <v>0</v>
      </c>
      <c r="S614" s="162">
        <v>0</v>
      </c>
      <c r="T614" s="163">
        <f t="shared" si="103"/>
        <v>0</v>
      </c>
      <c r="U614" s="33"/>
      <c r="V614" s="33"/>
      <c r="W614" s="33"/>
      <c r="X614" s="33"/>
      <c r="Y614" s="33"/>
      <c r="Z614" s="33"/>
      <c r="AA614" s="33"/>
      <c r="AB614" s="33"/>
      <c r="AC614" s="33"/>
      <c r="AD614" s="33"/>
      <c r="AE614" s="33"/>
      <c r="AR614" s="164" t="s">
        <v>158</v>
      </c>
      <c r="AT614" s="164" t="s">
        <v>153</v>
      </c>
      <c r="AU614" s="164" t="s">
        <v>158</v>
      </c>
      <c r="AY614" s="18" t="s">
        <v>150</v>
      </c>
      <c r="BE614" s="165">
        <f t="shared" si="104"/>
        <v>0</v>
      </c>
      <c r="BF614" s="165">
        <f t="shared" si="105"/>
        <v>0</v>
      </c>
      <c r="BG614" s="165">
        <f t="shared" si="106"/>
        <v>0</v>
      </c>
      <c r="BH614" s="165">
        <f t="shared" si="107"/>
        <v>0</v>
      </c>
      <c r="BI614" s="165">
        <f t="shared" si="108"/>
        <v>0</v>
      </c>
      <c r="BJ614" s="18" t="s">
        <v>80</v>
      </c>
      <c r="BK614" s="165">
        <f t="shared" si="109"/>
        <v>0</v>
      </c>
      <c r="BL614" s="18" t="s">
        <v>158</v>
      </c>
      <c r="BM614" s="164" t="s">
        <v>2231</v>
      </c>
    </row>
    <row r="615" spans="1:65" s="2" customFormat="1" ht="16.5" customHeight="1">
      <c r="A615" s="33"/>
      <c r="B615" s="152"/>
      <c r="C615" s="153" t="s">
        <v>1822</v>
      </c>
      <c r="D615" s="153" t="s">
        <v>153</v>
      </c>
      <c r="E615" s="154" t="s">
        <v>2232</v>
      </c>
      <c r="F615" s="155" t="s">
        <v>2126</v>
      </c>
      <c r="G615" s="156" t="s">
        <v>1490</v>
      </c>
      <c r="H615" s="157">
        <v>1</v>
      </c>
      <c r="I615" s="158"/>
      <c r="J615" s="159">
        <f t="shared" si="100"/>
        <v>0</v>
      </c>
      <c r="K615" s="155" t="s">
        <v>3</v>
      </c>
      <c r="L615" s="34"/>
      <c r="M615" s="160" t="s">
        <v>3</v>
      </c>
      <c r="N615" s="161" t="s">
        <v>43</v>
      </c>
      <c r="O615" s="54"/>
      <c r="P615" s="162">
        <f t="shared" si="101"/>
        <v>0</v>
      </c>
      <c r="Q615" s="162">
        <v>0</v>
      </c>
      <c r="R615" s="162">
        <f t="shared" si="102"/>
        <v>0</v>
      </c>
      <c r="S615" s="162">
        <v>0</v>
      </c>
      <c r="T615" s="163">
        <f t="shared" si="103"/>
        <v>0</v>
      </c>
      <c r="U615" s="33"/>
      <c r="V615" s="33"/>
      <c r="W615" s="33"/>
      <c r="X615" s="33"/>
      <c r="Y615" s="33"/>
      <c r="Z615" s="33"/>
      <c r="AA615" s="33"/>
      <c r="AB615" s="33"/>
      <c r="AC615" s="33"/>
      <c r="AD615" s="33"/>
      <c r="AE615" s="33"/>
      <c r="AR615" s="164" t="s">
        <v>158</v>
      </c>
      <c r="AT615" s="164" t="s">
        <v>153</v>
      </c>
      <c r="AU615" s="164" t="s">
        <v>158</v>
      </c>
      <c r="AY615" s="18" t="s">
        <v>150</v>
      </c>
      <c r="BE615" s="165">
        <f t="shared" si="104"/>
        <v>0</v>
      </c>
      <c r="BF615" s="165">
        <f t="shared" si="105"/>
        <v>0</v>
      </c>
      <c r="BG615" s="165">
        <f t="shared" si="106"/>
        <v>0</v>
      </c>
      <c r="BH615" s="165">
        <f t="shared" si="107"/>
        <v>0</v>
      </c>
      <c r="BI615" s="165">
        <f t="shared" si="108"/>
        <v>0</v>
      </c>
      <c r="BJ615" s="18" t="s">
        <v>80</v>
      </c>
      <c r="BK615" s="165">
        <f t="shared" si="109"/>
        <v>0</v>
      </c>
      <c r="BL615" s="18" t="s">
        <v>158</v>
      </c>
      <c r="BM615" s="164" t="s">
        <v>2233</v>
      </c>
    </row>
    <row r="616" spans="1:65" s="2" customFormat="1" ht="16.5" customHeight="1">
      <c r="A616" s="33"/>
      <c r="B616" s="152"/>
      <c r="C616" s="153" t="s">
        <v>2234</v>
      </c>
      <c r="D616" s="153" t="s">
        <v>153</v>
      </c>
      <c r="E616" s="154" t="s">
        <v>2235</v>
      </c>
      <c r="F616" s="155" t="s">
        <v>2130</v>
      </c>
      <c r="G616" s="156" t="s">
        <v>1490</v>
      </c>
      <c r="H616" s="157">
        <v>1</v>
      </c>
      <c r="I616" s="158"/>
      <c r="J616" s="159">
        <f t="shared" si="100"/>
        <v>0</v>
      </c>
      <c r="K616" s="155" t="s">
        <v>3</v>
      </c>
      <c r="L616" s="34"/>
      <c r="M616" s="160" t="s">
        <v>3</v>
      </c>
      <c r="N616" s="161" t="s">
        <v>43</v>
      </c>
      <c r="O616" s="54"/>
      <c r="P616" s="162">
        <f t="shared" si="101"/>
        <v>0</v>
      </c>
      <c r="Q616" s="162">
        <v>0</v>
      </c>
      <c r="R616" s="162">
        <f t="shared" si="102"/>
        <v>0</v>
      </c>
      <c r="S616" s="162">
        <v>0</v>
      </c>
      <c r="T616" s="163">
        <f t="shared" si="103"/>
        <v>0</v>
      </c>
      <c r="U616" s="33"/>
      <c r="V616" s="33"/>
      <c r="W616" s="33"/>
      <c r="X616" s="33"/>
      <c r="Y616" s="33"/>
      <c r="Z616" s="33"/>
      <c r="AA616" s="33"/>
      <c r="AB616" s="33"/>
      <c r="AC616" s="33"/>
      <c r="AD616" s="33"/>
      <c r="AE616" s="33"/>
      <c r="AR616" s="164" t="s">
        <v>158</v>
      </c>
      <c r="AT616" s="164" t="s">
        <v>153</v>
      </c>
      <c r="AU616" s="164" t="s">
        <v>158</v>
      </c>
      <c r="AY616" s="18" t="s">
        <v>150</v>
      </c>
      <c r="BE616" s="165">
        <f t="shared" si="104"/>
        <v>0</v>
      </c>
      <c r="BF616" s="165">
        <f t="shared" si="105"/>
        <v>0</v>
      </c>
      <c r="BG616" s="165">
        <f t="shared" si="106"/>
        <v>0</v>
      </c>
      <c r="BH616" s="165">
        <f t="shared" si="107"/>
        <v>0</v>
      </c>
      <c r="BI616" s="165">
        <f t="shared" si="108"/>
        <v>0</v>
      </c>
      <c r="BJ616" s="18" t="s">
        <v>80</v>
      </c>
      <c r="BK616" s="165">
        <f t="shared" si="109"/>
        <v>0</v>
      </c>
      <c r="BL616" s="18" t="s">
        <v>158</v>
      </c>
      <c r="BM616" s="164" t="s">
        <v>2236</v>
      </c>
    </row>
    <row r="617" spans="1:65" s="2" customFormat="1" ht="16.5" customHeight="1">
      <c r="A617" s="33"/>
      <c r="B617" s="152"/>
      <c r="C617" s="153" t="s">
        <v>1825</v>
      </c>
      <c r="D617" s="153" t="s">
        <v>153</v>
      </c>
      <c r="E617" s="154" t="s">
        <v>2237</v>
      </c>
      <c r="F617" s="155" t="s">
        <v>2137</v>
      </c>
      <c r="G617" s="156" t="s">
        <v>1490</v>
      </c>
      <c r="H617" s="157">
        <v>1</v>
      </c>
      <c r="I617" s="158"/>
      <c r="J617" s="159">
        <f t="shared" si="100"/>
        <v>0</v>
      </c>
      <c r="K617" s="155" t="s">
        <v>3</v>
      </c>
      <c r="L617" s="34"/>
      <c r="M617" s="160" t="s">
        <v>3</v>
      </c>
      <c r="N617" s="161" t="s">
        <v>43</v>
      </c>
      <c r="O617" s="54"/>
      <c r="P617" s="162">
        <f t="shared" si="101"/>
        <v>0</v>
      </c>
      <c r="Q617" s="162">
        <v>0</v>
      </c>
      <c r="R617" s="162">
        <f t="shared" si="102"/>
        <v>0</v>
      </c>
      <c r="S617" s="162">
        <v>0</v>
      </c>
      <c r="T617" s="163">
        <f t="shared" si="103"/>
        <v>0</v>
      </c>
      <c r="U617" s="33"/>
      <c r="V617" s="33"/>
      <c r="W617" s="33"/>
      <c r="X617" s="33"/>
      <c r="Y617" s="33"/>
      <c r="Z617" s="33"/>
      <c r="AA617" s="33"/>
      <c r="AB617" s="33"/>
      <c r="AC617" s="33"/>
      <c r="AD617" s="33"/>
      <c r="AE617" s="33"/>
      <c r="AR617" s="164" t="s">
        <v>158</v>
      </c>
      <c r="AT617" s="164" t="s">
        <v>153</v>
      </c>
      <c r="AU617" s="164" t="s">
        <v>158</v>
      </c>
      <c r="AY617" s="18" t="s">
        <v>150</v>
      </c>
      <c r="BE617" s="165">
        <f t="shared" si="104"/>
        <v>0</v>
      </c>
      <c r="BF617" s="165">
        <f t="shared" si="105"/>
        <v>0</v>
      </c>
      <c r="BG617" s="165">
        <f t="shared" si="106"/>
        <v>0</v>
      </c>
      <c r="BH617" s="165">
        <f t="shared" si="107"/>
        <v>0</v>
      </c>
      <c r="BI617" s="165">
        <f t="shared" si="108"/>
        <v>0</v>
      </c>
      <c r="BJ617" s="18" t="s">
        <v>80</v>
      </c>
      <c r="BK617" s="165">
        <f t="shared" si="109"/>
        <v>0</v>
      </c>
      <c r="BL617" s="18" t="s">
        <v>158</v>
      </c>
      <c r="BM617" s="164" t="s">
        <v>2238</v>
      </c>
    </row>
    <row r="618" spans="1:65" s="2" customFormat="1" ht="16.5" customHeight="1">
      <c r="A618" s="33"/>
      <c r="B618" s="152"/>
      <c r="C618" s="153" t="s">
        <v>2239</v>
      </c>
      <c r="D618" s="153" t="s">
        <v>153</v>
      </c>
      <c r="E618" s="154" t="s">
        <v>2240</v>
      </c>
      <c r="F618" s="155" t="s">
        <v>2140</v>
      </c>
      <c r="G618" s="156" t="s">
        <v>1490</v>
      </c>
      <c r="H618" s="157">
        <v>1</v>
      </c>
      <c r="I618" s="158"/>
      <c r="J618" s="159">
        <f t="shared" si="100"/>
        <v>0</v>
      </c>
      <c r="K618" s="155" t="s">
        <v>3</v>
      </c>
      <c r="L618" s="34"/>
      <c r="M618" s="160" t="s">
        <v>3</v>
      </c>
      <c r="N618" s="161" t="s">
        <v>43</v>
      </c>
      <c r="O618" s="54"/>
      <c r="P618" s="162">
        <f t="shared" si="101"/>
        <v>0</v>
      </c>
      <c r="Q618" s="162">
        <v>0</v>
      </c>
      <c r="R618" s="162">
        <f t="shared" si="102"/>
        <v>0</v>
      </c>
      <c r="S618" s="162">
        <v>0</v>
      </c>
      <c r="T618" s="163">
        <f t="shared" si="103"/>
        <v>0</v>
      </c>
      <c r="U618" s="33"/>
      <c r="V618" s="33"/>
      <c r="W618" s="33"/>
      <c r="X618" s="33"/>
      <c r="Y618" s="33"/>
      <c r="Z618" s="33"/>
      <c r="AA618" s="33"/>
      <c r="AB618" s="33"/>
      <c r="AC618" s="33"/>
      <c r="AD618" s="33"/>
      <c r="AE618" s="33"/>
      <c r="AR618" s="164" t="s">
        <v>158</v>
      </c>
      <c r="AT618" s="164" t="s">
        <v>153</v>
      </c>
      <c r="AU618" s="164" t="s">
        <v>158</v>
      </c>
      <c r="AY618" s="18" t="s">
        <v>150</v>
      </c>
      <c r="BE618" s="165">
        <f t="shared" si="104"/>
        <v>0</v>
      </c>
      <c r="BF618" s="165">
        <f t="shared" si="105"/>
        <v>0</v>
      </c>
      <c r="BG618" s="165">
        <f t="shared" si="106"/>
        <v>0</v>
      </c>
      <c r="BH618" s="165">
        <f t="shared" si="107"/>
        <v>0</v>
      </c>
      <c r="BI618" s="165">
        <f t="shared" si="108"/>
        <v>0</v>
      </c>
      <c r="BJ618" s="18" t="s">
        <v>80</v>
      </c>
      <c r="BK618" s="165">
        <f t="shared" si="109"/>
        <v>0</v>
      </c>
      <c r="BL618" s="18" t="s">
        <v>158</v>
      </c>
      <c r="BM618" s="164" t="s">
        <v>2241</v>
      </c>
    </row>
    <row r="619" spans="1:65" s="2" customFormat="1" ht="16.5" customHeight="1">
      <c r="A619" s="33"/>
      <c r="B619" s="152"/>
      <c r="C619" s="153" t="s">
        <v>1830</v>
      </c>
      <c r="D619" s="153" t="s">
        <v>153</v>
      </c>
      <c r="E619" s="154" t="s">
        <v>2242</v>
      </c>
      <c r="F619" s="155" t="s">
        <v>2143</v>
      </c>
      <c r="G619" s="156" t="s">
        <v>1490</v>
      </c>
      <c r="H619" s="157">
        <v>2</v>
      </c>
      <c r="I619" s="158"/>
      <c r="J619" s="159">
        <f t="shared" si="100"/>
        <v>0</v>
      </c>
      <c r="K619" s="155" t="s">
        <v>3</v>
      </c>
      <c r="L619" s="34"/>
      <c r="M619" s="160" t="s">
        <v>3</v>
      </c>
      <c r="N619" s="161" t="s">
        <v>43</v>
      </c>
      <c r="O619" s="54"/>
      <c r="P619" s="162">
        <f t="shared" si="101"/>
        <v>0</v>
      </c>
      <c r="Q619" s="162">
        <v>0</v>
      </c>
      <c r="R619" s="162">
        <f t="shared" si="102"/>
        <v>0</v>
      </c>
      <c r="S619" s="162">
        <v>0</v>
      </c>
      <c r="T619" s="163">
        <f t="shared" si="103"/>
        <v>0</v>
      </c>
      <c r="U619" s="33"/>
      <c r="V619" s="33"/>
      <c r="W619" s="33"/>
      <c r="X619" s="33"/>
      <c r="Y619" s="33"/>
      <c r="Z619" s="33"/>
      <c r="AA619" s="33"/>
      <c r="AB619" s="33"/>
      <c r="AC619" s="33"/>
      <c r="AD619" s="33"/>
      <c r="AE619" s="33"/>
      <c r="AR619" s="164" t="s">
        <v>158</v>
      </c>
      <c r="AT619" s="164" t="s">
        <v>153</v>
      </c>
      <c r="AU619" s="164" t="s">
        <v>158</v>
      </c>
      <c r="AY619" s="18" t="s">
        <v>150</v>
      </c>
      <c r="BE619" s="165">
        <f t="shared" si="104"/>
        <v>0</v>
      </c>
      <c r="BF619" s="165">
        <f t="shared" si="105"/>
        <v>0</v>
      </c>
      <c r="BG619" s="165">
        <f t="shared" si="106"/>
        <v>0</v>
      </c>
      <c r="BH619" s="165">
        <f t="shared" si="107"/>
        <v>0</v>
      </c>
      <c r="BI619" s="165">
        <f t="shared" si="108"/>
        <v>0</v>
      </c>
      <c r="BJ619" s="18" t="s">
        <v>80</v>
      </c>
      <c r="BK619" s="165">
        <f t="shared" si="109"/>
        <v>0</v>
      </c>
      <c r="BL619" s="18" t="s">
        <v>158</v>
      </c>
      <c r="BM619" s="164" t="s">
        <v>2243</v>
      </c>
    </row>
    <row r="620" spans="1:65" s="2" customFormat="1" ht="16.5" customHeight="1">
      <c r="A620" s="33"/>
      <c r="B620" s="152"/>
      <c r="C620" s="153" t="s">
        <v>2244</v>
      </c>
      <c r="D620" s="153" t="s">
        <v>153</v>
      </c>
      <c r="E620" s="154" t="s">
        <v>1994</v>
      </c>
      <c r="F620" s="155" t="s">
        <v>2148</v>
      </c>
      <c r="G620" s="156" t="s">
        <v>1490</v>
      </c>
      <c r="H620" s="157">
        <v>1</v>
      </c>
      <c r="I620" s="158"/>
      <c r="J620" s="159">
        <f t="shared" si="100"/>
        <v>0</v>
      </c>
      <c r="K620" s="155" t="s">
        <v>3</v>
      </c>
      <c r="L620" s="34"/>
      <c r="M620" s="160" t="s">
        <v>3</v>
      </c>
      <c r="N620" s="161" t="s">
        <v>43</v>
      </c>
      <c r="O620" s="54"/>
      <c r="P620" s="162">
        <f t="shared" si="101"/>
        <v>0</v>
      </c>
      <c r="Q620" s="162">
        <v>0</v>
      </c>
      <c r="R620" s="162">
        <f t="shared" si="102"/>
        <v>0</v>
      </c>
      <c r="S620" s="162">
        <v>0</v>
      </c>
      <c r="T620" s="163">
        <f t="shared" si="103"/>
        <v>0</v>
      </c>
      <c r="U620" s="33"/>
      <c r="V620" s="33"/>
      <c r="W620" s="33"/>
      <c r="X620" s="33"/>
      <c r="Y620" s="33"/>
      <c r="Z620" s="33"/>
      <c r="AA620" s="33"/>
      <c r="AB620" s="33"/>
      <c r="AC620" s="33"/>
      <c r="AD620" s="33"/>
      <c r="AE620" s="33"/>
      <c r="AR620" s="164" t="s">
        <v>158</v>
      </c>
      <c r="AT620" s="164" t="s">
        <v>153</v>
      </c>
      <c r="AU620" s="164" t="s">
        <v>158</v>
      </c>
      <c r="AY620" s="18" t="s">
        <v>150</v>
      </c>
      <c r="BE620" s="165">
        <f t="shared" si="104"/>
        <v>0</v>
      </c>
      <c r="BF620" s="165">
        <f t="shared" si="105"/>
        <v>0</v>
      </c>
      <c r="BG620" s="165">
        <f t="shared" si="106"/>
        <v>0</v>
      </c>
      <c r="BH620" s="165">
        <f t="shared" si="107"/>
        <v>0</v>
      </c>
      <c r="BI620" s="165">
        <f t="shared" si="108"/>
        <v>0</v>
      </c>
      <c r="BJ620" s="18" t="s">
        <v>80</v>
      </c>
      <c r="BK620" s="165">
        <f t="shared" si="109"/>
        <v>0</v>
      </c>
      <c r="BL620" s="18" t="s">
        <v>158</v>
      </c>
      <c r="BM620" s="164" t="s">
        <v>2245</v>
      </c>
    </row>
    <row r="621" spans="1:65" s="2" customFormat="1" ht="16.5" customHeight="1">
      <c r="A621" s="33"/>
      <c r="B621" s="152"/>
      <c r="C621" s="153" t="s">
        <v>1833</v>
      </c>
      <c r="D621" s="153" t="s">
        <v>153</v>
      </c>
      <c r="E621" s="154" t="s">
        <v>2246</v>
      </c>
      <c r="F621" s="155" t="s">
        <v>2150</v>
      </c>
      <c r="G621" s="156" t="s">
        <v>1490</v>
      </c>
      <c r="H621" s="157">
        <v>1</v>
      </c>
      <c r="I621" s="158"/>
      <c r="J621" s="159">
        <f t="shared" si="100"/>
        <v>0</v>
      </c>
      <c r="K621" s="155" t="s">
        <v>3</v>
      </c>
      <c r="L621" s="34"/>
      <c r="M621" s="160" t="s">
        <v>3</v>
      </c>
      <c r="N621" s="161" t="s">
        <v>43</v>
      </c>
      <c r="O621" s="54"/>
      <c r="P621" s="162">
        <f t="shared" si="101"/>
        <v>0</v>
      </c>
      <c r="Q621" s="162">
        <v>0</v>
      </c>
      <c r="R621" s="162">
        <f t="shared" si="102"/>
        <v>0</v>
      </c>
      <c r="S621" s="162">
        <v>0</v>
      </c>
      <c r="T621" s="163">
        <f t="shared" si="103"/>
        <v>0</v>
      </c>
      <c r="U621" s="33"/>
      <c r="V621" s="33"/>
      <c r="W621" s="33"/>
      <c r="X621" s="33"/>
      <c r="Y621" s="33"/>
      <c r="Z621" s="33"/>
      <c r="AA621" s="33"/>
      <c r="AB621" s="33"/>
      <c r="AC621" s="33"/>
      <c r="AD621" s="33"/>
      <c r="AE621" s="33"/>
      <c r="AR621" s="164" t="s">
        <v>158</v>
      </c>
      <c r="AT621" s="164" t="s">
        <v>153</v>
      </c>
      <c r="AU621" s="164" t="s">
        <v>158</v>
      </c>
      <c r="AY621" s="18" t="s">
        <v>150</v>
      </c>
      <c r="BE621" s="165">
        <f t="shared" si="104"/>
        <v>0</v>
      </c>
      <c r="BF621" s="165">
        <f t="shared" si="105"/>
        <v>0</v>
      </c>
      <c r="BG621" s="165">
        <f t="shared" si="106"/>
        <v>0</v>
      </c>
      <c r="BH621" s="165">
        <f t="shared" si="107"/>
        <v>0</v>
      </c>
      <c r="BI621" s="165">
        <f t="shared" si="108"/>
        <v>0</v>
      </c>
      <c r="BJ621" s="18" t="s">
        <v>80</v>
      </c>
      <c r="BK621" s="165">
        <f t="shared" si="109"/>
        <v>0</v>
      </c>
      <c r="BL621" s="18" t="s">
        <v>158</v>
      </c>
      <c r="BM621" s="164" t="s">
        <v>2247</v>
      </c>
    </row>
    <row r="622" spans="1:65" s="2" customFormat="1" ht="16.5" customHeight="1">
      <c r="A622" s="33"/>
      <c r="B622" s="152"/>
      <c r="C622" s="153" t="s">
        <v>1536</v>
      </c>
      <c r="D622" s="153" t="s">
        <v>153</v>
      </c>
      <c r="E622" s="154" t="s">
        <v>2248</v>
      </c>
      <c r="F622" s="155" t="s">
        <v>2154</v>
      </c>
      <c r="G622" s="156" t="s">
        <v>1490</v>
      </c>
      <c r="H622" s="157">
        <v>2</v>
      </c>
      <c r="I622" s="158"/>
      <c r="J622" s="159">
        <f t="shared" si="100"/>
        <v>0</v>
      </c>
      <c r="K622" s="155" t="s">
        <v>3</v>
      </c>
      <c r="L622" s="34"/>
      <c r="M622" s="160" t="s">
        <v>3</v>
      </c>
      <c r="N622" s="161" t="s">
        <v>43</v>
      </c>
      <c r="O622" s="54"/>
      <c r="P622" s="162">
        <f t="shared" si="101"/>
        <v>0</v>
      </c>
      <c r="Q622" s="162">
        <v>0</v>
      </c>
      <c r="R622" s="162">
        <f t="shared" si="102"/>
        <v>0</v>
      </c>
      <c r="S622" s="162">
        <v>0</v>
      </c>
      <c r="T622" s="163">
        <f t="shared" si="103"/>
        <v>0</v>
      </c>
      <c r="U622" s="33"/>
      <c r="V622" s="33"/>
      <c r="W622" s="33"/>
      <c r="X622" s="33"/>
      <c r="Y622" s="33"/>
      <c r="Z622" s="33"/>
      <c r="AA622" s="33"/>
      <c r="AB622" s="33"/>
      <c r="AC622" s="33"/>
      <c r="AD622" s="33"/>
      <c r="AE622" s="33"/>
      <c r="AR622" s="164" t="s">
        <v>158</v>
      </c>
      <c r="AT622" s="164" t="s">
        <v>153</v>
      </c>
      <c r="AU622" s="164" t="s">
        <v>158</v>
      </c>
      <c r="AY622" s="18" t="s">
        <v>150</v>
      </c>
      <c r="BE622" s="165">
        <f t="shared" si="104"/>
        <v>0</v>
      </c>
      <c r="BF622" s="165">
        <f t="shared" si="105"/>
        <v>0</v>
      </c>
      <c r="BG622" s="165">
        <f t="shared" si="106"/>
        <v>0</v>
      </c>
      <c r="BH622" s="165">
        <f t="shared" si="107"/>
        <v>0</v>
      </c>
      <c r="BI622" s="165">
        <f t="shared" si="108"/>
        <v>0</v>
      </c>
      <c r="BJ622" s="18" t="s">
        <v>80</v>
      </c>
      <c r="BK622" s="165">
        <f t="shared" si="109"/>
        <v>0</v>
      </c>
      <c r="BL622" s="18" t="s">
        <v>158</v>
      </c>
      <c r="BM622" s="164" t="s">
        <v>2249</v>
      </c>
    </row>
    <row r="623" spans="1:65" s="2" customFormat="1" ht="16.5" customHeight="1">
      <c r="A623" s="33"/>
      <c r="B623" s="152"/>
      <c r="C623" s="153" t="s">
        <v>1538</v>
      </c>
      <c r="D623" s="153" t="s">
        <v>153</v>
      </c>
      <c r="E623" s="154" t="s">
        <v>1704</v>
      </c>
      <c r="F623" s="155" t="s">
        <v>2156</v>
      </c>
      <c r="G623" s="156" t="s">
        <v>1490</v>
      </c>
      <c r="H623" s="157">
        <v>15</v>
      </c>
      <c r="I623" s="158"/>
      <c r="J623" s="159">
        <f t="shared" si="100"/>
        <v>0</v>
      </c>
      <c r="K623" s="155" t="s">
        <v>3</v>
      </c>
      <c r="L623" s="34"/>
      <c r="M623" s="160" t="s">
        <v>3</v>
      </c>
      <c r="N623" s="161" t="s">
        <v>43</v>
      </c>
      <c r="O623" s="54"/>
      <c r="P623" s="162">
        <f t="shared" si="101"/>
        <v>0</v>
      </c>
      <c r="Q623" s="162">
        <v>0</v>
      </c>
      <c r="R623" s="162">
        <f t="shared" si="102"/>
        <v>0</v>
      </c>
      <c r="S623" s="162">
        <v>0</v>
      </c>
      <c r="T623" s="163">
        <f t="shared" si="103"/>
        <v>0</v>
      </c>
      <c r="U623" s="33"/>
      <c r="V623" s="33"/>
      <c r="W623" s="33"/>
      <c r="X623" s="33"/>
      <c r="Y623" s="33"/>
      <c r="Z623" s="33"/>
      <c r="AA623" s="33"/>
      <c r="AB623" s="33"/>
      <c r="AC623" s="33"/>
      <c r="AD623" s="33"/>
      <c r="AE623" s="33"/>
      <c r="AR623" s="164" t="s">
        <v>158</v>
      </c>
      <c r="AT623" s="164" t="s">
        <v>153</v>
      </c>
      <c r="AU623" s="164" t="s">
        <v>158</v>
      </c>
      <c r="AY623" s="18" t="s">
        <v>150</v>
      </c>
      <c r="BE623" s="165">
        <f t="shared" si="104"/>
        <v>0</v>
      </c>
      <c r="BF623" s="165">
        <f t="shared" si="105"/>
        <v>0</v>
      </c>
      <c r="BG623" s="165">
        <f t="shared" si="106"/>
        <v>0</v>
      </c>
      <c r="BH623" s="165">
        <f t="shared" si="107"/>
        <v>0</v>
      </c>
      <c r="BI623" s="165">
        <f t="shared" si="108"/>
        <v>0</v>
      </c>
      <c r="BJ623" s="18" t="s">
        <v>80</v>
      </c>
      <c r="BK623" s="165">
        <f t="shared" si="109"/>
        <v>0</v>
      </c>
      <c r="BL623" s="18" t="s">
        <v>158</v>
      </c>
      <c r="BM623" s="164" t="s">
        <v>2250</v>
      </c>
    </row>
    <row r="624" spans="1:65" s="2" customFormat="1" ht="16.5" customHeight="1">
      <c r="A624" s="33"/>
      <c r="B624" s="152"/>
      <c r="C624" s="153" t="s">
        <v>1540</v>
      </c>
      <c r="D624" s="153" t="s">
        <v>153</v>
      </c>
      <c r="E624" s="154" t="s">
        <v>2000</v>
      </c>
      <c r="F624" s="155" t="s">
        <v>2251</v>
      </c>
      <c r="G624" s="156" t="s">
        <v>1490</v>
      </c>
      <c r="H624" s="157">
        <v>15</v>
      </c>
      <c r="I624" s="158"/>
      <c r="J624" s="159">
        <f t="shared" si="100"/>
        <v>0</v>
      </c>
      <c r="K624" s="155" t="s">
        <v>3</v>
      </c>
      <c r="L624" s="34"/>
      <c r="M624" s="160" t="s">
        <v>3</v>
      </c>
      <c r="N624" s="161" t="s">
        <v>43</v>
      </c>
      <c r="O624" s="54"/>
      <c r="P624" s="162">
        <f t="shared" si="101"/>
        <v>0</v>
      </c>
      <c r="Q624" s="162">
        <v>0</v>
      </c>
      <c r="R624" s="162">
        <f t="shared" si="102"/>
        <v>0</v>
      </c>
      <c r="S624" s="162">
        <v>0</v>
      </c>
      <c r="T624" s="163">
        <f t="shared" si="103"/>
        <v>0</v>
      </c>
      <c r="U624" s="33"/>
      <c r="V624" s="33"/>
      <c r="W624" s="33"/>
      <c r="X624" s="33"/>
      <c r="Y624" s="33"/>
      <c r="Z624" s="33"/>
      <c r="AA624" s="33"/>
      <c r="AB624" s="33"/>
      <c r="AC624" s="33"/>
      <c r="AD624" s="33"/>
      <c r="AE624" s="33"/>
      <c r="AR624" s="164" t="s">
        <v>158</v>
      </c>
      <c r="AT624" s="164" t="s">
        <v>153</v>
      </c>
      <c r="AU624" s="164" t="s">
        <v>158</v>
      </c>
      <c r="AY624" s="18" t="s">
        <v>150</v>
      </c>
      <c r="BE624" s="165">
        <f t="shared" si="104"/>
        <v>0</v>
      </c>
      <c r="BF624" s="165">
        <f t="shared" si="105"/>
        <v>0</v>
      </c>
      <c r="BG624" s="165">
        <f t="shared" si="106"/>
        <v>0</v>
      </c>
      <c r="BH624" s="165">
        <f t="shared" si="107"/>
        <v>0</v>
      </c>
      <c r="BI624" s="165">
        <f t="shared" si="108"/>
        <v>0</v>
      </c>
      <c r="BJ624" s="18" t="s">
        <v>80</v>
      </c>
      <c r="BK624" s="165">
        <f t="shared" si="109"/>
        <v>0</v>
      </c>
      <c r="BL624" s="18" t="s">
        <v>158</v>
      </c>
      <c r="BM624" s="164" t="s">
        <v>2252</v>
      </c>
    </row>
    <row r="625" spans="1:65" s="2" customFormat="1" ht="16.5" customHeight="1">
      <c r="A625" s="33"/>
      <c r="B625" s="152"/>
      <c r="C625" s="153" t="s">
        <v>1542</v>
      </c>
      <c r="D625" s="153" t="s">
        <v>153</v>
      </c>
      <c r="E625" s="154" t="s">
        <v>1883</v>
      </c>
      <c r="F625" s="155" t="s">
        <v>2253</v>
      </c>
      <c r="G625" s="156" t="s">
        <v>1490</v>
      </c>
      <c r="H625" s="157">
        <v>1</v>
      </c>
      <c r="I625" s="158"/>
      <c r="J625" s="159">
        <f t="shared" si="100"/>
        <v>0</v>
      </c>
      <c r="K625" s="155" t="s">
        <v>3</v>
      </c>
      <c r="L625" s="34"/>
      <c r="M625" s="160" t="s">
        <v>3</v>
      </c>
      <c r="N625" s="161" t="s">
        <v>43</v>
      </c>
      <c r="O625" s="54"/>
      <c r="P625" s="162">
        <f t="shared" si="101"/>
        <v>0</v>
      </c>
      <c r="Q625" s="162">
        <v>0</v>
      </c>
      <c r="R625" s="162">
        <f t="shared" si="102"/>
        <v>0</v>
      </c>
      <c r="S625" s="162">
        <v>0</v>
      </c>
      <c r="T625" s="163">
        <f t="shared" si="103"/>
        <v>0</v>
      </c>
      <c r="U625" s="33"/>
      <c r="V625" s="33"/>
      <c r="W625" s="33"/>
      <c r="X625" s="33"/>
      <c r="Y625" s="33"/>
      <c r="Z625" s="33"/>
      <c r="AA625" s="33"/>
      <c r="AB625" s="33"/>
      <c r="AC625" s="33"/>
      <c r="AD625" s="33"/>
      <c r="AE625" s="33"/>
      <c r="AR625" s="164" t="s">
        <v>158</v>
      </c>
      <c r="AT625" s="164" t="s">
        <v>153</v>
      </c>
      <c r="AU625" s="164" t="s">
        <v>158</v>
      </c>
      <c r="AY625" s="18" t="s">
        <v>150</v>
      </c>
      <c r="BE625" s="165">
        <f t="shared" si="104"/>
        <v>0</v>
      </c>
      <c r="BF625" s="165">
        <f t="shared" si="105"/>
        <v>0</v>
      </c>
      <c r="BG625" s="165">
        <f t="shared" si="106"/>
        <v>0</v>
      </c>
      <c r="BH625" s="165">
        <f t="shared" si="107"/>
        <v>0</v>
      </c>
      <c r="BI625" s="165">
        <f t="shared" si="108"/>
        <v>0</v>
      </c>
      <c r="BJ625" s="18" t="s">
        <v>80</v>
      </c>
      <c r="BK625" s="165">
        <f t="shared" si="109"/>
        <v>0</v>
      </c>
      <c r="BL625" s="18" t="s">
        <v>158</v>
      </c>
      <c r="BM625" s="164" t="s">
        <v>2254</v>
      </c>
    </row>
    <row r="626" spans="1:65" s="2" customFormat="1" ht="16.5" customHeight="1">
      <c r="A626" s="33"/>
      <c r="B626" s="152"/>
      <c r="C626" s="153" t="s">
        <v>1544</v>
      </c>
      <c r="D626" s="153" t="s">
        <v>153</v>
      </c>
      <c r="E626" s="154" t="s">
        <v>2255</v>
      </c>
      <c r="F626" s="155" t="s">
        <v>2162</v>
      </c>
      <c r="G626" s="156" t="s">
        <v>1490</v>
      </c>
      <c r="H626" s="157">
        <v>1</v>
      </c>
      <c r="I626" s="158"/>
      <c r="J626" s="159">
        <f t="shared" si="100"/>
        <v>0</v>
      </c>
      <c r="K626" s="155" t="s">
        <v>3</v>
      </c>
      <c r="L626" s="34"/>
      <c r="M626" s="160" t="s">
        <v>3</v>
      </c>
      <c r="N626" s="161" t="s">
        <v>43</v>
      </c>
      <c r="O626" s="54"/>
      <c r="P626" s="162">
        <f t="shared" si="101"/>
        <v>0</v>
      </c>
      <c r="Q626" s="162">
        <v>0</v>
      </c>
      <c r="R626" s="162">
        <f t="shared" si="102"/>
        <v>0</v>
      </c>
      <c r="S626" s="162">
        <v>0</v>
      </c>
      <c r="T626" s="163">
        <f t="shared" si="103"/>
        <v>0</v>
      </c>
      <c r="U626" s="33"/>
      <c r="V626" s="33"/>
      <c r="W626" s="33"/>
      <c r="X626" s="33"/>
      <c r="Y626" s="33"/>
      <c r="Z626" s="33"/>
      <c r="AA626" s="33"/>
      <c r="AB626" s="33"/>
      <c r="AC626" s="33"/>
      <c r="AD626" s="33"/>
      <c r="AE626" s="33"/>
      <c r="AR626" s="164" t="s">
        <v>158</v>
      </c>
      <c r="AT626" s="164" t="s">
        <v>153</v>
      </c>
      <c r="AU626" s="164" t="s">
        <v>158</v>
      </c>
      <c r="AY626" s="18" t="s">
        <v>150</v>
      </c>
      <c r="BE626" s="165">
        <f t="shared" si="104"/>
        <v>0</v>
      </c>
      <c r="BF626" s="165">
        <f t="shared" si="105"/>
        <v>0</v>
      </c>
      <c r="BG626" s="165">
        <f t="shared" si="106"/>
        <v>0</v>
      </c>
      <c r="BH626" s="165">
        <f t="shared" si="107"/>
        <v>0</v>
      </c>
      <c r="BI626" s="165">
        <f t="shared" si="108"/>
        <v>0</v>
      </c>
      <c r="BJ626" s="18" t="s">
        <v>80</v>
      </c>
      <c r="BK626" s="165">
        <f t="shared" si="109"/>
        <v>0</v>
      </c>
      <c r="BL626" s="18" t="s">
        <v>158</v>
      </c>
      <c r="BM626" s="164" t="s">
        <v>2256</v>
      </c>
    </row>
    <row r="627" spans="1:65" s="2" customFormat="1" ht="16.5" customHeight="1">
      <c r="A627" s="33"/>
      <c r="B627" s="152"/>
      <c r="C627" s="153" t="s">
        <v>1547</v>
      </c>
      <c r="D627" s="153" t="s">
        <v>153</v>
      </c>
      <c r="E627" s="154" t="s">
        <v>1706</v>
      </c>
      <c r="F627" s="155" t="s">
        <v>2169</v>
      </c>
      <c r="G627" s="156" t="s">
        <v>1490</v>
      </c>
      <c r="H627" s="157">
        <v>20</v>
      </c>
      <c r="I627" s="158"/>
      <c r="J627" s="159">
        <f t="shared" si="100"/>
        <v>0</v>
      </c>
      <c r="K627" s="155" t="s">
        <v>3</v>
      </c>
      <c r="L627" s="34"/>
      <c r="M627" s="160" t="s">
        <v>3</v>
      </c>
      <c r="N627" s="161" t="s">
        <v>43</v>
      </c>
      <c r="O627" s="54"/>
      <c r="P627" s="162">
        <f t="shared" si="101"/>
        <v>0</v>
      </c>
      <c r="Q627" s="162">
        <v>0</v>
      </c>
      <c r="R627" s="162">
        <f t="shared" si="102"/>
        <v>0</v>
      </c>
      <c r="S627" s="162">
        <v>0</v>
      </c>
      <c r="T627" s="163">
        <f t="shared" si="103"/>
        <v>0</v>
      </c>
      <c r="U627" s="33"/>
      <c r="V627" s="33"/>
      <c r="W627" s="33"/>
      <c r="X627" s="33"/>
      <c r="Y627" s="33"/>
      <c r="Z627" s="33"/>
      <c r="AA627" s="33"/>
      <c r="AB627" s="33"/>
      <c r="AC627" s="33"/>
      <c r="AD627" s="33"/>
      <c r="AE627" s="33"/>
      <c r="AR627" s="164" t="s">
        <v>158</v>
      </c>
      <c r="AT627" s="164" t="s">
        <v>153</v>
      </c>
      <c r="AU627" s="164" t="s">
        <v>158</v>
      </c>
      <c r="AY627" s="18" t="s">
        <v>150</v>
      </c>
      <c r="BE627" s="165">
        <f t="shared" si="104"/>
        <v>0</v>
      </c>
      <c r="BF627" s="165">
        <f t="shared" si="105"/>
        <v>0</v>
      </c>
      <c r="BG627" s="165">
        <f t="shared" si="106"/>
        <v>0</v>
      </c>
      <c r="BH627" s="165">
        <f t="shared" si="107"/>
        <v>0</v>
      </c>
      <c r="BI627" s="165">
        <f t="shared" si="108"/>
        <v>0</v>
      </c>
      <c r="BJ627" s="18" t="s">
        <v>80</v>
      </c>
      <c r="BK627" s="165">
        <f t="shared" si="109"/>
        <v>0</v>
      </c>
      <c r="BL627" s="18" t="s">
        <v>158</v>
      </c>
      <c r="BM627" s="164" t="s">
        <v>2257</v>
      </c>
    </row>
    <row r="628" spans="1:65" s="2" customFormat="1" ht="16.5" customHeight="1">
      <c r="A628" s="33"/>
      <c r="B628" s="152"/>
      <c r="C628" s="153" t="s">
        <v>1550</v>
      </c>
      <c r="D628" s="153" t="s">
        <v>153</v>
      </c>
      <c r="E628" s="154" t="s">
        <v>2008</v>
      </c>
      <c r="F628" s="155" t="s">
        <v>2258</v>
      </c>
      <c r="G628" s="156" t="s">
        <v>1490</v>
      </c>
      <c r="H628" s="157">
        <v>20</v>
      </c>
      <c r="I628" s="158"/>
      <c r="J628" s="159">
        <f t="shared" si="100"/>
        <v>0</v>
      </c>
      <c r="K628" s="155" t="s">
        <v>3</v>
      </c>
      <c r="L628" s="34"/>
      <c r="M628" s="160" t="s">
        <v>3</v>
      </c>
      <c r="N628" s="161" t="s">
        <v>43</v>
      </c>
      <c r="O628" s="54"/>
      <c r="P628" s="162">
        <f t="shared" si="101"/>
        <v>0</v>
      </c>
      <c r="Q628" s="162">
        <v>0</v>
      </c>
      <c r="R628" s="162">
        <f t="shared" si="102"/>
        <v>0</v>
      </c>
      <c r="S628" s="162">
        <v>0</v>
      </c>
      <c r="T628" s="163">
        <f t="shared" si="103"/>
        <v>0</v>
      </c>
      <c r="U628" s="33"/>
      <c r="V628" s="33"/>
      <c r="W628" s="33"/>
      <c r="X628" s="33"/>
      <c r="Y628" s="33"/>
      <c r="Z628" s="33"/>
      <c r="AA628" s="33"/>
      <c r="AB628" s="33"/>
      <c r="AC628" s="33"/>
      <c r="AD628" s="33"/>
      <c r="AE628" s="33"/>
      <c r="AR628" s="164" t="s">
        <v>158</v>
      </c>
      <c r="AT628" s="164" t="s">
        <v>153</v>
      </c>
      <c r="AU628" s="164" t="s">
        <v>158</v>
      </c>
      <c r="AY628" s="18" t="s">
        <v>150</v>
      </c>
      <c r="BE628" s="165">
        <f t="shared" si="104"/>
        <v>0</v>
      </c>
      <c r="BF628" s="165">
        <f t="shared" si="105"/>
        <v>0</v>
      </c>
      <c r="BG628" s="165">
        <f t="shared" si="106"/>
        <v>0</v>
      </c>
      <c r="BH628" s="165">
        <f t="shared" si="107"/>
        <v>0</v>
      </c>
      <c r="BI628" s="165">
        <f t="shared" si="108"/>
        <v>0</v>
      </c>
      <c r="BJ628" s="18" t="s">
        <v>80</v>
      </c>
      <c r="BK628" s="165">
        <f t="shared" si="109"/>
        <v>0</v>
      </c>
      <c r="BL628" s="18" t="s">
        <v>158</v>
      </c>
      <c r="BM628" s="164" t="s">
        <v>2259</v>
      </c>
    </row>
    <row r="629" spans="1:65" s="2" customFormat="1" ht="16.5" customHeight="1">
      <c r="A629" s="33"/>
      <c r="B629" s="152"/>
      <c r="C629" s="153" t="s">
        <v>1842</v>
      </c>
      <c r="D629" s="153" t="s">
        <v>153</v>
      </c>
      <c r="E629" s="154" t="s">
        <v>2260</v>
      </c>
      <c r="F629" s="155" t="s">
        <v>2175</v>
      </c>
      <c r="G629" s="156" t="s">
        <v>1490</v>
      </c>
      <c r="H629" s="157">
        <v>3</v>
      </c>
      <c r="I629" s="158"/>
      <c r="J629" s="159">
        <f t="shared" si="100"/>
        <v>0</v>
      </c>
      <c r="K629" s="155" t="s">
        <v>3</v>
      </c>
      <c r="L629" s="34"/>
      <c r="M629" s="160" t="s">
        <v>3</v>
      </c>
      <c r="N629" s="161" t="s">
        <v>43</v>
      </c>
      <c r="O629" s="54"/>
      <c r="P629" s="162">
        <f t="shared" si="101"/>
        <v>0</v>
      </c>
      <c r="Q629" s="162">
        <v>0</v>
      </c>
      <c r="R629" s="162">
        <f t="shared" si="102"/>
        <v>0</v>
      </c>
      <c r="S629" s="162">
        <v>0</v>
      </c>
      <c r="T629" s="163">
        <f t="shared" si="103"/>
        <v>0</v>
      </c>
      <c r="U629" s="33"/>
      <c r="V629" s="33"/>
      <c r="W629" s="33"/>
      <c r="X629" s="33"/>
      <c r="Y629" s="33"/>
      <c r="Z629" s="33"/>
      <c r="AA629" s="33"/>
      <c r="AB629" s="33"/>
      <c r="AC629" s="33"/>
      <c r="AD629" s="33"/>
      <c r="AE629" s="33"/>
      <c r="AR629" s="164" t="s">
        <v>158</v>
      </c>
      <c r="AT629" s="164" t="s">
        <v>153</v>
      </c>
      <c r="AU629" s="164" t="s">
        <v>158</v>
      </c>
      <c r="AY629" s="18" t="s">
        <v>150</v>
      </c>
      <c r="BE629" s="165">
        <f t="shared" si="104"/>
        <v>0</v>
      </c>
      <c r="BF629" s="165">
        <f t="shared" si="105"/>
        <v>0</v>
      </c>
      <c r="BG629" s="165">
        <f t="shared" si="106"/>
        <v>0</v>
      </c>
      <c r="BH629" s="165">
        <f t="shared" si="107"/>
        <v>0</v>
      </c>
      <c r="BI629" s="165">
        <f t="shared" si="108"/>
        <v>0</v>
      </c>
      <c r="BJ629" s="18" t="s">
        <v>80</v>
      </c>
      <c r="BK629" s="165">
        <f t="shared" si="109"/>
        <v>0</v>
      </c>
      <c r="BL629" s="18" t="s">
        <v>158</v>
      </c>
      <c r="BM629" s="164" t="s">
        <v>2261</v>
      </c>
    </row>
    <row r="630" spans="1:65" s="2" customFormat="1" ht="16.5" customHeight="1">
      <c r="A630" s="33"/>
      <c r="B630" s="152"/>
      <c r="C630" s="153" t="s">
        <v>2262</v>
      </c>
      <c r="D630" s="153" t="s">
        <v>153</v>
      </c>
      <c r="E630" s="154" t="s">
        <v>1709</v>
      </c>
      <c r="F630" s="155" t="s">
        <v>2263</v>
      </c>
      <c r="G630" s="156" t="s">
        <v>1490</v>
      </c>
      <c r="H630" s="157">
        <v>7</v>
      </c>
      <c r="I630" s="158"/>
      <c r="J630" s="159">
        <f t="shared" si="100"/>
        <v>0</v>
      </c>
      <c r="K630" s="155" t="s">
        <v>3</v>
      </c>
      <c r="L630" s="34"/>
      <c r="M630" s="160" t="s">
        <v>3</v>
      </c>
      <c r="N630" s="161" t="s">
        <v>43</v>
      </c>
      <c r="O630" s="54"/>
      <c r="P630" s="162">
        <f t="shared" si="101"/>
        <v>0</v>
      </c>
      <c r="Q630" s="162">
        <v>0</v>
      </c>
      <c r="R630" s="162">
        <f t="shared" si="102"/>
        <v>0</v>
      </c>
      <c r="S630" s="162">
        <v>0</v>
      </c>
      <c r="T630" s="163">
        <f t="shared" si="103"/>
        <v>0</v>
      </c>
      <c r="U630" s="33"/>
      <c r="V630" s="33"/>
      <c r="W630" s="33"/>
      <c r="X630" s="33"/>
      <c r="Y630" s="33"/>
      <c r="Z630" s="33"/>
      <c r="AA630" s="33"/>
      <c r="AB630" s="33"/>
      <c r="AC630" s="33"/>
      <c r="AD630" s="33"/>
      <c r="AE630" s="33"/>
      <c r="AR630" s="164" t="s">
        <v>158</v>
      </c>
      <c r="AT630" s="164" t="s">
        <v>153</v>
      </c>
      <c r="AU630" s="164" t="s">
        <v>158</v>
      </c>
      <c r="AY630" s="18" t="s">
        <v>150</v>
      </c>
      <c r="BE630" s="165">
        <f t="shared" si="104"/>
        <v>0</v>
      </c>
      <c r="BF630" s="165">
        <f t="shared" si="105"/>
        <v>0</v>
      </c>
      <c r="BG630" s="165">
        <f t="shared" si="106"/>
        <v>0</v>
      </c>
      <c r="BH630" s="165">
        <f t="shared" si="107"/>
        <v>0</v>
      </c>
      <c r="BI630" s="165">
        <f t="shared" si="108"/>
        <v>0</v>
      </c>
      <c r="BJ630" s="18" t="s">
        <v>80</v>
      </c>
      <c r="BK630" s="165">
        <f t="shared" si="109"/>
        <v>0</v>
      </c>
      <c r="BL630" s="18" t="s">
        <v>158</v>
      </c>
      <c r="BM630" s="164" t="s">
        <v>2264</v>
      </c>
    </row>
    <row r="631" spans="1:65" s="2" customFormat="1" ht="16.5" customHeight="1">
      <c r="A631" s="33"/>
      <c r="B631" s="152"/>
      <c r="C631" s="153" t="s">
        <v>1843</v>
      </c>
      <c r="D631" s="153" t="s">
        <v>153</v>
      </c>
      <c r="E631" s="154" t="s">
        <v>2015</v>
      </c>
      <c r="F631" s="155" t="s">
        <v>2265</v>
      </c>
      <c r="G631" s="156" t="s">
        <v>1490</v>
      </c>
      <c r="H631" s="157">
        <v>1</v>
      </c>
      <c r="I631" s="158"/>
      <c r="J631" s="159">
        <f t="shared" si="100"/>
        <v>0</v>
      </c>
      <c r="K631" s="155" t="s">
        <v>3</v>
      </c>
      <c r="L631" s="34"/>
      <c r="M631" s="160" t="s">
        <v>3</v>
      </c>
      <c r="N631" s="161" t="s">
        <v>43</v>
      </c>
      <c r="O631" s="54"/>
      <c r="P631" s="162">
        <f t="shared" si="101"/>
        <v>0</v>
      </c>
      <c r="Q631" s="162">
        <v>0</v>
      </c>
      <c r="R631" s="162">
        <f t="shared" si="102"/>
        <v>0</v>
      </c>
      <c r="S631" s="162">
        <v>0</v>
      </c>
      <c r="T631" s="163">
        <f t="shared" si="103"/>
        <v>0</v>
      </c>
      <c r="U631" s="33"/>
      <c r="V631" s="33"/>
      <c r="W631" s="33"/>
      <c r="X631" s="33"/>
      <c r="Y631" s="33"/>
      <c r="Z631" s="33"/>
      <c r="AA631" s="33"/>
      <c r="AB631" s="33"/>
      <c r="AC631" s="33"/>
      <c r="AD631" s="33"/>
      <c r="AE631" s="33"/>
      <c r="AR631" s="164" t="s">
        <v>158</v>
      </c>
      <c r="AT631" s="164" t="s">
        <v>153</v>
      </c>
      <c r="AU631" s="164" t="s">
        <v>158</v>
      </c>
      <c r="AY631" s="18" t="s">
        <v>150</v>
      </c>
      <c r="BE631" s="165">
        <f t="shared" si="104"/>
        <v>0</v>
      </c>
      <c r="BF631" s="165">
        <f t="shared" si="105"/>
        <v>0</v>
      </c>
      <c r="BG631" s="165">
        <f t="shared" si="106"/>
        <v>0</v>
      </c>
      <c r="BH631" s="165">
        <f t="shared" si="107"/>
        <v>0</v>
      </c>
      <c r="BI631" s="165">
        <f t="shared" si="108"/>
        <v>0</v>
      </c>
      <c r="BJ631" s="18" t="s">
        <v>80</v>
      </c>
      <c r="BK631" s="165">
        <f t="shared" si="109"/>
        <v>0</v>
      </c>
      <c r="BL631" s="18" t="s">
        <v>158</v>
      </c>
      <c r="BM631" s="164" t="s">
        <v>2266</v>
      </c>
    </row>
    <row r="632" spans="1:65" s="2" customFormat="1" ht="16.5" customHeight="1">
      <c r="A632" s="33"/>
      <c r="B632" s="152"/>
      <c r="C632" s="153" t="s">
        <v>2267</v>
      </c>
      <c r="D632" s="153" t="s">
        <v>153</v>
      </c>
      <c r="E632" s="154" t="s">
        <v>1712</v>
      </c>
      <c r="F632" s="155" t="s">
        <v>2190</v>
      </c>
      <c r="G632" s="156" t="s">
        <v>1490</v>
      </c>
      <c r="H632" s="157">
        <v>50</v>
      </c>
      <c r="I632" s="158"/>
      <c r="J632" s="159">
        <f t="shared" si="100"/>
        <v>0</v>
      </c>
      <c r="K632" s="155" t="s">
        <v>3</v>
      </c>
      <c r="L632" s="34"/>
      <c r="M632" s="160" t="s">
        <v>3</v>
      </c>
      <c r="N632" s="161" t="s">
        <v>43</v>
      </c>
      <c r="O632" s="54"/>
      <c r="P632" s="162">
        <f t="shared" si="101"/>
        <v>0</v>
      </c>
      <c r="Q632" s="162">
        <v>0</v>
      </c>
      <c r="R632" s="162">
        <f t="shared" si="102"/>
        <v>0</v>
      </c>
      <c r="S632" s="162">
        <v>0</v>
      </c>
      <c r="T632" s="163">
        <f t="shared" si="103"/>
        <v>0</v>
      </c>
      <c r="U632" s="33"/>
      <c r="V632" s="33"/>
      <c r="W632" s="33"/>
      <c r="X632" s="33"/>
      <c r="Y632" s="33"/>
      <c r="Z632" s="33"/>
      <c r="AA632" s="33"/>
      <c r="AB632" s="33"/>
      <c r="AC632" s="33"/>
      <c r="AD632" s="33"/>
      <c r="AE632" s="33"/>
      <c r="AR632" s="164" t="s">
        <v>158</v>
      </c>
      <c r="AT632" s="164" t="s">
        <v>153</v>
      </c>
      <c r="AU632" s="164" t="s">
        <v>158</v>
      </c>
      <c r="AY632" s="18" t="s">
        <v>150</v>
      </c>
      <c r="BE632" s="165">
        <f t="shared" si="104"/>
        <v>0</v>
      </c>
      <c r="BF632" s="165">
        <f t="shared" si="105"/>
        <v>0</v>
      </c>
      <c r="BG632" s="165">
        <f t="shared" si="106"/>
        <v>0</v>
      </c>
      <c r="BH632" s="165">
        <f t="shared" si="107"/>
        <v>0</v>
      </c>
      <c r="BI632" s="165">
        <f t="shared" si="108"/>
        <v>0</v>
      </c>
      <c r="BJ632" s="18" t="s">
        <v>80</v>
      </c>
      <c r="BK632" s="165">
        <f t="shared" si="109"/>
        <v>0</v>
      </c>
      <c r="BL632" s="18" t="s">
        <v>158</v>
      </c>
      <c r="BM632" s="164" t="s">
        <v>2268</v>
      </c>
    </row>
    <row r="633" spans="1:65" s="2" customFormat="1" ht="16.5" customHeight="1">
      <c r="A633" s="33"/>
      <c r="B633" s="152"/>
      <c r="C633" s="153" t="s">
        <v>1846</v>
      </c>
      <c r="D633" s="153" t="s">
        <v>153</v>
      </c>
      <c r="E633" s="154" t="s">
        <v>2269</v>
      </c>
      <c r="F633" s="155" t="s">
        <v>2270</v>
      </c>
      <c r="G633" s="156" t="s">
        <v>1490</v>
      </c>
      <c r="H633" s="157">
        <v>0</v>
      </c>
      <c r="I633" s="158"/>
      <c r="J633" s="159">
        <f t="shared" si="100"/>
        <v>0</v>
      </c>
      <c r="K633" s="155" t="s">
        <v>3</v>
      </c>
      <c r="L633" s="34"/>
      <c r="M633" s="160" t="s">
        <v>3</v>
      </c>
      <c r="N633" s="161" t="s">
        <v>43</v>
      </c>
      <c r="O633" s="54"/>
      <c r="P633" s="162">
        <f t="shared" si="101"/>
        <v>0</v>
      </c>
      <c r="Q633" s="162">
        <v>0</v>
      </c>
      <c r="R633" s="162">
        <f t="shared" si="102"/>
        <v>0</v>
      </c>
      <c r="S633" s="162">
        <v>0</v>
      </c>
      <c r="T633" s="163">
        <f t="shared" si="103"/>
        <v>0</v>
      </c>
      <c r="U633" s="33"/>
      <c r="V633" s="33"/>
      <c r="W633" s="33"/>
      <c r="X633" s="33"/>
      <c r="Y633" s="33"/>
      <c r="Z633" s="33"/>
      <c r="AA633" s="33"/>
      <c r="AB633" s="33"/>
      <c r="AC633" s="33"/>
      <c r="AD633" s="33"/>
      <c r="AE633" s="33"/>
      <c r="AR633" s="164" t="s">
        <v>158</v>
      </c>
      <c r="AT633" s="164" t="s">
        <v>153</v>
      </c>
      <c r="AU633" s="164" t="s">
        <v>158</v>
      </c>
      <c r="AY633" s="18" t="s">
        <v>150</v>
      </c>
      <c r="BE633" s="165">
        <f t="shared" si="104"/>
        <v>0</v>
      </c>
      <c r="BF633" s="165">
        <f t="shared" si="105"/>
        <v>0</v>
      </c>
      <c r="BG633" s="165">
        <f t="shared" si="106"/>
        <v>0</v>
      </c>
      <c r="BH633" s="165">
        <f t="shared" si="107"/>
        <v>0</v>
      </c>
      <c r="BI633" s="165">
        <f t="shared" si="108"/>
        <v>0</v>
      </c>
      <c r="BJ633" s="18" t="s">
        <v>80</v>
      </c>
      <c r="BK633" s="165">
        <f t="shared" si="109"/>
        <v>0</v>
      </c>
      <c r="BL633" s="18" t="s">
        <v>158</v>
      </c>
      <c r="BM633" s="164" t="s">
        <v>1751</v>
      </c>
    </row>
    <row r="634" spans="1:65" s="2" customFormat="1" ht="16.5" customHeight="1">
      <c r="A634" s="33"/>
      <c r="B634" s="152"/>
      <c r="C634" s="153" t="s">
        <v>2271</v>
      </c>
      <c r="D634" s="153" t="s">
        <v>153</v>
      </c>
      <c r="E634" s="154" t="s">
        <v>2272</v>
      </c>
      <c r="F634" s="155" t="s">
        <v>2193</v>
      </c>
      <c r="G634" s="156" t="s">
        <v>1490</v>
      </c>
      <c r="H634" s="157">
        <v>1</v>
      </c>
      <c r="I634" s="158"/>
      <c r="J634" s="159">
        <f t="shared" si="100"/>
        <v>0</v>
      </c>
      <c r="K634" s="155" t="s">
        <v>3</v>
      </c>
      <c r="L634" s="34"/>
      <c r="M634" s="160" t="s">
        <v>3</v>
      </c>
      <c r="N634" s="161" t="s">
        <v>43</v>
      </c>
      <c r="O634" s="54"/>
      <c r="P634" s="162">
        <f t="shared" si="101"/>
        <v>0</v>
      </c>
      <c r="Q634" s="162">
        <v>0</v>
      </c>
      <c r="R634" s="162">
        <f t="shared" si="102"/>
        <v>0</v>
      </c>
      <c r="S634" s="162">
        <v>0</v>
      </c>
      <c r="T634" s="163">
        <f t="shared" si="103"/>
        <v>0</v>
      </c>
      <c r="U634" s="33"/>
      <c r="V634" s="33"/>
      <c r="W634" s="33"/>
      <c r="X634" s="33"/>
      <c r="Y634" s="33"/>
      <c r="Z634" s="33"/>
      <c r="AA634" s="33"/>
      <c r="AB634" s="33"/>
      <c r="AC634" s="33"/>
      <c r="AD634" s="33"/>
      <c r="AE634" s="33"/>
      <c r="AR634" s="164" t="s">
        <v>158</v>
      </c>
      <c r="AT634" s="164" t="s">
        <v>153</v>
      </c>
      <c r="AU634" s="164" t="s">
        <v>158</v>
      </c>
      <c r="AY634" s="18" t="s">
        <v>150</v>
      </c>
      <c r="BE634" s="165">
        <f t="shared" si="104"/>
        <v>0</v>
      </c>
      <c r="BF634" s="165">
        <f t="shared" si="105"/>
        <v>0</v>
      </c>
      <c r="BG634" s="165">
        <f t="shared" si="106"/>
        <v>0</v>
      </c>
      <c r="BH634" s="165">
        <f t="shared" si="107"/>
        <v>0</v>
      </c>
      <c r="BI634" s="165">
        <f t="shared" si="108"/>
        <v>0</v>
      </c>
      <c r="BJ634" s="18" t="s">
        <v>80</v>
      </c>
      <c r="BK634" s="165">
        <f t="shared" si="109"/>
        <v>0</v>
      </c>
      <c r="BL634" s="18" t="s">
        <v>158</v>
      </c>
      <c r="BM634" s="164" t="s">
        <v>1757</v>
      </c>
    </row>
    <row r="635" spans="1:65" s="2" customFormat="1" ht="16.5" customHeight="1">
      <c r="A635" s="33"/>
      <c r="B635" s="152"/>
      <c r="C635" s="153" t="s">
        <v>1849</v>
      </c>
      <c r="D635" s="153" t="s">
        <v>153</v>
      </c>
      <c r="E635" s="154" t="s">
        <v>2273</v>
      </c>
      <c r="F635" s="155" t="s">
        <v>2197</v>
      </c>
      <c r="G635" s="156" t="s">
        <v>1490</v>
      </c>
      <c r="H635" s="157">
        <v>1</v>
      </c>
      <c r="I635" s="158"/>
      <c r="J635" s="159">
        <f t="shared" si="100"/>
        <v>0</v>
      </c>
      <c r="K635" s="155" t="s">
        <v>3</v>
      </c>
      <c r="L635" s="34"/>
      <c r="M635" s="160" t="s">
        <v>3</v>
      </c>
      <c r="N635" s="161" t="s">
        <v>43</v>
      </c>
      <c r="O635" s="54"/>
      <c r="P635" s="162">
        <f t="shared" si="101"/>
        <v>0</v>
      </c>
      <c r="Q635" s="162">
        <v>0</v>
      </c>
      <c r="R635" s="162">
        <f t="shared" si="102"/>
        <v>0</v>
      </c>
      <c r="S635" s="162">
        <v>0</v>
      </c>
      <c r="T635" s="163">
        <f t="shared" si="103"/>
        <v>0</v>
      </c>
      <c r="U635" s="33"/>
      <c r="V635" s="33"/>
      <c r="W635" s="33"/>
      <c r="X635" s="33"/>
      <c r="Y635" s="33"/>
      <c r="Z635" s="33"/>
      <c r="AA635" s="33"/>
      <c r="AB635" s="33"/>
      <c r="AC635" s="33"/>
      <c r="AD635" s="33"/>
      <c r="AE635" s="33"/>
      <c r="AR635" s="164" t="s">
        <v>158</v>
      </c>
      <c r="AT635" s="164" t="s">
        <v>153</v>
      </c>
      <c r="AU635" s="164" t="s">
        <v>158</v>
      </c>
      <c r="AY635" s="18" t="s">
        <v>150</v>
      </c>
      <c r="BE635" s="165">
        <f t="shared" si="104"/>
        <v>0</v>
      </c>
      <c r="BF635" s="165">
        <f t="shared" si="105"/>
        <v>0</v>
      </c>
      <c r="BG635" s="165">
        <f t="shared" si="106"/>
        <v>0</v>
      </c>
      <c r="BH635" s="165">
        <f t="shared" si="107"/>
        <v>0</v>
      </c>
      <c r="BI635" s="165">
        <f t="shared" si="108"/>
        <v>0</v>
      </c>
      <c r="BJ635" s="18" t="s">
        <v>80</v>
      </c>
      <c r="BK635" s="165">
        <f t="shared" si="109"/>
        <v>0</v>
      </c>
      <c r="BL635" s="18" t="s">
        <v>158</v>
      </c>
      <c r="BM635" s="164" t="s">
        <v>1761</v>
      </c>
    </row>
    <row r="636" spans="1:65" s="2" customFormat="1" ht="16.5" customHeight="1">
      <c r="A636" s="33"/>
      <c r="B636" s="152"/>
      <c r="C636" s="153" t="s">
        <v>2274</v>
      </c>
      <c r="D636" s="153" t="s">
        <v>153</v>
      </c>
      <c r="E636" s="154" t="s">
        <v>2022</v>
      </c>
      <c r="F636" s="155" t="s">
        <v>2187</v>
      </c>
      <c r="G636" s="156" t="s">
        <v>1490</v>
      </c>
      <c r="H636" s="157">
        <v>90</v>
      </c>
      <c r="I636" s="158"/>
      <c r="J636" s="159">
        <f t="shared" si="100"/>
        <v>0</v>
      </c>
      <c r="K636" s="155" t="s">
        <v>3</v>
      </c>
      <c r="L636" s="34"/>
      <c r="M636" s="160" t="s">
        <v>3</v>
      </c>
      <c r="N636" s="161" t="s">
        <v>43</v>
      </c>
      <c r="O636" s="54"/>
      <c r="P636" s="162">
        <f t="shared" si="101"/>
        <v>0</v>
      </c>
      <c r="Q636" s="162">
        <v>0</v>
      </c>
      <c r="R636" s="162">
        <f t="shared" si="102"/>
        <v>0</v>
      </c>
      <c r="S636" s="162">
        <v>0</v>
      </c>
      <c r="T636" s="163">
        <f t="shared" si="103"/>
        <v>0</v>
      </c>
      <c r="U636" s="33"/>
      <c r="V636" s="33"/>
      <c r="W636" s="33"/>
      <c r="X636" s="33"/>
      <c r="Y636" s="33"/>
      <c r="Z636" s="33"/>
      <c r="AA636" s="33"/>
      <c r="AB636" s="33"/>
      <c r="AC636" s="33"/>
      <c r="AD636" s="33"/>
      <c r="AE636" s="33"/>
      <c r="AR636" s="164" t="s">
        <v>158</v>
      </c>
      <c r="AT636" s="164" t="s">
        <v>153</v>
      </c>
      <c r="AU636" s="164" t="s">
        <v>158</v>
      </c>
      <c r="AY636" s="18" t="s">
        <v>150</v>
      </c>
      <c r="BE636" s="165">
        <f t="shared" si="104"/>
        <v>0</v>
      </c>
      <c r="BF636" s="165">
        <f t="shared" si="105"/>
        <v>0</v>
      </c>
      <c r="BG636" s="165">
        <f t="shared" si="106"/>
        <v>0</v>
      </c>
      <c r="BH636" s="165">
        <f t="shared" si="107"/>
        <v>0</v>
      </c>
      <c r="BI636" s="165">
        <f t="shared" si="108"/>
        <v>0</v>
      </c>
      <c r="BJ636" s="18" t="s">
        <v>80</v>
      </c>
      <c r="BK636" s="165">
        <f t="shared" si="109"/>
        <v>0</v>
      </c>
      <c r="BL636" s="18" t="s">
        <v>158</v>
      </c>
      <c r="BM636" s="164" t="s">
        <v>2275</v>
      </c>
    </row>
    <row r="637" spans="1:65" s="2" customFormat="1" ht="16.5" customHeight="1">
      <c r="A637" s="33"/>
      <c r="B637" s="152"/>
      <c r="C637" s="153" t="s">
        <v>1850</v>
      </c>
      <c r="D637" s="153" t="s">
        <v>153</v>
      </c>
      <c r="E637" s="154" t="s">
        <v>1715</v>
      </c>
      <c r="F637" s="155" t="s">
        <v>2276</v>
      </c>
      <c r="G637" s="156" t="s">
        <v>1490</v>
      </c>
      <c r="H637" s="157">
        <v>1</v>
      </c>
      <c r="I637" s="158"/>
      <c r="J637" s="159">
        <f t="shared" si="100"/>
        <v>0</v>
      </c>
      <c r="K637" s="155" t="s">
        <v>3</v>
      </c>
      <c r="L637" s="34"/>
      <c r="M637" s="160" t="s">
        <v>3</v>
      </c>
      <c r="N637" s="161" t="s">
        <v>43</v>
      </c>
      <c r="O637" s="54"/>
      <c r="P637" s="162">
        <f t="shared" si="101"/>
        <v>0</v>
      </c>
      <c r="Q637" s="162">
        <v>0</v>
      </c>
      <c r="R637" s="162">
        <f t="shared" si="102"/>
        <v>0</v>
      </c>
      <c r="S637" s="162">
        <v>0</v>
      </c>
      <c r="T637" s="163">
        <f t="shared" si="103"/>
        <v>0</v>
      </c>
      <c r="U637" s="33"/>
      <c r="V637" s="33"/>
      <c r="W637" s="33"/>
      <c r="X637" s="33"/>
      <c r="Y637" s="33"/>
      <c r="Z637" s="33"/>
      <c r="AA637" s="33"/>
      <c r="AB637" s="33"/>
      <c r="AC637" s="33"/>
      <c r="AD637" s="33"/>
      <c r="AE637" s="33"/>
      <c r="AR637" s="164" t="s">
        <v>158</v>
      </c>
      <c r="AT637" s="164" t="s">
        <v>153</v>
      </c>
      <c r="AU637" s="164" t="s">
        <v>158</v>
      </c>
      <c r="AY637" s="18" t="s">
        <v>150</v>
      </c>
      <c r="BE637" s="165">
        <f t="shared" si="104"/>
        <v>0</v>
      </c>
      <c r="BF637" s="165">
        <f t="shared" si="105"/>
        <v>0</v>
      </c>
      <c r="BG637" s="165">
        <f t="shared" si="106"/>
        <v>0</v>
      </c>
      <c r="BH637" s="165">
        <f t="shared" si="107"/>
        <v>0</v>
      </c>
      <c r="BI637" s="165">
        <f t="shared" si="108"/>
        <v>0</v>
      </c>
      <c r="BJ637" s="18" t="s">
        <v>80</v>
      </c>
      <c r="BK637" s="165">
        <f t="shared" si="109"/>
        <v>0</v>
      </c>
      <c r="BL637" s="18" t="s">
        <v>158</v>
      </c>
      <c r="BM637" s="164" t="s">
        <v>2277</v>
      </c>
    </row>
    <row r="638" spans="1:65" s="2" customFormat="1" ht="16.5" customHeight="1">
      <c r="A638" s="33"/>
      <c r="B638" s="152"/>
      <c r="C638" s="153" t="s">
        <v>2278</v>
      </c>
      <c r="D638" s="153" t="s">
        <v>153</v>
      </c>
      <c r="E638" s="154" t="s">
        <v>2029</v>
      </c>
      <c r="F638" s="155" t="s">
        <v>2279</v>
      </c>
      <c r="G638" s="156" t="s">
        <v>1490</v>
      </c>
      <c r="H638" s="157">
        <v>1</v>
      </c>
      <c r="I638" s="158"/>
      <c r="J638" s="159">
        <f t="shared" si="100"/>
        <v>0</v>
      </c>
      <c r="K638" s="155" t="s">
        <v>3</v>
      </c>
      <c r="L638" s="34"/>
      <c r="M638" s="160" t="s">
        <v>3</v>
      </c>
      <c r="N638" s="161" t="s">
        <v>43</v>
      </c>
      <c r="O638" s="54"/>
      <c r="P638" s="162">
        <f t="shared" si="101"/>
        <v>0</v>
      </c>
      <c r="Q638" s="162">
        <v>0</v>
      </c>
      <c r="R638" s="162">
        <f t="shared" si="102"/>
        <v>0</v>
      </c>
      <c r="S638" s="162">
        <v>0</v>
      </c>
      <c r="T638" s="163">
        <f t="shared" si="103"/>
        <v>0</v>
      </c>
      <c r="U638" s="33"/>
      <c r="V638" s="33"/>
      <c r="W638" s="33"/>
      <c r="X638" s="33"/>
      <c r="Y638" s="33"/>
      <c r="Z638" s="33"/>
      <c r="AA638" s="33"/>
      <c r="AB638" s="33"/>
      <c r="AC638" s="33"/>
      <c r="AD638" s="33"/>
      <c r="AE638" s="33"/>
      <c r="AR638" s="164" t="s">
        <v>158</v>
      </c>
      <c r="AT638" s="164" t="s">
        <v>153</v>
      </c>
      <c r="AU638" s="164" t="s">
        <v>158</v>
      </c>
      <c r="AY638" s="18" t="s">
        <v>150</v>
      </c>
      <c r="BE638" s="165">
        <f t="shared" si="104"/>
        <v>0</v>
      </c>
      <c r="BF638" s="165">
        <f t="shared" si="105"/>
        <v>0</v>
      </c>
      <c r="BG638" s="165">
        <f t="shared" si="106"/>
        <v>0</v>
      </c>
      <c r="BH638" s="165">
        <f t="shared" si="107"/>
        <v>0</v>
      </c>
      <c r="BI638" s="165">
        <f t="shared" si="108"/>
        <v>0</v>
      </c>
      <c r="BJ638" s="18" t="s">
        <v>80</v>
      </c>
      <c r="BK638" s="165">
        <f t="shared" si="109"/>
        <v>0</v>
      </c>
      <c r="BL638" s="18" t="s">
        <v>158</v>
      </c>
      <c r="BM638" s="164" t="s">
        <v>2280</v>
      </c>
    </row>
    <row r="639" spans="1:65" s="2" customFormat="1" ht="16.5" customHeight="1">
      <c r="A639" s="33"/>
      <c r="B639" s="152"/>
      <c r="C639" s="153" t="s">
        <v>1851</v>
      </c>
      <c r="D639" s="153" t="s">
        <v>153</v>
      </c>
      <c r="E639" s="154" t="s">
        <v>1718</v>
      </c>
      <c r="F639" s="155" t="s">
        <v>2281</v>
      </c>
      <c r="G639" s="156" t="s">
        <v>1490</v>
      </c>
      <c r="H639" s="157">
        <v>1</v>
      </c>
      <c r="I639" s="158"/>
      <c r="J639" s="159">
        <f t="shared" si="100"/>
        <v>0</v>
      </c>
      <c r="K639" s="155" t="s">
        <v>3</v>
      </c>
      <c r="L639" s="34"/>
      <c r="M639" s="160" t="s">
        <v>3</v>
      </c>
      <c r="N639" s="161" t="s">
        <v>43</v>
      </c>
      <c r="O639" s="54"/>
      <c r="P639" s="162">
        <f t="shared" si="101"/>
        <v>0</v>
      </c>
      <c r="Q639" s="162">
        <v>0</v>
      </c>
      <c r="R639" s="162">
        <f t="shared" si="102"/>
        <v>0</v>
      </c>
      <c r="S639" s="162">
        <v>0</v>
      </c>
      <c r="T639" s="163">
        <f t="shared" si="103"/>
        <v>0</v>
      </c>
      <c r="U639" s="33"/>
      <c r="V639" s="33"/>
      <c r="W639" s="33"/>
      <c r="X639" s="33"/>
      <c r="Y639" s="33"/>
      <c r="Z639" s="33"/>
      <c r="AA639" s="33"/>
      <c r="AB639" s="33"/>
      <c r="AC639" s="33"/>
      <c r="AD639" s="33"/>
      <c r="AE639" s="33"/>
      <c r="AR639" s="164" t="s">
        <v>158</v>
      </c>
      <c r="AT639" s="164" t="s">
        <v>153</v>
      </c>
      <c r="AU639" s="164" t="s">
        <v>158</v>
      </c>
      <c r="AY639" s="18" t="s">
        <v>150</v>
      </c>
      <c r="BE639" s="165">
        <f t="shared" si="104"/>
        <v>0</v>
      </c>
      <c r="BF639" s="165">
        <f t="shared" si="105"/>
        <v>0</v>
      </c>
      <c r="BG639" s="165">
        <f t="shared" si="106"/>
        <v>0</v>
      </c>
      <c r="BH639" s="165">
        <f t="shared" si="107"/>
        <v>0</v>
      </c>
      <c r="BI639" s="165">
        <f t="shared" si="108"/>
        <v>0</v>
      </c>
      <c r="BJ639" s="18" t="s">
        <v>80</v>
      </c>
      <c r="BK639" s="165">
        <f t="shared" si="109"/>
        <v>0</v>
      </c>
      <c r="BL639" s="18" t="s">
        <v>158</v>
      </c>
      <c r="BM639" s="164" t="s">
        <v>2282</v>
      </c>
    </row>
    <row r="640" spans="1:65" s="2" customFormat="1" ht="29.25">
      <c r="A640" s="33"/>
      <c r="B640" s="34"/>
      <c r="C640" s="33"/>
      <c r="D640" s="167" t="s">
        <v>1491</v>
      </c>
      <c r="E640" s="33"/>
      <c r="F640" s="178" t="s">
        <v>1613</v>
      </c>
      <c r="G640" s="33"/>
      <c r="H640" s="33"/>
      <c r="I640" s="92"/>
      <c r="J640" s="33"/>
      <c r="K640" s="33"/>
      <c r="L640" s="34"/>
      <c r="M640" s="176"/>
      <c r="N640" s="177"/>
      <c r="O640" s="54"/>
      <c r="P640" s="54"/>
      <c r="Q640" s="54"/>
      <c r="R640" s="54"/>
      <c r="S640" s="54"/>
      <c r="T640" s="55"/>
      <c r="U640" s="33"/>
      <c r="V640" s="33"/>
      <c r="W640" s="33"/>
      <c r="X640" s="33"/>
      <c r="Y640" s="33"/>
      <c r="Z640" s="33"/>
      <c r="AA640" s="33"/>
      <c r="AB640" s="33"/>
      <c r="AC640" s="33"/>
      <c r="AD640" s="33"/>
      <c r="AE640" s="33"/>
      <c r="AT640" s="18" t="s">
        <v>1491</v>
      </c>
      <c r="AU640" s="18" t="s">
        <v>158</v>
      </c>
    </row>
    <row r="641" spans="1:65" s="15" customFormat="1" ht="20.85" customHeight="1">
      <c r="B641" s="200"/>
      <c r="D641" s="201" t="s">
        <v>71</v>
      </c>
      <c r="E641" s="201" t="s">
        <v>1534</v>
      </c>
      <c r="F641" s="201" t="s">
        <v>1535</v>
      </c>
      <c r="I641" s="202"/>
      <c r="J641" s="203">
        <f>BK641</f>
        <v>0</v>
      </c>
      <c r="L641" s="200"/>
      <c r="M641" s="204"/>
      <c r="N641" s="205"/>
      <c r="O641" s="205"/>
      <c r="P641" s="206">
        <f>SUM(P642:P656)</f>
        <v>0</v>
      </c>
      <c r="Q641" s="205"/>
      <c r="R641" s="206">
        <f>SUM(R642:R656)</f>
        <v>0</v>
      </c>
      <c r="S641" s="205"/>
      <c r="T641" s="207">
        <f>SUM(T642:T656)</f>
        <v>0</v>
      </c>
      <c r="AR641" s="201" t="s">
        <v>80</v>
      </c>
      <c r="AT641" s="208" t="s">
        <v>71</v>
      </c>
      <c r="AU641" s="208" t="s">
        <v>151</v>
      </c>
      <c r="AY641" s="201" t="s">
        <v>150</v>
      </c>
      <c r="BK641" s="209">
        <f>SUM(BK642:BK656)</f>
        <v>0</v>
      </c>
    </row>
    <row r="642" spans="1:65" s="2" customFormat="1" ht="24" customHeight="1">
      <c r="A642" s="33"/>
      <c r="B642" s="152"/>
      <c r="C642" s="153" t="s">
        <v>2283</v>
      </c>
      <c r="D642" s="153" t="s">
        <v>153</v>
      </c>
      <c r="E642" s="154" t="s">
        <v>1727</v>
      </c>
      <c r="F642" s="155" t="s">
        <v>1728</v>
      </c>
      <c r="G642" s="156" t="s">
        <v>451</v>
      </c>
      <c r="H642" s="157">
        <v>120</v>
      </c>
      <c r="I642" s="158"/>
      <c r="J642" s="159">
        <f>ROUND(I642*H642,2)</f>
        <v>0</v>
      </c>
      <c r="K642" s="155" t="s">
        <v>3</v>
      </c>
      <c r="L642" s="34"/>
      <c r="M642" s="160" t="s">
        <v>3</v>
      </c>
      <c r="N642" s="161" t="s">
        <v>43</v>
      </c>
      <c r="O642" s="54"/>
      <c r="P642" s="162">
        <f>O642*H642</f>
        <v>0</v>
      </c>
      <c r="Q642" s="162">
        <v>0</v>
      </c>
      <c r="R642" s="162">
        <f>Q642*H642</f>
        <v>0</v>
      </c>
      <c r="S642" s="162">
        <v>0</v>
      </c>
      <c r="T642" s="163">
        <f>S642*H642</f>
        <v>0</v>
      </c>
      <c r="U642" s="33"/>
      <c r="V642" s="33"/>
      <c r="W642" s="33"/>
      <c r="X642" s="33"/>
      <c r="Y642" s="33"/>
      <c r="Z642" s="33"/>
      <c r="AA642" s="33"/>
      <c r="AB642" s="33"/>
      <c r="AC642" s="33"/>
      <c r="AD642" s="33"/>
      <c r="AE642" s="33"/>
      <c r="AR642" s="164" t="s">
        <v>158</v>
      </c>
      <c r="AT642" s="164" t="s">
        <v>153</v>
      </c>
      <c r="AU642" s="164" t="s">
        <v>158</v>
      </c>
      <c r="AY642" s="18" t="s">
        <v>150</v>
      </c>
      <c r="BE642" s="165">
        <f>IF(N642="základní",J642,0)</f>
        <v>0</v>
      </c>
      <c r="BF642" s="165">
        <f>IF(N642="snížená",J642,0)</f>
        <v>0</v>
      </c>
      <c r="BG642" s="165">
        <f>IF(N642="zákl. přenesená",J642,0)</f>
        <v>0</v>
      </c>
      <c r="BH642" s="165">
        <f>IF(N642="sníž. přenesená",J642,0)</f>
        <v>0</v>
      </c>
      <c r="BI642" s="165">
        <f>IF(N642="nulová",J642,0)</f>
        <v>0</v>
      </c>
      <c r="BJ642" s="18" t="s">
        <v>80</v>
      </c>
      <c r="BK642" s="165">
        <f>ROUND(I642*H642,2)</f>
        <v>0</v>
      </c>
      <c r="BL642" s="18" t="s">
        <v>158</v>
      </c>
      <c r="BM642" s="164" t="s">
        <v>2284</v>
      </c>
    </row>
    <row r="643" spans="1:65" s="2" customFormat="1" ht="19.5">
      <c r="A643" s="33"/>
      <c r="B643" s="34"/>
      <c r="C643" s="33"/>
      <c r="D643" s="167" t="s">
        <v>1491</v>
      </c>
      <c r="E643" s="33"/>
      <c r="F643" s="178" t="s">
        <v>2088</v>
      </c>
      <c r="G643" s="33"/>
      <c r="H643" s="33"/>
      <c r="I643" s="92"/>
      <c r="J643" s="33"/>
      <c r="K643" s="33"/>
      <c r="L643" s="34"/>
      <c r="M643" s="176"/>
      <c r="N643" s="177"/>
      <c r="O643" s="54"/>
      <c r="P643" s="54"/>
      <c r="Q643" s="54"/>
      <c r="R643" s="54"/>
      <c r="S643" s="54"/>
      <c r="T643" s="55"/>
      <c r="U643" s="33"/>
      <c r="V643" s="33"/>
      <c r="W643" s="33"/>
      <c r="X643" s="33"/>
      <c r="Y643" s="33"/>
      <c r="Z643" s="33"/>
      <c r="AA643" s="33"/>
      <c r="AB643" s="33"/>
      <c r="AC643" s="33"/>
      <c r="AD643" s="33"/>
      <c r="AE643" s="33"/>
      <c r="AT643" s="18" t="s">
        <v>1491</v>
      </c>
      <c r="AU643" s="18" t="s">
        <v>158</v>
      </c>
    </row>
    <row r="644" spans="1:65" s="2" customFormat="1" ht="16.5" customHeight="1">
      <c r="A644" s="33"/>
      <c r="B644" s="152"/>
      <c r="C644" s="153" t="s">
        <v>1854</v>
      </c>
      <c r="D644" s="153" t="s">
        <v>153</v>
      </c>
      <c r="E644" s="154" t="s">
        <v>2285</v>
      </c>
      <c r="F644" s="155" t="s">
        <v>2286</v>
      </c>
      <c r="G644" s="156" t="s">
        <v>1490</v>
      </c>
      <c r="H644" s="157">
        <v>36</v>
      </c>
      <c r="I644" s="158"/>
      <c r="J644" s="159">
        <f>ROUND(I644*H644,2)</f>
        <v>0</v>
      </c>
      <c r="K644" s="155" t="s">
        <v>3</v>
      </c>
      <c r="L644" s="34"/>
      <c r="M644" s="160" t="s">
        <v>3</v>
      </c>
      <c r="N644" s="161" t="s">
        <v>43</v>
      </c>
      <c r="O644" s="54"/>
      <c r="P644" s="162">
        <f>O644*H644</f>
        <v>0</v>
      </c>
      <c r="Q644" s="162">
        <v>0</v>
      </c>
      <c r="R644" s="162">
        <f>Q644*H644</f>
        <v>0</v>
      </c>
      <c r="S644" s="162">
        <v>0</v>
      </c>
      <c r="T644" s="163">
        <f>S644*H644</f>
        <v>0</v>
      </c>
      <c r="U644" s="33"/>
      <c r="V644" s="33"/>
      <c r="W644" s="33"/>
      <c r="X644" s="33"/>
      <c r="Y644" s="33"/>
      <c r="Z644" s="33"/>
      <c r="AA644" s="33"/>
      <c r="AB644" s="33"/>
      <c r="AC644" s="33"/>
      <c r="AD644" s="33"/>
      <c r="AE644" s="33"/>
      <c r="AR644" s="164" t="s">
        <v>158</v>
      </c>
      <c r="AT644" s="164" t="s">
        <v>153</v>
      </c>
      <c r="AU644" s="164" t="s">
        <v>158</v>
      </c>
      <c r="AY644" s="18" t="s">
        <v>150</v>
      </c>
      <c r="BE644" s="165">
        <f>IF(N644="základní",J644,0)</f>
        <v>0</v>
      </c>
      <c r="BF644" s="165">
        <f>IF(N644="snížená",J644,0)</f>
        <v>0</v>
      </c>
      <c r="BG644" s="165">
        <f>IF(N644="zákl. přenesená",J644,0)</f>
        <v>0</v>
      </c>
      <c r="BH644" s="165">
        <f>IF(N644="sníž. přenesená",J644,0)</f>
        <v>0</v>
      </c>
      <c r="BI644" s="165">
        <f>IF(N644="nulová",J644,0)</f>
        <v>0</v>
      </c>
      <c r="BJ644" s="18" t="s">
        <v>80</v>
      </c>
      <c r="BK644" s="165">
        <f>ROUND(I644*H644,2)</f>
        <v>0</v>
      </c>
      <c r="BL644" s="18" t="s">
        <v>158</v>
      </c>
      <c r="BM644" s="164" t="s">
        <v>2287</v>
      </c>
    </row>
    <row r="645" spans="1:65" s="2" customFormat="1" ht="19.5">
      <c r="A645" s="33"/>
      <c r="B645" s="34"/>
      <c r="C645" s="33"/>
      <c r="D645" s="167" t="s">
        <v>1491</v>
      </c>
      <c r="E645" s="33"/>
      <c r="F645" s="178" t="s">
        <v>2088</v>
      </c>
      <c r="G645" s="33"/>
      <c r="H645" s="33"/>
      <c r="I645" s="92"/>
      <c r="J645" s="33"/>
      <c r="K645" s="33"/>
      <c r="L645" s="34"/>
      <c r="M645" s="176"/>
      <c r="N645" s="177"/>
      <c r="O645" s="54"/>
      <c r="P645" s="54"/>
      <c r="Q645" s="54"/>
      <c r="R645" s="54"/>
      <c r="S645" s="54"/>
      <c r="T645" s="55"/>
      <c r="U645" s="33"/>
      <c r="V645" s="33"/>
      <c r="W645" s="33"/>
      <c r="X645" s="33"/>
      <c r="Y645" s="33"/>
      <c r="Z645" s="33"/>
      <c r="AA645" s="33"/>
      <c r="AB645" s="33"/>
      <c r="AC645" s="33"/>
      <c r="AD645" s="33"/>
      <c r="AE645" s="33"/>
      <c r="AT645" s="18" t="s">
        <v>1491</v>
      </c>
      <c r="AU645" s="18" t="s">
        <v>158</v>
      </c>
    </row>
    <row r="646" spans="1:65" s="2" customFormat="1" ht="16.5" customHeight="1">
      <c r="A646" s="33"/>
      <c r="B646" s="152"/>
      <c r="C646" s="153" t="s">
        <v>2288</v>
      </c>
      <c r="D646" s="153" t="s">
        <v>153</v>
      </c>
      <c r="E646" s="154" t="s">
        <v>2289</v>
      </c>
      <c r="F646" s="155" t="s">
        <v>2290</v>
      </c>
      <c r="G646" s="156" t="s">
        <v>1490</v>
      </c>
      <c r="H646" s="157">
        <v>35</v>
      </c>
      <c r="I646" s="158"/>
      <c r="J646" s="159">
        <f>ROUND(I646*H646,2)</f>
        <v>0</v>
      </c>
      <c r="K646" s="155" t="s">
        <v>3</v>
      </c>
      <c r="L646" s="34"/>
      <c r="M646" s="160" t="s">
        <v>3</v>
      </c>
      <c r="N646" s="161" t="s">
        <v>43</v>
      </c>
      <c r="O646" s="54"/>
      <c r="P646" s="162">
        <f>O646*H646</f>
        <v>0</v>
      </c>
      <c r="Q646" s="162">
        <v>0</v>
      </c>
      <c r="R646" s="162">
        <f>Q646*H646</f>
        <v>0</v>
      </c>
      <c r="S646" s="162">
        <v>0</v>
      </c>
      <c r="T646" s="163">
        <f>S646*H646</f>
        <v>0</v>
      </c>
      <c r="U646" s="33"/>
      <c r="V646" s="33"/>
      <c r="W646" s="33"/>
      <c r="X646" s="33"/>
      <c r="Y646" s="33"/>
      <c r="Z646" s="33"/>
      <c r="AA646" s="33"/>
      <c r="AB646" s="33"/>
      <c r="AC646" s="33"/>
      <c r="AD646" s="33"/>
      <c r="AE646" s="33"/>
      <c r="AR646" s="164" t="s">
        <v>158</v>
      </c>
      <c r="AT646" s="164" t="s">
        <v>153</v>
      </c>
      <c r="AU646" s="164" t="s">
        <v>158</v>
      </c>
      <c r="AY646" s="18" t="s">
        <v>150</v>
      </c>
      <c r="BE646" s="165">
        <f>IF(N646="základní",J646,0)</f>
        <v>0</v>
      </c>
      <c r="BF646" s="165">
        <f>IF(N646="snížená",J646,0)</f>
        <v>0</v>
      </c>
      <c r="BG646" s="165">
        <f>IF(N646="zákl. přenesená",J646,0)</f>
        <v>0</v>
      </c>
      <c r="BH646" s="165">
        <f>IF(N646="sníž. přenesená",J646,0)</f>
        <v>0</v>
      </c>
      <c r="BI646" s="165">
        <f>IF(N646="nulová",J646,0)</f>
        <v>0</v>
      </c>
      <c r="BJ646" s="18" t="s">
        <v>80</v>
      </c>
      <c r="BK646" s="165">
        <f>ROUND(I646*H646,2)</f>
        <v>0</v>
      </c>
      <c r="BL646" s="18" t="s">
        <v>158</v>
      </c>
      <c r="BM646" s="164" t="s">
        <v>2291</v>
      </c>
    </row>
    <row r="647" spans="1:65" s="2" customFormat="1" ht="19.5">
      <c r="A647" s="33"/>
      <c r="B647" s="34"/>
      <c r="C647" s="33"/>
      <c r="D647" s="167" t="s">
        <v>1491</v>
      </c>
      <c r="E647" s="33"/>
      <c r="F647" s="178" t="s">
        <v>2088</v>
      </c>
      <c r="G647" s="33"/>
      <c r="H647" s="33"/>
      <c r="I647" s="92"/>
      <c r="J647" s="33"/>
      <c r="K647" s="33"/>
      <c r="L647" s="34"/>
      <c r="M647" s="176"/>
      <c r="N647" s="177"/>
      <c r="O647" s="54"/>
      <c r="P647" s="54"/>
      <c r="Q647" s="54"/>
      <c r="R647" s="54"/>
      <c r="S647" s="54"/>
      <c r="T647" s="55"/>
      <c r="U647" s="33"/>
      <c r="V647" s="33"/>
      <c r="W647" s="33"/>
      <c r="X647" s="33"/>
      <c r="Y647" s="33"/>
      <c r="Z647" s="33"/>
      <c r="AA647" s="33"/>
      <c r="AB647" s="33"/>
      <c r="AC647" s="33"/>
      <c r="AD647" s="33"/>
      <c r="AE647" s="33"/>
      <c r="AT647" s="18" t="s">
        <v>1491</v>
      </c>
      <c r="AU647" s="18" t="s">
        <v>158</v>
      </c>
    </row>
    <row r="648" spans="1:65" s="2" customFormat="1" ht="16.5" customHeight="1">
      <c r="A648" s="33"/>
      <c r="B648" s="152"/>
      <c r="C648" s="153" t="s">
        <v>1857</v>
      </c>
      <c r="D648" s="153" t="s">
        <v>153</v>
      </c>
      <c r="E648" s="154" t="s">
        <v>2292</v>
      </c>
      <c r="F648" s="155" t="s">
        <v>2293</v>
      </c>
      <c r="G648" s="156" t="s">
        <v>1490</v>
      </c>
      <c r="H648" s="157">
        <v>1</v>
      </c>
      <c r="I648" s="158"/>
      <c r="J648" s="159">
        <f>ROUND(I648*H648,2)</f>
        <v>0</v>
      </c>
      <c r="K648" s="155" t="s">
        <v>3</v>
      </c>
      <c r="L648" s="34"/>
      <c r="M648" s="160" t="s">
        <v>3</v>
      </c>
      <c r="N648" s="161" t="s">
        <v>43</v>
      </c>
      <c r="O648" s="54"/>
      <c r="P648" s="162">
        <f>O648*H648</f>
        <v>0</v>
      </c>
      <c r="Q648" s="162">
        <v>0</v>
      </c>
      <c r="R648" s="162">
        <f>Q648*H648</f>
        <v>0</v>
      </c>
      <c r="S648" s="162">
        <v>0</v>
      </c>
      <c r="T648" s="163">
        <f>S648*H648</f>
        <v>0</v>
      </c>
      <c r="U648" s="33"/>
      <c r="V648" s="33"/>
      <c r="W648" s="33"/>
      <c r="X648" s="33"/>
      <c r="Y648" s="33"/>
      <c r="Z648" s="33"/>
      <c r="AA648" s="33"/>
      <c r="AB648" s="33"/>
      <c r="AC648" s="33"/>
      <c r="AD648" s="33"/>
      <c r="AE648" s="33"/>
      <c r="AR648" s="164" t="s">
        <v>158</v>
      </c>
      <c r="AT648" s="164" t="s">
        <v>153</v>
      </c>
      <c r="AU648" s="164" t="s">
        <v>158</v>
      </c>
      <c r="AY648" s="18" t="s">
        <v>150</v>
      </c>
      <c r="BE648" s="165">
        <f>IF(N648="základní",J648,0)</f>
        <v>0</v>
      </c>
      <c r="BF648" s="165">
        <f>IF(N648="snížená",J648,0)</f>
        <v>0</v>
      </c>
      <c r="BG648" s="165">
        <f>IF(N648="zákl. přenesená",J648,0)</f>
        <v>0</v>
      </c>
      <c r="BH648" s="165">
        <f>IF(N648="sníž. přenesená",J648,0)</f>
        <v>0</v>
      </c>
      <c r="BI648" s="165">
        <f>IF(N648="nulová",J648,0)</f>
        <v>0</v>
      </c>
      <c r="BJ648" s="18" t="s">
        <v>80</v>
      </c>
      <c r="BK648" s="165">
        <f>ROUND(I648*H648,2)</f>
        <v>0</v>
      </c>
      <c r="BL648" s="18" t="s">
        <v>158</v>
      </c>
      <c r="BM648" s="164" t="s">
        <v>2294</v>
      </c>
    </row>
    <row r="649" spans="1:65" s="2" customFormat="1" ht="19.5">
      <c r="A649" s="33"/>
      <c r="B649" s="34"/>
      <c r="C649" s="33"/>
      <c r="D649" s="167" t="s">
        <v>1491</v>
      </c>
      <c r="E649" s="33"/>
      <c r="F649" s="178" t="s">
        <v>2088</v>
      </c>
      <c r="G649" s="33"/>
      <c r="H649" s="33"/>
      <c r="I649" s="92"/>
      <c r="J649" s="33"/>
      <c r="K649" s="33"/>
      <c r="L649" s="34"/>
      <c r="M649" s="176"/>
      <c r="N649" s="177"/>
      <c r="O649" s="54"/>
      <c r="P649" s="54"/>
      <c r="Q649" s="54"/>
      <c r="R649" s="54"/>
      <c r="S649" s="54"/>
      <c r="T649" s="55"/>
      <c r="U649" s="33"/>
      <c r="V649" s="33"/>
      <c r="W649" s="33"/>
      <c r="X649" s="33"/>
      <c r="Y649" s="33"/>
      <c r="Z649" s="33"/>
      <c r="AA649" s="33"/>
      <c r="AB649" s="33"/>
      <c r="AC649" s="33"/>
      <c r="AD649" s="33"/>
      <c r="AE649" s="33"/>
      <c r="AT649" s="18" t="s">
        <v>1491</v>
      </c>
      <c r="AU649" s="18" t="s">
        <v>158</v>
      </c>
    </row>
    <row r="650" spans="1:65" s="2" customFormat="1" ht="16.5" customHeight="1">
      <c r="A650" s="33"/>
      <c r="B650" s="152"/>
      <c r="C650" s="153" t="s">
        <v>2295</v>
      </c>
      <c r="D650" s="153" t="s">
        <v>153</v>
      </c>
      <c r="E650" s="154" t="s">
        <v>2296</v>
      </c>
      <c r="F650" s="155" t="s">
        <v>2297</v>
      </c>
      <c r="G650" s="156" t="s">
        <v>451</v>
      </c>
      <c r="H650" s="157">
        <v>240</v>
      </c>
      <c r="I650" s="158"/>
      <c r="J650" s="159">
        <f>ROUND(I650*H650,2)</f>
        <v>0</v>
      </c>
      <c r="K650" s="155" t="s">
        <v>3</v>
      </c>
      <c r="L650" s="34"/>
      <c r="M650" s="160" t="s">
        <v>3</v>
      </c>
      <c r="N650" s="161" t="s">
        <v>43</v>
      </c>
      <c r="O650" s="54"/>
      <c r="P650" s="162">
        <f>O650*H650</f>
        <v>0</v>
      </c>
      <c r="Q650" s="162">
        <v>0</v>
      </c>
      <c r="R650" s="162">
        <f>Q650*H650</f>
        <v>0</v>
      </c>
      <c r="S650" s="162">
        <v>0</v>
      </c>
      <c r="T650" s="163">
        <f>S650*H650</f>
        <v>0</v>
      </c>
      <c r="U650" s="33"/>
      <c r="V650" s="33"/>
      <c r="W650" s="33"/>
      <c r="X650" s="33"/>
      <c r="Y650" s="33"/>
      <c r="Z650" s="33"/>
      <c r="AA650" s="33"/>
      <c r="AB650" s="33"/>
      <c r="AC650" s="33"/>
      <c r="AD650" s="33"/>
      <c r="AE650" s="33"/>
      <c r="AR650" s="164" t="s">
        <v>158</v>
      </c>
      <c r="AT650" s="164" t="s">
        <v>153</v>
      </c>
      <c r="AU650" s="164" t="s">
        <v>158</v>
      </c>
      <c r="AY650" s="18" t="s">
        <v>150</v>
      </c>
      <c r="BE650" s="165">
        <f>IF(N650="základní",J650,0)</f>
        <v>0</v>
      </c>
      <c r="BF650" s="165">
        <f>IF(N650="snížená",J650,0)</f>
        <v>0</v>
      </c>
      <c r="BG650" s="165">
        <f>IF(N650="zákl. přenesená",J650,0)</f>
        <v>0</v>
      </c>
      <c r="BH650" s="165">
        <f>IF(N650="sníž. přenesená",J650,0)</f>
        <v>0</v>
      </c>
      <c r="BI650" s="165">
        <f>IF(N650="nulová",J650,0)</f>
        <v>0</v>
      </c>
      <c r="BJ650" s="18" t="s">
        <v>80</v>
      </c>
      <c r="BK650" s="165">
        <f>ROUND(I650*H650,2)</f>
        <v>0</v>
      </c>
      <c r="BL650" s="18" t="s">
        <v>158</v>
      </c>
      <c r="BM650" s="164" t="s">
        <v>2298</v>
      </c>
    </row>
    <row r="651" spans="1:65" s="2" customFormat="1" ht="19.5">
      <c r="A651" s="33"/>
      <c r="B651" s="34"/>
      <c r="C651" s="33"/>
      <c r="D651" s="167" t="s">
        <v>1491</v>
      </c>
      <c r="E651" s="33"/>
      <c r="F651" s="178" t="s">
        <v>2088</v>
      </c>
      <c r="G651" s="33"/>
      <c r="H651" s="33"/>
      <c r="I651" s="92"/>
      <c r="J651" s="33"/>
      <c r="K651" s="33"/>
      <c r="L651" s="34"/>
      <c r="M651" s="176"/>
      <c r="N651" s="177"/>
      <c r="O651" s="54"/>
      <c r="P651" s="54"/>
      <c r="Q651" s="54"/>
      <c r="R651" s="54"/>
      <c r="S651" s="54"/>
      <c r="T651" s="55"/>
      <c r="U651" s="33"/>
      <c r="V651" s="33"/>
      <c r="W651" s="33"/>
      <c r="X651" s="33"/>
      <c r="Y651" s="33"/>
      <c r="Z651" s="33"/>
      <c r="AA651" s="33"/>
      <c r="AB651" s="33"/>
      <c r="AC651" s="33"/>
      <c r="AD651" s="33"/>
      <c r="AE651" s="33"/>
      <c r="AT651" s="18" t="s">
        <v>1491</v>
      </c>
      <c r="AU651" s="18" t="s">
        <v>158</v>
      </c>
    </row>
    <row r="652" spans="1:65" s="2" customFormat="1" ht="16.5" customHeight="1">
      <c r="A652" s="33"/>
      <c r="B652" s="152"/>
      <c r="C652" s="153" t="s">
        <v>1860</v>
      </c>
      <c r="D652" s="153" t="s">
        <v>153</v>
      </c>
      <c r="E652" s="154" t="s">
        <v>2299</v>
      </c>
      <c r="F652" s="155" t="s">
        <v>2300</v>
      </c>
      <c r="G652" s="156" t="s">
        <v>451</v>
      </c>
      <c r="H652" s="157">
        <v>100</v>
      </c>
      <c r="I652" s="158"/>
      <c r="J652" s="159">
        <f>ROUND(I652*H652,2)</f>
        <v>0</v>
      </c>
      <c r="K652" s="155" t="s">
        <v>3</v>
      </c>
      <c r="L652" s="34"/>
      <c r="M652" s="160" t="s">
        <v>3</v>
      </c>
      <c r="N652" s="161" t="s">
        <v>43</v>
      </c>
      <c r="O652" s="54"/>
      <c r="P652" s="162">
        <f>O652*H652</f>
        <v>0</v>
      </c>
      <c r="Q652" s="162">
        <v>0</v>
      </c>
      <c r="R652" s="162">
        <f>Q652*H652</f>
        <v>0</v>
      </c>
      <c r="S652" s="162">
        <v>0</v>
      </c>
      <c r="T652" s="163">
        <f>S652*H652</f>
        <v>0</v>
      </c>
      <c r="U652" s="33"/>
      <c r="V652" s="33"/>
      <c r="W652" s="33"/>
      <c r="X652" s="33"/>
      <c r="Y652" s="33"/>
      <c r="Z652" s="33"/>
      <c r="AA652" s="33"/>
      <c r="AB652" s="33"/>
      <c r="AC652" s="33"/>
      <c r="AD652" s="33"/>
      <c r="AE652" s="33"/>
      <c r="AR652" s="164" t="s">
        <v>158</v>
      </c>
      <c r="AT652" s="164" t="s">
        <v>153</v>
      </c>
      <c r="AU652" s="164" t="s">
        <v>158</v>
      </c>
      <c r="AY652" s="18" t="s">
        <v>150</v>
      </c>
      <c r="BE652" s="165">
        <f>IF(N652="základní",J652,0)</f>
        <v>0</v>
      </c>
      <c r="BF652" s="165">
        <f>IF(N652="snížená",J652,0)</f>
        <v>0</v>
      </c>
      <c r="BG652" s="165">
        <f>IF(N652="zákl. přenesená",J652,0)</f>
        <v>0</v>
      </c>
      <c r="BH652" s="165">
        <f>IF(N652="sníž. přenesená",J652,0)</f>
        <v>0</v>
      </c>
      <c r="BI652" s="165">
        <f>IF(N652="nulová",J652,0)</f>
        <v>0</v>
      </c>
      <c r="BJ652" s="18" t="s">
        <v>80</v>
      </c>
      <c r="BK652" s="165">
        <f>ROUND(I652*H652,2)</f>
        <v>0</v>
      </c>
      <c r="BL652" s="18" t="s">
        <v>158</v>
      </c>
      <c r="BM652" s="164" t="s">
        <v>2301</v>
      </c>
    </row>
    <row r="653" spans="1:65" s="2" customFormat="1" ht="19.5">
      <c r="A653" s="33"/>
      <c r="B653" s="34"/>
      <c r="C653" s="33"/>
      <c r="D653" s="167" t="s">
        <v>1491</v>
      </c>
      <c r="E653" s="33"/>
      <c r="F653" s="178" t="s">
        <v>2088</v>
      </c>
      <c r="G653" s="33"/>
      <c r="H653" s="33"/>
      <c r="I653" s="92"/>
      <c r="J653" s="33"/>
      <c r="K653" s="33"/>
      <c r="L653" s="34"/>
      <c r="M653" s="176"/>
      <c r="N653" s="177"/>
      <c r="O653" s="54"/>
      <c r="P653" s="54"/>
      <c r="Q653" s="54"/>
      <c r="R653" s="54"/>
      <c r="S653" s="54"/>
      <c r="T653" s="55"/>
      <c r="U653" s="33"/>
      <c r="V653" s="33"/>
      <c r="W653" s="33"/>
      <c r="X653" s="33"/>
      <c r="Y653" s="33"/>
      <c r="Z653" s="33"/>
      <c r="AA653" s="33"/>
      <c r="AB653" s="33"/>
      <c r="AC653" s="33"/>
      <c r="AD653" s="33"/>
      <c r="AE653" s="33"/>
      <c r="AT653" s="18" t="s">
        <v>1491</v>
      </c>
      <c r="AU653" s="18" t="s">
        <v>158</v>
      </c>
    </row>
    <row r="654" spans="1:65" s="2" customFormat="1" ht="16.5" customHeight="1">
      <c r="A654" s="33"/>
      <c r="B654" s="152"/>
      <c r="C654" s="153" t="s">
        <v>2302</v>
      </c>
      <c r="D654" s="153" t="s">
        <v>153</v>
      </c>
      <c r="E654" s="154" t="s">
        <v>2303</v>
      </c>
      <c r="F654" s="155" t="s">
        <v>2304</v>
      </c>
      <c r="G654" s="156" t="s">
        <v>1490</v>
      </c>
      <c r="H654" s="157">
        <v>50</v>
      </c>
      <c r="I654" s="158"/>
      <c r="J654" s="159">
        <f>ROUND(I654*H654,2)</f>
        <v>0</v>
      </c>
      <c r="K654" s="155" t="s">
        <v>3</v>
      </c>
      <c r="L654" s="34"/>
      <c r="M654" s="160" t="s">
        <v>3</v>
      </c>
      <c r="N654" s="161" t="s">
        <v>43</v>
      </c>
      <c r="O654" s="54"/>
      <c r="P654" s="162">
        <f>O654*H654</f>
        <v>0</v>
      </c>
      <c r="Q654" s="162">
        <v>0</v>
      </c>
      <c r="R654" s="162">
        <f>Q654*H654</f>
        <v>0</v>
      </c>
      <c r="S654" s="162">
        <v>0</v>
      </c>
      <c r="T654" s="163">
        <f>S654*H654</f>
        <v>0</v>
      </c>
      <c r="U654" s="33"/>
      <c r="V654" s="33"/>
      <c r="W654" s="33"/>
      <c r="X654" s="33"/>
      <c r="Y654" s="33"/>
      <c r="Z654" s="33"/>
      <c r="AA654" s="33"/>
      <c r="AB654" s="33"/>
      <c r="AC654" s="33"/>
      <c r="AD654" s="33"/>
      <c r="AE654" s="33"/>
      <c r="AR654" s="164" t="s">
        <v>158</v>
      </c>
      <c r="AT654" s="164" t="s">
        <v>153</v>
      </c>
      <c r="AU654" s="164" t="s">
        <v>158</v>
      </c>
      <c r="AY654" s="18" t="s">
        <v>150</v>
      </c>
      <c r="BE654" s="165">
        <f>IF(N654="základní",J654,0)</f>
        <v>0</v>
      </c>
      <c r="BF654" s="165">
        <f>IF(N654="snížená",J654,0)</f>
        <v>0</v>
      </c>
      <c r="BG654" s="165">
        <f>IF(N654="zákl. přenesená",J654,0)</f>
        <v>0</v>
      </c>
      <c r="BH654" s="165">
        <f>IF(N654="sníž. přenesená",J654,0)</f>
        <v>0</v>
      </c>
      <c r="BI654" s="165">
        <f>IF(N654="nulová",J654,0)</f>
        <v>0</v>
      </c>
      <c r="BJ654" s="18" t="s">
        <v>80</v>
      </c>
      <c r="BK654" s="165">
        <f>ROUND(I654*H654,2)</f>
        <v>0</v>
      </c>
      <c r="BL654" s="18" t="s">
        <v>158</v>
      </c>
      <c r="BM654" s="164" t="s">
        <v>2305</v>
      </c>
    </row>
    <row r="655" spans="1:65" s="2" customFormat="1" ht="16.5" customHeight="1">
      <c r="A655" s="33"/>
      <c r="B655" s="152"/>
      <c r="C655" s="153" t="s">
        <v>1865</v>
      </c>
      <c r="D655" s="153" t="s">
        <v>153</v>
      </c>
      <c r="E655" s="154" t="s">
        <v>2306</v>
      </c>
      <c r="F655" s="155" t="s">
        <v>2307</v>
      </c>
      <c r="G655" s="156" t="s">
        <v>1490</v>
      </c>
      <c r="H655" s="157">
        <v>1</v>
      </c>
      <c r="I655" s="158"/>
      <c r="J655" s="159">
        <f>ROUND(I655*H655,2)</f>
        <v>0</v>
      </c>
      <c r="K655" s="155" t="s">
        <v>3</v>
      </c>
      <c r="L655" s="34"/>
      <c r="M655" s="160" t="s">
        <v>3</v>
      </c>
      <c r="N655" s="161" t="s">
        <v>43</v>
      </c>
      <c r="O655" s="54"/>
      <c r="P655" s="162">
        <f>O655*H655</f>
        <v>0</v>
      </c>
      <c r="Q655" s="162">
        <v>0</v>
      </c>
      <c r="R655" s="162">
        <f>Q655*H655</f>
        <v>0</v>
      </c>
      <c r="S655" s="162">
        <v>0</v>
      </c>
      <c r="T655" s="163">
        <f>S655*H655</f>
        <v>0</v>
      </c>
      <c r="U655" s="33"/>
      <c r="V655" s="33"/>
      <c r="W655" s="33"/>
      <c r="X655" s="33"/>
      <c r="Y655" s="33"/>
      <c r="Z655" s="33"/>
      <c r="AA655" s="33"/>
      <c r="AB655" s="33"/>
      <c r="AC655" s="33"/>
      <c r="AD655" s="33"/>
      <c r="AE655" s="33"/>
      <c r="AR655" s="164" t="s">
        <v>158</v>
      </c>
      <c r="AT655" s="164" t="s">
        <v>153</v>
      </c>
      <c r="AU655" s="164" t="s">
        <v>158</v>
      </c>
      <c r="AY655" s="18" t="s">
        <v>150</v>
      </c>
      <c r="BE655" s="165">
        <f>IF(N655="základní",J655,0)</f>
        <v>0</v>
      </c>
      <c r="BF655" s="165">
        <f>IF(N655="snížená",J655,0)</f>
        <v>0</v>
      </c>
      <c r="BG655" s="165">
        <f>IF(N655="zákl. přenesená",J655,0)</f>
        <v>0</v>
      </c>
      <c r="BH655" s="165">
        <f>IF(N655="sníž. přenesená",J655,0)</f>
        <v>0</v>
      </c>
      <c r="BI655" s="165">
        <f>IF(N655="nulová",J655,0)</f>
        <v>0</v>
      </c>
      <c r="BJ655" s="18" t="s">
        <v>80</v>
      </c>
      <c r="BK655" s="165">
        <f>ROUND(I655*H655,2)</f>
        <v>0</v>
      </c>
      <c r="BL655" s="18" t="s">
        <v>158</v>
      </c>
      <c r="BM655" s="164" t="s">
        <v>2308</v>
      </c>
    </row>
    <row r="656" spans="1:65" s="2" customFormat="1" ht="16.5" customHeight="1">
      <c r="A656" s="33"/>
      <c r="B656" s="152"/>
      <c r="C656" s="153" t="s">
        <v>2309</v>
      </c>
      <c r="D656" s="153" t="s">
        <v>153</v>
      </c>
      <c r="E656" s="154" t="s">
        <v>2310</v>
      </c>
      <c r="F656" s="155" t="s">
        <v>2311</v>
      </c>
      <c r="G656" s="156" t="s">
        <v>2312</v>
      </c>
      <c r="H656" s="157">
        <v>10</v>
      </c>
      <c r="I656" s="158"/>
      <c r="J656" s="159">
        <f>ROUND(I656*H656,2)</f>
        <v>0</v>
      </c>
      <c r="K656" s="155" t="s">
        <v>3</v>
      </c>
      <c r="L656" s="34"/>
      <c r="M656" s="160" t="s">
        <v>3</v>
      </c>
      <c r="N656" s="161" t="s">
        <v>43</v>
      </c>
      <c r="O656" s="54"/>
      <c r="P656" s="162">
        <f>O656*H656</f>
        <v>0</v>
      </c>
      <c r="Q656" s="162">
        <v>0</v>
      </c>
      <c r="R656" s="162">
        <f>Q656*H656</f>
        <v>0</v>
      </c>
      <c r="S656" s="162">
        <v>0</v>
      </c>
      <c r="T656" s="163">
        <f>S656*H656</f>
        <v>0</v>
      </c>
      <c r="U656" s="33"/>
      <c r="V656" s="33"/>
      <c r="W656" s="33"/>
      <c r="X656" s="33"/>
      <c r="Y656" s="33"/>
      <c r="Z656" s="33"/>
      <c r="AA656" s="33"/>
      <c r="AB656" s="33"/>
      <c r="AC656" s="33"/>
      <c r="AD656" s="33"/>
      <c r="AE656" s="33"/>
      <c r="AR656" s="164" t="s">
        <v>158</v>
      </c>
      <c r="AT656" s="164" t="s">
        <v>153</v>
      </c>
      <c r="AU656" s="164" t="s">
        <v>158</v>
      </c>
      <c r="AY656" s="18" t="s">
        <v>150</v>
      </c>
      <c r="BE656" s="165">
        <f>IF(N656="základní",J656,0)</f>
        <v>0</v>
      </c>
      <c r="BF656" s="165">
        <f>IF(N656="snížená",J656,0)</f>
        <v>0</v>
      </c>
      <c r="BG656" s="165">
        <f>IF(N656="zákl. přenesená",J656,0)</f>
        <v>0</v>
      </c>
      <c r="BH656" s="165">
        <f>IF(N656="sníž. přenesená",J656,0)</f>
        <v>0</v>
      </c>
      <c r="BI656" s="165">
        <f>IF(N656="nulová",J656,0)</f>
        <v>0</v>
      </c>
      <c r="BJ656" s="18" t="s">
        <v>80</v>
      </c>
      <c r="BK656" s="165">
        <f>ROUND(I656*H656,2)</f>
        <v>0</v>
      </c>
      <c r="BL656" s="18" t="s">
        <v>158</v>
      </c>
      <c r="BM656" s="164" t="s">
        <v>2313</v>
      </c>
    </row>
    <row r="657" spans="1:65" s="15" customFormat="1" ht="20.85" customHeight="1">
      <c r="B657" s="200"/>
      <c r="D657" s="201" t="s">
        <v>71</v>
      </c>
      <c r="E657" s="201" t="s">
        <v>1552</v>
      </c>
      <c r="F657" s="201" t="s">
        <v>1553</v>
      </c>
      <c r="I657" s="202"/>
      <c r="J657" s="203">
        <f>BK657</f>
        <v>0</v>
      </c>
      <c r="L657" s="200"/>
      <c r="M657" s="204"/>
      <c r="N657" s="205"/>
      <c r="O657" s="205"/>
      <c r="P657" s="206">
        <f>SUM(P658:P668)</f>
        <v>0</v>
      </c>
      <c r="Q657" s="205"/>
      <c r="R657" s="206">
        <f>SUM(R658:R668)</f>
        <v>0</v>
      </c>
      <c r="S657" s="205"/>
      <c r="T657" s="207">
        <f>SUM(T658:T668)</f>
        <v>0</v>
      </c>
      <c r="AR657" s="201" t="s">
        <v>80</v>
      </c>
      <c r="AT657" s="208" t="s">
        <v>71</v>
      </c>
      <c r="AU657" s="208" t="s">
        <v>151</v>
      </c>
      <c r="AY657" s="201" t="s">
        <v>150</v>
      </c>
      <c r="BK657" s="209">
        <f>SUM(BK658:BK668)</f>
        <v>0</v>
      </c>
    </row>
    <row r="658" spans="1:65" s="2" customFormat="1" ht="16.5" customHeight="1">
      <c r="A658" s="33"/>
      <c r="B658" s="152"/>
      <c r="C658" s="153" t="s">
        <v>1868</v>
      </c>
      <c r="D658" s="153" t="s">
        <v>153</v>
      </c>
      <c r="E658" s="154" t="s">
        <v>1554</v>
      </c>
      <c r="F658" s="155" t="s">
        <v>1555</v>
      </c>
      <c r="G658" s="156" t="s">
        <v>451</v>
      </c>
      <c r="H658" s="157">
        <v>160</v>
      </c>
      <c r="I658" s="158"/>
      <c r="J658" s="159">
        <f t="shared" ref="J658:J667" si="110">ROUND(I658*H658,2)</f>
        <v>0</v>
      </c>
      <c r="K658" s="155" t="s">
        <v>3</v>
      </c>
      <c r="L658" s="34"/>
      <c r="M658" s="160" t="s">
        <v>3</v>
      </c>
      <c r="N658" s="161" t="s">
        <v>43</v>
      </c>
      <c r="O658" s="54"/>
      <c r="P658" s="162">
        <f t="shared" ref="P658:P667" si="111">O658*H658</f>
        <v>0</v>
      </c>
      <c r="Q658" s="162">
        <v>0</v>
      </c>
      <c r="R658" s="162">
        <f t="shared" ref="R658:R667" si="112">Q658*H658</f>
        <v>0</v>
      </c>
      <c r="S658" s="162">
        <v>0</v>
      </c>
      <c r="T658" s="163">
        <f t="shared" ref="T658:T667" si="113">S658*H658</f>
        <v>0</v>
      </c>
      <c r="U658" s="33"/>
      <c r="V658" s="33"/>
      <c r="W658" s="33"/>
      <c r="X658" s="33"/>
      <c r="Y658" s="33"/>
      <c r="Z658" s="33"/>
      <c r="AA658" s="33"/>
      <c r="AB658" s="33"/>
      <c r="AC658" s="33"/>
      <c r="AD658" s="33"/>
      <c r="AE658" s="33"/>
      <c r="AR658" s="164" t="s">
        <v>158</v>
      </c>
      <c r="AT658" s="164" t="s">
        <v>153</v>
      </c>
      <c r="AU658" s="164" t="s">
        <v>158</v>
      </c>
      <c r="AY658" s="18" t="s">
        <v>150</v>
      </c>
      <c r="BE658" s="165">
        <f t="shared" ref="BE658:BE667" si="114">IF(N658="základní",J658,0)</f>
        <v>0</v>
      </c>
      <c r="BF658" s="165">
        <f t="shared" ref="BF658:BF667" si="115">IF(N658="snížená",J658,0)</f>
        <v>0</v>
      </c>
      <c r="BG658" s="165">
        <f t="shared" ref="BG658:BG667" si="116">IF(N658="zákl. přenesená",J658,0)</f>
        <v>0</v>
      </c>
      <c r="BH658" s="165">
        <f t="shared" ref="BH658:BH667" si="117">IF(N658="sníž. přenesená",J658,0)</f>
        <v>0</v>
      </c>
      <c r="BI658" s="165">
        <f t="shared" ref="BI658:BI667" si="118">IF(N658="nulová",J658,0)</f>
        <v>0</v>
      </c>
      <c r="BJ658" s="18" t="s">
        <v>80</v>
      </c>
      <c r="BK658" s="165">
        <f t="shared" ref="BK658:BK667" si="119">ROUND(I658*H658,2)</f>
        <v>0</v>
      </c>
      <c r="BL658" s="18" t="s">
        <v>158</v>
      </c>
      <c r="BM658" s="164" t="s">
        <v>2314</v>
      </c>
    </row>
    <row r="659" spans="1:65" s="2" customFormat="1" ht="16.5" customHeight="1">
      <c r="A659" s="33"/>
      <c r="B659" s="152"/>
      <c r="C659" s="153" t="s">
        <v>2315</v>
      </c>
      <c r="D659" s="153" t="s">
        <v>153</v>
      </c>
      <c r="E659" s="154" t="s">
        <v>1751</v>
      </c>
      <c r="F659" s="155" t="s">
        <v>1752</v>
      </c>
      <c r="G659" s="156" t="s">
        <v>451</v>
      </c>
      <c r="H659" s="157">
        <v>120</v>
      </c>
      <c r="I659" s="158"/>
      <c r="J659" s="159">
        <f t="shared" si="110"/>
        <v>0</v>
      </c>
      <c r="K659" s="155" t="s">
        <v>3</v>
      </c>
      <c r="L659" s="34"/>
      <c r="M659" s="160" t="s">
        <v>3</v>
      </c>
      <c r="N659" s="161" t="s">
        <v>43</v>
      </c>
      <c r="O659" s="54"/>
      <c r="P659" s="162">
        <f t="shared" si="111"/>
        <v>0</v>
      </c>
      <c r="Q659" s="162">
        <v>0</v>
      </c>
      <c r="R659" s="162">
        <f t="shared" si="112"/>
        <v>0</v>
      </c>
      <c r="S659" s="162">
        <v>0</v>
      </c>
      <c r="T659" s="163">
        <f t="shared" si="113"/>
        <v>0</v>
      </c>
      <c r="U659" s="33"/>
      <c r="V659" s="33"/>
      <c r="W659" s="33"/>
      <c r="X659" s="33"/>
      <c r="Y659" s="33"/>
      <c r="Z659" s="33"/>
      <c r="AA659" s="33"/>
      <c r="AB659" s="33"/>
      <c r="AC659" s="33"/>
      <c r="AD659" s="33"/>
      <c r="AE659" s="33"/>
      <c r="AR659" s="164" t="s">
        <v>158</v>
      </c>
      <c r="AT659" s="164" t="s">
        <v>153</v>
      </c>
      <c r="AU659" s="164" t="s">
        <v>158</v>
      </c>
      <c r="AY659" s="18" t="s">
        <v>150</v>
      </c>
      <c r="BE659" s="165">
        <f t="shared" si="114"/>
        <v>0</v>
      </c>
      <c r="BF659" s="165">
        <f t="shared" si="115"/>
        <v>0</v>
      </c>
      <c r="BG659" s="165">
        <f t="shared" si="116"/>
        <v>0</v>
      </c>
      <c r="BH659" s="165">
        <f t="shared" si="117"/>
        <v>0</v>
      </c>
      <c r="BI659" s="165">
        <f t="shared" si="118"/>
        <v>0</v>
      </c>
      <c r="BJ659" s="18" t="s">
        <v>80</v>
      </c>
      <c r="BK659" s="165">
        <f t="shared" si="119"/>
        <v>0</v>
      </c>
      <c r="BL659" s="18" t="s">
        <v>158</v>
      </c>
      <c r="BM659" s="164" t="s">
        <v>2316</v>
      </c>
    </row>
    <row r="660" spans="1:65" s="2" customFormat="1" ht="16.5" customHeight="1">
      <c r="A660" s="33"/>
      <c r="B660" s="152"/>
      <c r="C660" s="153" t="s">
        <v>1871</v>
      </c>
      <c r="D660" s="153" t="s">
        <v>153</v>
      </c>
      <c r="E660" s="154" t="s">
        <v>2317</v>
      </c>
      <c r="F660" s="155" t="s">
        <v>2286</v>
      </c>
      <c r="G660" s="156" t="s">
        <v>1490</v>
      </c>
      <c r="H660" s="157">
        <v>26</v>
      </c>
      <c r="I660" s="158"/>
      <c r="J660" s="159">
        <f t="shared" si="110"/>
        <v>0</v>
      </c>
      <c r="K660" s="155" t="s">
        <v>3</v>
      </c>
      <c r="L660" s="34"/>
      <c r="M660" s="160" t="s">
        <v>3</v>
      </c>
      <c r="N660" s="161" t="s">
        <v>43</v>
      </c>
      <c r="O660" s="54"/>
      <c r="P660" s="162">
        <f t="shared" si="111"/>
        <v>0</v>
      </c>
      <c r="Q660" s="162">
        <v>0</v>
      </c>
      <c r="R660" s="162">
        <f t="shared" si="112"/>
        <v>0</v>
      </c>
      <c r="S660" s="162">
        <v>0</v>
      </c>
      <c r="T660" s="163">
        <f t="shared" si="113"/>
        <v>0</v>
      </c>
      <c r="U660" s="33"/>
      <c r="V660" s="33"/>
      <c r="W660" s="33"/>
      <c r="X660" s="33"/>
      <c r="Y660" s="33"/>
      <c r="Z660" s="33"/>
      <c r="AA660" s="33"/>
      <c r="AB660" s="33"/>
      <c r="AC660" s="33"/>
      <c r="AD660" s="33"/>
      <c r="AE660" s="33"/>
      <c r="AR660" s="164" t="s">
        <v>158</v>
      </c>
      <c r="AT660" s="164" t="s">
        <v>153</v>
      </c>
      <c r="AU660" s="164" t="s">
        <v>158</v>
      </c>
      <c r="AY660" s="18" t="s">
        <v>150</v>
      </c>
      <c r="BE660" s="165">
        <f t="shared" si="114"/>
        <v>0</v>
      </c>
      <c r="BF660" s="165">
        <f t="shared" si="115"/>
        <v>0</v>
      </c>
      <c r="BG660" s="165">
        <f t="shared" si="116"/>
        <v>0</v>
      </c>
      <c r="BH660" s="165">
        <f t="shared" si="117"/>
        <v>0</v>
      </c>
      <c r="BI660" s="165">
        <f t="shared" si="118"/>
        <v>0</v>
      </c>
      <c r="BJ660" s="18" t="s">
        <v>80</v>
      </c>
      <c r="BK660" s="165">
        <f t="shared" si="119"/>
        <v>0</v>
      </c>
      <c r="BL660" s="18" t="s">
        <v>158</v>
      </c>
      <c r="BM660" s="164" t="s">
        <v>2318</v>
      </c>
    </row>
    <row r="661" spans="1:65" s="2" customFormat="1" ht="16.5" customHeight="1">
      <c r="A661" s="33"/>
      <c r="B661" s="152"/>
      <c r="C661" s="153" t="s">
        <v>2319</v>
      </c>
      <c r="D661" s="153" t="s">
        <v>153</v>
      </c>
      <c r="E661" s="154" t="s">
        <v>2320</v>
      </c>
      <c r="F661" s="155" t="s">
        <v>2321</v>
      </c>
      <c r="G661" s="156" t="s">
        <v>1490</v>
      </c>
      <c r="H661" s="157">
        <v>16</v>
      </c>
      <c r="I661" s="158"/>
      <c r="J661" s="159">
        <f t="shared" si="110"/>
        <v>0</v>
      </c>
      <c r="K661" s="155" t="s">
        <v>3</v>
      </c>
      <c r="L661" s="34"/>
      <c r="M661" s="160" t="s">
        <v>3</v>
      </c>
      <c r="N661" s="161" t="s">
        <v>43</v>
      </c>
      <c r="O661" s="54"/>
      <c r="P661" s="162">
        <f t="shared" si="111"/>
        <v>0</v>
      </c>
      <c r="Q661" s="162">
        <v>0</v>
      </c>
      <c r="R661" s="162">
        <f t="shared" si="112"/>
        <v>0</v>
      </c>
      <c r="S661" s="162">
        <v>0</v>
      </c>
      <c r="T661" s="163">
        <f t="shared" si="113"/>
        <v>0</v>
      </c>
      <c r="U661" s="33"/>
      <c r="V661" s="33"/>
      <c r="W661" s="33"/>
      <c r="X661" s="33"/>
      <c r="Y661" s="33"/>
      <c r="Z661" s="33"/>
      <c r="AA661" s="33"/>
      <c r="AB661" s="33"/>
      <c r="AC661" s="33"/>
      <c r="AD661" s="33"/>
      <c r="AE661" s="33"/>
      <c r="AR661" s="164" t="s">
        <v>158</v>
      </c>
      <c r="AT661" s="164" t="s">
        <v>153</v>
      </c>
      <c r="AU661" s="164" t="s">
        <v>158</v>
      </c>
      <c r="AY661" s="18" t="s">
        <v>150</v>
      </c>
      <c r="BE661" s="165">
        <f t="shared" si="114"/>
        <v>0</v>
      </c>
      <c r="BF661" s="165">
        <f t="shared" si="115"/>
        <v>0</v>
      </c>
      <c r="BG661" s="165">
        <f t="shared" si="116"/>
        <v>0</v>
      </c>
      <c r="BH661" s="165">
        <f t="shared" si="117"/>
        <v>0</v>
      </c>
      <c r="BI661" s="165">
        <f t="shared" si="118"/>
        <v>0</v>
      </c>
      <c r="BJ661" s="18" t="s">
        <v>80</v>
      </c>
      <c r="BK661" s="165">
        <f t="shared" si="119"/>
        <v>0</v>
      </c>
      <c r="BL661" s="18" t="s">
        <v>158</v>
      </c>
      <c r="BM661" s="164" t="s">
        <v>2322</v>
      </c>
    </row>
    <row r="662" spans="1:65" s="2" customFormat="1" ht="16.5" customHeight="1">
      <c r="A662" s="33"/>
      <c r="B662" s="152"/>
      <c r="C662" s="153" t="s">
        <v>1874</v>
      </c>
      <c r="D662" s="153" t="s">
        <v>153</v>
      </c>
      <c r="E662" s="154" t="s">
        <v>2323</v>
      </c>
      <c r="F662" s="155" t="s">
        <v>2297</v>
      </c>
      <c r="G662" s="156" t="s">
        <v>451</v>
      </c>
      <c r="H662" s="157">
        <v>240</v>
      </c>
      <c r="I662" s="158"/>
      <c r="J662" s="159">
        <f t="shared" si="110"/>
        <v>0</v>
      </c>
      <c r="K662" s="155" t="s">
        <v>3</v>
      </c>
      <c r="L662" s="34"/>
      <c r="M662" s="160" t="s">
        <v>3</v>
      </c>
      <c r="N662" s="161" t="s">
        <v>43</v>
      </c>
      <c r="O662" s="54"/>
      <c r="P662" s="162">
        <f t="shared" si="111"/>
        <v>0</v>
      </c>
      <c r="Q662" s="162">
        <v>0</v>
      </c>
      <c r="R662" s="162">
        <f t="shared" si="112"/>
        <v>0</v>
      </c>
      <c r="S662" s="162">
        <v>0</v>
      </c>
      <c r="T662" s="163">
        <f t="shared" si="113"/>
        <v>0</v>
      </c>
      <c r="U662" s="33"/>
      <c r="V662" s="33"/>
      <c r="W662" s="33"/>
      <c r="X662" s="33"/>
      <c r="Y662" s="33"/>
      <c r="Z662" s="33"/>
      <c r="AA662" s="33"/>
      <c r="AB662" s="33"/>
      <c r="AC662" s="33"/>
      <c r="AD662" s="33"/>
      <c r="AE662" s="33"/>
      <c r="AR662" s="164" t="s">
        <v>158</v>
      </c>
      <c r="AT662" s="164" t="s">
        <v>153</v>
      </c>
      <c r="AU662" s="164" t="s">
        <v>158</v>
      </c>
      <c r="AY662" s="18" t="s">
        <v>150</v>
      </c>
      <c r="BE662" s="165">
        <f t="shared" si="114"/>
        <v>0</v>
      </c>
      <c r="BF662" s="165">
        <f t="shared" si="115"/>
        <v>0</v>
      </c>
      <c r="BG662" s="165">
        <f t="shared" si="116"/>
        <v>0</v>
      </c>
      <c r="BH662" s="165">
        <f t="shared" si="117"/>
        <v>0</v>
      </c>
      <c r="BI662" s="165">
        <f t="shared" si="118"/>
        <v>0</v>
      </c>
      <c r="BJ662" s="18" t="s">
        <v>80</v>
      </c>
      <c r="BK662" s="165">
        <f t="shared" si="119"/>
        <v>0</v>
      </c>
      <c r="BL662" s="18" t="s">
        <v>158</v>
      </c>
      <c r="BM662" s="164" t="s">
        <v>2324</v>
      </c>
    </row>
    <row r="663" spans="1:65" s="2" customFormat="1" ht="16.5" customHeight="1">
      <c r="A663" s="33"/>
      <c r="B663" s="152"/>
      <c r="C663" s="153" t="s">
        <v>2325</v>
      </c>
      <c r="D663" s="153" t="s">
        <v>153</v>
      </c>
      <c r="E663" s="154" t="s">
        <v>2326</v>
      </c>
      <c r="F663" s="155" t="s">
        <v>2300</v>
      </c>
      <c r="G663" s="156" t="s">
        <v>451</v>
      </c>
      <c r="H663" s="157">
        <v>100</v>
      </c>
      <c r="I663" s="158"/>
      <c r="J663" s="159">
        <f t="shared" si="110"/>
        <v>0</v>
      </c>
      <c r="K663" s="155" t="s">
        <v>3</v>
      </c>
      <c r="L663" s="34"/>
      <c r="M663" s="160" t="s">
        <v>3</v>
      </c>
      <c r="N663" s="161" t="s">
        <v>43</v>
      </c>
      <c r="O663" s="54"/>
      <c r="P663" s="162">
        <f t="shared" si="111"/>
        <v>0</v>
      </c>
      <c r="Q663" s="162">
        <v>0</v>
      </c>
      <c r="R663" s="162">
        <f t="shared" si="112"/>
        <v>0</v>
      </c>
      <c r="S663" s="162">
        <v>0</v>
      </c>
      <c r="T663" s="163">
        <f t="shared" si="113"/>
        <v>0</v>
      </c>
      <c r="U663" s="33"/>
      <c r="V663" s="33"/>
      <c r="W663" s="33"/>
      <c r="X663" s="33"/>
      <c r="Y663" s="33"/>
      <c r="Z663" s="33"/>
      <c r="AA663" s="33"/>
      <c r="AB663" s="33"/>
      <c r="AC663" s="33"/>
      <c r="AD663" s="33"/>
      <c r="AE663" s="33"/>
      <c r="AR663" s="164" t="s">
        <v>158</v>
      </c>
      <c r="AT663" s="164" t="s">
        <v>153</v>
      </c>
      <c r="AU663" s="164" t="s">
        <v>158</v>
      </c>
      <c r="AY663" s="18" t="s">
        <v>150</v>
      </c>
      <c r="BE663" s="165">
        <f t="shared" si="114"/>
        <v>0</v>
      </c>
      <c r="BF663" s="165">
        <f t="shared" si="115"/>
        <v>0</v>
      </c>
      <c r="BG663" s="165">
        <f t="shared" si="116"/>
        <v>0</v>
      </c>
      <c r="BH663" s="165">
        <f t="shared" si="117"/>
        <v>0</v>
      </c>
      <c r="BI663" s="165">
        <f t="shared" si="118"/>
        <v>0</v>
      </c>
      <c r="BJ663" s="18" t="s">
        <v>80</v>
      </c>
      <c r="BK663" s="165">
        <f t="shared" si="119"/>
        <v>0</v>
      </c>
      <c r="BL663" s="18" t="s">
        <v>158</v>
      </c>
      <c r="BM663" s="164" t="s">
        <v>2327</v>
      </c>
    </row>
    <row r="664" spans="1:65" s="2" customFormat="1" ht="16.5" customHeight="1">
      <c r="A664" s="33"/>
      <c r="B664" s="152"/>
      <c r="C664" s="153" t="s">
        <v>1876</v>
      </c>
      <c r="D664" s="153" t="s">
        <v>153</v>
      </c>
      <c r="E664" s="154" t="s">
        <v>2328</v>
      </c>
      <c r="F664" s="155" t="s">
        <v>2329</v>
      </c>
      <c r="G664" s="156" t="s">
        <v>451</v>
      </c>
      <c r="H664" s="157">
        <v>340</v>
      </c>
      <c r="I664" s="158"/>
      <c r="J664" s="159">
        <f t="shared" si="110"/>
        <v>0</v>
      </c>
      <c r="K664" s="155" t="s">
        <v>3</v>
      </c>
      <c r="L664" s="34"/>
      <c r="M664" s="160" t="s">
        <v>3</v>
      </c>
      <c r="N664" s="161" t="s">
        <v>43</v>
      </c>
      <c r="O664" s="54"/>
      <c r="P664" s="162">
        <f t="shared" si="111"/>
        <v>0</v>
      </c>
      <c r="Q664" s="162">
        <v>0</v>
      </c>
      <c r="R664" s="162">
        <f t="shared" si="112"/>
        <v>0</v>
      </c>
      <c r="S664" s="162">
        <v>0</v>
      </c>
      <c r="T664" s="163">
        <f t="shared" si="113"/>
        <v>0</v>
      </c>
      <c r="U664" s="33"/>
      <c r="V664" s="33"/>
      <c r="W664" s="33"/>
      <c r="X664" s="33"/>
      <c r="Y664" s="33"/>
      <c r="Z664" s="33"/>
      <c r="AA664" s="33"/>
      <c r="AB664" s="33"/>
      <c r="AC664" s="33"/>
      <c r="AD664" s="33"/>
      <c r="AE664" s="33"/>
      <c r="AR664" s="164" t="s">
        <v>158</v>
      </c>
      <c r="AT664" s="164" t="s">
        <v>153</v>
      </c>
      <c r="AU664" s="164" t="s">
        <v>158</v>
      </c>
      <c r="AY664" s="18" t="s">
        <v>150</v>
      </c>
      <c r="BE664" s="165">
        <f t="shared" si="114"/>
        <v>0</v>
      </c>
      <c r="BF664" s="165">
        <f t="shared" si="115"/>
        <v>0</v>
      </c>
      <c r="BG664" s="165">
        <f t="shared" si="116"/>
        <v>0</v>
      </c>
      <c r="BH664" s="165">
        <f t="shared" si="117"/>
        <v>0</v>
      </c>
      <c r="BI664" s="165">
        <f t="shared" si="118"/>
        <v>0</v>
      </c>
      <c r="BJ664" s="18" t="s">
        <v>80</v>
      </c>
      <c r="BK664" s="165">
        <f t="shared" si="119"/>
        <v>0</v>
      </c>
      <c r="BL664" s="18" t="s">
        <v>158</v>
      </c>
      <c r="BM664" s="164" t="s">
        <v>2330</v>
      </c>
    </row>
    <row r="665" spans="1:65" s="2" customFormat="1" ht="16.5" customHeight="1">
      <c r="A665" s="33"/>
      <c r="B665" s="152"/>
      <c r="C665" s="153" t="s">
        <v>2331</v>
      </c>
      <c r="D665" s="153" t="s">
        <v>153</v>
      </c>
      <c r="E665" s="154" t="s">
        <v>2332</v>
      </c>
      <c r="F665" s="155" t="s">
        <v>2333</v>
      </c>
      <c r="G665" s="156" t="s">
        <v>1490</v>
      </c>
      <c r="H665" s="157">
        <v>36</v>
      </c>
      <c r="I665" s="158"/>
      <c r="J665" s="159">
        <f t="shared" si="110"/>
        <v>0</v>
      </c>
      <c r="K665" s="155" t="s">
        <v>3</v>
      </c>
      <c r="L665" s="34"/>
      <c r="M665" s="160" t="s">
        <v>3</v>
      </c>
      <c r="N665" s="161" t="s">
        <v>43</v>
      </c>
      <c r="O665" s="54"/>
      <c r="P665" s="162">
        <f t="shared" si="111"/>
        <v>0</v>
      </c>
      <c r="Q665" s="162">
        <v>0</v>
      </c>
      <c r="R665" s="162">
        <f t="shared" si="112"/>
        <v>0</v>
      </c>
      <c r="S665" s="162">
        <v>0</v>
      </c>
      <c r="T665" s="163">
        <f t="shared" si="113"/>
        <v>0</v>
      </c>
      <c r="U665" s="33"/>
      <c r="V665" s="33"/>
      <c r="W665" s="33"/>
      <c r="X665" s="33"/>
      <c r="Y665" s="33"/>
      <c r="Z665" s="33"/>
      <c r="AA665" s="33"/>
      <c r="AB665" s="33"/>
      <c r="AC665" s="33"/>
      <c r="AD665" s="33"/>
      <c r="AE665" s="33"/>
      <c r="AR665" s="164" t="s">
        <v>158</v>
      </c>
      <c r="AT665" s="164" t="s">
        <v>153</v>
      </c>
      <c r="AU665" s="164" t="s">
        <v>158</v>
      </c>
      <c r="AY665" s="18" t="s">
        <v>150</v>
      </c>
      <c r="BE665" s="165">
        <f t="shared" si="114"/>
        <v>0</v>
      </c>
      <c r="BF665" s="165">
        <f t="shared" si="115"/>
        <v>0</v>
      </c>
      <c r="BG665" s="165">
        <f t="shared" si="116"/>
        <v>0</v>
      </c>
      <c r="BH665" s="165">
        <f t="shared" si="117"/>
        <v>0</v>
      </c>
      <c r="BI665" s="165">
        <f t="shared" si="118"/>
        <v>0</v>
      </c>
      <c r="BJ665" s="18" t="s">
        <v>80</v>
      </c>
      <c r="BK665" s="165">
        <f t="shared" si="119"/>
        <v>0</v>
      </c>
      <c r="BL665" s="18" t="s">
        <v>158</v>
      </c>
      <c r="BM665" s="164" t="s">
        <v>2334</v>
      </c>
    </row>
    <row r="666" spans="1:65" s="2" customFormat="1" ht="16.5" customHeight="1">
      <c r="A666" s="33"/>
      <c r="B666" s="152"/>
      <c r="C666" s="153" t="s">
        <v>1878</v>
      </c>
      <c r="D666" s="153" t="s">
        <v>153</v>
      </c>
      <c r="E666" s="154" t="s">
        <v>1989</v>
      </c>
      <c r="F666" s="155" t="s">
        <v>1563</v>
      </c>
      <c r="G666" s="156" t="s">
        <v>1518</v>
      </c>
      <c r="H666" s="157">
        <v>12</v>
      </c>
      <c r="I666" s="158"/>
      <c r="J666" s="159">
        <f t="shared" si="110"/>
        <v>0</v>
      </c>
      <c r="K666" s="155" t="s">
        <v>3</v>
      </c>
      <c r="L666" s="34"/>
      <c r="M666" s="160" t="s">
        <v>3</v>
      </c>
      <c r="N666" s="161" t="s">
        <v>43</v>
      </c>
      <c r="O666" s="54"/>
      <c r="P666" s="162">
        <f t="shared" si="111"/>
        <v>0</v>
      </c>
      <c r="Q666" s="162">
        <v>0</v>
      </c>
      <c r="R666" s="162">
        <f t="shared" si="112"/>
        <v>0</v>
      </c>
      <c r="S666" s="162">
        <v>0</v>
      </c>
      <c r="T666" s="163">
        <f t="shared" si="113"/>
        <v>0</v>
      </c>
      <c r="U666" s="33"/>
      <c r="V666" s="33"/>
      <c r="W666" s="33"/>
      <c r="X666" s="33"/>
      <c r="Y666" s="33"/>
      <c r="Z666" s="33"/>
      <c r="AA666" s="33"/>
      <c r="AB666" s="33"/>
      <c r="AC666" s="33"/>
      <c r="AD666" s="33"/>
      <c r="AE666" s="33"/>
      <c r="AR666" s="164" t="s">
        <v>158</v>
      </c>
      <c r="AT666" s="164" t="s">
        <v>153</v>
      </c>
      <c r="AU666" s="164" t="s">
        <v>158</v>
      </c>
      <c r="AY666" s="18" t="s">
        <v>150</v>
      </c>
      <c r="BE666" s="165">
        <f t="shared" si="114"/>
        <v>0</v>
      </c>
      <c r="BF666" s="165">
        <f t="shared" si="115"/>
        <v>0</v>
      </c>
      <c r="BG666" s="165">
        <f t="shared" si="116"/>
        <v>0</v>
      </c>
      <c r="BH666" s="165">
        <f t="shared" si="117"/>
        <v>0</v>
      </c>
      <c r="BI666" s="165">
        <f t="shared" si="118"/>
        <v>0</v>
      </c>
      <c r="BJ666" s="18" t="s">
        <v>80</v>
      </c>
      <c r="BK666" s="165">
        <f t="shared" si="119"/>
        <v>0</v>
      </c>
      <c r="BL666" s="18" t="s">
        <v>158</v>
      </c>
      <c r="BM666" s="164" t="s">
        <v>2335</v>
      </c>
    </row>
    <row r="667" spans="1:65" s="2" customFormat="1" ht="16.5" customHeight="1">
      <c r="A667" s="33"/>
      <c r="B667" s="152"/>
      <c r="C667" s="153" t="s">
        <v>2336</v>
      </c>
      <c r="D667" s="153" t="s">
        <v>153</v>
      </c>
      <c r="E667" s="154" t="s">
        <v>2337</v>
      </c>
      <c r="F667" s="155" t="s">
        <v>2338</v>
      </c>
      <c r="G667" s="156" t="s">
        <v>1422</v>
      </c>
      <c r="H667" s="157">
        <v>6</v>
      </c>
      <c r="I667" s="158"/>
      <c r="J667" s="159">
        <f t="shared" si="110"/>
        <v>0</v>
      </c>
      <c r="K667" s="155" t="s">
        <v>3</v>
      </c>
      <c r="L667" s="34"/>
      <c r="M667" s="160" t="s">
        <v>3</v>
      </c>
      <c r="N667" s="161" t="s">
        <v>43</v>
      </c>
      <c r="O667" s="54"/>
      <c r="P667" s="162">
        <f t="shared" si="111"/>
        <v>0</v>
      </c>
      <c r="Q667" s="162">
        <v>0</v>
      </c>
      <c r="R667" s="162">
        <f t="shared" si="112"/>
        <v>0</v>
      </c>
      <c r="S667" s="162">
        <v>0</v>
      </c>
      <c r="T667" s="163">
        <f t="shared" si="113"/>
        <v>0</v>
      </c>
      <c r="U667" s="33"/>
      <c r="V667" s="33"/>
      <c r="W667" s="33"/>
      <c r="X667" s="33"/>
      <c r="Y667" s="33"/>
      <c r="Z667" s="33"/>
      <c r="AA667" s="33"/>
      <c r="AB667" s="33"/>
      <c r="AC667" s="33"/>
      <c r="AD667" s="33"/>
      <c r="AE667" s="33"/>
      <c r="AR667" s="164" t="s">
        <v>158</v>
      </c>
      <c r="AT667" s="164" t="s">
        <v>153</v>
      </c>
      <c r="AU667" s="164" t="s">
        <v>158</v>
      </c>
      <c r="AY667" s="18" t="s">
        <v>150</v>
      </c>
      <c r="BE667" s="165">
        <f t="shared" si="114"/>
        <v>0</v>
      </c>
      <c r="BF667" s="165">
        <f t="shared" si="115"/>
        <v>0</v>
      </c>
      <c r="BG667" s="165">
        <f t="shared" si="116"/>
        <v>0</v>
      </c>
      <c r="BH667" s="165">
        <f t="shared" si="117"/>
        <v>0</v>
      </c>
      <c r="BI667" s="165">
        <f t="shared" si="118"/>
        <v>0</v>
      </c>
      <c r="BJ667" s="18" t="s">
        <v>80</v>
      </c>
      <c r="BK667" s="165">
        <f t="shared" si="119"/>
        <v>0</v>
      </c>
      <c r="BL667" s="18" t="s">
        <v>158</v>
      </c>
      <c r="BM667" s="164" t="s">
        <v>2339</v>
      </c>
    </row>
    <row r="668" spans="1:65" s="2" customFormat="1" ht="29.25">
      <c r="A668" s="33"/>
      <c r="B668" s="34"/>
      <c r="C668" s="33"/>
      <c r="D668" s="167" t="s">
        <v>1491</v>
      </c>
      <c r="E668" s="33"/>
      <c r="F668" s="178" t="s">
        <v>1613</v>
      </c>
      <c r="G668" s="33"/>
      <c r="H668" s="33"/>
      <c r="I668" s="92"/>
      <c r="J668" s="33"/>
      <c r="K668" s="33"/>
      <c r="L668" s="34"/>
      <c r="M668" s="176"/>
      <c r="N668" s="177"/>
      <c r="O668" s="54"/>
      <c r="P668" s="54"/>
      <c r="Q668" s="54"/>
      <c r="R668" s="54"/>
      <c r="S668" s="54"/>
      <c r="T668" s="55"/>
      <c r="U668" s="33"/>
      <c r="V668" s="33"/>
      <c r="W668" s="33"/>
      <c r="X668" s="33"/>
      <c r="Y668" s="33"/>
      <c r="Z668" s="33"/>
      <c r="AA668" s="33"/>
      <c r="AB668" s="33"/>
      <c r="AC668" s="33"/>
      <c r="AD668" s="33"/>
      <c r="AE668" s="33"/>
      <c r="AT668" s="18" t="s">
        <v>1491</v>
      </c>
      <c r="AU668" s="18" t="s">
        <v>158</v>
      </c>
    </row>
    <row r="669" spans="1:65" s="15" customFormat="1" ht="20.85" customHeight="1">
      <c r="B669" s="200"/>
      <c r="D669" s="201" t="s">
        <v>71</v>
      </c>
      <c r="E669" s="201" t="s">
        <v>1627</v>
      </c>
      <c r="F669" s="201" t="s">
        <v>1628</v>
      </c>
      <c r="I669" s="202"/>
      <c r="J669" s="203">
        <f>BK669</f>
        <v>0</v>
      </c>
      <c r="L669" s="200"/>
      <c r="M669" s="204"/>
      <c r="N669" s="205"/>
      <c r="O669" s="205"/>
      <c r="P669" s="206">
        <f>SUM(P670:P675)</f>
        <v>0</v>
      </c>
      <c r="Q669" s="205"/>
      <c r="R669" s="206">
        <f>SUM(R670:R675)</f>
        <v>0</v>
      </c>
      <c r="S669" s="205"/>
      <c r="T669" s="207">
        <f>SUM(T670:T675)</f>
        <v>0</v>
      </c>
      <c r="AR669" s="201" t="s">
        <v>80</v>
      </c>
      <c r="AT669" s="208" t="s">
        <v>71</v>
      </c>
      <c r="AU669" s="208" t="s">
        <v>151</v>
      </c>
      <c r="AY669" s="201" t="s">
        <v>150</v>
      </c>
      <c r="BK669" s="209">
        <f>SUM(BK670:BK675)</f>
        <v>0</v>
      </c>
    </row>
    <row r="670" spans="1:65" s="2" customFormat="1" ht="16.5" customHeight="1">
      <c r="A670" s="33"/>
      <c r="B670" s="152"/>
      <c r="C670" s="153" t="s">
        <v>1880</v>
      </c>
      <c r="D670" s="153" t="s">
        <v>153</v>
      </c>
      <c r="E670" s="154" t="s">
        <v>2340</v>
      </c>
      <c r="F670" s="155" t="s">
        <v>2341</v>
      </c>
      <c r="G670" s="156" t="s">
        <v>451</v>
      </c>
      <c r="H670" s="157">
        <v>2500</v>
      </c>
      <c r="I670" s="158"/>
      <c r="J670" s="159">
        <f>ROUND(I670*H670,2)</f>
        <v>0</v>
      </c>
      <c r="K670" s="155" t="s">
        <v>3</v>
      </c>
      <c r="L670" s="34"/>
      <c r="M670" s="160" t="s">
        <v>3</v>
      </c>
      <c r="N670" s="161" t="s">
        <v>43</v>
      </c>
      <c r="O670" s="54"/>
      <c r="P670" s="162">
        <f>O670*H670</f>
        <v>0</v>
      </c>
      <c r="Q670" s="162">
        <v>0</v>
      </c>
      <c r="R670" s="162">
        <f>Q670*H670</f>
        <v>0</v>
      </c>
      <c r="S670" s="162">
        <v>0</v>
      </c>
      <c r="T670" s="163">
        <f>S670*H670</f>
        <v>0</v>
      </c>
      <c r="U670" s="33"/>
      <c r="V670" s="33"/>
      <c r="W670" s="33"/>
      <c r="X670" s="33"/>
      <c r="Y670" s="33"/>
      <c r="Z670" s="33"/>
      <c r="AA670" s="33"/>
      <c r="AB670" s="33"/>
      <c r="AC670" s="33"/>
      <c r="AD670" s="33"/>
      <c r="AE670" s="33"/>
      <c r="AR670" s="164" t="s">
        <v>158</v>
      </c>
      <c r="AT670" s="164" t="s">
        <v>153</v>
      </c>
      <c r="AU670" s="164" t="s">
        <v>158</v>
      </c>
      <c r="AY670" s="18" t="s">
        <v>150</v>
      </c>
      <c r="BE670" s="165">
        <f>IF(N670="základní",J670,0)</f>
        <v>0</v>
      </c>
      <c r="BF670" s="165">
        <f>IF(N670="snížená",J670,0)</f>
        <v>0</v>
      </c>
      <c r="BG670" s="165">
        <f>IF(N670="zákl. přenesená",J670,0)</f>
        <v>0</v>
      </c>
      <c r="BH670" s="165">
        <f>IF(N670="sníž. přenesená",J670,0)</f>
        <v>0</v>
      </c>
      <c r="BI670" s="165">
        <f>IF(N670="nulová",J670,0)</f>
        <v>0</v>
      </c>
      <c r="BJ670" s="18" t="s">
        <v>80</v>
      </c>
      <c r="BK670" s="165">
        <f>ROUND(I670*H670,2)</f>
        <v>0</v>
      </c>
      <c r="BL670" s="18" t="s">
        <v>158</v>
      </c>
      <c r="BM670" s="164" t="s">
        <v>2342</v>
      </c>
    </row>
    <row r="671" spans="1:65" s="2" customFormat="1" ht="19.5">
      <c r="A671" s="33"/>
      <c r="B671" s="34"/>
      <c r="C671" s="33"/>
      <c r="D671" s="167" t="s">
        <v>1491</v>
      </c>
      <c r="E671" s="33"/>
      <c r="F671" s="178" t="s">
        <v>2088</v>
      </c>
      <c r="G671" s="33"/>
      <c r="H671" s="33"/>
      <c r="I671" s="92"/>
      <c r="J671" s="33"/>
      <c r="K671" s="33"/>
      <c r="L671" s="34"/>
      <c r="M671" s="176"/>
      <c r="N671" s="177"/>
      <c r="O671" s="54"/>
      <c r="P671" s="54"/>
      <c r="Q671" s="54"/>
      <c r="R671" s="54"/>
      <c r="S671" s="54"/>
      <c r="T671" s="55"/>
      <c r="U671" s="33"/>
      <c r="V671" s="33"/>
      <c r="W671" s="33"/>
      <c r="X671" s="33"/>
      <c r="Y671" s="33"/>
      <c r="Z671" s="33"/>
      <c r="AA671" s="33"/>
      <c r="AB671" s="33"/>
      <c r="AC671" s="33"/>
      <c r="AD671" s="33"/>
      <c r="AE671" s="33"/>
      <c r="AT671" s="18" t="s">
        <v>1491</v>
      </c>
      <c r="AU671" s="18" t="s">
        <v>158</v>
      </c>
    </row>
    <row r="672" spans="1:65" s="2" customFormat="1" ht="16.5" customHeight="1">
      <c r="A672" s="33"/>
      <c r="B672" s="152"/>
      <c r="C672" s="153" t="s">
        <v>2343</v>
      </c>
      <c r="D672" s="153" t="s">
        <v>153</v>
      </c>
      <c r="E672" s="154" t="s">
        <v>2344</v>
      </c>
      <c r="F672" s="155" t="s">
        <v>2345</v>
      </c>
      <c r="G672" s="156" t="s">
        <v>451</v>
      </c>
      <c r="H672" s="157">
        <v>12</v>
      </c>
      <c r="I672" s="158"/>
      <c r="J672" s="159">
        <f>ROUND(I672*H672,2)</f>
        <v>0</v>
      </c>
      <c r="K672" s="155" t="s">
        <v>3</v>
      </c>
      <c r="L672" s="34"/>
      <c r="M672" s="160" t="s">
        <v>3</v>
      </c>
      <c r="N672" s="161" t="s">
        <v>43</v>
      </c>
      <c r="O672" s="54"/>
      <c r="P672" s="162">
        <f>O672*H672</f>
        <v>0</v>
      </c>
      <c r="Q672" s="162">
        <v>0</v>
      </c>
      <c r="R672" s="162">
        <f>Q672*H672</f>
        <v>0</v>
      </c>
      <c r="S672" s="162">
        <v>0</v>
      </c>
      <c r="T672" s="163">
        <f>S672*H672</f>
        <v>0</v>
      </c>
      <c r="U672" s="33"/>
      <c r="V672" s="33"/>
      <c r="W672" s="33"/>
      <c r="X672" s="33"/>
      <c r="Y672" s="33"/>
      <c r="Z672" s="33"/>
      <c r="AA672" s="33"/>
      <c r="AB672" s="33"/>
      <c r="AC672" s="33"/>
      <c r="AD672" s="33"/>
      <c r="AE672" s="33"/>
      <c r="AR672" s="164" t="s">
        <v>158</v>
      </c>
      <c r="AT672" s="164" t="s">
        <v>153</v>
      </c>
      <c r="AU672" s="164" t="s">
        <v>158</v>
      </c>
      <c r="AY672" s="18" t="s">
        <v>150</v>
      </c>
      <c r="BE672" s="165">
        <f>IF(N672="základní",J672,0)</f>
        <v>0</v>
      </c>
      <c r="BF672" s="165">
        <f>IF(N672="snížená",J672,0)</f>
        <v>0</v>
      </c>
      <c r="BG672" s="165">
        <f>IF(N672="zákl. přenesená",J672,0)</f>
        <v>0</v>
      </c>
      <c r="BH672" s="165">
        <f>IF(N672="sníž. přenesená",J672,0)</f>
        <v>0</v>
      </c>
      <c r="BI672" s="165">
        <f>IF(N672="nulová",J672,0)</f>
        <v>0</v>
      </c>
      <c r="BJ672" s="18" t="s">
        <v>80</v>
      </c>
      <c r="BK672" s="165">
        <f>ROUND(I672*H672,2)</f>
        <v>0</v>
      </c>
      <c r="BL672" s="18" t="s">
        <v>158</v>
      </c>
      <c r="BM672" s="164" t="s">
        <v>2346</v>
      </c>
    </row>
    <row r="673" spans="1:65" s="2" customFormat="1" ht="19.5">
      <c r="A673" s="33"/>
      <c r="B673" s="34"/>
      <c r="C673" s="33"/>
      <c r="D673" s="167" t="s">
        <v>1491</v>
      </c>
      <c r="E673" s="33"/>
      <c r="F673" s="178" t="s">
        <v>2088</v>
      </c>
      <c r="G673" s="33"/>
      <c r="H673" s="33"/>
      <c r="I673" s="92"/>
      <c r="J673" s="33"/>
      <c r="K673" s="33"/>
      <c r="L673" s="34"/>
      <c r="M673" s="176"/>
      <c r="N673" s="177"/>
      <c r="O673" s="54"/>
      <c r="P673" s="54"/>
      <c r="Q673" s="54"/>
      <c r="R673" s="54"/>
      <c r="S673" s="54"/>
      <c r="T673" s="55"/>
      <c r="U673" s="33"/>
      <c r="V673" s="33"/>
      <c r="W673" s="33"/>
      <c r="X673" s="33"/>
      <c r="Y673" s="33"/>
      <c r="Z673" s="33"/>
      <c r="AA673" s="33"/>
      <c r="AB673" s="33"/>
      <c r="AC673" s="33"/>
      <c r="AD673" s="33"/>
      <c r="AE673" s="33"/>
      <c r="AT673" s="18" t="s">
        <v>1491</v>
      </c>
      <c r="AU673" s="18" t="s">
        <v>158</v>
      </c>
    </row>
    <row r="674" spans="1:65" s="2" customFormat="1" ht="16.5" customHeight="1">
      <c r="A674" s="33"/>
      <c r="B674" s="152"/>
      <c r="C674" s="153" t="s">
        <v>1883</v>
      </c>
      <c r="D674" s="153" t="s">
        <v>153</v>
      </c>
      <c r="E674" s="154" t="s">
        <v>2347</v>
      </c>
      <c r="F674" s="155" t="s">
        <v>2348</v>
      </c>
      <c r="G674" s="156" t="s">
        <v>451</v>
      </c>
      <c r="H674" s="157">
        <v>250</v>
      </c>
      <c r="I674" s="158"/>
      <c r="J674" s="159">
        <f>ROUND(I674*H674,2)</f>
        <v>0</v>
      </c>
      <c r="K674" s="155" t="s">
        <v>3</v>
      </c>
      <c r="L674" s="34"/>
      <c r="M674" s="160" t="s">
        <v>3</v>
      </c>
      <c r="N674" s="161" t="s">
        <v>43</v>
      </c>
      <c r="O674" s="54"/>
      <c r="P674" s="162">
        <f>O674*H674</f>
        <v>0</v>
      </c>
      <c r="Q674" s="162">
        <v>0</v>
      </c>
      <c r="R674" s="162">
        <f>Q674*H674</f>
        <v>0</v>
      </c>
      <c r="S674" s="162">
        <v>0</v>
      </c>
      <c r="T674" s="163">
        <f>S674*H674</f>
        <v>0</v>
      </c>
      <c r="U674" s="33"/>
      <c r="V674" s="33"/>
      <c r="W674" s="33"/>
      <c r="X674" s="33"/>
      <c r="Y674" s="33"/>
      <c r="Z674" s="33"/>
      <c r="AA674" s="33"/>
      <c r="AB674" s="33"/>
      <c r="AC674" s="33"/>
      <c r="AD674" s="33"/>
      <c r="AE674" s="33"/>
      <c r="AR674" s="164" t="s">
        <v>158</v>
      </c>
      <c r="AT674" s="164" t="s">
        <v>153</v>
      </c>
      <c r="AU674" s="164" t="s">
        <v>158</v>
      </c>
      <c r="AY674" s="18" t="s">
        <v>150</v>
      </c>
      <c r="BE674" s="165">
        <f>IF(N674="základní",J674,0)</f>
        <v>0</v>
      </c>
      <c r="BF674" s="165">
        <f>IF(N674="snížená",J674,0)</f>
        <v>0</v>
      </c>
      <c r="BG674" s="165">
        <f>IF(N674="zákl. přenesená",J674,0)</f>
        <v>0</v>
      </c>
      <c r="BH674" s="165">
        <f>IF(N674="sníž. přenesená",J674,0)</f>
        <v>0</v>
      </c>
      <c r="BI674" s="165">
        <f>IF(N674="nulová",J674,0)</f>
        <v>0</v>
      </c>
      <c r="BJ674" s="18" t="s">
        <v>80</v>
      </c>
      <c r="BK674" s="165">
        <f>ROUND(I674*H674,2)</f>
        <v>0</v>
      </c>
      <c r="BL674" s="18" t="s">
        <v>158</v>
      </c>
      <c r="BM674" s="164" t="s">
        <v>2349</v>
      </c>
    </row>
    <row r="675" spans="1:65" s="2" customFormat="1" ht="19.5">
      <c r="A675" s="33"/>
      <c r="B675" s="34"/>
      <c r="C675" s="33"/>
      <c r="D675" s="167" t="s">
        <v>1491</v>
      </c>
      <c r="E675" s="33"/>
      <c r="F675" s="178" t="s">
        <v>2088</v>
      </c>
      <c r="G675" s="33"/>
      <c r="H675" s="33"/>
      <c r="I675" s="92"/>
      <c r="J675" s="33"/>
      <c r="K675" s="33"/>
      <c r="L675" s="34"/>
      <c r="M675" s="176"/>
      <c r="N675" s="177"/>
      <c r="O675" s="54"/>
      <c r="P675" s="54"/>
      <c r="Q675" s="54"/>
      <c r="R675" s="54"/>
      <c r="S675" s="54"/>
      <c r="T675" s="55"/>
      <c r="U675" s="33"/>
      <c r="V675" s="33"/>
      <c r="W675" s="33"/>
      <c r="X675" s="33"/>
      <c r="Y675" s="33"/>
      <c r="Z675" s="33"/>
      <c r="AA675" s="33"/>
      <c r="AB675" s="33"/>
      <c r="AC675" s="33"/>
      <c r="AD675" s="33"/>
      <c r="AE675" s="33"/>
      <c r="AT675" s="18" t="s">
        <v>1491</v>
      </c>
      <c r="AU675" s="18" t="s">
        <v>158</v>
      </c>
    </row>
    <row r="676" spans="1:65" s="15" customFormat="1" ht="20.85" customHeight="1">
      <c r="B676" s="200"/>
      <c r="D676" s="201" t="s">
        <v>71</v>
      </c>
      <c r="E676" s="201" t="s">
        <v>1631</v>
      </c>
      <c r="F676" s="201" t="s">
        <v>1632</v>
      </c>
      <c r="I676" s="202"/>
      <c r="J676" s="203">
        <f>BK676</f>
        <v>0</v>
      </c>
      <c r="L676" s="200"/>
      <c r="M676" s="204"/>
      <c r="N676" s="205"/>
      <c r="O676" s="205"/>
      <c r="P676" s="206">
        <f>SUM(P677:P680)</f>
        <v>0</v>
      </c>
      <c r="Q676" s="205"/>
      <c r="R676" s="206">
        <f>SUM(R677:R680)</f>
        <v>0</v>
      </c>
      <c r="S676" s="205"/>
      <c r="T676" s="207">
        <f>SUM(T677:T680)</f>
        <v>0</v>
      </c>
      <c r="AR676" s="201" t="s">
        <v>80</v>
      </c>
      <c r="AT676" s="208" t="s">
        <v>71</v>
      </c>
      <c r="AU676" s="208" t="s">
        <v>151</v>
      </c>
      <c r="AY676" s="201" t="s">
        <v>150</v>
      </c>
      <c r="BK676" s="209">
        <f>SUM(BK677:BK680)</f>
        <v>0</v>
      </c>
    </row>
    <row r="677" spans="1:65" s="2" customFormat="1" ht="16.5" customHeight="1">
      <c r="A677" s="33"/>
      <c r="B677" s="152"/>
      <c r="C677" s="153" t="s">
        <v>2350</v>
      </c>
      <c r="D677" s="153" t="s">
        <v>153</v>
      </c>
      <c r="E677" s="154" t="s">
        <v>2351</v>
      </c>
      <c r="F677" s="155" t="s">
        <v>2352</v>
      </c>
      <c r="G677" s="156" t="s">
        <v>451</v>
      </c>
      <c r="H677" s="157">
        <v>2500</v>
      </c>
      <c r="I677" s="158"/>
      <c r="J677" s="159">
        <f>ROUND(I677*H677,2)</f>
        <v>0</v>
      </c>
      <c r="K677" s="155" t="s">
        <v>3</v>
      </c>
      <c r="L677" s="34"/>
      <c r="M677" s="160" t="s">
        <v>3</v>
      </c>
      <c r="N677" s="161" t="s">
        <v>43</v>
      </c>
      <c r="O677" s="54"/>
      <c r="P677" s="162">
        <f>O677*H677</f>
        <v>0</v>
      </c>
      <c r="Q677" s="162">
        <v>0</v>
      </c>
      <c r="R677" s="162">
        <f>Q677*H677</f>
        <v>0</v>
      </c>
      <c r="S677" s="162">
        <v>0</v>
      </c>
      <c r="T677" s="163">
        <f>S677*H677</f>
        <v>0</v>
      </c>
      <c r="U677" s="33"/>
      <c r="V677" s="33"/>
      <c r="W677" s="33"/>
      <c r="X677" s="33"/>
      <c r="Y677" s="33"/>
      <c r="Z677" s="33"/>
      <c r="AA677" s="33"/>
      <c r="AB677" s="33"/>
      <c r="AC677" s="33"/>
      <c r="AD677" s="33"/>
      <c r="AE677" s="33"/>
      <c r="AR677" s="164" t="s">
        <v>158</v>
      </c>
      <c r="AT677" s="164" t="s">
        <v>153</v>
      </c>
      <c r="AU677" s="164" t="s">
        <v>158</v>
      </c>
      <c r="AY677" s="18" t="s">
        <v>150</v>
      </c>
      <c r="BE677" s="165">
        <f>IF(N677="základní",J677,0)</f>
        <v>0</v>
      </c>
      <c r="BF677" s="165">
        <f>IF(N677="snížená",J677,0)</f>
        <v>0</v>
      </c>
      <c r="BG677" s="165">
        <f>IF(N677="zákl. přenesená",J677,0)</f>
        <v>0</v>
      </c>
      <c r="BH677" s="165">
        <f>IF(N677="sníž. přenesená",J677,0)</f>
        <v>0</v>
      </c>
      <c r="BI677" s="165">
        <f>IF(N677="nulová",J677,0)</f>
        <v>0</v>
      </c>
      <c r="BJ677" s="18" t="s">
        <v>80</v>
      </c>
      <c r="BK677" s="165">
        <f>ROUND(I677*H677,2)</f>
        <v>0</v>
      </c>
      <c r="BL677" s="18" t="s">
        <v>158</v>
      </c>
      <c r="BM677" s="164" t="s">
        <v>2353</v>
      </c>
    </row>
    <row r="678" spans="1:65" s="2" customFormat="1" ht="16.5" customHeight="1">
      <c r="A678" s="33"/>
      <c r="B678" s="152"/>
      <c r="C678" s="153" t="s">
        <v>1885</v>
      </c>
      <c r="D678" s="153" t="s">
        <v>153</v>
      </c>
      <c r="E678" s="154" t="s">
        <v>2354</v>
      </c>
      <c r="F678" s="155" t="s">
        <v>2355</v>
      </c>
      <c r="G678" s="156" t="s">
        <v>451</v>
      </c>
      <c r="H678" s="157">
        <v>12</v>
      </c>
      <c r="I678" s="158"/>
      <c r="J678" s="159">
        <f>ROUND(I678*H678,2)</f>
        <v>0</v>
      </c>
      <c r="K678" s="155" t="s">
        <v>3</v>
      </c>
      <c r="L678" s="34"/>
      <c r="M678" s="160" t="s">
        <v>3</v>
      </c>
      <c r="N678" s="161" t="s">
        <v>43</v>
      </c>
      <c r="O678" s="54"/>
      <c r="P678" s="162">
        <f>O678*H678</f>
        <v>0</v>
      </c>
      <c r="Q678" s="162">
        <v>0</v>
      </c>
      <c r="R678" s="162">
        <f>Q678*H678</f>
        <v>0</v>
      </c>
      <c r="S678" s="162">
        <v>0</v>
      </c>
      <c r="T678" s="163">
        <f>S678*H678</f>
        <v>0</v>
      </c>
      <c r="U678" s="33"/>
      <c r="V678" s="33"/>
      <c r="W678" s="33"/>
      <c r="X678" s="33"/>
      <c r="Y678" s="33"/>
      <c r="Z678" s="33"/>
      <c r="AA678" s="33"/>
      <c r="AB678" s="33"/>
      <c r="AC678" s="33"/>
      <c r="AD678" s="33"/>
      <c r="AE678" s="33"/>
      <c r="AR678" s="164" t="s">
        <v>158</v>
      </c>
      <c r="AT678" s="164" t="s">
        <v>153</v>
      </c>
      <c r="AU678" s="164" t="s">
        <v>158</v>
      </c>
      <c r="AY678" s="18" t="s">
        <v>150</v>
      </c>
      <c r="BE678" s="165">
        <f>IF(N678="základní",J678,0)</f>
        <v>0</v>
      </c>
      <c r="BF678" s="165">
        <f>IF(N678="snížená",J678,0)</f>
        <v>0</v>
      </c>
      <c r="BG678" s="165">
        <f>IF(N678="zákl. přenesená",J678,0)</f>
        <v>0</v>
      </c>
      <c r="BH678" s="165">
        <f>IF(N678="sníž. přenesená",J678,0)</f>
        <v>0</v>
      </c>
      <c r="BI678" s="165">
        <f>IF(N678="nulová",J678,0)</f>
        <v>0</v>
      </c>
      <c r="BJ678" s="18" t="s">
        <v>80</v>
      </c>
      <c r="BK678" s="165">
        <f>ROUND(I678*H678,2)</f>
        <v>0</v>
      </c>
      <c r="BL678" s="18" t="s">
        <v>158</v>
      </c>
      <c r="BM678" s="164" t="s">
        <v>2356</v>
      </c>
    </row>
    <row r="679" spans="1:65" s="2" customFormat="1" ht="16.5" customHeight="1">
      <c r="A679" s="33"/>
      <c r="B679" s="152"/>
      <c r="C679" s="153" t="s">
        <v>2357</v>
      </c>
      <c r="D679" s="153" t="s">
        <v>153</v>
      </c>
      <c r="E679" s="154" t="s">
        <v>2358</v>
      </c>
      <c r="F679" s="155" t="s">
        <v>2359</v>
      </c>
      <c r="G679" s="156" t="s">
        <v>451</v>
      </c>
      <c r="H679" s="157">
        <v>340</v>
      </c>
      <c r="I679" s="158"/>
      <c r="J679" s="159">
        <f>ROUND(I679*H679,2)</f>
        <v>0</v>
      </c>
      <c r="K679" s="155" t="s">
        <v>3</v>
      </c>
      <c r="L679" s="34"/>
      <c r="M679" s="160" t="s">
        <v>3</v>
      </c>
      <c r="N679" s="161" t="s">
        <v>43</v>
      </c>
      <c r="O679" s="54"/>
      <c r="P679" s="162">
        <f>O679*H679</f>
        <v>0</v>
      </c>
      <c r="Q679" s="162">
        <v>0</v>
      </c>
      <c r="R679" s="162">
        <f>Q679*H679</f>
        <v>0</v>
      </c>
      <c r="S679" s="162">
        <v>0</v>
      </c>
      <c r="T679" s="163">
        <f>S679*H679</f>
        <v>0</v>
      </c>
      <c r="U679" s="33"/>
      <c r="V679" s="33"/>
      <c r="W679" s="33"/>
      <c r="X679" s="33"/>
      <c r="Y679" s="33"/>
      <c r="Z679" s="33"/>
      <c r="AA679" s="33"/>
      <c r="AB679" s="33"/>
      <c r="AC679" s="33"/>
      <c r="AD679" s="33"/>
      <c r="AE679" s="33"/>
      <c r="AR679" s="164" t="s">
        <v>158</v>
      </c>
      <c r="AT679" s="164" t="s">
        <v>153</v>
      </c>
      <c r="AU679" s="164" t="s">
        <v>158</v>
      </c>
      <c r="AY679" s="18" t="s">
        <v>150</v>
      </c>
      <c r="BE679" s="165">
        <f>IF(N679="základní",J679,0)</f>
        <v>0</v>
      </c>
      <c r="BF679" s="165">
        <f>IF(N679="snížená",J679,0)</f>
        <v>0</v>
      </c>
      <c r="BG679" s="165">
        <f>IF(N679="zákl. přenesená",J679,0)</f>
        <v>0</v>
      </c>
      <c r="BH679" s="165">
        <f>IF(N679="sníž. přenesená",J679,0)</f>
        <v>0</v>
      </c>
      <c r="BI679" s="165">
        <f>IF(N679="nulová",J679,0)</f>
        <v>0</v>
      </c>
      <c r="BJ679" s="18" t="s">
        <v>80</v>
      </c>
      <c r="BK679" s="165">
        <f>ROUND(I679*H679,2)</f>
        <v>0</v>
      </c>
      <c r="BL679" s="18" t="s">
        <v>158</v>
      </c>
      <c r="BM679" s="164" t="s">
        <v>2360</v>
      </c>
    </row>
    <row r="680" spans="1:65" s="2" customFormat="1" ht="29.25">
      <c r="A680" s="33"/>
      <c r="B680" s="34"/>
      <c r="C680" s="33"/>
      <c r="D680" s="167" t="s">
        <v>1491</v>
      </c>
      <c r="E680" s="33"/>
      <c r="F680" s="178" t="s">
        <v>1613</v>
      </c>
      <c r="G680" s="33"/>
      <c r="H680" s="33"/>
      <c r="I680" s="92"/>
      <c r="J680" s="33"/>
      <c r="K680" s="33"/>
      <c r="L680" s="34"/>
      <c r="M680" s="176"/>
      <c r="N680" s="177"/>
      <c r="O680" s="54"/>
      <c r="P680" s="54"/>
      <c r="Q680" s="54"/>
      <c r="R680" s="54"/>
      <c r="S680" s="54"/>
      <c r="T680" s="55"/>
      <c r="U680" s="33"/>
      <c r="V680" s="33"/>
      <c r="W680" s="33"/>
      <c r="X680" s="33"/>
      <c r="Y680" s="33"/>
      <c r="Z680" s="33"/>
      <c r="AA680" s="33"/>
      <c r="AB680" s="33"/>
      <c r="AC680" s="33"/>
      <c r="AD680" s="33"/>
      <c r="AE680" s="33"/>
      <c r="AT680" s="18" t="s">
        <v>1491</v>
      </c>
      <c r="AU680" s="18" t="s">
        <v>158</v>
      </c>
    </row>
    <row r="681" spans="1:65" s="15" customFormat="1" ht="20.85" customHeight="1">
      <c r="B681" s="200"/>
      <c r="D681" s="201" t="s">
        <v>71</v>
      </c>
      <c r="E681" s="201" t="s">
        <v>1564</v>
      </c>
      <c r="F681" s="201" t="s">
        <v>1565</v>
      </c>
      <c r="I681" s="202"/>
      <c r="J681" s="203">
        <f>BK681</f>
        <v>0</v>
      </c>
      <c r="L681" s="200"/>
      <c r="M681" s="204"/>
      <c r="N681" s="205"/>
      <c r="O681" s="205"/>
      <c r="P681" s="206">
        <f>SUM(P682:P690)</f>
        <v>0</v>
      </c>
      <c r="Q681" s="205"/>
      <c r="R681" s="206">
        <f>SUM(R682:R690)</f>
        <v>0</v>
      </c>
      <c r="S681" s="205"/>
      <c r="T681" s="207">
        <f>SUM(T682:T690)</f>
        <v>0</v>
      </c>
      <c r="AR681" s="201" t="s">
        <v>80</v>
      </c>
      <c r="AT681" s="208" t="s">
        <v>71</v>
      </c>
      <c r="AU681" s="208" t="s">
        <v>151</v>
      </c>
      <c r="AY681" s="201" t="s">
        <v>150</v>
      </c>
      <c r="BK681" s="209">
        <f>SUM(BK682:BK690)</f>
        <v>0</v>
      </c>
    </row>
    <row r="682" spans="1:65" s="2" customFormat="1" ht="16.5" customHeight="1">
      <c r="A682" s="33"/>
      <c r="B682" s="152"/>
      <c r="C682" s="153" t="s">
        <v>1888</v>
      </c>
      <c r="D682" s="153" t="s">
        <v>153</v>
      </c>
      <c r="E682" s="154" t="s">
        <v>1635</v>
      </c>
      <c r="F682" s="155" t="s">
        <v>1569</v>
      </c>
      <c r="G682" s="156" t="s">
        <v>1490</v>
      </c>
      <c r="H682" s="157">
        <v>1</v>
      </c>
      <c r="I682" s="158"/>
      <c r="J682" s="159">
        <f t="shared" ref="J682:J690" si="120">ROUND(I682*H682,2)</f>
        <v>0</v>
      </c>
      <c r="K682" s="155" t="s">
        <v>3</v>
      </c>
      <c r="L682" s="34"/>
      <c r="M682" s="160" t="s">
        <v>3</v>
      </c>
      <c r="N682" s="161" t="s">
        <v>43</v>
      </c>
      <c r="O682" s="54"/>
      <c r="P682" s="162">
        <f t="shared" ref="P682:P690" si="121">O682*H682</f>
        <v>0</v>
      </c>
      <c r="Q682" s="162">
        <v>0</v>
      </c>
      <c r="R682" s="162">
        <f t="shared" ref="R682:R690" si="122">Q682*H682</f>
        <v>0</v>
      </c>
      <c r="S682" s="162">
        <v>0</v>
      </c>
      <c r="T682" s="163">
        <f t="shared" ref="T682:T690" si="123">S682*H682</f>
        <v>0</v>
      </c>
      <c r="U682" s="33"/>
      <c r="V682" s="33"/>
      <c r="W682" s="33"/>
      <c r="X682" s="33"/>
      <c r="Y682" s="33"/>
      <c r="Z682" s="33"/>
      <c r="AA682" s="33"/>
      <c r="AB682" s="33"/>
      <c r="AC682" s="33"/>
      <c r="AD682" s="33"/>
      <c r="AE682" s="33"/>
      <c r="AR682" s="164" t="s">
        <v>158</v>
      </c>
      <c r="AT682" s="164" t="s">
        <v>153</v>
      </c>
      <c r="AU682" s="164" t="s">
        <v>158</v>
      </c>
      <c r="AY682" s="18" t="s">
        <v>150</v>
      </c>
      <c r="BE682" s="165">
        <f t="shared" ref="BE682:BE690" si="124">IF(N682="základní",J682,0)</f>
        <v>0</v>
      </c>
      <c r="BF682" s="165">
        <f t="shared" ref="BF682:BF690" si="125">IF(N682="snížená",J682,0)</f>
        <v>0</v>
      </c>
      <c r="BG682" s="165">
        <f t="shared" ref="BG682:BG690" si="126">IF(N682="zákl. přenesená",J682,0)</f>
        <v>0</v>
      </c>
      <c r="BH682" s="165">
        <f t="shared" ref="BH682:BH690" si="127">IF(N682="sníž. přenesená",J682,0)</f>
        <v>0</v>
      </c>
      <c r="BI682" s="165">
        <f t="shared" ref="BI682:BI690" si="128">IF(N682="nulová",J682,0)</f>
        <v>0</v>
      </c>
      <c r="BJ682" s="18" t="s">
        <v>80</v>
      </c>
      <c r="BK682" s="165">
        <f t="shared" ref="BK682:BK690" si="129">ROUND(I682*H682,2)</f>
        <v>0</v>
      </c>
      <c r="BL682" s="18" t="s">
        <v>158</v>
      </c>
      <c r="BM682" s="164" t="s">
        <v>2361</v>
      </c>
    </row>
    <row r="683" spans="1:65" s="2" customFormat="1" ht="24" customHeight="1">
      <c r="A683" s="33"/>
      <c r="B683" s="152"/>
      <c r="C683" s="153" t="s">
        <v>2362</v>
      </c>
      <c r="D683" s="153" t="s">
        <v>153</v>
      </c>
      <c r="E683" s="154" t="s">
        <v>1636</v>
      </c>
      <c r="F683" s="155" t="s">
        <v>1571</v>
      </c>
      <c r="G683" s="156" t="s">
        <v>1518</v>
      </c>
      <c r="H683" s="157">
        <v>1</v>
      </c>
      <c r="I683" s="158"/>
      <c r="J683" s="159">
        <f t="shared" si="120"/>
        <v>0</v>
      </c>
      <c r="K683" s="155" t="s">
        <v>3</v>
      </c>
      <c r="L683" s="34"/>
      <c r="M683" s="160" t="s">
        <v>3</v>
      </c>
      <c r="N683" s="161" t="s">
        <v>43</v>
      </c>
      <c r="O683" s="54"/>
      <c r="P683" s="162">
        <f t="shared" si="121"/>
        <v>0</v>
      </c>
      <c r="Q683" s="162">
        <v>0</v>
      </c>
      <c r="R683" s="162">
        <f t="shared" si="122"/>
        <v>0</v>
      </c>
      <c r="S683" s="162">
        <v>0</v>
      </c>
      <c r="T683" s="163">
        <f t="shared" si="123"/>
        <v>0</v>
      </c>
      <c r="U683" s="33"/>
      <c r="V683" s="33"/>
      <c r="W683" s="33"/>
      <c r="X683" s="33"/>
      <c r="Y683" s="33"/>
      <c r="Z683" s="33"/>
      <c r="AA683" s="33"/>
      <c r="AB683" s="33"/>
      <c r="AC683" s="33"/>
      <c r="AD683" s="33"/>
      <c r="AE683" s="33"/>
      <c r="AR683" s="164" t="s">
        <v>158</v>
      </c>
      <c r="AT683" s="164" t="s">
        <v>153</v>
      </c>
      <c r="AU683" s="164" t="s">
        <v>158</v>
      </c>
      <c r="AY683" s="18" t="s">
        <v>150</v>
      </c>
      <c r="BE683" s="165">
        <f t="shared" si="124"/>
        <v>0</v>
      </c>
      <c r="BF683" s="165">
        <f t="shared" si="125"/>
        <v>0</v>
      </c>
      <c r="BG683" s="165">
        <f t="shared" si="126"/>
        <v>0</v>
      </c>
      <c r="BH683" s="165">
        <f t="shared" si="127"/>
        <v>0</v>
      </c>
      <c r="BI683" s="165">
        <f t="shared" si="128"/>
        <v>0</v>
      </c>
      <c r="BJ683" s="18" t="s">
        <v>80</v>
      </c>
      <c r="BK683" s="165">
        <f t="shared" si="129"/>
        <v>0</v>
      </c>
      <c r="BL683" s="18" t="s">
        <v>158</v>
      </c>
      <c r="BM683" s="164" t="s">
        <v>2363</v>
      </c>
    </row>
    <row r="684" spans="1:65" s="2" customFormat="1" ht="16.5" customHeight="1">
      <c r="A684" s="33"/>
      <c r="B684" s="152"/>
      <c r="C684" s="153" t="s">
        <v>1895</v>
      </c>
      <c r="D684" s="153" t="s">
        <v>153</v>
      </c>
      <c r="E684" s="154" t="s">
        <v>1879</v>
      </c>
      <c r="F684" s="155" t="s">
        <v>1575</v>
      </c>
      <c r="G684" s="156" t="s">
        <v>1422</v>
      </c>
      <c r="H684" s="157">
        <v>8</v>
      </c>
      <c r="I684" s="158"/>
      <c r="J684" s="159">
        <f t="shared" si="120"/>
        <v>0</v>
      </c>
      <c r="K684" s="155" t="s">
        <v>3</v>
      </c>
      <c r="L684" s="34"/>
      <c r="M684" s="160" t="s">
        <v>3</v>
      </c>
      <c r="N684" s="161" t="s">
        <v>43</v>
      </c>
      <c r="O684" s="54"/>
      <c r="P684" s="162">
        <f t="shared" si="121"/>
        <v>0</v>
      </c>
      <c r="Q684" s="162">
        <v>0</v>
      </c>
      <c r="R684" s="162">
        <f t="shared" si="122"/>
        <v>0</v>
      </c>
      <c r="S684" s="162">
        <v>0</v>
      </c>
      <c r="T684" s="163">
        <f t="shared" si="123"/>
        <v>0</v>
      </c>
      <c r="U684" s="33"/>
      <c r="V684" s="33"/>
      <c r="W684" s="33"/>
      <c r="X684" s="33"/>
      <c r="Y684" s="33"/>
      <c r="Z684" s="33"/>
      <c r="AA684" s="33"/>
      <c r="AB684" s="33"/>
      <c r="AC684" s="33"/>
      <c r="AD684" s="33"/>
      <c r="AE684" s="33"/>
      <c r="AR684" s="164" t="s">
        <v>158</v>
      </c>
      <c r="AT684" s="164" t="s">
        <v>153</v>
      </c>
      <c r="AU684" s="164" t="s">
        <v>158</v>
      </c>
      <c r="AY684" s="18" t="s">
        <v>150</v>
      </c>
      <c r="BE684" s="165">
        <f t="shared" si="124"/>
        <v>0</v>
      </c>
      <c r="BF684" s="165">
        <f t="shared" si="125"/>
        <v>0</v>
      </c>
      <c r="BG684" s="165">
        <f t="shared" si="126"/>
        <v>0</v>
      </c>
      <c r="BH684" s="165">
        <f t="shared" si="127"/>
        <v>0</v>
      </c>
      <c r="BI684" s="165">
        <f t="shared" si="128"/>
        <v>0</v>
      </c>
      <c r="BJ684" s="18" t="s">
        <v>80</v>
      </c>
      <c r="BK684" s="165">
        <f t="shared" si="129"/>
        <v>0</v>
      </c>
      <c r="BL684" s="18" t="s">
        <v>158</v>
      </c>
      <c r="BM684" s="164" t="s">
        <v>2364</v>
      </c>
    </row>
    <row r="685" spans="1:65" s="2" customFormat="1" ht="16.5" customHeight="1">
      <c r="A685" s="33"/>
      <c r="B685" s="152"/>
      <c r="C685" s="153" t="s">
        <v>2365</v>
      </c>
      <c r="D685" s="153" t="s">
        <v>153</v>
      </c>
      <c r="E685" s="154" t="s">
        <v>2366</v>
      </c>
      <c r="F685" s="155" t="s">
        <v>1773</v>
      </c>
      <c r="G685" s="156" t="s">
        <v>1422</v>
      </c>
      <c r="H685" s="157">
        <v>8</v>
      </c>
      <c r="I685" s="158"/>
      <c r="J685" s="159">
        <f t="shared" si="120"/>
        <v>0</v>
      </c>
      <c r="K685" s="155" t="s">
        <v>3</v>
      </c>
      <c r="L685" s="34"/>
      <c r="M685" s="160" t="s">
        <v>3</v>
      </c>
      <c r="N685" s="161" t="s">
        <v>43</v>
      </c>
      <c r="O685" s="54"/>
      <c r="P685" s="162">
        <f t="shared" si="121"/>
        <v>0</v>
      </c>
      <c r="Q685" s="162">
        <v>0</v>
      </c>
      <c r="R685" s="162">
        <f t="shared" si="122"/>
        <v>0</v>
      </c>
      <c r="S685" s="162">
        <v>0</v>
      </c>
      <c r="T685" s="163">
        <f t="shared" si="123"/>
        <v>0</v>
      </c>
      <c r="U685" s="33"/>
      <c r="V685" s="33"/>
      <c r="W685" s="33"/>
      <c r="X685" s="33"/>
      <c r="Y685" s="33"/>
      <c r="Z685" s="33"/>
      <c r="AA685" s="33"/>
      <c r="AB685" s="33"/>
      <c r="AC685" s="33"/>
      <c r="AD685" s="33"/>
      <c r="AE685" s="33"/>
      <c r="AR685" s="164" t="s">
        <v>158</v>
      </c>
      <c r="AT685" s="164" t="s">
        <v>153</v>
      </c>
      <c r="AU685" s="164" t="s">
        <v>158</v>
      </c>
      <c r="AY685" s="18" t="s">
        <v>150</v>
      </c>
      <c r="BE685" s="165">
        <f t="shared" si="124"/>
        <v>0</v>
      </c>
      <c r="BF685" s="165">
        <f t="shared" si="125"/>
        <v>0</v>
      </c>
      <c r="BG685" s="165">
        <f t="shared" si="126"/>
        <v>0</v>
      </c>
      <c r="BH685" s="165">
        <f t="shared" si="127"/>
        <v>0</v>
      </c>
      <c r="BI685" s="165">
        <f t="shared" si="128"/>
        <v>0</v>
      </c>
      <c r="BJ685" s="18" t="s">
        <v>80</v>
      </c>
      <c r="BK685" s="165">
        <f t="shared" si="129"/>
        <v>0</v>
      </c>
      <c r="BL685" s="18" t="s">
        <v>158</v>
      </c>
      <c r="BM685" s="164" t="s">
        <v>2367</v>
      </c>
    </row>
    <row r="686" spans="1:65" s="2" customFormat="1" ht="16.5" customHeight="1">
      <c r="A686" s="33"/>
      <c r="B686" s="152"/>
      <c r="C686" s="153" t="s">
        <v>1898</v>
      </c>
      <c r="D686" s="153" t="s">
        <v>153</v>
      </c>
      <c r="E686" s="154" t="s">
        <v>2368</v>
      </c>
      <c r="F686" s="155" t="s">
        <v>2369</v>
      </c>
      <c r="G686" s="156" t="s">
        <v>1422</v>
      </c>
      <c r="H686" s="157">
        <v>8</v>
      </c>
      <c r="I686" s="158"/>
      <c r="J686" s="159">
        <f t="shared" si="120"/>
        <v>0</v>
      </c>
      <c r="K686" s="155" t="s">
        <v>3</v>
      </c>
      <c r="L686" s="34"/>
      <c r="M686" s="160" t="s">
        <v>3</v>
      </c>
      <c r="N686" s="161" t="s">
        <v>43</v>
      </c>
      <c r="O686" s="54"/>
      <c r="P686" s="162">
        <f t="shared" si="121"/>
        <v>0</v>
      </c>
      <c r="Q686" s="162">
        <v>0</v>
      </c>
      <c r="R686" s="162">
        <f t="shared" si="122"/>
        <v>0</v>
      </c>
      <c r="S686" s="162">
        <v>0</v>
      </c>
      <c r="T686" s="163">
        <f t="shared" si="123"/>
        <v>0</v>
      </c>
      <c r="U686" s="33"/>
      <c r="V686" s="33"/>
      <c r="W686" s="33"/>
      <c r="X686" s="33"/>
      <c r="Y686" s="33"/>
      <c r="Z686" s="33"/>
      <c r="AA686" s="33"/>
      <c r="AB686" s="33"/>
      <c r="AC686" s="33"/>
      <c r="AD686" s="33"/>
      <c r="AE686" s="33"/>
      <c r="AR686" s="164" t="s">
        <v>158</v>
      </c>
      <c r="AT686" s="164" t="s">
        <v>153</v>
      </c>
      <c r="AU686" s="164" t="s">
        <v>158</v>
      </c>
      <c r="AY686" s="18" t="s">
        <v>150</v>
      </c>
      <c r="BE686" s="165">
        <f t="shared" si="124"/>
        <v>0</v>
      </c>
      <c r="BF686" s="165">
        <f t="shared" si="125"/>
        <v>0</v>
      </c>
      <c r="BG686" s="165">
        <f t="shared" si="126"/>
        <v>0</v>
      </c>
      <c r="BH686" s="165">
        <f t="shared" si="127"/>
        <v>0</v>
      </c>
      <c r="BI686" s="165">
        <f t="shared" si="128"/>
        <v>0</v>
      </c>
      <c r="BJ686" s="18" t="s">
        <v>80</v>
      </c>
      <c r="BK686" s="165">
        <f t="shared" si="129"/>
        <v>0</v>
      </c>
      <c r="BL686" s="18" t="s">
        <v>158</v>
      </c>
      <c r="BM686" s="164" t="s">
        <v>2370</v>
      </c>
    </row>
    <row r="687" spans="1:65" s="2" customFormat="1" ht="16.5" customHeight="1">
      <c r="A687" s="33"/>
      <c r="B687" s="152"/>
      <c r="C687" s="153" t="s">
        <v>2371</v>
      </c>
      <c r="D687" s="153" t="s">
        <v>153</v>
      </c>
      <c r="E687" s="154" t="s">
        <v>2372</v>
      </c>
      <c r="F687" s="155" t="s">
        <v>2373</v>
      </c>
      <c r="G687" s="156" t="s">
        <v>1490</v>
      </c>
      <c r="H687" s="157">
        <v>1</v>
      </c>
      <c r="I687" s="158"/>
      <c r="J687" s="159">
        <f t="shared" si="120"/>
        <v>0</v>
      </c>
      <c r="K687" s="155" t="s">
        <v>3</v>
      </c>
      <c r="L687" s="34"/>
      <c r="M687" s="160" t="s">
        <v>3</v>
      </c>
      <c r="N687" s="161" t="s">
        <v>43</v>
      </c>
      <c r="O687" s="54"/>
      <c r="P687" s="162">
        <f t="shared" si="121"/>
        <v>0</v>
      </c>
      <c r="Q687" s="162">
        <v>0</v>
      </c>
      <c r="R687" s="162">
        <f t="shared" si="122"/>
        <v>0</v>
      </c>
      <c r="S687" s="162">
        <v>0</v>
      </c>
      <c r="T687" s="163">
        <f t="shared" si="123"/>
        <v>0</v>
      </c>
      <c r="U687" s="33"/>
      <c r="V687" s="33"/>
      <c r="W687" s="33"/>
      <c r="X687" s="33"/>
      <c r="Y687" s="33"/>
      <c r="Z687" s="33"/>
      <c r="AA687" s="33"/>
      <c r="AB687" s="33"/>
      <c r="AC687" s="33"/>
      <c r="AD687" s="33"/>
      <c r="AE687" s="33"/>
      <c r="AR687" s="164" t="s">
        <v>158</v>
      </c>
      <c r="AT687" s="164" t="s">
        <v>153</v>
      </c>
      <c r="AU687" s="164" t="s">
        <v>158</v>
      </c>
      <c r="AY687" s="18" t="s">
        <v>150</v>
      </c>
      <c r="BE687" s="165">
        <f t="shared" si="124"/>
        <v>0</v>
      </c>
      <c r="BF687" s="165">
        <f t="shared" si="125"/>
        <v>0</v>
      </c>
      <c r="BG687" s="165">
        <f t="shared" si="126"/>
        <v>0</v>
      </c>
      <c r="BH687" s="165">
        <f t="shared" si="127"/>
        <v>0</v>
      </c>
      <c r="BI687" s="165">
        <f t="shared" si="128"/>
        <v>0</v>
      </c>
      <c r="BJ687" s="18" t="s">
        <v>80</v>
      </c>
      <c r="BK687" s="165">
        <f t="shared" si="129"/>
        <v>0</v>
      </c>
      <c r="BL687" s="18" t="s">
        <v>158</v>
      </c>
      <c r="BM687" s="164" t="s">
        <v>2374</v>
      </c>
    </row>
    <row r="688" spans="1:65" s="2" customFormat="1" ht="16.5" customHeight="1">
      <c r="A688" s="33"/>
      <c r="B688" s="152"/>
      <c r="C688" s="153" t="s">
        <v>1901</v>
      </c>
      <c r="D688" s="153" t="s">
        <v>153</v>
      </c>
      <c r="E688" s="154" t="s">
        <v>2375</v>
      </c>
      <c r="F688" s="155" t="s">
        <v>1882</v>
      </c>
      <c r="G688" s="156" t="s">
        <v>1490</v>
      </c>
      <c r="H688" s="157">
        <v>1</v>
      </c>
      <c r="I688" s="158"/>
      <c r="J688" s="159">
        <f t="shared" si="120"/>
        <v>0</v>
      </c>
      <c r="K688" s="155" t="s">
        <v>3</v>
      </c>
      <c r="L688" s="34"/>
      <c r="M688" s="160" t="s">
        <v>3</v>
      </c>
      <c r="N688" s="161" t="s">
        <v>43</v>
      </c>
      <c r="O688" s="54"/>
      <c r="P688" s="162">
        <f t="shared" si="121"/>
        <v>0</v>
      </c>
      <c r="Q688" s="162">
        <v>0</v>
      </c>
      <c r="R688" s="162">
        <f t="shared" si="122"/>
        <v>0</v>
      </c>
      <c r="S688" s="162">
        <v>0</v>
      </c>
      <c r="T688" s="163">
        <f t="shared" si="123"/>
        <v>0</v>
      </c>
      <c r="U688" s="33"/>
      <c r="V688" s="33"/>
      <c r="W688" s="33"/>
      <c r="X688" s="33"/>
      <c r="Y688" s="33"/>
      <c r="Z688" s="33"/>
      <c r="AA688" s="33"/>
      <c r="AB688" s="33"/>
      <c r="AC688" s="33"/>
      <c r="AD688" s="33"/>
      <c r="AE688" s="33"/>
      <c r="AR688" s="164" t="s">
        <v>158</v>
      </c>
      <c r="AT688" s="164" t="s">
        <v>153</v>
      </c>
      <c r="AU688" s="164" t="s">
        <v>158</v>
      </c>
      <c r="AY688" s="18" t="s">
        <v>150</v>
      </c>
      <c r="BE688" s="165">
        <f t="shared" si="124"/>
        <v>0</v>
      </c>
      <c r="BF688" s="165">
        <f t="shared" si="125"/>
        <v>0</v>
      </c>
      <c r="BG688" s="165">
        <f t="shared" si="126"/>
        <v>0</v>
      </c>
      <c r="BH688" s="165">
        <f t="shared" si="127"/>
        <v>0</v>
      </c>
      <c r="BI688" s="165">
        <f t="shared" si="128"/>
        <v>0</v>
      </c>
      <c r="BJ688" s="18" t="s">
        <v>80</v>
      </c>
      <c r="BK688" s="165">
        <f t="shared" si="129"/>
        <v>0</v>
      </c>
      <c r="BL688" s="18" t="s">
        <v>158</v>
      </c>
      <c r="BM688" s="164" t="s">
        <v>2376</v>
      </c>
    </row>
    <row r="689" spans="1:65" s="2" customFormat="1" ht="16.5" customHeight="1">
      <c r="A689" s="33"/>
      <c r="B689" s="152"/>
      <c r="C689" s="153" t="s">
        <v>2377</v>
      </c>
      <c r="D689" s="153" t="s">
        <v>153</v>
      </c>
      <c r="E689" s="154" t="s">
        <v>1971</v>
      </c>
      <c r="F689" s="155" t="s">
        <v>1640</v>
      </c>
      <c r="G689" s="156" t="s">
        <v>1972</v>
      </c>
      <c r="H689" s="157">
        <v>1</v>
      </c>
      <c r="I689" s="158"/>
      <c r="J689" s="159">
        <f t="shared" si="120"/>
        <v>0</v>
      </c>
      <c r="K689" s="155" t="s">
        <v>3</v>
      </c>
      <c r="L689" s="34"/>
      <c r="M689" s="160" t="s">
        <v>3</v>
      </c>
      <c r="N689" s="161" t="s">
        <v>43</v>
      </c>
      <c r="O689" s="54"/>
      <c r="P689" s="162">
        <f t="shared" si="121"/>
        <v>0</v>
      </c>
      <c r="Q689" s="162">
        <v>0</v>
      </c>
      <c r="R689" s="162">
        <f t="shared" si="122"/>
        <v>0</v>
      </c>
      <c r="S689" s="162">
        <v>0</v>
      </c>
      <c r="T689" s="163">
        <f t="shared" si="123"/>
        <v>0</v>
      </c>
      <c r="U689" s="33"/>
      <c r="V689" s="33"/>
      <c r="W689" s="33"/>
      <c r="X689" s="33"/>
      <c r="Y689" s="33"/>
      <c r="Z689" s="33"/>
      <c r="AA689" s="33"/>
      <c r="AB689" s="33"/>
      <c r="AC689" s="33"/>
      <c r="AD689" s="33"/>
      <c r="AE689" s="33"/>
      <c r="AR689" s="164" t="s">
        <v>158</v>
      </c>
      <c r="AT689" s="164" t="s">
        <v>153</v>
      </c>
      <c r="AU689" s="164" t="s">
        <v>158</v>
      </c>
      <c r="AY689" s="18" t="s">
        <v>150</v>
      </c>
      <c r="BE689" s="165">
        <f t="shared" si="124"/>
        <v>0</v>
      </c>
      <c r="BF689" s="165">
        <f t="shared" si="125"/>
        <v>0</v>
      </c>
      <c r="BG689" s="165">
        <f t="shared" si="126"/>
        <v>0</v>
      </c>
      <c r="BH689" s="165">
        <f t="shared" si="127"/>
        <v>0</v>
      </c>
      <c r="BI689" s="165">
        <f t="shared" si="128"/>
        <v>0</v>
      </c>
      <c r="BJ689" s="18" t="s">
        <v>80</v>
      </c>
      <c r="BK689" s="165">
        <f t="shared" si="129"/>
        <v>0</v>
      </c>
      <c r="BL689" s="18" t="s">
        <v>158</v>
      </c>
      <c r="BM689" s="164" t="s">
        <v>2378</v>
      </c>
    </row>
    <row r="690" spans="1:65" s="2" customFormat="1" ht="16.5" customHeight="1">
      <c r="A690" s="33"/>
      <c r="B690" s="152"/>
      <c r="C690" s="153" t="s">
        <v>1904</v>
      </c>
      <c r="D690" s="153" t="s">
        <v>153</v>
      </c>
      <c r="E690" s="154" t="s">
        <v>2379</v>
      </c>
      <c r="F690" s="155" t="s">
        <v>1581</v>
      </c>
      <c r="G690" s="156" t="s">
        <v>1009</v>
      </c>
      <c r="H690" s="157">
        <v>1</v>
      </c>
      <c r="I690" s="158"/>
      <c r="J690" s="159">
        <f t="shared" si="120"/>
        <v>0</v>
      </c>
      <c r="K690" s="155" t="s">
        <v>3</v>
      </c>
      <c r="L690" s="34"/>
      <c r="M690" s="210" t="s">
        <v>3</v>
      </c>
      <c r="N690" s="211" t="s">
        <v>43</v>
      </c>
      <c r="O690" s="212"/>
      <c r="P690" s="213">
        <f t="shared" si="121"/>
        <v>0</v>
      </c>
      <c r="Q690" s="213">
        <v>0</v>
      </c>
      <c r="R690" s="213">
        <f t="shared" si="122"/>
        <v>0</v>
      </c>
      <c r="S690" s="213">
        <v>0</v>
      </c>
      <c r="T690" s="214">
        <f t="shared" si="123"/>
        <v>0</v>
      </c>
      <c r="U690" s="33"/>
      <c r="V690" s="33"/>
      <c r="W690" s="33"/>
      <c r="X690" s="33"/>
      <c r="Y690" s="33"/>
      <c r="Z690" s="33"/>
      <c r="AA690" s="33"/>
      <c r="AB690" s="33"/>
      <c r="AC690" s="33"/>
      <c r="AD690" s="33"/>
      <c r="AE690" s="33"/>
      <c r="AR690" s="164" t="s">
        <v>158</v>
      </c>
      <c r="AT690" s="164" t="s">
        <v>153</v>
      </c>
      <c r="AU690" s="164" t="s">
        <v>158</v>
      </c>
      <c r="AY690" s="18" t="s">
        <v>150</v>
      </c>
      <c r="BE690" s="165">
        <f t="shared" si="124"/>
        <v>0</v>
      </c>
      <c r="BF690" s="165">
        <f t="shared" si="125"/>
        <v>0</v>
      </c>
      <c r="BG690" s="165">
        <f t="shared" si="126"/>
        <v>0</v>
      </c>
      <c r="BH690" s="165">
        <f t="shared" si="127"/>
        <v>0</v>
      </c>
      <c r="BI690" s="165">
        <f t="shared" si="128"/>
        <v>0</v>
      </c>
      <c r="BJ690" s="18" t="s">
        <v>80</v>
      </c>
      <c r="BK690" s="165">
        <f t="shared" si="129"/>
        <v>0</v>
      </c>
      <c r="BL690" s="18" t="s">
        <v>158</v>
      </c>
      <c r="BM690" s="164" t="s">
        <v>2380</v>
      </c>
    </row>
    <row r="691" spans="1:65" s="2" customFormat="1" ht="6.95" customHeight="1">
      <c r="A691" s="33"/>
      <c r="B691" s="43"/>
      <c r="C691" s="44"/>
      <c r="D691" s="44"/>
      <c r="E691" s="44"/>
      <c r="F691" s="44"/>
      <c r="G691" s="44"/>
      <c r="H691" s="44"/>
      <c r="I691" s="112"/>
      <c r="J691" s="44"/>
      <c r="K691" s="44"/>
      <c r="L691" s="34"/>
      <c r="M691" s="33"/>
      <c r="O691" s="33"/>
      <c r="P691" s="33"/>
      <c r="Q691" s="33"/>
      <c r="R691" s="33"/>
      <c r="S691" s="33"/>
      <c r="T691" s="33"/>
      <c r="U691" s="33"/>
      <c r="V691" s="33"/>
      <c r="W691" s="33"/>
      <c r="X691" s="33"/>
      <c r="Y691" s="33"/>
      <c r="Z691" s="33"/>
      <c r="AA691" s="33"/>
      <c r="AB691" s="33"/>
      <c r="AC691" s="33"/>
      <c r="AD691" s="33"/>
      <c r="AE691" s="33"/>
    </row>
  </sheetData>
  <autoFilter ref="C134:K690" xr:uid="{00000000-0009-0000-0000-000002000000}"/>
  <mergeCells count="9">
    <mergeCell ref="E50:H50"/>
    <mergeCell ref="E125:H125"/>
    <mergeCell ref="E127:H12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264"/>
  <sheetViews>
    <sheetView showGridLines="0" topLeftCell="A218" workbookViewId="0">
      <selection activeCell="H231" sqref="H231"/>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8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89"/>
      <c r="L2" s="302" t="s">
        <v>6</v>
      </c>
      <c r="M2" s="303"/>
      <c r="N2" s="303"/>
      <c r="O2" s="303"/>
      <c r="P2" s="303"/>
      <c r="Q2" s="303"/>
      <c r="R2" s="303"/>
      <c r="S2" s="303"/>
      <c r="T2" s="303"/>
      <c r="U2" s="303"/>
      <c r="V2" s="303"/>
      <c r="AT2" s="18" t="s">
        <v>88</v>
      </c>
    </row>
    <row r="3" spans="1:46" s="1" customFormat="1" ht="6.95" customHeight="1">
      <c r="B3" s="19"/>
      <c r="C3" s="20"/>
      <c r="D3" s="20"/>
      <c r="E3" s="20"/>
      <c r="F3" s="20"/>
      <c r="G3" s="20"/>
      <c r="H3" s="20"/>
      <c r="I3" s="90"/>
      <c r="J3" s="20"/>
      <c r="K3" s="20"/>
      <c r="L3" s="21"/>
      <c r="AT3" s="18" t="s">
        <v>82</v>
      </c>
    </row>
    <row r="4" spans="1:46" s="1" customFormat="1" ht="24.95" customHeight="1">
      <c r="B4" s="21"/>
      <c r="D4" s="22" t="s">
        <v>104</v>
      </c>
      <c r="I4" s="89"/>
      <c r="L4" s="21"/>
      <c r="M4" s="91" t="s">
        <v>11</v>
      </c>
      <c r="AT4" s="18" t="s">
        <v>4</v>
      </c>
    </row>
    <row r="5" spans="1:46" s="1" customFormat="1" ht="6.95" customHeight="1">
      <c r="B5" s="21"/>
      <c r="I5" s="89"/>
      <c r="L5" s="21"/>
    </row>
    <row r="6" spans="1:46" s="1" customFormat="1" ht="12" customHeight="1">
      <c r="B6" s="21"/>
      <c r="D6" s="28" t="s">
        <v>17</v>
      </c>
      <c r="I6" s="89"/>
      <c r="L6" s="21"/>
    </row>
    <row r="7" spans="1:46" s="1" customFormat="1" ht="25.5" customHeight="1">
      <c r="B7" s="21"/>
      <c r="E7" s="332" t="str">
        <f>'Rekapitulace stavby'!K6</f>
        <v>Stavební úpravy 2.NP - 3.NP pavilonu A přestavba dětského oddělení na LDN - 2.část - 2.NP</v>
      </c>
      <c r="F7" s="333"/>
      <c r="G7" s="333"/>
      <c r="H7" s="333"/>
      <c r="I7" s="89"/>
      <c r="L7" s="21"/>
    </row>
    <row r="8" spans="1:46" s="2" customFormat="1" ht="12" customHeight="1">
      <c r="A8" s="33"/>
      <c r="B8" s="34"/>
      <c r="C8" s="33"/>
      <c r="D8" s="28" t="s">
        <v>105</v>
      </c>
      <c r="E8" s="33"/>
      <c r="F8" s="33"/>
      <c r="G8" s="33"/>
      <c r="H8" s="33"/>
      <c r="I8" s="92"/>
      <c r="J8" s="33"/>
      <c r="K8" s="33"/>
      <c r="L8" s="93"/>
      <c r="S8" s="33"/>
      <c r="T8" s="33"/>
      <c r="U8" s="33"/>
      <c r="V8" s="33"/>
      <c r="W8" s="33"/>
      <c r="X8" s="33"/>
      <c r="Y8" s="33"/>
      <c r="Z8" s="33"/>
      <c r="AA8" s="33"/>
      <c r="AB8" s="33"/>
      <c r="AC8" s="33"/>
      <c r="AD8" s="33"/>
      <c r="AE8" s="33"/>
    </row>
    <row r="9" spans="1:46" s="2" customFormat="1" ht="16.5" customHeight="1">
      <c r="A9" s="33"/>
      <c r="B9" s="34"/>
      <c r="C9" s="33"/>
      <c r="D9" s="33"/>
      <c r="E9" s="315" t="s">
        <v>2381</v>
      </c>
      <c r="F9" s="331"/>
      <c r="G9" s="331"/>
      <c r="H9" s="331"/>
      <c r="I9" s="92"/>
      <c r="J9" s="33"/>
      <c r="K9" s="33"/>
      <c r="L9" s="93"/>
      <c r="S9" s="33"/>
      <c r="T9" s="33"/>
      <c r="U9" s="33"/>
      <c r="V9" s="33"/>
      <c r="W9" s="33"/>
      <c r="X9" s="33"/>
      <c r="Y9" s="33"/>
      <c r="Z9" s="33"/>
      <c r="AA9" s="33"/>
      <c r="AB9" s="33"/>
      <c r="AC9" s="33"/>
      <c r="AD9" s="33"/>
      <c r="AE9" s="33"/>
    </row>
    <row r="10" spans="1:46" s="2" customFormat="1">
      <c r="A10" s="33"/>
      <c r="B10" s="34"/>
      <c r="C10" s="33"/>
      <c r="D10" s="33"/>
      <c r="E10" s="33"/>
      <c r="F10" s="33"/>
      <c r="G10" s="33"/>
      <c r="H10" s="33"/>
      <c r="I10" s="92"/>
      <c r="J10" s="33"/>
      <c r="K10" s="33"/>
      <c r="L10" s="93"/>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3</v>
      </c>
      <c r="G11" s="33"/>
      <c r="H11" s="33"/>
      <c r="I11" s="94" t="s">
        <v>21</v>
      </c>
      <c r="J11" s="26" t="s">
        <v>3</v>
      </c>
      <c r="K11" s="33"/>
      <c r="L11" s="93"/>
      <c r="S11" s="33"/>
      <c r="T11" s="33"/>
      <c r="U11" s="33"/>
      <c r="V11" s="33"/>
      <c r="W11" s="33"/>
      <c r="X11" s="33"/>
      <c r="Y11" s="33"/>
      <c r="Z11" s="33"/>
      <c r="AA11" s="33"/>
      <c r="AB11" s="33"/>
      <c r="AC11" s="33"/>
      <c r="AD11" s="33"/>
      <c r="AE11" s="33"/>
    </row>
    <row r="12" spans="1:46" s="2" customFormat="1" ht="12" customHeight="1">
      <c r="A12" s="33"/>
      <c r="B12" s="34"/>
      <c r="C12" s="33"/>
      <c r="D12" s="28" t="s">
        <v>22</v>
      </c>
      <c r="E12" s="33"/>
      <c r="F12" s="26" t="s">
        <v>23</v>
      </c>
      <c r="G12" s="33"/>
      <c r="H12" s="33"/>
      <c r="I12" s="94" t="s">
        <v>24</v>
      </c>
      <c r="J12" s="51" t="str">
        <f>'Rekapitulace stavby'!AN8</f>
        <v>27. 12. 2018</v>
      </c>
      <c r="K12" s="33"/>
      <c r="L12" s="9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92"/>
      <c r="J13" s="33"/>
      <c r="K13" s="33"/>
      <c r="L13" s="93"/>
      <c r="S13" s="33"/>
      <c r="T13" s="33"/>
      <c r="U13" s="33"/>
      <c r="V13" s="33"/>
      <c r="W13" s="33"/>
      <c r="X13" s="33"/>
      <c r="Y13" s="33"/>
      <c r="Z13" s="33"/>
      <c r="AA13" s="33"/>
      <c r="AB13" s="33"/>
      <c r="AC13" s="33"/>
      <c r="AD13" s="33"/>
      <c r="AE13" s="33"/>
    </row>
    <row r="14" spans="1:46" s="2" customFormat="1" ht="12" customHeight="1">
      <c r="A14" s="33"/>
      <c r="B14" s="34"/>
      <c r="C14" s="33"/>
      <c r="D14" s="28" t="s">
        <v>26</v>
      </c>
      <c r="E14" s="33"/>
      <c r="F14" s="33"/>
      <c r="G14" s="33"/>
      <c r="H14" s="33"/>
      <c r="I14" s="94" t="s">
        <v>27</v>
      </c>
      <c r="J14" s="26" t="str">
        <f>IF('Rekapitulace stavby'!AN10="","",'Rekapitulace stavby'!AN10)</f>
        <v/>
      </c>
      <c r="K14" s="33"/>
      <c r="L14" s="9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94" t="s">
        <v>29</v>
      </c>
      <c r="J15" s="26" t="str">
        <f>IF('Rekapitulace stavby'!AN11="","",'Rekapitulace stavby'!AN11)</f>
        <v/>
      </c>
      <c r="K15" s="33"/>
      <c r="L15" s="9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92"/>
      <c r="J16" s="33"/>
      <c r="K16" s="33"/>
      <c r="L16" s="93"/>
      <c r="S16" s="33"/>
      <c r="T16" s="33"/>
      <c r="U16" s="33"/>
      <c r="V16" s="33"/>
      <c r="W16" s="33"/>
      <c r="X16" s="33"/>
      <c r="Y16" s="33"/>
      <c r="Z16" s="33"/>
      <c r="AA16" s="33"/>
      <c r="AB16" s="33"/>
      <c r="AC16" s="33"/>
      <c r="AD16" s="33"/>
      <c r="AE16" s="33"/>
    </row>
    <row r="17" spans="1:31" s="2" customFormat="1" ht="12" customHeight="1">
      <c r="A17" s="33"/>
      <c r="B17" s="34"/>
      <c r="C17" s="33"/>
      <c r="D17" s="28" t="s">
        <v>30</v>
      </c>
      <c r="E17" s="33"/>
      <c r="F17" s="33"/>
      <c r="G17" s="33"/>
      <c r="H17" s="33"/>
      <c r="I17" s="94" t="s">
        <v>27</v>
      </c>
      <c r="J17" s="29" t="str">
        <f>'Rekapitulace stavby'!AN13</f>
        <v>Vyplň údaj</v>
      </c>
      <c r="K17" s="33"/>
      <c r="L17" s="93"/>
      <c r="S17" s="33"/>
      <c r="T17" s="33"/>
      <c r="U17" s="33"/>
      <c r="V17" s="33"/>
      <c r="W17" s="33"/>
      <c r="X17" s="33"/>
      <c r="Y17" s="33"/>
      <c r="Z17" s="33"/>
      <c r="AA17" s="33"/>
      <c r="AB17" s="33"/>
      <c r="AC17" s="33"/>
      <c r="AD17" s="33"/>
      <c r="AE17" s="33"/>
    </row>
    <row r="18" spans="1:31" s="2" customFormat="1" ht="18" customHeight="1">
      <c r="A18" s="33"/>
      <c r="B18" s="34"/>
      <c r="C18" s="33"/>
      <c r="D18" s="33"/>
      <c r="E18" s="334" t="str">
        <f>'Rekapitulace stavby'!E14</f>
        <v>Vyplň údaj</v>
      </c>
      <c r="F18" s="304"/>
      <c r="G18" s="304"/>
      <c r="H18" s="304"/>
      <c r="I18" s="94" t="s">
        <v>29</v>
      </c>
      <c r="J18" s="29" t="str">
        <f>'Rekapitulace stavby'!AN14</f>
        <v>Vyplň údaj</v>
      </c>
      <c r="K18" s="33"/>
      <c r="L18" s="9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92"/>
      <c r="J19" s="33"/>
      <c r="K19" s="33"/>
      <c r="L19" s="93"/>
      <c r="S19" s="33"/>
      <c r="T19" s="33"/>
      <c r="U19" s="33"/>
      <c r="V19" s="33"/>
      <c r="W19" s="33"/>
      <c r="X19" s="33"/>
      <c r="Y19" s="33"/>
      <c r="Z19" s="33"/>
      <c r="AA19" s="33"/>
      <c r="AB19" s="33"/>
      <c r="AC19" s="33"/>
      <c r="AD19" s="33"/>
      <c r="AE19" s="33"/>
    </row>
    <row r="20" spans="1:31" s="2" customFormat="1" ht="12" customHeight="1">
      <c r="A20" s="33"/>
      <c r="B20" s="34"/>
      <c r="C20" s="33"/>
      <c r="D20" s="28" t="s">
        <v>32</v>
      </c>
      <c r="E20" s="33"/>
      <c r="F20" s="33"/>
      <c r="G20" s="33"/>
      <c r="H20" s="33"/>
      <c r="I20" s="94" t="s">
        <v>27</v>
      </c>
      <c r="J20" s="26" t="s">
        <v>3</v>
      </c>
      <c r="K20" s="33"/>
      <c r="L20" s="93"/>
      <c r="S20" s="33"/>
      <c r="T20" s="33"/>
      <c r="U20" s="33"/>
      <c r="V20" s="33"/>
      <c r="W20" s="33"/>
      <c r="X20" s="33"/>
      <c r="Y20" s="33"/>
      <c r="Z20" s="33"/>
      <c r="AA20" s="33"/>
      <c r="AB20" s="33"/>
      <c r="AC20" s="33"/>
      <c r="AD20" s="33"/>
      <c r="AE20" s="33"/>
    </row>
    <row r="21" spans="1:31" s="2" customFormat="1" ht="18" customHeight="1">
      <c r="A21" s="33"/>
      <c r="B21" s="34"/>
      <c r="C21" s="33"/>
      <c r="D21" s="33"/>
      <c r="E21" s="26" t="s">
        <v>33</v>
      </c>
      <c r="F21" s="33"/>
      <c r="G21" s="33"/>
      <c r="H21" s="33"/>
      <c r="I21" s="94" t="s">
        <v>29</v>
      </c>
      <c r="J21" s="26" t="s">
        <v>3</v>
      </c>
      <c r="K21" s="33"/>
      <c r="L21" s="9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92"/>
      <c r="J22" s="33"/>
      <c r="K22" s="33"/>
      <c r="L22" s="93"/>
      <c r="S22" s="33"/>
      <c r="T22" s="33"/>
      <c r="U22" s="33"/>
      <c r="V22" s="33"/>
      <c r="W22" s="33"/>
      <c r="X22" s="33"/>
      <c r="Y22" s="33"/>
      <c r="Z22" s="33"/>
      <c r="AA22" s="33"/>
      <c r="AB22" s="33"/>
      <c r="AC22" s="33"/>
      <c r="AD22" s="33"/>
      <c r="AE22" s="33"/>
    </row>
    <row r="23" spans="1:31" s="2" customFormat="1" ht="12" customHeight="1">
      <c r="A23" s="33"/>
      <c r="B23" s="34"/>
      <c r="C23" s="33"/>
      <c r="D23" s="28" t="s">
        <v>35</v>
      </c>
      <c r="E23" s="33"/>
      <c r="F23" s="33"/>
      <c r="G23" s="33"/>
      <c r="H23" s="33"/>
      <c r="I23" s="94" t="s">
        <v>27</v>
      </c>
      <c r="J23" s="26" t="str">
        <f>IF('Rekapitulace stavby'!AN19="","",'Rekapitulace stavby'!AN19)</f>
        <v/>
      </c>
      <c r="K23" s="33"/>
      <c r="L23" s="9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94" t="s">
        <v>29</v>
      </c>
      <c r="J24" s="26" t="str">
        <f>IF('Rekapitulace stavby'!AN20="","",'Rekapitulace stavby'!AN20)</f>
        <v/>
      </c>
      <c r="K24" s="33"/>
      <c r="L24" s="9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92"/>
      <c r="J25" s="33"/>
      <c r="K25" s="33"/>
      <c r="L25" s="93"/>
      <c r="S25" s="33"/>
      <c r="T25" s="33"/>
      <c r="U25" s="33"/>
      <c r="V25" s="33"/>
      <c r="W25" s="33"/>
      <c r="X25" s="33"/>
      <c r="Y25" s="33"/>
      <c r="Z25" s="33"/>
      <c r="AA25" s="33"/>
      <c r="AB25" s="33"/>
      <c r="AC25" s="33"/>
      <c r="AD25" s="33"/>
      <c r="AE25" s="33"/>
    </row>
    <row r="26" spans="1:31" s="2" customFormat="1" ht="12" customHeight="1">
      <c r="A26" s="33"/>
      <c r="B26" s="34"/>
      <c r="C26" s="33"/>
      <c r="D26" s="28" t="s">
        <v>36</v>
      </c>
      <c r="E26" s="33"/>
      <c r="F26" s="33"/>
      <c r="G26" s="33"/>
      <c r="H26" s="33"/>
      <c r="I26" s="92"/>
      <c r="J26" s="33"/>
      <c r="K26" s="33"/>
      <c r="L26" s="93"/>
      <c r="S26" s="33"/>
      <c r="T26" s="33"/>
      <c r="U26" s="33"/>
      <c r="V26" s="33"/>
      <c r="W26" s="33"/>
      <c r="X26" s="33"/>
      <c r="Y26" s="33"/>
      <c r="Z26" s="33"/>
      <c r="AA26" s="33"/>
      <c r="AB26" s="33"/>
      <c r="AC26" s="33"/>
      <c r="AD26" s="33"/>
      <c r="AE26" s="33"/>
    </row>
    <row r="27" spans="1:31" s="8" customFormat="1" ht="89.25" customHeight="1">
      <c r="A27" s="95"/>
      <c r="B27" s="96"/>
      <c r="C27" s="95"/>
      <c r="D27" s="95"/>
      <c r="E27" s="308" t="s">
        <v>37</v>
      </c>
      <c r="F27" s="308"/>
      <c r="G27" s="308"/>
      <c r="H27" s="308"/>
      <c r="I27" s="97"/>
      <c r="J27" s="95"/>
      <c r="K27" s="95"/>
      <c r="L27" s="98"/>
      <c r="S27" s="95"/>
      <c r="T27" s="95"/>
      <c r="U27" s="95"/>
      <c r="V27" s="95"/>
      <c r="W27" s="95"/>
      <c r="X27" s="95"/>
      <c r="Y27" s="95"/>
      <c r="Z27" s="95"/>
      <c r="AA27" s="95"/>
      <c r="AB27" s="95"/>
      <c r="AC27" s="95"/>
      <c r="AD27" s="95"/>
      <c r="AE27" s="95"/>
    </row>
    <row r="28" spans="1:31" s="2" customFormat="1" ht="6.95" customHeight="1">
      <c r="A28" s="33"/>
      <c r="B28" s="34"/>
      <c r="C28" s="33"/>
      <c r="D28" s="33"/>
      <c r="E28" s="33"/>
      <c r="F28" s="33"/>
      <c r="G28" s="33"/>
      <c r="H28" s="33"/>
      <c r="I28" s="92"/>
      <c r="J28" s="33"/>
      <c r="K28" s="33"/>
      <c r="L28" s="93"/>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99"/>
      <c r="J29" s="62"/>
      <c r="K29" s="62"/>
      <c r="L29" s="93"/>
      <c r="S29" s="33"/>
      <c r="T29" s="33"/>
      <c r="U29" s="33"/>
      <c r="V29" s="33"/>
      <c r="W29" s="33"/>
      <c r="X29" s="33"/>
      <c r="Y29" s="33"/>
      <c r="Z29" s="33"/>
      <c r="AA29" s="33"/>
      <c r="AB29" s="33"/>
      <c r="AC29" s="33"/>
      <c r="AD29" s="33"/>
      <c r="AE29" s="33"/>
    </row>
    <row r="30" spans="1:31" s="2" customFormat="1" ht="25.35" customHeight="1">
      <c r="A30" s="33"/>
      <c r="B30" s="34"/>
      <c r="C30" s="33"/>
      <c r="D30" s="100" t="s">
        <v>38</v>
      </c>
      <c r="E30" s="33"/>
      <c r="F30" s="33"/>
      <c r="G30" s="33"/>
      <c r="H30" s="33"/>
      <c r="I30" s="92"/>
      <c r="J30" s="67">
        <f>ROUND(J86, 2)</f>
        <v>0</v>
      </c>
      <c r="K30" s="33"/>
      <c r="L30" s="93"/>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99"/>
      <c r="J31" s="62"/>
      <c r="K31" s="62"/>
      <c r="L31" s="93"/>
      <c r="S31" s="33"/>
      <c r="T31" s="33"/>
      <c r="U31" s="33"/>
      <c r="V31" s="33"/>
      <c r="W31" s="33"/>
      <c r="X31" s="33"/>
      <c r="Y31" s="33"/>
      <c r="Z31" s="33"/>
      <c r="AA31" s="33"/>
      <c r="AB31" s="33"/>
      <c r="AC31" s="33"/>
      <c r="AD31" s="33"/>
      <c r="AE31" s="33"/>
    </row>
    <row r="32" spans="1:31" s="2" customFormat="1" ht="14.45" customHeight="1">
      <c r="A32" s="33"/>
      <c r="B32" s="34"/>
      <c r="C32" s="33"/>
      <c r="D32" s="33"/>
      <c r="E32" s="33"/>
      <c r="F32" s="37" t="s">
        <v>40</v>
      </c>
      <c r="G32" s="33"/>
      <c r="H32" s="33"/>
      <c r="I32" s="101" t="s">
        <v>39</v>
      </c>
      <c r="J32" s="37" t="s">
        <v>41</v>
      </c>
      <c r="K32" s="33"/>
      <c r="L32" s="93"/>
      <c r="S32" s="33"/>
      <c r="T32" s="33"/>
      <c r="U32" s="33"/>
      <c r="V32" s="33"/>
      <c r="W32" s="33"/>
      <c r="X32" s="33"/>
      <c r="Y32" s="33"/>
      <c r="Z32" s="33"/>
      <c r="AA32" s="33"/>
      <c r="AB32" s="33"/>
      <c r="AC32" s="33"/>
      <c r="AD32" s="33"/>
      <c r="AE32" s="33"/>
    </row>
    <row r="33" spans="1:31" s="2" customFormat="1" ht="14.45" customHeight="1">
      <c r="A33" s="33"/>
      <c r="B33" s="34"/>
      <c r="C33" s="33"/>
      <c r="D33" s="102" t="s">
        <v>42</v>
      </c>
      <c r="E33" s="28" t="s">
        <v>43</v>
      </c>
      <c r="F33" s="103">
        <f>ROUND((SUM(BE86:BE263)),  2)</f>
        <v>0</v>
      </c>
      <c r="G33" s="33"/>
      <c r="H33" s="33"/>
      <c r="I33" s="104">
        <v>0.21</v>
      </c>
      <c r="J33" s="103">
        <f>ROUND(((SUM(BE86:BE263))*I33),  2)</f>
        <v>0</v>
      </c>
      <c r="K33" s="33"/>
      <c r="L33" s="93"/>
      <c r="S33" s="33"/>
      <c r="T33" s="33"/>
      <c r="U33" s="33"/>
      <c r="V33" s="33"/>
      <c r="W33" s="33"/>
      <c r="X33" s="33"/>
      <c r="Y33" s="33"/>
      <c r="Z33" s="33"/>
      <c r="AA33" s="33"/>
      <c r="AB33" s="33"/>
      <c r="AC33" s="33"/>
      <c r="AD33" s="33"/>
      <c r="AE33" s="33"/>
    </row>
    <row r="34" spans="1:31" s="2" customFormat="1" ht="14.45" customHeight="1">
      <c r="A34" s="33"/>
      <c r="B34" s="34"/>
      <c r="C34" s="33"/>
      <c r="D34" s="33"/>
      <c r="E34" s="28" t="s">
        <v>44</v>
      </c>
      <c r="F34" s="103">
        <f>ROUND((SUM(BF86:BF263)),  2)</f>
        <v>0</v>
      </c>
      <c r="G34" s="33"/>
      <c r="H34" s="33"/>
      <c r="I34" s="104">
        <v>0.15</v>
      </c>
      <c r="J34" s="103">
        <f>ROUND(((SUM(BF86:BF263))*I34),  2)</f>
        <v>0</v>
      </c>
      <c r="K34" s="33"/>
      <c r="L34" s="93"/>
      <c r="S34" s="33"/>
      <c r="T34" s="33"/>
      <c r="U34" s="33"/>
      <c r="V34" s="33"/>
      <c r="W34" s="33"/>
      <c r="X34" s="33"/>
      <c r="Y34" s="33"/>
      <c r="Z34" s="33"/>
      <c r="AA34" s="33"/>
      <c r="AB34" s="33"/>
      <c r="AC34" s="33"/>
      <c r="AD34" s="33"/>
      <c r="AE34" s="33"/>
    </row>
    <row r="35" spans="1:31" s="2" customFormat="1" ht="14.45" hidden="1" customHeight="1">
      <c r="A35" s="33"/>
      <c r="B35" s="34"/>
      <c r="C35" s="33"/>
      <c r="D35" s="33"/>
      <c r="E35" s="28" t="s">
        <v>45</v>
      </c>
      <c r="F35" s="103">
        <f>ROUND((SUM(BG86:BG263)),  2)</f>
        <v>0</v>
      </c>
      <c r="G35" s="33"/>
      <c r="H35" s="33"/>
      <c r="I35" s="104">
        <v>0.21</v>
      </c>
      <c r="J35" s="103">
        <f>0</f>
        <v>0</v>
      </c>
      <c r="K35" s="33"/>
      <c r="L35" s="93"/>
      <c r="S35" s="33"/>
      <c r="T35" s="33"/>
      <c r="U35" s="33"/>
      <c r="V35" s="33"/>
      <c r="W35" s="33"/>
      <c r="X35" s="33"/>
      <c r="Y35" s="33"/>
      <c r="Z35" s="33"/>
      <c r="AA35" s="33"/>
      <c r="AB35" s="33"/>
      <c r="AC35" s="33"/>
      <c r="AD35" s="33"/>
      <c r="AE35" s="33"/>
    </row>
    <row r="36" spans="1:31" s="2" customFormat="1" ht="14.45" hidden="1" customHeight="1">
      <c r="A36" s="33"/>
      <c r="B36" s="34"/>
      <c r="C36" s="33"/>
      <c r="D36" s="33"/>
      <c r="E36" s="28" t="s">
        <v>46</v>
      </c>
      <c r="F36" s="103">
        <f>ROUND((SUM(BH86:BH263)),  2)</f>
        <v>0</v>
      </c>
      <c r="G36" s="33"/>
      <c r="H36" s="33"/>
      <c r="I36" s="104">
        <v>0.15</v>
      </c>
      <c r="J36" s="103">
        <f>0</f>
        <v>0</v>
      </c>
      <c r="K36" s="33"/>
      <c r="L36" s="93"/>
      <c r="S36" s="33"/>
      <c r="T36" s="33"/>
      <c r="U36" s="33"/>
      <c r="V36" s="33"/>
      <c r="W36" s="33"/>
      <c r="X36" s="33"/>
      <c r="Y36" s="33"/>
      <c r="Z36" s="33"/>
      <c r="AA36" s="33"/>
      <c r="AB36" s="33"/>
      <c r="AC36" s="33"/>
      <c r="AD36" s="33"/>
      <c r="AE36" s="33"/>
    </row>
    <row r="37" spans="1:31" s="2" customFormat="1" ht="14.45" hidden="1" customHeight="1">
      <c r="A37" s="33"/>
      <c r="B37" s="34"/>
      <c r="C37" s="33"/>
      <c r="D37" s="33"/>
      <c r="E37" s="28" t="s">
        <v>47</v>
      </c>
      <c r="F37" s="103">
        <f>ROUND((SUM(BI86:BI263)),  2)</f>
        <v>0</v>
      </c>
      <c r="G37" s="33"/>
      <c r="H37" s="33"/>
      <c r="I37" s="104">
        <v>0</v>
      </c>
      <c r="J37" s="103">
        <f>0</f>
        <v>0</v>
      </c>
      <c r="K37" s="33"/>
      <c r="L37" s="9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92"/>
      <c r="J38" s="33"/>
      <c r="K38" s="33"/>
      <c r="L38" s="93"/>
      <c r="S38" s="33"/>
      <c r="T38" s="33"/>
      <c r="U38" s="33"/>
      <c r="V38" s="33"/>
      <c r="W38" s="33"/>
      <c r="X38" s="33"/>
      <c r="Y38" s="33"/>
      <c r="Z38" s="33"/>
      <c r="AA38" s="33"/>
      <c r="AB38" s="33"/>
      <c r="AC38" s="33"/>
      <c r="AD38" s="33"/>
      <c r="AE38" s="33"/>
    </row>
    <row r="39" spans="1:31" s="2" customFormat="1" ht="25.35" customHeight="1">
      <c r="A39" s="33"/>
      <c r="B39" s="34"/>
      <c r="C39" s="105"/>
      <c r="D39" s="106" t="s">
        <v>48</v>
      </c>
      <c r="E39" s="56"/>
      <c r="F39" s="56"/>
      <c r="G39" s="107" t="s">
        <v>49</v>
      </c>
      <c r="H39" s="108" t="s">
        <v>50</v>
      </c>
      <c r="I39" s="109"/>
      <c r="J39" s="110">
        <f>SUM(J30:J37)</f>
        <v>0</v>
      </c>
      <c r="K39" s="111"/>
      <c r="L39" s="93"/>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112"/>
      <c r="J40" s="44"/>
      <c r="K40" s="44"/>
      <c r="L40" s="93"/>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113"/>
      <c r="J44" s="46"/>
      <c r="K44" s="46"/>
      <c r="L44" s="93"/>
      <c r="S44" s="33"/>
      <c r="T44" s="33"/>
      <c r="U44" s="33"/>
      <c r="V44" s="33"/>
      <c r="W44" s="33"/>
      <c r="X44" s="33"/>
      <c r="Y44" s="33"/>
      <c r="Z44" s="33"/>
      <c r="AA44" s="33"/>
      <c r="AB44" s="33"/>
      <c r="AC44" s="33"/>
      <c r="AD44" s="33"/>
      <c r="AE44" s="33"/>
    </row>
    <row r="45" spans="1:31" s="2" customFormat="1" ht="24.95" customHeight="1">
      <c r="A45" s="33"/>
      <c r="B45" s="34"/>
      <c r="C45" s="22" t="s">
        <v>107</v>
      </c>
      <c r="D45" s="33"/>
      <c r="E45" s="33"/>
      <c r="F45" s="33"/>
      <c r="G45" s="33"/>
      <c r="H45" s="33"/>
      <c r="I45" s="92"/>
      <c r="J45" s="33"/>
      <c r="K45" s="33"/>
      <c r="L45" s="93"/>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92"/>
      <c r="J46" s="33"/>
      <c r="K46" s="33"/>
      <c r="L46" s="93"/>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92"/>
      <c r="J47" s="33"/>
      <c r="K47" s="33"/>
      <c r="L47" s="93"/>
      <c r="S47" s="33"/>
      <c r="T47" s="33"/>
      <c r="U47" s="33"/>
      <c r="V47" s="33"/>
      <c r="W47" s="33"/>
      <c r="X47" s="33"/>
      <c r="Y47" s="33"/>
      <c r="Z47" s="33"/>
      <c r="AA47" s="33"/>
      <c r="AB47" s="33"/>
      <c r="AC47" s="33"/>
      <c r="AD47" s="33"/>
      <c r="AE47" s="33"/>
    </row>
    <row r="48" spans="1:31" s="2" customFormat="1" ht="25.5" customHeight="1">
      <c r="A48" s="33"/>
      <c r="B48" s="34"/>
      <c r="C48" s="33"/>
      <c r="D48" s="33"/>
      <c r="E48" s="332" t="str">
        <f>E7</f>
        <v>Stavební úpravy 2.NP - 3.NP pavilonu A přestavba dětského oddělení na LDN - 2.část - 2.NP</v>
      </c>
      <c r="F48" s="333"/>
      <c r="G48" s="333"/>
      <c r="H48" s="333"/>
      <c r="I48" s="92"/>
      <c r="J48" s="33"/>
      <c r="K48" s="33"/>
      <c r="L48" s="93"/>
      <c r="S48" s="33"/>
      <c r="T48" s="33"/>
      <c r="U48" s="33"/>
      <c r="V48" s="33"/>
      <c r="W48" s="33"/>
      <c r="X48" s="33"/>
      <c r="Y48" s="33"/>
      <c r="Z48" s="33"/>
      <c r="AA48" s="33"/>
      <c r="AB48" s="33"/>
      <c r="AC48" s="33"/>
      <c r="AD48" s="33"/>
      <c r="AE48" s="33"/>
    </row>
    <row r="49" spans="1:47" s="2" customFormat="1" ht="12" customHeight="1">
      <c r="A49" s="33"/>
      <c r="B49" s="34"/>
      <c r="C49" s="28" t="s">
        <v>105</v>
      </c>
      <c r="D49" s="33"/>
      <c r="E49" s="33"/>
      <c r="F49" s="33"/>
      <c r="G49" s="33"/>
      <c r="H49" s="33"/>
      <c r="I49" s="92"/>
      <c r="J49" s="33"/>
      <c r="K49" s="33"/>
      <c r="L49" s="93"/>
      <c r="S49" s="33"/>
      <c r="T49" s="33"/>
      <c r="U49" s="33"/>
      <c r="V49" s="33"/>
      <c r="W49" s="33"/>
      <c r="X49" s="33"/>
      <c r="Y49" s="33"/>
      <c r="Z49" s="33"/>
      <c r="AA49" s="33"/>
      <c r="AB49" s="33"/>
      <c r="AC49" s="33"/>
      <c r="AD49" s="33"/>
      <c r="AE49" s="33"/>
    </row>
    <row r="50" spans="1:47" s="2" customFormat="1" ht="16.5" customHeight="1">
      <c r="A50" s="33"/>
      <c r="B50" s="34"/>
      <c r="C50" s="33"/>
      <c r="D50" s="33"/>
      <c r="E50" s="315" t="str">
        <f>E9</f>
        <v>03 - zdravotechnické instalace</v>
      </c>
      <c r="F50" s="331"/>
      <c r="G50" s="331"/>
      <c r="H50" s="331"/>
      <c r="I50" s="92"/>
      <c r="J50" s="33"/>
      <c r="K50" s="33"/>
      <c r="L50" s="93"/>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92"/>
      <c r="J51" s="33"/>
      <c r="K51" s="33"/>
      <c r="L51" s="93"/>
      <c r="S51" s="33"/>
      <c r="T51" s="33"/>
      <c r="U51" s="33"/>
      <c r="V51" s="33"/>
      <c r="W51" s="33"/>
      <c r="X51" s="33"/>
      <c r="Y51" s="33"/>
      <c r="Z51" s="33"/>
      <c r="AA51" s="33"/>
      <c r="AB51" s="33"/>
      <c r="AC51" s="33"/>
      <c r="AD51" s="33"/>
      <c r="AE51" s="33"/>
    </row>
    <row r="52" spans="1:47" s="2" customFormat="1" ht="12" customHeight="1">
      <c r="A52" s="33"/>
      <c r="B52" s="34"/>
      <c r="C52" s="28" t="s">
        <v>22</v>
      </c>
      <c r="D52" s="33"/>
      <c r="E52" s="33"/>
      <c r="F52" s="26" t="str">
        <f>F12</f>
        <v>Jindřichův Hradec</v>
      </c>
      <c r="G52" s="33"/>
      <c r="H52" s="33"/>
      <c r="I52" s="94" t="s">
        <v>24</v>
      </c>
      <c r="J52" s="51" t="str">
        <f>IF(J12="","",J12)</f>
        <v>27. 12. 2018</v>
      </c>
      <c r="K52" s="33"/>
      <c r="L52" s="93"/>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92"/>
      <c r="J53" s="33"/>
      <c r="K53" s="33"/>
      <c r="L53" s="93"/>
      <c r="S53" s="33"/>
      <c r="T53" s="33"/>
      <c r="U53" s="33"/>
      <c r="V53" s="33"/>
      <c r="W53" s="33"/>
      <c r="X53" s="33"/>
      <c r="Y53" s="33"/>
      <c r="Z53" s="33"/>
      <c r="AA53" s="33"/>
      <c r="AB53" s="33"/>
      <c r="AC53" s="33"/>
      <c r="AD53" s="33"/>
      <c r="AE53" s="33"/>
    </row>
    <row r="54" spans="1:47" s="2" customFormat="1" ht="27.95" customHeight="1">
      <c r="A54" s="33"/>
      <c r="B54" s="34"/>
      <c r="C54" s="28" t="s">
        <v>26</v>
      </c>
      <c r="D54" s="33"/>
      <c r="E54" s="33"/>
      <c r="F54" s="26" t="str">
        <f>E15</f>
        <v xml:space="preserve"> </v>
      </c>
      <c r="G54" s="33"/>
      <c r="H54" s="33"/>
      <c r="I54" s="94" t="s">
        <v>32</v>
      </c>
      <c r="J54" s="31" t="str">
        <f>E21</f>
        <v>ATELIER G+G s.r.o.</v>
      </c>
      <c r="K54" s="33"/>
      <c r="L54" s="93"/>
      <c r="S54" s="33"/>
      <c r="T54" s="33"/>
      <c r="U54" s="33"/>
      <c r="V54" s="33"/>
      <c r="W54" s="33"/>
      <c r="X54" s="33"/>
      <c r="Y54" s="33"/>
      <c r="Z54" s="33"/>
      <c r="AA54" s="33"/>
      <c r="AB54" s="33"/>
      <c r="AC54" s="33"/>
      <c r="AD54" s="33"/>
      <c r="AE54" s="33"/>
    </row>
    <row r="55" spans="1:47" s="2" customFormat="1" ht="15.2" customHeight="1">
      <c r="A55" s="33"/>
      <c r="B55" s="34"/>
      <c r="C55" s="28" t="s">
        <v>30</v>
      </c>
      <c r="D55" s="33"/>
      <c r="E55" s="33"/>
      <c r="F55" s="26" t="str">
        <f>IF(E18="","",E18)</f>
        <v>Vyplň údaj</v>
      </c>
      <c r="G55" s="33"/>
      <c r="H55" s="33"/>
      <c r="I55" s="94" t="s">
        <v>35</v>
      </c>
      <c r="J55" s="31" t="str">
        <f>E24</f>
        <v xml:space="preserve"> </v>
      </c>
      <c r="K55" s="33"/>
      <c r="L55" s="93"/>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92"/>
      <c r="J56" s="33"/>
      <c r="K56" s="33"/>
      <c r="L56" s="93"/>
      <c r="S56" s="33"/>
      <c r="T56" s="33"/>
      <c r="U56" s="33"/>
      <c r="V56" s="33"/>
      <c r="W56" s="33"/>
      <c r="X56" s="33"/>
      <c r="Y56" s="33"/>
      <c r="Z56" s="33"/>
      <c r="AA56" s="33"/>
      <c r="AB56" s="33"/>
      <c r="AC56" s="33"/>
      <c r="AD56" s="33"/>
      <c r="AE56" s="33"/>
    </row>
    <row r="57" spans="1:47" s="2" customFormat="1" ht="29.25" customHeight="1">
      <c r="A57" s="33"/>
      <c r="B57" s="34"/>
      <c r="C57" s="114" t="s">
        <v>108</v>
      </c>
      <c r="D57" s="105"/>
      <c r="E57" s="105"/>
      <c r="F57" s="105"/>
      <c r="G57" s="105"/>
      <c r="H57" s="105"/>
      <c r="I57" s="115"/>
      <c r="J57" s="116" t="s">
        <v>109</v>
      </c>
      <c r="K57" s="105"/>
      <c r="L57" s="93"/>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92"/>
      <c r="J58" s="33"/>
      <c r="K58" s="33"/>
      <c r="L58" s="93"/>
      <c r="S58" s="33"/>
      <c r="T58" s="33"/>
      <c r="U58" s="33"/>
      <c r="V58" s="33"/>
      <c r="W58" s="33"/>
      <c r="X58" s="33"/>
      <c r="Y58" s="33"/>
      <c r="Z58" s="33"/>
      <c r="AA58" s="33"/>
      <c r="AB58" s="33"/>
      <c r="AC58" s="33"/>
      <c r="AD58" s="33"/>
      <c r="AE58" s="33"/>
    </row>
    <row r="59" spans="1:47" s="2" customFormat="1" ht="22.9" customHeight="1">
      <c r="A59" s="33"/>
      <c r="B59" s="34"/>
      <c r="C59" s="117" t="s">
        <v>70</v>
      </c>
      <c r="D59" s="33"/>
      <c r="E59" s="33"/>
      <c r="F59" s="33"/>
      <c r="G59" s="33"/>
      <c r="H59" s="33"/>
      <c r="I59" s="92"/>
      <c r="J59" s="67">
        <f>J86</f>
        <v>0</v>
      </c>
      <c r="K59" s="33"/>
      <c r="L59" s="93"/>
      <c r="S59" s="33"/>
      <c r="T59" s="33"/>
      <c r="U59" s="33"/>
      <c r="V59" s="33"/>
      <c r="W59" s="33"/>
      <c r="X59" s="33"/>
      <c r="Y59" s="33"/>
      <c r="Z59" s="33"/>
      <c r="AA59" s="33"/>
      <c r="AB59" s="33"/>
      <c r="AC59" s="33"/>
      <c r="AD59" s="33"/>
      <c r="AE59" s="33"/>
      <c r="AU59" s="18" t="s">
        <v>110</v>
      </c>
    </row>
    <row r="60" spans="1:47" s="9" customFormat="1" ht="24.95" customHeight="1">
      <c r="B60" s="118"/>
      <c r="D60" s="119" t="s">
        <v>118</v>
      </c>
      <c r="E60" s="120"/>
      <c r="F60" s="120"/>
      <c r="G60" s="120"/>
      <c r="H60" s="120"/>
      <c r="I60" s="121"/>
      <c r="J60" s="122">
        <f>J87</f>
        <v>0</v>
      </c>
      <c r="L60" s="118"/>
    </row>
    <row r="61" spans="1:47" s="10" customFormat="1" ht="19.899999999999999" customHeight="1">
      <c r="B61" s="123"/>
      <c r="D61" s="124" t="s">
        <v>2382</v>
      </c>
      <c r="E61" s="125"/>
      <c r="F61" s="125"/>
      <c r="G61" s="125"/>
      <c r="H61" s="125"/>
      <c r="I61" s="126"/>
      <c r="J61" s="127">
        <f>J88</f>
        <v>0</v>
      </c>
      <c r="L61" s="123"/>
    </row>
    <row r="62" spans="1:47" s="10" customFormat="1" ht="19.899999999999999" customHeight="1">
      <c r="B62" s="123"/>
      <c r="D62" s="124" t="s">
        <v>2383</v>
      </c>
      <c r="E62" s="125"/>
      <c r="F62" s="125"/>
      <c r="G62" s="125"/>
      <c r="H62" s="125"/>
      <c r="I62" s="126"/>
      <c r="J62" s="127">
        <f>J139</f>
        <v>0</v>
      </c>
      <c r="L62" s="123"/>
    </row>
    <row r="63" spans="1:47" s="10" customFormat="1" ht="19.899999999999999" customHeight="1">
      <c r="B63" s="123"/>
      <c r="D63" s="124" t="s">
        <v>120</v>
      </c>
      <c r="E63" s="125"/>
      <c r="F63" s="125"/>
      <c r="G63" s="125"/>
      <c r="H63" s="125"/>
      <c r="I63" s="126"/>
      <c r="J63" s="127">
        <f>J197</f>
        <v>0</v>
      </c>
      <c r="L63" s="123"/>
    </row>
    <row r="64" spans="1:47" s="10" customFormat="1" ht="19.899999999999999" customHeight="1">
      <c r="B64" s="123"/>
      <c r="D64" s="124" t="s">
        <v>2384</v>
      </c>
      <c r="E64" s="125"/>
      <c r="F64" s="125"/>
      <c r="G64" s="125"/>
      <c r="H64" s="125"/>
      <c r="I64" s="126"/>
      <c r="J64" s="127">
        <f>J251</f>
        <v>0</v>
      </c>
      <c r="L64" s="123"/>
    </row>
    <row r="65" spans="1:31" s="10" customFormat="1" ht="19.899999999999999" customHeight="1">
      <c r="B65" s="123"/>
      <c r="D65" s="124" t="s">
        <v>121</v>
      </c>
      <c r="E65" s="125"/>
      <c r="F65" s="125"/>
      <c r="G65" s="125"/>
      <c r="H65" s="125"/>
      <c r="I65" s="126"/>
      <c r="J65" s="127">
        <f>J258</f>
        <v>0</v>
      </c>
      <c r="L65" s="123"/>
    </row>
    <row r="66" spans="1:31" s="9" customFormat="1" ht="24.95" customHeight="1">
      <c r="B66" s="118"/>
      <c r="D66" s="119" t="s">
        <v>134</v>
      </c>
      <c r="E66" s="120"/>
      <c r="F66" s="120"/>
      <c r="G66" s="120"/>
      <c r="H66" s="120"/>
      <c r="I66" s="121"/>
      <c r="J66" s="122">
        <f>J262</f>
        <v>0</v>
      </c>
      <c r="L66" s="118"/>
    </row>
    <row r="67" spans="1:31" s="2" customFormat="1" ht="21.75" customHeight="1">
      <c r="A67" s="33"/>
      <c r="B67" s="34"/>
      <c r="C67" s="33"/>
      <c r="D67" s="33"/>
      <c r="E67" s="33"/>
      <c r="F67" s="33"/>
      <c r="G67" s="33"/>
      <c r="H67" s="33"/>
      <c r="I67" s="92"/>
      <c r="J67" s="33"/>
      <c r="K67" s="33"/>
      <c r="L67" s="93"/>
      <c r="S67" s="33"/>
      <c r="T67" s="33"/>
      <c r="U67" s="33"/>
      <c r="V67" s="33"/>
      <c r="W67" s="33"/>
      <c r="X67" s="33"/>
      <c r="Y67" s="33"/>
      <c r="Z67" s="33"/>
      <c r="AA67" s="33"/>
      <c r="AB67" s="33"/>
      <c r="AC67" s="33"/>
      <c r="AD67" s="33"/>
      <c r="AE67" s="33"/>
    </row>
    <row r="68" spans="1:31" s="2" customFormat="1" ht="6.95" customHeight="1">
      <c r="A68" s="33"/>
      <c r="B68" s="43"/>
      <c r="C68" s="44"/>
      <c r="D68" s="44"/>
      <c r="E68" s="44"/>
      <c r="F68" s="44"/>
      <c r="G68" s="44"/>
      <c r="H68" s="44"/>
      <c r="I68" s="112"/>
      <c r="J68" s="44"/>
      <c r="K68" s="44"/>
      <c r="L68" s="93"/>
      <c r="S68" s="33"/>
      <c r="T68" s="33"/>
      <c r="U68" s="33"/>
      <c r="V68" s="33"/>
      <c r="W68" s="33"/>
      <c r="X68" s="33"/>
      <c r="Y68" s="33"/>
      <c r="Z68" s="33"/>
      <c r="AA68" s="33"/>
      <c r="AB68" s="33"/>
      <c r="AC68" s="33"/>
      <c r="AD68" s="33"/>
      <c r="AE68" s="33"/>
    </row>
    <row r="72" spans="1:31" s="2" customFormat="1" ht="6.95" customHeight="1">
      <c r="A72" s="33"/>
      <c r="B72" s="45"/>
      <c r="C72" s="46"/>
      <c r="D72" s="46"/>
      <c r="E72" s="46"/>
      <c r="F72" s="46"/>
      <c r="G72" s="46"/>
      <c r="H72" s="46"/>
      <c r="I72" s="113"/>
      <c r="J72" s="46"/>
      <c r="K72" s="46"/>
      <c r="L72" s="93"/>
      <c r="S72" s="33"/>
      <c r="T72" s="33"/>
      <c r="U72" s="33"/>
      <c r="V72" s="33"/>
      <c r="W72" s="33"/>
      <c r="X72" s="33"/>
      <c r="Y72" s="33"/>
      <c r="Z72" s="33"/>
      <c r="AA72" s="33"/>
      <c r="AB72" s="33"/>
      <c r="AC72" s="33"/>
      <c r="AD72" s="33"/>
      <c r="AE72" s="33"/>
    </row>
    <row r="73" spans="1:31" s="2" customFormat="1" ht="24.95" customHeight="1">
      <c r="A73" s="33"/>
      <c r="B73" s="34"/>
      <c r="C73" s="22" t="s">
        <v>135</v>
      </c>
      <c r="D73" s="33"/>
      <c r="E73" s="33"/>
      <c r="F73" s="33"/>
      <c r="G73" s="33"/>
      <c r="H73" s="33"/>
      <c r="I73" s="92"/>
      <c r="J73" s="33"/>
      <c r="K73" s="33"/>
      <c r="L73" s="93"/>
      <c r="S73" s="33"/>
      <c r="T73" s="33"/>
      <c r="U73" s="33"/>
      <c r="V73" s="33"/>
      <c r="W73" s="33"/>
      <c r="X73" s="33"/>
      <c r="Y73" s="33"/>
      <c r="Z73" s="33"/>
      <c r="AA73" s="33"/>
      <c r="AB73" s="33"/>
      <c r="AC73" s="33"/>
      <c r="AD73" s="33"/>
      <c r="AE73" s="33"/>
    </row>
    <row r="74" spans="1:31" s="2" customFormat="1" ht="6.95" customHeight="1">
      <c r="A74" s="33"/>
      <c r="B74" s="34"/>
      <c r="C74" s="33"/>
      <c r="D74" s="33"/>
      <c r="E74" s="33"/>
      <c r="F74" s="33"/>
      <c r="G74" s="33"/>
      <c r="H74" s="33"/>
      <c r="I74" s="92"/>
      <c r="J74" s="33"/>
      <c r="K74" s="33"/>
      <c r="L74" s="93"/>
      <c r="S74" s="33"/>
      <c r="T74" s="33"/>
      <c r="U74" s="33"/>
      <c r="V74" s="33"/>
      <c r="W74" s="33"/>
      <c r="X74" s="33"/>
      <c r="Y74" s="33"/>
      <c r="Z74" s="33"/>
      <c r="AA74" s="33"/>
      <c r="AB74" s="33"/>
      <c r="AC74" s="33"/>
      <c r="AD74" s="33"/>
      <c r="AE74" s="33"/>
    </row>
    <row r="75" spans="1:31" s="2" customFormat="1" ht="12" customHeight="1">
      <c r="A75" s="33"/>
      <c r="B75" s="34"/>
      <c r="C75" s="28" t="s">
        <v>17</v>
      </c>
      <c r="D75" s="33"/>
      <c r="E75" s="33"/>
      <c r="F75" s="33"/>
      <c r="G75" s="33"/>
      <c r="H75" s="33"/>
      <c r="I75" s="92"/>
      <c r="J75" s="33"/>
      <c r="K75" s="33"/>
      <c r="L75" s="93"/>
      <c r="S75" s="33"/>
      <c r="T75" s="33"/>
      <c r="U75" s="33"/>
      <c r="V75" s="33"/>
      <c r="W75" s="33"/>
      <c r="X75" s="33"/>
      <c r="Y75" s="33"/>
      <c r="Z75" s="33"/>
      <c r="AA75" s="33"/>
      <c r="AB75" s="33"/>
      <c r="AC75" s="33"/>
      <c r="AD75" s="33"/>
      <c r="AE75" s="33"/>
    </row>
    <row r="76" spans="1:31" s="2" customFormat="1" ht="25.5" customHeight="1">
      <c r="A76" s="33"/>
      <c r="B76" s="34"/>
      <c r="C76" s="33"/>
      <c r="D76" s="33"/>
      <c r="E76" s="332" t="str">
        <f>E7</f>
        <v>Stavební úpravy 2.NP - 3.NP pavilonu A přestavba dětského oddělení na LDN - 2.část - 2.NP</v>
      </c>
      <c r="F76" s="333"/>
      <c r="G76" s="333"/>
      <c r="H76" s="333"/>
      <c r="I76" s="92"/>
      <c r="J76" s="33"/>
      <c r="K76" s="33"/>
      <c r="L76" s="93"/>
      <c r="S76" s="33"/>
      <c r="T76" s="33"/>
      <c r="U76" s="33"/>
      <c r="V76" s="33"/>
      <c r="W76" s="33"/>
      <c r="X76" s="33"/>
      <c r="Y76" s="33"/>
      <c r="Z76" s="33"/>
      <c r="AA76" s="33"/>
      <c r="AB76" s="33"/>
      <c r="AC76" s="33"/>
      <c r="AD76" s="33"/>
      <c r="AE76" s="33"/>
    </row>
    <row r="77" spans="1:31" s="2" customFormat="1" ht="12" customHeight="1">
      <c r="A77" s="33"/>
      <c r="B77" s="34"/>
      <c r="C77" s="28" t="s">
        <v>105</v>
      </c>
      <c r="D77" s="33"/>
      <c r="E77" s="33"/>
      <c r="F77" s="33"/>
      <c r="G77" s="33"/>
      <c r="H77" s="33"/>
      <c r="I77" s="92"/>
      <c r="J77" s="33"/>
      <c r="K77" s="33"/>
      <c r="L77" s="93"/>
      <c r="S77" s="33"/>
      <c r="T77" s="33"/>
      <c r="U77" s="33"/>
      <c r="V77" s="33"/>
      <c r="W77" s="33"/>
      <c r="X77" s="33"/>
      <c r="Y77" s="33"/>
      <c r="Z77" s="33"/>
      <c r="AA77" s="33"/>
      <c r="AB77" s="33"/>
      <c r="AC77" s="33"/>
      <c r="AD77" s="33"/>
      <c r="AE77" s="33"/>
    </row>
    <row r="78" spans="1:31" s="2" customFormat="1" ht="16.5" customHeight="1">
      <c r="A78" s="33"/>
      <c r="B78" s="34"/>
      <c r="C78" s="33"/>
      <c r="D78" s="33"/>
      <c r="E78" s="315" t="str">
        <f>E9</f>
        <v>03 - zdravotechnické instalace</v>
      </c>
      <c r="F78" s="331"/>
      <c r="G78" s="331"/>
      <c r="H78" s="331"/>
      <c r="I78" s="92"/>
      <c r="J78" s="33"/>
      <c r="K78" s="33"/>
      <c r="L78" s="93"/>
      <c r="S78" s="33"/>
      <c r="T78" s="33"/>
      <c r="U78" s="33"/>
      <c r="V78" s="33"/>
      <c r="W78" s="33"/>
      <c r="X78" s="33"/>
      <c r="Y78" s="33"/>
      <c r="Z78" s="33"/>
      <c r="AA78" s="33"/>
      <c r="AB78" s="33"/>
      <c r="AC78" s="33"/>
      <c r="AD78" s="33"/>
      <c r="AE78" s="33"/>
    </row>
    <row r="79" spans="1:31" s="2" customFormat="1" ht="6.95" customHeight="1">
      <c r="A79" s="33"/>
      <c r="B79" s="34"/>
      <c r="C79" s="33"/>
      <c r="D79" s="33"/>
      <c r="E79" s="33"/>
      <c r="F79" s="33"/>
      <c r="G79" s="33"/>
      <c r="H79" s="33"/>
      <c r="I79" s="92"/>
      <c r="J79" s="33"/>
      <c r="K79" s="33"/>
      <c r="L79" s="93"/>
      <c r="S79" s="33"/>
      <c r="T79" s="33"/>
      <c r="U79" s="33"/>
      <c r="V79" s="33"/>
      <c r="W79" s="33"/>
      <c r="X79" s="33"/>
      <c r="Y79" s="33"/>
      <c r="Z79" s="33"/>
      <c r="AA79" s="33"/>
      <c r="AB79" s="33"/>
      <c r="AC79" s="33"/>
      <c r="AD79" s="33"/>
      <c r="AE79" s="33"/>
    </row>
    <row r="80" spans="1:31" s="2" customFormat="1" ht="12" customHeight="1">
      <c r="A80" s="33"/>
      <c r="B80" s="34"/>
      <c r="C80" s="28" t="s">
        <v>22</v>
      </c>
      <c r="D80" s="33"/>
      <c r="E80" s="33"/>
      <c r="F80" s="26" t="str">
        <f>F12</f>
        <v>Jindřichův Hradec</v>
      </c>
      <c r="G80" s="33"/>
      <c r="H80" s="33"/>
      <c r="I80" s="94" t="s">
        <v>24</v>
      </c>
      <c r="J80" s="51" t="str">
        <f>IF(J12="","",J12)</f>
        <v>27. 12. 2018</v>
      </c>
      <c r="K80" s="33"/>
      <c r="L80" s="93"/>
      <c r="S80" s="33"/>
      <c r="T80" s="33"/>
      <c r="U80" s="33"/>
      <c r="V80" s="33"/>
      <c r="W80" s="33"/>
      <c r="X80" s="33"/>
      <c r="Y80" s="33"/>
      <c r="Z80" s="33"/>
      <c r="AA80" s="33"/>
      <c r="AB80" s="33"/>
      <c r="AC80" s="33"/>
      <c r="AD80" s="33"/>
      <c r="AE80" s="33"/>
    </row>
    <row r="81" spans="1:65" s="2" customFormat="1" ht="6.95" customHeight="1">
      <c r="A81" s="33"/>
      <c r="B81" s="34"/>
      <c r="C81" s="33"/>
      <c r="D81" s="33"/>
      <c r="E81" s="33"/>
      <c r="F81" s="33"/>
      <c r="G81" s="33"/>
      <c r="H81" s="33"/>
      <c r="I81" s="92"/>
      <c r="J81" s="33"/>
      <c r="K81" s="33"/>
      <c r="L81" s="93"/>
      <c r="S81" s="33"/>
      <c r="T81" s="33"/>
      <c r="U81" s="33"/>
      <c r="V81" s="33"/>
      <c r="W81" s="33"/>
      <c r="X81" s="33"/>
      <c r="Y81" s="33"/>
      <c r="Z81" s="33"/>
      <c r="AA81" s="33"/>
      <c r="AB81" s="33"/>
      <c r="AC81" s="33"/>
      <c r="AD81" s="33"/>
      <c r="AE81" s="33"/>
    </row>
    <row r="82" spans="1:65" s="2" customFormat="1" ht="27.95" customHeight="1">
      <c r="A82" s="33"/>
      <c r="B82" s="34"/>
      <c r="C82" s="28" t="s">
        <v>26</v>
      </c>
      <c r="D82" s="33"/>
      <c r="E82" s="33"/>
      <c r="F82" s="26" t="str">
        <f>E15</f>
        <v xml:space="preserve"> </v>
      </c>
      <c r="G82" s="33"/>
      <c r="H82" s="33"/>
      <c r="I82" s="94" t="s">
        <v>32</v>
      </c>
      <c r="J82" s="31" t="str">
        <f>E21</f>
        <v>ATELIER G+G s.r.o.</v>
      </c>
      <c r="K82" s="33"/>
      <c r="L82" s="93"/>
      <c r="S82" s="33"/>
      <c r="T82" s="33"/>
      <c r="U82" s="33"/>
      <c r="V82" s="33"/>
      <c r="W82" s="33"/>
      <c r="X82" s="33"/>
      <c r="Y82" s="33"/>
      <c r="Z82" s="33"/>
      <c r="AA82" s="33"/>
      <c r="AB82" s="33"/>
      <c r="AC82" s="33"/>
      <c r="AD82" s="33"/>
      <c r="AE82" s="33"/>
    </row>
    <row r="83" spans="1:65" s="2" customFormat="1" ht="15.2" customHeight="1">
      <c r="A83" s="33"/>
      <c r="B83" s="34"/>
      <c r="C83" s="28" t="s">
        <v>30</v>
      </c>
      <c r="D83" s="33"/>
      <c r="E83" s="33"/>
      <c r="F83" s="26" t="str">
        <f>IF(E18="","",E18)</f>
        <v>Vyplň údaj</v>
      </c>
      <c r="G83" s="33"/>
      <c r="H83" s="33"/>
      <c r="I83" s="94" t="s">
        <v>35</v>
      </c>
      <c r="J83" s="31" t="str">
        <f>E24</f>
        <v xml:space="preserve"> </v>
      </c>
      <c r="K83" s="33"/>
      <c r="L83" s="93"/>
      <c r="S83" s="33"/>
      <c r="T83" s="33"/>
      <c r="U83" s="33"/>
      <c r="V83" s="33"/>
      <c r="W83" s="33"/>
      <c r="X83" s="33"/>
      <c r="Y83" s="33"/>
      <c r="Z83" s="33"/>
      <c r="AA83" s="33"/>
      <c r="AB83" s="33"/>
      <c r="AC83" s="33"/>
      <c r="AD83" s="33"/>
      <c r="AE83" s="33"/>
    </row>
    <row r="84" spans="1:65" s="2" customFormat="1" ht="10.35" customHeight="1">
      <c r="A84" s="33"/>
      <c r="B84" s="34"/>
      <c r="C84" s="33"/>
      <c r="D84" s="33"/>
      <c r="E84" s="33"/>
      <c r="F84" s="33"/>
      <c r="G84" s="33"/>
      <c r="H84" s="33"/>
      <c r="I84" s="92"/>
      <c r="J84" s="33"/>
      <c r="K84" s="33"/>
      <c r="L84" s="93"/>
      <c r="S84" s="33"/>
      <c r="T84" s="33"/>
      <c r="U84" s="33"/>
      <c r="V84" s="33"/>
      <c r="W84" s="33"/>
      <c r="X84" s="33"/>
      <c r="Y84" s="33"/>
      <c r="Z84" s="33"/>
      <c r="AA84" s="33"/>
      <c r="AB84" s="33"/>
      <c r="AC84" s="33"/>
      <c r="AD84" s="33"/>
      <c r="AE84" s="33"/>
    </row>
    <row r="85" spans="1:65" s="11" customFormat="1" ht="29.25" customHeight="1">
      <c r="A85" s="128"/>
      <c r="B85" s="129"/>
      <c r="C85" s="130" t="s">
        <v>136</v>
      </c>
      <c r="D85" s="131" t="s">
        <v>57</v>
      </c>
      <c r="E85" s="131" t="s">
        <v>53</v>
      </c>
      <c r="F85" s="131" t="s">
        <v>54</v>
      </c>
      <c r="G85" s="131" t="s">
        <v>137</v>
      </c>
      <c r="H85" s="131" t="s">
        <v>138</v>
      </c>
      <c r="I85" s="132" t="s">
        <v>139</v>
      </c>
      <c r="J85" s="131" t="s">
        <v>109</v>
      </c>
      <c r="K85" s="133" t="s">
        <v>140</v>
      </c>
      <c r="L85" s="134"/>
      <c r="M85" s="58" t="s">
        <v>3</v>
      </c>
      <c r="N85" s="59" t="s">
        <v>42</v>
      </c>
      <c r="O85" s="59" t="s">
        <v>141</v>
      </c>
      <c r="P85" s="59" t="s">
        <v>142</v>
      </c>
      <c r="Q85" s="59" t="s">
        <v>143</v>
      </c>
      <c r="R85" s="59" t="s">
        <v>144</v>
      </c>
      <c r="S85" s="59" t="s">
        <v>145</v>
      </c>
      <c r="T85" s="60" t="s">
        <v>146</v>
      </c>
      <c r="U85" s="128"/>
      <c r="V85" s="128"/>
      <c r="W85" s="128"/>
      <c r="X85" s="128"/>
      <c r="Y85" s="128"/>
      <c r="Z85" s="128"/>
      <c r="AA85" s="128"/>
      <c r="AB85" s="128"/>
      <c r="AC85" s="128"/>
      <c r="AD85" s="128"/>
      <c r="AE85" s="128"/>
    </row>
    <row r="86" spans="1:65" s="2" customFormat="1" ht="22.9" customHeight="1">
      <c r="A86" s="33"/>
      <c r="B86" s="34"/>
      <c r="C86" s="65" t="s">
        <v>147</v>
      </c>
      <c r="D86" s="33"/>
      <c r="E86" s="33"/>
      <c r="F86" s="33"/>
      <c r="G86" s="33"/>
      <c r="H86" s="33"/>
      <c r="I86" s="92"/>
      <c r="J86" s="135">
        <f>BK86</f>
        <v>0</v>
      </c>
      <c r="K86" s="33"/>
      <c r="L86" s="34"/>
      <c r="M86" s="61"/>
      <c r="N86" s="52"/>
      <c r="O86" s="62"/>
      <c r="P86" s="136">
        <f>P87+P262</f>
        <v>0</v>
      </c>
      <c r="Q86" s="62"/>
      <c r="R86" s="136">
        <f>R87+R262</f>
        <v>1.8722190000000003</v>
      </c>
      <c r="S86" s="62"/>
      <c r="T86" s="137">
        <f>T87+T262</f>
        <v>0</v>
      </c>
      <c r="U86" s="33"/>
      <c r="V86" s="33"/>
      <c r="W86" s="33"/>
      <c r="X86" s="33"/>
      <c r="Y86" s="33"/>
      <c r="Z86" s="33"/>
      <c r="AA86" s="33"/>
      <c r="AB86" s="33"/>
      <c r="AC86" s="33"/>
      <c r="AD86" s="33"/>
      <c r="AE86" s="33"/>
      <c r="AT86" s="18" t="s">
        <v>71</v>
      </c>
      <c r="AU86" s="18" t="s">
        <v>110</v>
      </c>
      <c r="BK86" s="138">
        <f>BK87+BK262</f>
        <v>0</v>
      </c>
    </row>
    <row r="87" spans="1:65" s="12" customFormat="1" ht="25.9" customHeight="1">
      <c r="B87" s="139"/>
      <c r="D87" s="140" t="s">
        <v>71</v>
      </c>
      <c r="E87" s="141" t="s">
        <v>707</v>
      </c>
      <c r="F87" s="141" t="s">
        <v>708</v>
      </c>
      <c r="I87" s="142"/>
      <c r="J87" s="143">
        <f>BK87</f>
        <v>0</v>
      </c>
      <c r="L87" s="139"/>
      <c r="M87" s="144"/>
      <c r="N87" s="145"/>
      <c r="O87" s="145"/>
      <c r="P87" s="146">
        <f>P88+P139+P197+P251+P258</f>
        <v>0</v>
      </c>
      <c r="Q87" s="145"/>
      <c r="R87" s="146">
        <f>R88+R139+R197+R251+R258</f>
        <v>1.8722190000000003</v>
      </c>
      <c r="S87" s="145"/>
      <c r="T87" s="147">
        <f>T88+T139+T197+T251+T258</f>
        <v>0</v>
      </c>
      <c r="AR87" s="140" t="s">
        <v>82</v>
      </c>
      <c r="AT87" s="148" t="s">
        <v>71</v>
      </c>
      <c r="AU87" s="148" t="s">
        <v>72</v>
      </c>
      <c r="AY87" s="140" t="s">
        <v>150</v>
      </c>
      <c r="BK87" s="149">
        <f>BK88+BK139+BK197+BK251+BK258</f>
        <v>0</v>
      </c>
    </row>
    <row r="88" spans="1:65" s="12" customFormat="1" ht="22.9" customHeight="1">
      <c r="B88" s="139"/>
      <c r="D88" s="140" t="s">
        <v>71</v>
      </c>
      <c r="E88" s="150" t="s">
        <v>2385</v>
      </c>
      <c r="F88" s="150" t="s">
        <v>2386</v>
      </c>
      <c r="I88" s="142"/>
      <c r="J88" s="151">
        <f>BK88</f>
        <v>0</v>
      </c>
      <c r="L88" s="139"/>
      <c r="M88" s="144"/>
      <c r="N88" s="145"/>
      <c r="O88" s="145"/>
      <c r="P88" s="146">
        <f>SUM(P89:P138)</f>
        <v>0</v>
      </c>
      <c r="Q88" s="145"/>
      <c r="R88" s="146">
        <f>SUM(R89:R138)</f>
        <v>0.24655099999999999</v>
      </c>
      <c r="S88" s="145"/>
      <c r="T88" s="147">
        <f>SUM(T89:T138)</f>
        <v>0</v>
      </c>
      <c r="AR88" s="140" t="s">
        <v>82</v>
      </c>
      <c r="AT88" s="148" t="s">
        <v>71</v>
      </c>
      <c r="AU88" s="148" t="s">
        <v>80</v>
      </c>
      <c r="AY88" s="140" t="s">
        <v>150</v>
      </c>
      <c r="BK88" s="149">
        <f>SUM(BK89:BK138)</f>
        <v>0</v>
      </c>
    </row>
    <row r="89" spans="1:65" s="2" customFormat="1" ht="24" customHeight="1">
      <c r="A89" s="33"/>
      <c r="B89" s="152"/>
      <c r="C89" s="153" t="s">
        <v>80</v>
      </c>
      <c r="D89" s="153" t="s">
        <v>153</v>
      </c>
      <c r="E89" s="154" t="s">
        <v>2387</v>
      </c>
      <c r="F89" s="155" t="s">
        <v>2388</v>
      </c>
      <c r="G89" s="156" t="s">
        <v>451</v>
      </c>
      <c r="H89" s="157">
        <v>41.7</v>
      </c>
      <c r="I89" s="158"/>
      <c r="J89" s="159">
        <f>ROUND(I89*H89,2)</f>
        <v>0</v>
      </c>
      <c r="K89" s="155" t="s">
        <v>157</v>
      </c>
      <c r="L89" s="34"/>
      <c r="M89" s="160" t="s">
        <v>3</v>
      </c>
      <c r="N89" s="161" t="s">
        <v>43</v>
      </c>
      <c r="O89" s="54"/>
      <c r="P89" s="162">
        <f>O89*H89</f>
        <v>0</v>
      </c>
      <c r="Q89" s="162">
        <v>3.2000000000000003E-4</v>
      </c>
      <c r="R89" s="162">
        <f>Q89*H89</f>
        <v>1.3344000000000002E-2</v>
      </c>
      <c r="S89" s="162">
        <v>0</v>
      </c>
      <c r="T89" s="163">
        <f>S89*H89</f>
        <v>0</v>
      </c>
      <c r="U89" s="33"/>
      <c r="V89" s="33"/>
      <c r="W89" s="33"/>
      <c r="X89" s="33"/>
      <c r="Y89" s="33"/>
      <c r="Z89" s="33"/>
      <c r="AA89" s="33"/>
      <c r="AB89" s="33"/>
      <c r="AC89" s="33"/>
      <c r="AD89" s="33"/>
      <c r="AE89" s="33"/>
      <c r="AR89" s="164" t="s">
        <v>246</v>
      </c>
      <c r="AT89" s="164" t="s">
        <v>153</v>
      </c>
      <c r="AU89" s="164" t="s">
        <v>82</v>
      </c>
      <c r="AY89" s="18" t="s">
        <v>150</v>
      </c>
      <c r="BE89" s="165">
        <f>IF(N89="základní",J89,0)</f>
        <v>0</v>
      </c>
      <c r="BF89" s="165">
        <f>IF(N89="snížená",J89,0)</f>
        <v>0</v>
      </c>
      <c r="BG89" s="165">
        <f>IF(N89="zákl. přenesená",J89,0)</f>
        <v>0</v>
      </c>
      <c r="BH89" s="165">
        <f>IF(N89="sníž. přenesená",J89,0)</f>
        <v>0</v>
      </c>
      <c r="BI89" s="165">
        <f>IF(N89="nulová",J89,0)</f>
        <v>0</v>
      </c>
      <c r="BJ89" s="18" t="s">
        <v>80</v>
      </c>
      <c r="BK89" s="165">
        <f>ROUND(I89*H89,2)</f>
        <v>0</v>
      </c>
      <c r="BL89" s="18" t="s">
        <v>246</v>
      </c>
      <c r="BM89" s="164" t="s">
        <v>2389</v>
      </c>
    </row>
    <row r="90" spans="1:65" s="2" customFormat="1" ht="58.5">
      <c r="A90" s="33"/>
      <c r="B90" s="34"/>
      <c r="C90" s="33"/>
      <c r="D90" s="167" t="s">
        <v>170</v>
      </c>
      <c r="E90" s="33"/>
      <c r="F90" s="178" t="s">
        <v>2390</v>
      </c>
      <c r="G90" s="33"/>
      <c r="H90" s="33"/>
      <c r="I90" s="92"/>
      <c r="J90" s="33"/>
      <c r="K90" s="33"/>
      <c r="L90" s="34"/>
      <c r="M90" s="176"/>
      <c r="N90" s="177"/>
      <c r="O90" s="54"/>
      <c r="P90" s="54"/>
      <c r="Q90" s="54"/>
      <c r="R90" s="54"/>
      <c r="S90" s="54"/>
      <c r="T90" s="55"/>
      <c r="U90" s="33"/>
      <c r="V90" s="33"/>
      <c r="W90" s="33"/>
      <c r="X90" s="33"/>
      <c r="Y90" s="33"/>
      <c r="Z90" s="33"/>
      <c r="AA90" s="33"/>
      <c r="AB90" s="33"/>
      <c r="AC90" s="33"/>
      <c r="AD90" s="33"/>
      <c r="AE90" s="33"/>
      <c r="AT90" s="18" t="s">
        <v>170</v>
      </c>
      <c r="AU90" s="18" t="s">
        <v>82</v>
      </c>
    </row>
    <row r="91" spans="1:65" s="2" customFormat="1" ht="24" customHeight="1">
      <c r="A91" s="33"/>
      <c r="B91" s="152"/>
      <c r="C91" s="153" t="s">
        <v>82</v>
      </c>
      <c r="D91" s="153" t="s">
        <v>153</v>
      </c>
      <c r="E91" s="154" t="s">
        <v>2391</v>
      </c>
      <c r="F91" s="155" t="s">
        <v>2392</v>
      </c>
      <c r="G91" s="156" t="s">
        <v>451</v>
      </c>
      <c r="H91" s="157">
        <v>44</v>
      </c>
      <c r="I91" s="158"/>
      <c r="J91" s="159">
        <f>ROUND(I91*H91,2)</f>
        <v>0</v>
      </c>
      <c r="K91" s="155" t="s">
        <v>157</v>
      </c>
      <c r="L91" s="34"/>
      <c r="M91" s="160" t="s">
        <v>3</v>
      </c>
      <c r="N91" s="161" t="s">
        <v>43</v>
      </c>
      <c r="O91" s="54"/>
      <c r="P91" s="162">
        <f>O91*H91</f>
        <v>0</v>
      </c>
      <c r="Q91" s="162">
        <v>4.2999999999999999E-4</v>
      </c>
      <c r="R91" s="162">
        <f>Q91*H91</f>
        <v>1.8919999999999999E-2</v>
      </c>
      <c r="S91" s="162">
        <v>0</v>
      </c>
      <c r="T91" s="163">
        <f>S91*H91</f>
        <v>0</v>
      </c>
      <c r="U91" s="33"/>
      <c r="V91" s="33"/>
      <c r="W91" s="33"/>
      <c r="X91" s="33"/>
      <c r="Y91" s="33"/>
      <c r="Z91" s="33"/>
      <c r="AA91" s="33"/>
      <c r="AB91" s="33"/>
      <c r="AC91" s="33"/>
      <c r="AD91" s="33"/>
      <c r="AE91" s="33"/>
      <c r="AR91" s="164" t="s">
        <v>246</v>
      </c>
      <c r="AT91" s="164" t="s">
        <v>153</v>
      </c>
      <c r="AU91" s="164" t="s">
        <v>82</v>
      </c>
      <c r="AY91" s="18" t="s">
        <v>150</v>
      </c>
      <c r="BE91" s="165">
        <f>IF(N91="základní",J91,0)</f>
        <v>0</v>
      </c>
      <c r="BF91" s="165">
        <f>IF(N91="snížená",J91,0)</f>
        <v>0</v>
      </c>
      <c r="BG91" s="165">
        <f>IF(N91="zákl. přenesená",J91,0)</f>
        <v>0</v>
      </c>
      <c r="BH91" s="165">
        <f>IF(N91="sníž. přenesená",J91,0)</f>
        <v>0</v>
      </c>
      <c r="BI91" s="165">
        <f>IF(N91="nulová",J91,0)</f>
        <v>0</v>
      </c>
      <c r="BJ91" s="18" t="s">
        <v>80</v>
      </c>
      <c r="BK91" s="165">
        <f>ROUND(I91*H91,2)</f>
        <v>0</v>
      </c>
      <c r="BL91" s="18" t="s">
        <v>246</v>
      </c>
      <c r="BM91" s="164" t="s">
        <v>2393</v>
      </c>
    </row>
    <row r="92" spans="1:65" s="2" customFormat="1" ht="58.5">
      <c r="A92" s="33"/>
      <c r="B92" s="34"/>
      <c r="C92" s="33"/>
      <c r="D92" s="167" t="s">
        <v>170</v>
      </c>
      <c r="E92" s="33"/>
      <c r="F92" s="178" t="s">
        <v>2390</v>
      </c>
      <c r="G92" s="33"/>
      <c r="H92" s="33"/>
      <c r="I92" s="92"/>
      <c r="J92" s="33"/>
      <c r="K92" s="33"/>
      <c r="L92" s="34"/>
      <c r="M92" s="176"/>
      <c r="N92" s="177"/>
      <c r="O92" s="54"/>
      <c r="P92" s="54"/>
      <c r="Q92" s="54"/>
      <c r="R92" s="54"/>
      <c r="S92" s="54"/>
      <c r="T92" s="55"/>
      <c r="U92" s="33"/>
      <c r="V92" s="33"/>
      <c r="W92" s="33"/>
      <c r="X92" s="33"/>
      <c r="Y92" s="33"/>
      <c r="Z92" s="33"/>
      <c r="AA92" s="33"/>
      <c r="AB92" s="33"/>
      <c r="AC92" s="33"/>
      <c r="AD92" s="33"/>
      <c r="AE92" s="33"/>
      <c r="AT92" s="18" t="s">
        <v>170</v>
      </c>
      <c r="AU92" s="18" t="s">
        <v>82</v>
      </c>
    </row>
    <row r="93" spans="1:65" s="13" customFormat="1">
      <c r="B93" s="166"/>
      <c r="D93" s="167" t="s">
        <v>160</v>
      </c>
      <c r="E93" s="168" t="s">
        <v>3</v>
      </c>
      <c r="F93" s="169" t="s">
        <v>2394</v>
      </c>
      <c r="H93" s="170">
        <v>44</v>
      </c>
      <c r="I93" s="171"/>
      <c r="L93" s="166"/>
      <c r="M93" s="172"/>
      <c r="N93" s="173"/>
      <c r="O93" s="173"/>
      <c r="P93" s="173"/>
      <c r="Q93" s="173"/>
      <c r="R93" s="173"/>
      <c r="S93" s="173"/>
      <c r="T93" s="174"/>
      <c r="AT93" s="168" t="s">
        <v>160</v>
      </c>
      <c r="AU93" s="168" t="s">
        <v>82</v>
      </c>
      <c r="AV93" s="13" t="s">
        <v>82</v>
      </c>
      <c r="AW93" s="13" t="s">
        <v>34</v>
      </c>
      <c r="AX93" s="13" t="s">
        <v>80</v>
      </c>
      <c r="AY93" s="168" t="s">
        <v>150</v>
      </c>
    </row>
    <row r="94" spans="1:65" s="2" customFormat="1" ht="24" customHeight="1">
      <c r="A94" s="33"/>
      <c r="B94" s="152"/>
      <c r="C94" s="153" t="s">
        <v>151</v>
      </c>
      <c r="D94" s="153" t="s">
        <v>153</v>
      </c>
      <c r="E94" s="154" t="s">
        <v>2395</v>
      </c>
      <c r="F94" s="155" t="s">
        <v>2396</v>
      </c>
      <c r="G94" s="156" t="s">
        <v>451</v>
      </c>
      <c r="H94" s="157">
        <v>16.2</v>
      </c>
      <c r="I94" s="158"/>
      <c r="J94" s="159">
        <f>ROUND(I94*H94,2)</f>
        <v>0</v>
      </c>
      <c r="K94" s="155" t="s">
        <v>157</v>
      </c>
      <c r="L94" s="34"/>
      <c r="M94" s="160" t="s">
        <v>3</v>
      </c>
      <c r="N94" s="161" t="s">
        <v>43</v>
      </c>
      <c r="O94" s="54"/>
      <c r="P94" s="162">
        <f>O94*H94</f>
        <v>0</v>
      </c>
      <c r="Q94" s="162">
        <v>8.8999999999999995E-4</v>
      </c>
      <c r="R94" s="162">
        <f>Q94*H94</f>
        <v>1.4417999999999999E-2</v>
      </c>
      <c r="S94" s="162">
        <v>0</v>
      </c>
      <c r="T94" s="163">
        <f>S94*H94</f>
        <v>0</v>
      </c>
      <c r="U94" s="33"/>
      <c r="V94" s="33"/>
      <c r="W94" s="33"/>
      <c r="X94" s="33"/>
      <c r="Y94" s="33"/>
      <c r="Z94" s="33"/>
      <c r="AA94" s="33"/>
      <c r="AB94" s="33"/>
      <c r="AC94" s="33"/>
      <c r="AD94" s="33"/>
      <c r="AE94" s="33"/>
      <c r="AR94" s="164" t="s">
        <v>246</v>
      </c>
      <c r="AT94" s="164" t="s">
        <v>153</v>
      </c>
      <c r="AU94" s="164" t="s">
        <v>82</v>
      </c>
      <c r="AY94" s="18" t="s">
        <v>150</v>
      </c>
      <c r="BE94" s="165">
        <f>IF(N94="základní",J94,0)</f>
        <v>0</v>
      </c>
      <c r="BF94" s="165">
        <f>IF(N94="snížená",J94,0)</f>
        <v>0</v>
      </c>
      <c r="BG94" s="165">
        <f>IF(N94="zákl. přenesená",J94,0)</f>
        <v>0</v>
      </c>
      <c r="BH94" s="165">
        <f>IF(N94="sníž. přenesená",J94,0)</f>
        <v>0</v>
      </c>
      <c r="BI94" s="165">
        <f>IF(N94="nulová",J94,0)</f>
        <v>0</v>
      </c>
      <c r="BJ94" s="18" t="s">
        <v>80</v>
      </c>
      <c r="BK94" s="165">
        <f>ROUND(I94*H94,2)</f>
        <v>0</v>
      </c>
      <c r="BL94" s="18" t="s">
        <v>246</v>
      </c>
      <c r="BM94" s="164" t="s">
        <v>2397</v>
      </c>
    </row>
    <row r="95" spans="1:65" s="2" customFormat="1" ht="58.5">
      <c r="A95" s="33"/>
      <c r="B95" s="34"/>
      <c r="C95" s="33"/>
      <c r="D95" s="167" t="s">
        <v>170</v>
      </c>
      <c r="E95" s="33"/>
      <c r="F95" s="178" t="s">
        <v>2390</v>
      </c>
      <c r="G95" s="33"/>
      <c r="H95" s="33"/>
      <c r="I95" s="92"/>
      <c r="J95" s="33"/>
      <c r="K95" s="33"/>
      <c r="L95" s="34"/>
      <c r="M95" s="176"/>
      <c r="N95" s="177"/>
      <c r="O95" s="54"/>
      <c r="P95" s="54"/>
      <c r="Q95" s="54"/>
      <c r="R95" s="54"/>
      <c r="S95" s="54"/>
      <c r="T95" s="55"/>
      <c r="U95" s="33"/>
      <c r="V95" s="33"/>
      <c r="W95" s="33"/>
      <c r="X95" s="33"/>
      <c r="Y95" s="33"/>
      <c r="Z95" s="33"/>
      <c r="AA95" s="33"/>
      <c r="AB95" s="33"/>
      <c r="AC95" s="33"/>
      <c r="AD95" s="33"/>
      <c r="AE95" s="33"/>
      <c r="AT95" s="18" t="s">
        <v>170</v>
      </c>
      <c r="AU95" s="18" t="s">
        <v>82</v>
      </c>
    </row>
    <row r="96" spans="1:65" s="13" customFormat="1">
      <c r="B96" s="166"/>
      <c r="D96" s="167" t="s">
        <v>160</v>
      </c>
      <c r="E96" s="168" t="s">
        <v>3</v>
      </c>
      <c r="F96" s="169" t="s">
        <v>2398</v>
      </c>
      <c r="H96" s="170">
        <v>16.2</v>
      </c>
      <c r="I96" s="171"/>
      <c r="L96" s="166"/>
      <c r="M96" s="172"/>
      <c r="N96" s="173"/>
      <c r="O96" s="173"/>
      <c r="P96" s="173"/>
      <c r="Q96" s="173"/>
      <c r="R96" s="173"/>
      <c r="S96" s="173"/>
      <c r="T96" s="174"/>
      <c r="AT96" s="168" t="s">
        <v>160</v>
      </c>
      <c r="AU96" s="168" t="s">
        <v>82</v>
      </c>
      <c r="AV96" s="13" t="s">
        <v>82</v>
      </c>
      <c r="AW96" s="13" t="s">
        <v>34</v>
      </c>
      <c r="AX96" s="13" t="s">
        <v>80</v>
      </c>
      <c r="AY96" s="168" t="s">
        <v>150</v>
      </c>
    </row>
    <row r="97" spans="1:65" s="2" customFormat="1" ht="24" customHeight="1">
      <c r="A97" s="33"/>
      <c r="B97" s="152"/>
      <c r="C97" s="153" t="s">
        <v>158</v>
      </c>
      <c r="D97" s="153" t="s">
        <v>153</v>
      </c>
      <c r="E97" s="154" t="s">
        <v>2399</v>
      </c>
      <c r="F97" s="155" t="s">
        <v>2400</v>
      </c>
      <c r="G97" s="156" t="s">
        <v>451</v>
      </c>
      <c r="H97" s="157">
        <v>25.3</v>
      </c>
      <c r="I97" s="158"/>
      <c r="J97" s="159">
        <f>ROUND(I97*H97,2)</f>
        <v>0</v>
      </c>
      <c r="K97" s="155" t="s">
        <v>157</v>
      </c>
      <c r="L97" s="34"/>
      <c r="M97" s="160" t="s">
        <v>3</v>
      </c>
      <c r="N97" s="161" t="s">
        <v>43</v>
      </c>
      <c r="O97" s="54"/>
      <c r="P97" s="162">
        <f>O97*H97</f>
        <v>0</v>
      </c>
      <c r="Q97" s="162">
        <v>1.72E-3</v>
      </c>
      <c r="R97" s="162">
        <f>Q97*H97</f>
        <v>4.3515999999999999E-2</v>
      </c>
      <c r="S97" s="162">
        <v>0</v>
      </c>
      <c r="T97" s="163">
        <f>S97*H97</f>
        <v>0</v>
      </c>
      <c r="U97" s="33"/>
      <c r="V97" s="33"/>
      <c r="W97" s="33"/>
      <c r="X97" s="33"/>
      <c r="Y97" s="33"/>
      <c r="Z97" s="33"/>
      <c r="AA97" s="33"/>
      <c r="AB97" s="33"/>
      <c r="AC97" s="33"/>
      <c r="AD97" s="33"/>
      <c r="AE97" s="33"/>
      <c r="AR97" s="164" t="s">
        <v>246</v>
      </c>
      <c r="AT97" s="164" t="s">
        <v>153</v>
      </c>
      <c r="AU97" s="164" t="s">
        <v>82</v>
      </c>
      <c r="AY97" s="18" t="s">
        <v>150</v>
      </c>
      <c r="BE97" s="165">
        <f>IF(N97="základní",J97,0)</f>
        <v>0</v>
      </c>
      <c r="BF97" s="165">
        <f>IF(N97="snížená",J97,0)</f>
        <v>0</v>
      </c>
      <c r="BG97" s="165">
        <f>IF(N97="zákl. přenesená",J97,0)</f>
        <v>0</v>
      </c>
      <c r="BH97" s="165">
        <f>IF(N97="sníž. přenesená",J97,0)</f>
        <v>0</v>
      </c>
      <c r="BI97" s="165">
        <f>IF(N97="nulová",J97,0)</f>
        <v>0</v>
      </c>
      <c r="BJ97" s="18" t="s">
        <v>80</v>
      </c>
      <c r="BK97" s="165">
        <f>ROUND(I97*H97,2)</f>
        <v>0</v>
      </c>
      <c r="BL97" s="18" t="s">
        <v>246</v>
      </c>
      <c r="BM97" s="164" t="s">
        <v>2401</v>
      </c>
    </row>
    <row r="98" spans="1:65" s="2" customFormat="1" ht="58.5">
      <c r="A98" s="33"/>
      <c r="B98" s="34"/>
      <c r="C98" s="33"/>
      <c r="D98" s="167" t="s">
        <v>170</v>
      </c>
      <c r="E98" s="33"/>
      <c r="F98" s="178" t="s">
        <v>2390</v>
      </c>
      <c r="G98" s="33"/>
      <c r="H98" s="33"/>
      <c r="I98" s="92"/>
      <c r="J98" s="33"/>
      <c r="K98" s="33"/>
      <c r="L98" s="34"/>
      <c r="M98" s="176"/>
      <c r="N98" s="177"/>
      <c r="O98" s="54"/>
      <c r="P98" s="54"/>
      <c r="Q98" s="54"/>
      <c r="R98" s="54"/>
      <c r="S98" s="54"/>
      <c r="T98" s="55"/>
      <c r="U98" s="33"/>
      <c r="V98" s="33"/>
      <c r="W98" s="33"/>
      <c r="X98" s="33"/>
      <c r="Y98" s="33"/>
      <c r="Z98" s="33"/>
      <c r="AA98" s="33"/>
      <c r="AB98" s="33"/>
      <c r="AC98" s="33"/>
      <c r="AD98" s="33"/>
      <c r="AE98" s="33"/>
      <c r="AT98" s="18" t="s">
        <v>170</v>
      </c>
      <c r="AU98" s="18" t="s">
        <v>82</v>
      </c>
    </row>
    <row r="99" spans="1:65" s="13" customFormat="1">
      <c r="B99" s="166"/>
      <c r="D99" s="167" t="s">
        <v>160</v>
      </c>
      <c r="E99" s="168" t="s">
        <v>3</v>
      </c>
      <c r="F99" s="169" t="s">
        <v>2402</v>
      </c>
      <c r="H99" s="170">
        <v>25.3</v>
      </c>
      <c r="I99" s="171"/>
      <c r="L99" s="166"/>
      <c r="M99" s="172"/>
      <c r="N99" s="173"/>
      <c r="O99" s="173"/>
      <c r="P99" s="173"/>
      <c r="Q99" s="173"/>
      <c r="R99" s="173"/>
      <c r="S99" s="173"/>
      <c r="T99" s="174"/>
      <c r="AT99" s="168" t="s">
        <v>160</v>
      </c>
      <c r="AU99" s="168" t="s">
        <v>82</v>
      </c>
      <c r="AV99" s="13" t="s">
        <v>82</v>
      </c>
      <c r="AW99" s="13" t="s">
        <v>34</v>
      </c>
      <c r="AX99" s="13" t="s">
        <v>80</v>
      </c>
      <c r="AY99" s="168" t="s">
        <v>150</v>
      </c>
    </row>
    <row r="100" spans="1:65" s="2" customFormat="1" ht="24" customHeight="1">
      <c r="A100" s="33"/>
      <c r="B100" s="152"/>
      <c r="C100" s="153" t="s">
        <v>177</v>
      </c>
      <c r="D100" s="153" t="s">
        <v>153</v>
      </c>
      <c r="E100" s="154" t="s">
        <v>2403</v>
      </c>
      <c r="F100" s="155" t="s">
        <v>2404</v>
      </c>
      <c r="G100" s="156" t="s">
        <v>451</v>
      </c>
      <c r="H100" s="157">
        <v>20</v>
      </c>
      <c r="I100" s="158"/>
      <c r="J100" s="159">
        <f>ROUND(I100*H100,2)</f>
        <v>0</v>
      </c>
      <c r="K100" s="155" t="s">
        <v>157</v>
      </c>
      <c r="L100" s="34"/>
      <c r="M100" s="160" t="s">
        <v>3</v>
      </c>
      <c r="N100" s="161" t="s">
        <v>43</v>
      </c>
      <c r="O100" s="54"/>
      <c r="P100" s="162">
        <f>O100*H100</f>
        <v>0</v>
      </c>
      <c r="Q100" s="162">
        <v>8.9999999999999998E-4</v>
      </c>
      <c r="R100" s="162">
        <f>Q100*H100</f>
        <v>1.7999999999999999E-2</v>
      </c>
      <c r="S100" s="162">
        <v>0</v>
      </c>
      <c r="T100" s="163">
        <f>S100*H100</f>
        <v>0</v>
      </c>
      <c r="U100" s="33"/>
      <c r="V100" s="33"/>
      <c r="W100" s="33"/>
      <c r="X100" s="33"/>
      <c r="Y100" s="33"/>
      <c r="Z100" s="33"/>
      <c r="AA100" s="33"/>
      <c r="AB100" s="33"/>
      <c r="AC100" s="33"/>
      <c r="AD100" s="33"/>
      <c r="AE100" s="33"/>
      <c r="AR100" s="164" t="s">
        <v>246</v>
      </c>
      <c r="AT100" s="164" t="s">
        <v>153</v>
      </c>
      <c r="AU100" s="164" t="s">
        <v>82</v>
      </c>
      <c r="AY100" s="18" t="s">
        <v>150</v>
      </c>
      <c r="BE100" s="165">
        <f>IF(N100="základní",J100,0)</f>
        <v>0</v>
      </c>
      <c r="BF100" s="165">
        <f>IF(N100="snížená",J100,0)</f>
        <v>0</v>
      </c>
      <c r="BG100" s="165">
        <f>IF(N100="zákl. přenesená",J100,0)</f>
        <v>0</v>
      </c>
      <c r="BH100" s="165">
        <f>IF(N100="sníž. přenesená",J100,0)</f>
        <v>0</v>
      </c>
      <c r="BI100" s="165">
        <f>IF(N100="nulová",J100,0)</f>
        <v>0</v>
      </c>
      <c r="BJ100" s="18" t="s">
        <v>80</v>
      </c>
      <c r="BK100" s="165">
        <f>ROUND(I100*H100,2)</f>
        <v>0</v>
      </c>
      <c r="BL100" s="18" t="s">
        <v>246</v>
      </c>
      <c r="BM100" s="164" t="s">
        <v>2405</v>
      </c>
    </row>
    <row r="101" spans="1:65" s="2" customFormat="1" ht="58.5">
      <c r="A101" s="33"/>
      <c r="B101" s="34"/>
      <c r="C101" s="33"/>
      <c r="D101" s="167" t="s">
        <v>170</v>
      </c>
      <c r="E101" s="33"/>
      <c r="F101" s="178" t="s">
        <v>2390</v>
      </c>
      <c r="G101" s="33"/>
      <c r="H101" s="33"/>
      <c r="I101" s="92"/>
      <c r="J101" s="33"/>
      <c r="K101" s="33"/>
      <c r="L101" s="34"/>
      <c r="M101" s="176"/>
      <c r="N101" s="177"/>
      <c r="O101" s="54"/>
      <c r="P101" s="54"/>
      <c r="Q101" s="54"/>
      <c r="R101" s="54"/>
      <c r="S101" s="54"/>
      <c r="T101" s="55"/>
      <c r="U101" s="33"/>
      <c r="V101" s="33"/>
      <c r="W101" s="33"/>
      <c r="X101" s="33"/>
      <c r="Y101" s="33"/>
      <c r="Z101" s="33"/>
      <c r="AA101" s="33"/>
      <c r="AB101" s="33"/>
      <c r="AC101" s="33"/>
      <c r="AD101" s="33"/>
      <c r="AE101" s="33"/>
      <c r="AT101" s="18" t="s">
        <v>170</v>
      </c>
      <c r="AU101" s="18" t="s">
        <v>82</v>
      </c>
    </row>
    <row r="102" spans="1:65" s="2" customFormat="1" ht="24" customHeight="1">
      <c r="A102" s="33"/>
      <c r="B102" s="152"/>
      <c r="C102" s="153" t="s">
        <v>182</v>
      </c>
      <c r="D102" s="153" t="s">
        <v>153</v>
      </c>
      <c r="E102" s="154" t="s">
        <v>2406</v>
      </c>
      <c r="F102" s="155" t="s">
        <v>2407</v>
      </c>
      <c r="G102" s="156" t="s">
        <v>451</v>
      </c>
      <c r="H102" s="157">
        <v>29.1</v>
      </c>
      <c r="I102" s="158"/>
      <c r="J102" s="159">
        <f>ROUND(I102*H102,2)</f>
        <v>0</v>
      </c>
      <c r="K102" s="155" t="s">
        <v>157</v>
      </c>
      <c r="L102" s="34"/>
      <c r="M102" s="160" t="s">
        <v>3</v>
      </c>
      <c r="N102" s="161" t="s">
        <v>43</v>
      </c>
      <c r="O102" s="54"/>
      <c r="P102" s="162">
        <f>O102*H102</f>
        <v>0</v>
      </c>
      <c r="Q102" s="162">
        <v>1.73E-3</v>
      </c>
      <c r="R102" s="162">
        <f>Q102*H102</f>
        <v>5.0342999999999999E-2</v>
      </c>
      <c r="S102" s="162">
        <v>0</v>
      </c>
      <c r="T102" s="163">
        <f>S102*H102</f>
        <v>0</v>
      </c>
      <c r="U102" s="33"/>
      <c r="V102" s="33"/>
      <c r="W102" s="33"/>
      <c r="X102" s="33"/>
      <c r="Y102" s="33"/>
      <c r="Z102" s="33"/>
      <c r="AA102" s="33"/>
      <c r="AB102" s="33"/>
      <c r="AC102" s="33"/>
      <c r="AD102" s="33"/>
      <c r="AE102" s="33"/>
      <c r="AR102" s="164" t="s">
        <v>246</v>
      </c>
      <c r="AT102" s="164" t="s">
        <v>153</v>
      </c>
      <c r="AU102" s="164" t="s">
        <v>82</v>
      </c>
      <c r="AY102" s="18" t="s">
        <v>150</v>
      </c>
      <c r="BE102" s="165">
        <f>IF(N102="základní",J102,0)</f>
        <v>0</v>
      </c>
      <c r="BF102" s="165">
        <f>IF(N102="snížená",J102,0)</f>
        <v>0</v>
      </c>
      <c r="BG102" s="165">
        <f>IF(N102="zákl. přenesená",J102,0)</f>
        <v>0</v>
      </c>
      <c r="BH102" s="165">
        <f>IF(N102="sníž. přenesená",J102,0)</f>
        <v>0</v>
      </c>
      <c r="BI102" s="165">
        <f>IF(N102="nulová",J102,0)</f>
        <v>0</v>
      </c>
      <c r="BJ102" s="18" t="s">
        <v>80</v>
      </c>
      <c r="BK102" s="165">
        <f>ROUND(I102*H102,2)</f>
        <v>0</v>
      </c>
      <c r="BL102" s="18" t="s">
        <v>246</v>
      </c>
      <c r="BM102" s="164" t="s">
        <v>2408</v>
      </c>
    </row>
    <row r="103" spans="1:65" s="2" customFormat="1" ht="58.5">
      <c r="A103" s="33"/>
      <c r="B103" s="34"/>
      <c r="C103" s="33"/>
      <c r="D103" s="167" t="s">
        <v>170</v>
      </c>
      <c r="E103" s="33"/>
      <c r="F103" s="178" t="s">
        <v>2390</v>
      </c>
      <c r="G103" s="33"/>
      <c r="H103" s="33"/>
      <c r="I103" s="92"/>
      <c r="J103" s="33"/>
      <c r="K103" s="33"/>
      <c r="L103" s="34"/>
      <c r="M103" s="176"/>
      <c r="N103" s="177"/>
      <c r="O103" s="54"/>
      <c r="P103" s="54"/>
      <c r="Q103" s="54"/>
      <c r="R103" s="54"/>
      <c r="S103" s="54"/>
      <c r="T103" s="55"/>
      <c r="U103" s="33"/>
      <c r="V103" s="33"/>
      <c r="W103" s="33"/>
      <c r="X103" s="33"/>
      <c r="Y103" s="33"/>
      <c r="Z103" s="33"/>
      <c r="AA103" s="33"/>
      <c r="AB103" s="33"/>
      <c r="AC103" s="33"/>
      <c r="AD103" s="33"/>
      <c r="AE103" s="33"/>
      <c r="AT103" s="18" t="s">
        <v>170</v>
      </c>
      <c r="AU103" s="18" t="s">
        <v>82</v>
      </c>
    </row>
    <row r="104" spans="1:65" s="2" customFormat="1" ht="24" customHeight="1">
      <c r="A104" s="33"/>
      <c r="B104" s="152"/>
      <c r="C104" s="153" t="s">
        <v>190</v>
      </c>
      <c r="D104" s="153" t="s">
        <v>153</v>
      </c>
      <c r="E104" s="154" t="s">
        <v>2409</v>
      </c>
      <c r="F104" s="155" t="s">
        <v>2410</v>
      </c>
      <c r="G104" s="156" t="s">
        <v>451</v>
      </c>
      <c r="H104" s="157">
        <v>9.8000000000000007</v>
      </c>
      <c r="I104" s="158"/>
      <c r="J104" s="159">
        <f>ROUND(I104*H104,2)</f>
        <v>0</v>
      </c>
      <c r="K104" s="155" t="s">
        <v>157</v>
      </c>
      <c r="L104" s="34"/>
      <c r="M104" s="160" t="s">
        <v>3</v>
      </c>
      <c r="N104" s="161" t="s">
        <v>43</v>
      </c>
      <c r="O104" s="54"/>
      <c r="P104" s="162">
        <f>O104*H104</f>
        <v>0</v>
      </c>
      <c r="Q104" s="162">
        <v>2.2200000000000002E-3</v>
      </c>
      <c r="R104" s="162">
        <f>Q104*H104</f>
        <v>2.1756000000000005E-2</v>
      </c>
      <c r="S104" s="162">
        <v>0</v>
      </c>
      <c r="T104" s="163">
        <f>S104*H104</f>
        <v>0</v>
      </c>
      <c r="U104" s="33"/>
      <c r="V104" s="33"/>
      <c r="W104" s="33"/>
      <c r="X104" s="33"/>
      <c r="Y104" s="33"/>
      <c r="Z104" s="33"/>
      <c r="AA104" s="33"/>
      <c r="AB104" s="33"/>
      <c r="AC104" s="33"/>
      <c r="AD104" s="33"/>
      <c r="AE104" s="33"/>
      <c r="AR104" s="164" t="s">
        <v>246</v>
      </c>
      <c r="AT104" s="164" t="s">
        <v>153</v>
      </c>
      <c r="AU104" s="164" t="s">
        <v>82</v>
      </c>
      <c r="AY104" s="18" t="s">
        <v>150</v>
      </c>
      <c r="BE104" s="165">
        <f>IF(N104="základní",J104,0)</f>
        <v>0</v>
      </c>
      <c r="BF104" s="165">
        <f>IF(N104="snížená",J104,0)</f>
        <v>0</v>
      </c>
      <c r="BG104" s="165">
        <f>IF(N104="zákl. přenesená",J104,0)</f>
        <v>0</v>
      </c>
      <c r="BH104" s="165">
        <f>IF(N104="sníž. přenesená",J104,0)</f>
        <v>0</v>
      </c>
      <c r="BI104" s="165">
        <f>IF(N104="nulová",J104,0)</f>
        <v>0</v>
      </c>
      <c r="BJ104" s="18" t="s">
        <v>80</v>
      </c>
      <c r="BK104" s="165">
        <f>ROUND(I104*H104,2)</f>
        <v>0</v>
      </c>
      <c r="BL104" s="18" t="s">
        <v>246</v>
      </c>
      <c r="BM104" s="164" t="s">
        <v>2411</v>
      </c>
    </row>
    <row r="105" spans="1:65" s="2" customFormat="1" ht="58.5">
      <c r="A105" s="33"/>
      <c r="B105" s="34"/>
      <c r="C105" s="33"/>
      <c r="D105" s="167" t="s">
        <v>170</v>
      </c>
      <c r="E105" s="33"/>
      <c r="F105" s="178" t="s">
        <v>2390</v>
      </c>
      <c r="G105" s="33"/>
      <c r="H105" s="33"/>
      <c r="I105" s="92"/>
      <c r="J105" s="33"/>
      <c r="K105" s="33"/>
      <c r="L105" s="34"/>
      <c r="M105" s="176"/>
      <c r="N105" s="177"/>
      <c r="O105" s="54"/>
      <c r="P105" s="54"/>
      <c r="Q105" s="54"/>
      <c r="R105" s="54"/>
      <c r="S105" s="54"/>
      <c r="T105" s="55"/>
      <c r="U105" s="33"/>
      <c r="V105" s="33"/>
      <c r="W105" s="33"/>
      <c r="X105" s="33"/>
      <c r="Y105" s="33"/>
      <c r="Z105" s="33"/>
      <c r="AA105" s="33"/>
      <c r="AB105" s="33"/>
      <c r="AC105" s="33"/>
      <c r="AD105" s="33"/>
      <c r="AE105" s="33"/>
      <c r="AT105" s="18" t="s">
        <v>170</v>
      </c>
      <c r="AU105" s="18" t="s">
        <v>82</v>
      </c>
    </row>
    <row r="106" spans="1:65" s="2" customFormat="1" ht="24" customHeight="1">
      <c r="A106" s="33"/>
      <c r="B106" s="152"/>
      <c r="C106" s="153" t="s">
        <v>197</v>
      </c>
      <c r="D106" s="153" t="s">
        <v>153</v>
      </c>
      <c r="E106" s="154" t="s">
        <v>2412</v>
      </c>
      <c r="F106" s="155" t="s">
        <v>2413</v>
      </c>
      <c r="G106" s="156" t="s">
        <v>451</v>
      </c>
      <c r="H106" s="157">
        <v>10.4</v>
      </c>
      <c r="I106" s="158"/>
      <c r="J106" s="159">
        <f>ROUND(I106*H106,2)</f>
        <v>0</v>
      </c>
      <c r="K106" s="155" t="s">
        <v>157</v>
      </c>
      <c r="L106" s="34"/>
      <c r="M106" s="160" t="s">
        <v>3</v>
      </c>
      <c r="N106" s="161" t="s">
        <v>43</v>
      </c>
      <c r="O106" s="54"/>
      <c r="P106" s="162">
        <f>O106*H106</f>
        <v>0</v>
      </c>
      <c r="Q106" s="162">
        <v>2.0600000000000002E-3</v>
      </c>
      <c r="R106" s="162">
        <f>Q106*H106</f>
        <v>2.1424000000000002E-2</v>
      </c>
      <c r="S106" s="162">
        <v>0</v>
      </c>
      <c r="T106" s="163">
        <f>S106*H106</f>
        <v>0</v>
      </c>
      <c r="U106" s="33"/>
      <c r="V106" s="33"/>
      <c r="W106" s="33"/>
      <c r="X106" s="33"/>
      <c r="Y106" s="33"/>
      <c r="Z106" s="33"/>
      <c r="AA106" s="33"/>
      <c r="AB106" s="33"/>
      <c r="AC106" s="33"/>
      <c r="AD106" s="33"/>
      <c r="AE106" s="33"/>
      <c r="AR106" s="164" t="s">
        <v>246</v>
      </c>
      <c r="AT106" s="164" t="s">
        <v>153</v>
      </c>
      <c r="AU106" s="164" t="s">
        <v>82</v>
      </c>
      <c r="AY106" s="18" t="s">
        <v>150</v>
      </c>
      <c r="BE106" s="165">
        <f>IF(N106="základní",J106,0)</f>
        <v>0</v>
      </c>
      <c r="BF106" s="165">
        <f>IF(N106="snížená",J106,0)</f>
        <v>0</v>
      </c>
      <c r="BG106" s="165">
        <f>IF(N106="zákl. přenesená",J106,0)</f>
        <v>0</v>
      </c>
      <c r="BH106" s="165">
        <f>IF(N106="sníž. přenesená",J106,0)</f>
        <v>0</v>
      </c>
      <c r="BI106" s="165">
        <f>IF(N106="nulová",J106,0)</f>
        <v>0</v>
      </c>
      <c r="BJ106" s="18" t="s">
        <v>80</v>
      </c>
      <c r="BK106" s="165">
        <f>ROUND(I106*H106,2)</f>
        <v>0</v>
      </c>
      <c r="BL106" s="18" t="s">
        <v>246</v>
      </c>
      <c r="BM106" s="164" t="s">
        <v>2414</v>
      </c>
    </row>
    <row r="107" spans="1:65" s="2" customFormat="1" ht="58.5">
      <c r="A107" s="33"/>
      <c r="B107" s="34"/>
      <c r="C107" s="33"/>
      <c r="D107" s="167" t="s">
        <v>170</v>
      </c>
      <c r="E107" s="33"/>
      <c r="F107" s="178" t="s">
        <v>2390</v>
      </c>
      <c r="G107" s="33"/>
      <c r="H107" s="33"/>
      <c r="I107" s="92"/>
      <c r="J107" s="33"/>
      <c r="K107" s="33"/>
      <c r="L107" s="34"/>
      <c r="M107" s="176"/>
      <c r="N107" s="177"/>
      <c r="O107" s="54"/>
      <c r="P107" s="54"/>
      <c r="Q107" s="54"/>
      <c r="R107" s="54"/>
      <c r="S107" s="54"/>
      <c r="T107" s="55"/>
      <c r="U107" s="33"/>
      <c r="V107" s="33"/>
      <c r="W107" s="33"/>
      <c r="X107" s="33"/>
      <c r="Y107" s="33"/>
      <c r="Z107" s="33"/>
      <c r="AA107" s="33"/>
      <c r="AB107" s="33"/>
      <c r="AC107" s="33"/>
      <c r="AD107" s="33"/>
      <c r="AE107" s="33"/>
      <c r="AT107" s="18" t="s">
        <v>170</v>
      </c>
      <c r="AU107" s="18" t="s">
        <v>82</v>
      </c>
    </row>
    <row r="108" spans="1:65" s="2" customFormat="1" ht="24" customHeight="1">
      <c r="A108" s="33"/>
      <c r="B108" s="152"/>
      <c r="C108" s="187" t="s">
        <v>203</v>
      </c>
      <c r="D108" s="187" t="s">
        <v>285</v>
      </c>
      <c r="E108" s="188" t="s">
        <v>2415</v>
      </c>
      <c r="F108" s="189" t="s">
        <v>2416</v>
      </c>
      <c r="G108" s="190" t="s">
        <v>156</v>
      </c>
      <c r="H108" s="191">
        <v>6</v>
      </c>
      <c r="I108" s="192"/>
      <c r="J108" s="193">
        <f>ROUND(I108*H108,2)</f>
        <v>0</v>
      </c>
      <c r="K108" s="189" t="s">
        <v>157</v>
      </c>
      <c r="L108" s="194"/>
      <c r="M108" s="195" t="s">
        <v>3</v>
      </c>
      <c r="N108" s="196" t="s">
        <v>43</v>
      </c>
      <c r="O108" s="54"/>
      <c r="P108" s="162">
        <f>O108*H108</f>
        <v>0</v>
      </c>
      <c r="Q108" s="162">
        <v>9.0000000000000006E-5</v>
      </c>
      <c r="R108" s="162">
        <f>Q108*H108</f>
        <v>5.4000000000000001E-4</v>
      </c>
      <c r="S108" s="162">
        <v>0</v>
      </c>
      <c r="T108" s="163">
        <f>S108*H108</f>
        <v>0</v>
      </c>
      <c r="U108" s="33"/>
      <c r="V108" s="33"/>
      <c r="W108" s="33"/>
      <c r="X108" s="33"/>
      <c r="Y108" s="33"/>
      <c r="Z108" s="33"/>
      <c r="AA108" s="33"/>
      <c r="AB108" s="33"/>
      <c r="AC108" s="33"/>
      <c r="AD108" s="33"/>
      <c r="AE108" s="33"/>
      <c r="AR108" s="164" t="s">
        <v>434</v>
      </c>
      <c r="AT108" s="164" t="s">
        <v>285</v>
      </c>
      <c r="AU108" s="164" t="s">
        <v>82</v>
      </c>
      <c r="AY108" s="18" t="s">
        <v>150</v>
      </c>
      <c r="BE108" s="165">
        <f>IF(N108="základní",J108,0)</f>
        <v>0</v>
      </c>
      <c r="BF108" s="165">
        <f>IF(N108="snížená",J108,0)</f>
        <v>0</v>
      </c>
      <c r="BG108" s="165">
        <f>IF(N108="zákl. přenesená",J108,0)</f>
        <v>0</v>
      </c>
      <c r="BH108" s="165">
        <f>IF(N108="sníž. přenesená",J108,0)</f>
        <v>0</v>
      </c>
      <c r="BI108" s="165">
        <f>IF(N108="nulová",J108,0)</f>
        <v>0</v>
      </c>
      <c r="BJ108" s="18" t="s">
        <v>80</v>
      </c>
      <c r="BK108" s="165">
        <f>ROUND(I108*H108,2)</f>
        <v>0</v>
      </c>
      <c r="BL108" s="18" t="s">
        <v>246</v>
      </c>
      <c r="BM108" s="164" t="s">
        <v>2417</v>
      </c>
    </row>
    <row r="109" spans="1:65" s="2" customFormat="1" ht="24" customHeight="1">
      <c r="A109" s="33"/>
      <c r="B109" s="152"/>
      <c r="C109" s="187" t="s">
        <v>208</v>
      </c>
      <c r="D109" s="187" t="s">
        <v>285</v>
      </c>
      <c r="E109" s="188" t="s">
        <v>2418</v>
      </c>
      <c r="F109" s="189" t="s">
        <v>2419</v>
      </c>
      <c r="G109" s="190" t="s">
        <v>156</v>
      </c>
      <c r="H109" s="191">
        <v>5</v>
      </c>
      <c r="I109" s="192"/>
      <c r="J109" s="193">
        <f>ROUND(I109*H109,2)</f>
        <v>0</v>
      </c>
      <c r="K109" s="189" t="s">
        <v>157</v>
      </c>
      <c r="L109" s="194"/>
      <c r="M109" s="195" t="s">
        <v>3</v>
      </c>
      <c r="N109" s="196" t="s">
        <v>43</v>
      </c>
      <c r="O109" s="54"/>
      <c r="P109" s="162">
        <f>O109*H109</f>
        <v>0</v>
      </c>
      <c r="Q109" s="162">
        <v>4.4999999999999999E-4</v>
      </c>
      <c r="R109" s="162">
        <f>Q109*H109</f>
        <v>2.2499999999999998E-3</v>
      </c>
      <c r="S109" s="162">
        <v>0</v>
      </c>
      <c r="T109" s="163">
        <f>S109*H109</f>
        <v>0</v>
      </c>
      <c r="U109" s="33"/>
      <c r="V109" s="33"/>
      <c r="W109" s="33"/>
      <c r="X109" s="33"/>
      <c r="Y109" s="33"/>
      <c r="Z109" s="33"/>
      <c r="AA109" s="33"/>
      <c r="AB109" s="33"/>
      <c r="AC109" s="33"/>
      <c r="AD109" s="33"/>
      <c r="AE109" s="33"/>
      <c r="AR109" s="164" t="s">
        <v>434</v>
      </c>
      <c r="AT109" s="164" t="s">
        <v>285</v>
      </c>
      <c r="AU109" s="164" t="s">
        <v>82</v>
      </c>
      <c r="AY109" s="18" t="s">
        <v>150</v>
      </c>
      <c r="BE109" s="165">
        <f>IF(N109="základní",J109,0)</f>
        <v>0</v>
      </c>
      <c r="BF109" s="165">
        <f>IF(N109="snížená",J109,0)</f>
        <v>0</v>
      </c>
      <c r="BG109" s="165">
        <f>IF(N109="zákl. přenesená",J109,0)</f>
        <v>0</v>
      </c>
      <c r="BH109" s="165">
        <f>IF(N109="sníž. přenesená",J109,0)</f>
        <v>0</v>
      </c>
      <c r="BI109" s="165">
        <f>IF(N109="nulová",J109,0)</f>
        <v>0</v>
      </c>
      <c r="BJ109" s="18" t="s">
        <v>80</v>
      </c>
      <c r="BK109" s="165">
        <f>ROUND(I109*H109,2)</f>
        <v>0</v>
      </c>
      <c r="BL109" s="18" t="s">
        <v>246</v>
      </c>
      <c r="BM109" s="164" t="s">
        <v>2420</v>
      </c>
    </row>
    <row r="110" spans="1:65" s="2" customFormat="1" ht="24" customHeight="1">
      <c r="A110" s="33"/>
      <c r="B110" s="152"/>
      <c r="C110" s="187" t="s">
        <v>213</v>
      </c>
      <c r="D110" s="187" t="s">
        <v>285</v>
      </c>
      <c r="E110" s="188" t="s">
        <v>2421</v>
      </c>
      <c r="F110" s="189" t="s">
        <v>2422</v>
      </c>
      <c r="G110" s="190" t="s">
        <v>156</v>
      </c>
      <c r="H110" s="191">
        <v>1</v>
      </c>
      <c r="I110" s="192"/>
      <c r="J110" s="193">
        <f>ROUND(I110*H110,2)</f>
        <v>0</v>
      </c>
      <c r="K110" s="189" t="s">
        <v>157</v>
      </c>
      <c r="L110" s="194"/>
      <c r="M110" s="195" t="s">
        <v>3</v>
      </c>
      <c r="N110" s="196" t="s">
        <v>43</v>
      </c>
      <c r="O110" s="54"/>
      <c r="P110" s="162">
        <f>O110*H110</f>
        <v>0</v>
      </c>
      <c r="Q110" s="162">
        <v>5.5999999999999995E-4</v>
      </c>
      <c r="R110" s="162">
        <f>Q110*H110</f>
        <v>5.5999999999999995E-4</v>
      </c>
      <c r="S110" s="162">
        <v>0</v>
      </c>
      <c r="T110" s="163">
        <f>S110*H110</f>
        <v>0</v>
      </c>
      <c r="U110" s="33"/>
      <c r="V110" s="33"/>
      <c r="W110" s="33"/>
      <c r="X110" s="33"/>
      <c r="Y110" s="33"/>
      <c r="Z110" s="33"/>
      <c r="AA110" s="33"/>
      <c r="AB110" s="33"/>
      <c r="AC110" s="33"/>
      <c r="AD110" s="33"/>
      <c r="AE110" s="33"/>
      <c r="AR110" s="164" t="s">
        <v>434</v>
      </c>
      <c r="AT110" s="164" t="s">
        <v>285</v>
      </c>
      <c r="AU110" s="164" t="s">
        <v>82</v>
      </c>
      <c r="AY110" s="18" t="s">
        <v>150</v>
      </c>
      <c r="BE110" s="165">
        <f>IF(N110="základní",J110,0)</f>
        <v>0</v>
      </c>
      <c r="BF110" s="165">
        <f>IF(N110="snížená",J110,0)</f>
        <v>0</v>
      </c>
      <c r="BG110" s="165">
        <f>IF(N110="zákl. přenesená",J110,0)</f>
        <v>0</v>
      </c>
      <c r="BH110" s="165">
        <f>IF(N110="sníž. přenesená",J110,0)</f>
        <v>0</v>
      </c>
      <c r="BI110" s="165">
        <f>IF(N110="nulová",J110,0)</f>
        <v>0</v>
      </c>
      <c r="BJ110" s="18" t="s">
        <v>80</v>
      </c>
      <c r="BK110" s="165">
        <f>ROUND(I110*H110,2)</f>
        <v>0</v>
      </c>
      <c r="BL110" s="18" t="s">
        <v>246</v>
      </c>
      <c r="BM110" s="164" t="s">
        <v>2423</v>
      </c>
    </row>
    <row r="111" spans="1:65" s="2" customFormat="1" ht="24" customHeight="1">
      <c r="A111" s="33"/>
      <c r="B111" s="152"/>
      <c r="C111" s="153" t="s">
        <v>221</v>
      </c>
      <c r="D111" s="153" t="s">
        <v>153</v>
      </c>
      <c r="E111" s="154" t="s">
        <v>2424</v>
      </c>
      <c r="F111" s="155" t="s">
        <v>2425</v>
      </c>
      <c r="G111" s="156" t="s">
        <v>156</v>
      </c>
      <c r="H111" s="157">
        <v>23</v>
      </c>
      <c r="I111" s="158"/>
      <c r="J111" s="159">
        <f>ROUND(I111*H111,2)</f>
        <v>0</v>
      </c>
      <c r="K111" s="155" t="s">
        <v>157</v>
      </c>
      <c r="L111" s="34"/>
      <c r="M111" s="160" t="s">
        <v>3</v>
      </c>
      <c r="N111" s="161" t="s">
        <v>43</v>
      </c>
      <c r="O111" s="54"/>
      <c r="P111" s="162">
        <f>O111*H111</f>
        <v>0</v>
      </c>
      <c r="Q111" s="162">
        <v>0</v>
      </c>
      <c r="R111" s="162">
        <f>Q111*H111</f>
        <v>0</v>
      </c>
      <c r="S111" s="162">
        <v>0</v>
      </c>
      <c r="T111" s="163">
        <f>S111*H111</f>
        <v>0</v>
      </c>
      <c r="U111" s="33"/>
      <c r="V111" s="33"/>
      <c r="W111" s="33"/>
      <c r="X111" s="33"/>
      <c r="Y111" s="33"/>
      <c r="Z111" s="33"/>
      <c r="AA111" s="33"/>
      <c r="AB111" s="33"/>
      <c r="AC111" s="33"/>
      <c r="AD111" s="33"/>
      <c r="AE111" s="33"/>
      <c r="AR111" s="164" t="s">
        <v>246</v>
      </c>
      <c r="AT111" s="164" t="s">
        <v>153</v>
      </c>
      <c r="AU111" s="164" t="s">
        <v>82</v>
      </c>
      <c r="AY111" s="18" t="s">
        <v>150</v>
      </c>
      <c r="BE111" s="165">
        <f>IF(N111="základní",J111,0)</f>
        <v>0</v>
      </c>
      <c r="BF111" s="165">
        <f>IF(N111="snížená",J111,0)</f>
        <v>0</v>
      </c>
      <c r="BG111" s="165">
        <f>IF(N111="zákl. přenesená",J111,0)</f>
        <v>0</v>
      </c>
      <c r="BH111" s="165">
        <f>IF(N111="sníž. přenesená",J111,0)</f>
        <v>0</v>
      </c>
      <c r="BI111" s="165">
        <f>IF(N111="nulová",J111,0)</f>
        <v>0</v>
      </c>
      <c r="BJ111" s="18" t="s">
        <v>80</v>
      </c>
      <c r="BK111" s="165">
        <f>ROUND(I111*H111,2)</f>
        <v>0</v>
      </c>
      <c r="BL111" s="18" t="s">
        <v>246</v>
      </c>
      <c r="BM111" s="164" t="s">
        <v>2426</v>
      </c>
    </row>
    <row r="112" spans="1:65" s="2" customFormat="1" ht="58.5">
      <c r="A112" s="33"/>
      <c r="B112" s="34"/>
      <c r="C112" s="33"/>
      <c r="D112" s="167" t="s">
        <v>170</v>
      </c>
      <c r="E112" s="33"/>
      <c r="F112" s="178" t="s">
        <v>2427</v>
      </c>
      <c r="G112" s="33"/>
      <c r="H112" s="33"/>
      <c r="I112" s="92"/>
      <c r="J112" s="33"/>
      <c r="K112" s="33"/>
      <c r="L112" s="34"/>
      <c r="M112" s="176"/>
      <c r="N112" s="177"/>
      <c r="O112" s="54"/>
      <c r="P112" s="54"/>
      <c r="Q112" s="54"/>
      <c r="R112" s="54"/>
      <c r="S112" s="54"/>
      <c r="T112" s="55"/>
      <c r="U112" s="33"/>
      <c r="V112" s="33"/>
      <c r="W112" s="33"/>
      <c r="X112" s="33"/>
      <c r="Y112" s="33"/>
      <c r="Z112" s="33"/>
      <c r="AA112" s="33"/>
      <c r="AB112" s="33"/>
      <c r="AC112" s="33"/>
      <c r="AD112" s="33"/>
      <c r="AE112" s="33"/>
      <c r="AT112" s="18" t="s">
        <v>170</v>
      </c>
      <c r="AU112" s="18" t="s">
        <v>82</v>
      </c>
    </row>
    <row r="113" spans="1:65" s="2" customFormat="1" ht="24" customHeight="1">
      <c r="A113" s="33"/>
      <c r="B113" s="152"/>
      <c r="C113" s="153" t="s">
        <v>232</v>
      </c>
      <c r="D113" s="153" t="s">
        <v>153</v>
      </c>
      <c r="E113" s="154" t="s">
        <v>2428</v>
      </c>
      <c r="F113" s="155" t="s">
        <v>2429</v>
      </c>
      <c r="G113" s="156" t="s">
        <v>156</v>
      </c>
      <c r="H113" s="157">
        <v>10</v>
      </c>
      <c r="I113" s="158"/>
      <c r="J113" s="159">
        <f>ROUND(I113*H113,2)</f>
        <v>0</v>
      </c>
      <c r="K113" s="155" t="s">
        <v>157</v>
      </c>
      <c r="L113" s="34"/>
      <c r="M113" s="160" t="s">
        <v>3</v>
      </c>
      <c r="N113" s="161" t="s">
        <v>43</v>
      </c>
      <c r="O113" s="54"/>
      <c r="P113" s="162">
        <f>O113*H113</f>
        <v>0</v>
      </c>
      <c r="Q113" s="162">
        <v>0</v>
      </c>
      <c r="R113" s="162">
        <f>Q113*H113</f>
        <v>0</v>
      </c>
      <c r="S113" s="162">
        <v>0</v>
      </c>
      <c r="T113" s="163">
        <f>S113*H113</f>
        <v>0</v>
      </c>
      <c r="U113" s="33"/>
      <c r="V113" s="33"/>
      <c r="W113" s="33"/>
      <c r="X113" s="33"/>
      <c r="Y113" s="33"/>
      <c r="Z113" s="33"/>
      <c r="AA113" s="33"/>
      <c r="AB113" s="33"/>
      <c r="AC113" s="33"/>
      <c r="AD113" s="33"/>
      <c r="AE113" s="33"/>
      <c r="AR113" s="164" t="s">
        <v>246</v>
      </c>
      <c r="AT113" s="164" t="s">
        <v>153</v>
      </c>
      <c r="AU113" s="164" t="s">
        <v>82</v>
      </c>
      <c r="AY113" s="18" t="s">
        <v>150</v>
      </c>
      <c r="BE113" s="165">
        <f>IF(N113="základní",J113,0)</f>
        <v>0</v>
      </c>
      <c r="BF113" s="165">
        <f>IF(N113="snížená",J113,0)</f>
        <v>0</v>
      </c>
      <c r="BG113" s="165">
        <f>IF(N113="zákl. přenesená",J113,0)</f>
        <v>0</v>
      </c>
      <c r="BH113" s="165">
        <f>IF(N113="sníž. přenesená",J113,0)</f>
        <v>0</v>
      </c>
      <c r="BI113" s="165">
        <f>IF(N113="nulová",J113,0)</f>
        <v>0</v>
      </c>
      <c r="BJ113" s="18" t="s">
        <v>80</v>
      </c>
      <c r="BK113" s="165">
        <f>ROUND(I113*H113,2)</f>
        <v>0</v>
      </c>
      <c r="BL113" s="18" t="s">
        <v>246</v>
      </c>
      <c r="BM113" s="164" t="s">
        <v>2430</v>
      </c>
    </row>
    <row r="114" spans="1:65" s="2" customFormat="1" ht="58.5">
      <c r="A114" s="33"/>
      <c r="B114" s="34"/>
      <c r="C114" s="33"/>
      <c r="D114" s="167" t="s">
        <v>170</v>
      </c>
      <c r="E114" s="33"/>
      <c r="F114" s="178" t="s">
        <v>2427</v>
      </c>
      <c r="G114" s="33"/>
      <c r="H114" s="33"/>
      <c r="I114" s="92"/>
      <c r="J114" s="33"/>
      <c r="K114" s="33"/>
      <c r="L114" s="34"/>
      <c r="M114" s="176"/>
      <c r="N114" s="177"/>
      <c r="O114" s="54"/>
      <c r="P114" s="54"/>
      <c r="Q114" s="54"/>
      <c r="R114" s="54"/>
      <c r="S114" s="54"/>
      <c r="T114" s="55"/>
      <c r="U114" s="33"/>
      <c r="V114" s="33"/>
      <c r="W114" s="33"/>
      <c r="X114" s="33"/>
      <c r="Y114" s="33"/>
      <c r="Z114" s="33"/>
      <c r="AA114" s="33"/>
      <c r="AB114" s="33"/>
      <c r="AC114" s="33"/>
      <c r="AD114" s="33"/>
      <c r="AE114" s="33"/>
      <c r="AT114" s="18" t="s">
        <v>170</v>
      </c>
      <c r="AU114" s="18" t="s">
        <v>82</v>
      </c>
    </row>
    <row r="115" spans="1:65" s="2" customFormat="1" ht="24" customHeight="1">
      <c r="A115" s="33"/>
      <c r="B115" s="152"/>
      <c r="C115" s="153" t="s">
        <v>237</v>
      </c>
      <c r="D115" s="153" t="s">
        <v>153</v>
      </c>
      <c r="E115" s="154" t="s">
        <v>2431</v>
      </c>
      <c r="F115" s="155" t="s">
        <v>2432</v>
      </c>
      <c r="G115" s="156" t="s">
        <v>156</v>
      </c>
      <c r="H115" s="157">
        <v>2</v>
      </c>
      <c r="I115" s="158"/>
      <c r="J115" s="159">
        <f>ROUND(I115*H115,2)</f>
        <v>0</v>
      </c>
      <c r="K115" s="155" t="s">
        <v>157</v>
      </c>
      <c r="L115" s="34"/>
      <c r="M115" s="160" t="s">
        <v>3</v>
      </c>
      <c r="N115" s="161" t="s">
        <v>43</v>
      </c>
      <c r="O115" s="54"/>
      <c r="P115" s="162">
        <f>O115*H115</f>
        <v>0</v>
      </c>
      <c r="Q115" s="162">
        <v>0</v>
      </c>
      <c r="R115" s="162">
        <f>Q115*H115</f>
        <v>0</v>
      </c>
      <c r="S115" s="162">
        <v>0</v>
      </c>
      <c r="T115" s="163">
        <f>S115*H115</f>
        <v>0</v>
      </c>
      <c r="U115" s="33"/>
      <c r="V115" s="33"/>
      <c r="W115" s="33"/>
      <c r="X115" s="33"/>
      <c r="Y115" s="33"/>
      <c r="Z115" s="33"/>
      <c r="AA115" s="33"/>
      <c r="AB115" s="33"/>
      <c r="AC115" s="33"/>
      <c r="AD115" s="33"/>
      <c r="AE115" s="33"/>
      <c r="AR115" s="164" t="s">
        <v>246</v>
      </c>
      <c r="AT115" s="164" t="s">
        <v>153</v>
      </c>
      <c r="AU115" s="164" t="s">
        <v>82</v>
      </c>
      <c r="AY115" s="18" t="s">
        <v>150</v>
      </c>
      <c r="BE115" s="165">
        <f>IF(N115="základní",J115,0)</f>
        <v>0</v>
      </c>
      <c r="BF115" s="165">
        <f>IF(N115="snížená",J115,0)</f>
        <v>0</v>
      </c>
      <c r="BG115" s="165">
        <f>IF(N115="zákl. přenesená",J115,0)</f>
        <v>0</v>
      </c>
      <c r="BH115" s="165">
        <f>IF(N115="sníž. přenesená",J115,0)</f>
        <v>0</v>
      </c>
      <c r="BI115" s="165">
        <f>IF(N115="nulová",J115,0)</f>
        <v>0</v>
      </c>
      <c r="BJ115" s="18" t="s">
        <v>80</v>
      </c>
      <c r="BK115" s="165">
        <f>ROUND(I115*H115,2)</f>
        <v>0</v>
      </c>
      <c r="BL115" s="18" t="s">
        <v>246</v>
      </c>
      <c r="BM115" s="164" t="s">
        <v>2433</v>
      </c>
    </row>
    <row r="116" spans="1:65" s="2" customFormat="1" ht="58.5">
      <c r="A116" s="33"/>
      <c r="B116" s="34"/>
      <c r="C116" s="33"/>
      <c r="D116" s="167" t="s">
        <v>170</v>
      </c>
      <c r="E116" s="33"/>
      <c r="F116" s="178" t="s">
        <v>2427</v>
      </c>
      <c r="G116" s="33"/>
      <c r="H116" s="33"/>
      <c r="I116" s="92"/>
      <c r="J116" s="33"/>
      <c r="K116" s="33"/>
      <c r="L116" s="34"/>
      <c r="M116" s="176"/>
      <c r="N116" s="177"/>
      <c r="O116" s="54"/>
      <c r="P116" s="54"/>
      <c r="Q116" s="54"/>
      <c r="R116" s="54"/>
      <c r="S116" s="54"/>
      <c r="T116" s="55"/>
      <c r="U116" s="33"/>
      <c r="V116" s="33"/>
      <c r="W116" s="33"/>
      <c r="X116" s="33"/>
      <c r="Y116" s="33"/>
      <c r="Z116" s="33"/>
      <c r="AA116" s="33"/>
      <c r="AB116" s="33"/>
      <c r="AC116" s="33"/>
      <c r="AD116" s="33"/>
      <c r="AE116" s="33"/>
      <c r="AT116" s="18" t="s">
        <v>170</v>
      </c>
      <c r="AU116" s="18" t="s">
        <v>82</v>
      </c>
    </row>
    <row r="117" spans="1:65" s="2" customFormat="1" ht="24" customHeight="1">
      <c r="A117" s="33"/>
      <c r="B117" s="152"/>
      <c r="C117" s="153" t="s">
        <v>9</v>
      </c>
      <c r="D117" s="153" t="s">
        <v>153</v>
      </c>
      <c r="E117" s="154" t="s">
        <v>2434</v>
      </c>
      <c r="F117" s="155" t="s">
        <v>2435</v>
      </c>
      <c r="G117" s="156" t="s">
        <v>156</v>
      </c>
      <c r="H117" s="157">
        <v>12</v>
      </c>
      <c r="I117" s="158"/>
      <c r="J117" s="159">
        <f>ROUND(I117*H117,2)</f>
        <v>0</v>
      </c>
      <c r="K117" s="155" t="s">
        <v>157</v>
      </c>
      <c r="L117" s="34"/>
      <c r="M117" s="160" t="s">
        <v>3</v>
      </c>
      <c r="N117" s="161" t="s">
        <v>43</v>
      </c>
      <c r="O117" s="54"/>
      <c r="P117" s="162">
        <f>O117*H117</f>
        <v>0</v>
      </c>
      <c r="Q117" s="162">
        <v>0</v>
      </c>
      <c r="R117" s="162">
        <f>Q117*H117</f>
        <v>0</v>
      </c>
      <c r="S117" s="162">
        <v>0</v>
      </c>
      <c r="T117" s="163">
        <f>S117*H117</f>
        <v>0</v>
      </c>
      <c r="U117" s="33"/>
      <c r="V117" s="33"/>
      <c r="W117" s="33"/>
      <c r="X117" s="33"/>
      <c r="Y117" s="33"/>
      <c r="Z117" s="33"/>
      <c r="AA117" s="33"/>
      <c r="AB117" s="33"/>
      <c r="AC117" s="33"/>
      <c r="AD117" s="33"/>
      <c r="AE117" s="33"/>
      <c r="AR117" s="164" t="s">
        <v>246</v>
      </c>
      <c r="AT117" s="164" t="s">
        <v>153</v>
      </c>
      <c r="AU117" s="164" t="s">
        <v>82</v>
      </c>
      <c r="AY117" s="18" t="s">
        <v>150</v>
      </c>
      <c r="BE117" s="165">
        <f>IF(N117="základní",J117,0)</f>
        <v>0</v>
      </c>
      <c r="BF117" s="165">
        <f>IF(N117="snížená",J117,0)</f>
        <v>0</v>
      </c>
      <c r="BG117" s="165">
        <f>IF(N117="zákl. přenesená",J117,0)</f>
        <v>0</v>
      </c>
      <c r="BH117" s="165">
        <f>IF(N117="sníž. přenesená",J117,0)</f>
        <v>0</v>
      </c>
      <c r="BI117" s="165">
        <f>IF(N117="nulová",J117,0)</f>
        <v>0</v>
      </c>
      <c r="BJ117" s="18" t="s">
        <v>80</v>
      </c>
      <c r="BK117" s="165">
        <f>ROUND(I117*H117,2)</f>
        <v>0</v>
      </c>
      <c r="BL117" s="18" t="s">
        <v>246</v>
      </c>
      <c r="BM117" s="164" t="s">
        <v>2436</v>
      </c>
    </row>
    <row r="118" spans="1:65" s="2" customFormat="1" ht="58.5">
      <c r="A118" s="33"/>
      <c r="B118" s="34"/>
      <c r="C118" s="33"/>
      <c r="D118" s="167" t="s">
        <v>170</v>
      </c>
      <c r="E118" s="33"/>
      <c r="F118" s="178" t="s">
        <v>2427</v>
      </c>
      <c r="G118" s="33"/>
      <c r="H118" s="33"/>
      <c r="I118" s="92"/>
      <c r="J118" s="33"/>
      <c r="K118" s="33"/>
      <c r="L118" s="34"/>
      <c r="M118" s="176"/>
      <c r="N118" s="177"/>
      <c r="O118" s="54"/>
      <c r="P118" s="54"/>
      <c r="Q118" s="54"/>
      <c r="R118" s="54"/>
      <c r="S118" s="54"/>
      <c r="T118" s="55"/>
      <c r="U118" s="33"/>
      <c r="V118" s="33"/>
      <c r="W118" s="33"/>
      <c r="X118" s="33"/>
      <c r="Y118" s="33"/>
      <c r="Z118" s="33"/>
      <c r="AA118" s="33"/>
      <c r="AB118" s="33"/>
      <c r="AC118" s="33"/>
      <c r="AD118" s="33"/>
      <c r="AE118" s="33"/>
      <c r="AT118" s="18" t="s">
        <v>170</v>
      </c>
      <c r="AU118" s="18" t="s">
        <v>82</v>
      </c>
    </row>
    <row r="119" spans="1:65" s="2" customFormat="1" ht="24" customHeight="1">
      <c r="A119" s="33"/>
      <c r="B119" s="152"/>
      <c r="C119" s="153" t="s">
        <v>246</v>
      </c>
      <c r="D119" s="153" t="s">
        <v>153</v>
      </c>
      <c r="E119" s="154" t="s">
        <v>2437</v>
      </c>
      <c r="F119" s="155" t="s">
        <v>2438</v>
      </c>
      <c r="G119" s="156" t="s">
        <v>156</v>
      </c>
      <c r="H119" s="157">
        <v>2</v>
      </c>
      <c r="I119" s="158"/>
      <c r="J119" s="159">
        <f>ROUND(I119*H119,2)</f>
        <v>0</v>
      </c>
      <c r="K119" s="155" t="s">
        <v>157</v>
      </c>
      <c r="L119" s="34"/>
      <c r="M119" s="160" t="s">
        <v>3</v>
      </c>
      <c r="N119" s="161" t="s">
        <v>43</v>
      </c>
      <c r="O119" s="54"/>
      <c r="P119" s="162">
        <f>O119*H119</f>
        <v>0</v>
      </c>
      <c r="Q119" s="162">
        <v>1.48E-3</v>
      </c>
      <c r="R119" s="162">
        <f>Q119*H119</f>
        <v>2.96E-3</v>
      </c>
      <c r="S119" s="162">
        <v>0</v>
      </c>
      <c r="T119" s="163">
        <f>S119*H119</f>
        <v>0</v>
      </c>
      <c r="U119" s="33"/>
      <c r="V119" s="33"/>
      <c r="W119" s="33"/>
      <c r="X119" s="33"/>
      <c r="Y119" s="33"/>
      <c r="Z119" s="33"/>
      <c r="AA119" s="33"/>
      <c r="AB119" s="33"/>
      <c r="AC119" s="33"/>
      <c r="AD119" s="33"/>
      <c r="AE119" s="33"/>
      <c r="AR119" s="164" t="s">
        <v>246</v>
      </c>
      <c r="AT119" s="164" t="s">
        <v>153</v>
      </c>
      <c r="AU119" s="164" t="s">
        <v>82</v>
      </c>
      <c r="AY119" s="18" t="s">
        <v>150</v>
      </c>
      <c r="BE119" s="165">
        <f>IF(N119="základní",J119,0)</f>
        <v>0</v>
      </c>
      <c r="BF119" s="165">
        <f>IF(N119="snížená",J119,0)</f>
        <v>0</v>
      </c>
      <c r="BG119" s="165">
        <f>IF(N119="zákl. přenesená",J119,0)</f>
        <v>0</v>
      </c>
      <c r="BH119" s="165">
        <f>IF(N119="sníž. přenesená",J119,0)</f>
        <v>0</v>
      </c>
      <c r="BI119" s="165">
        <f>IF(N119="nulová",J119,0)</f>
        <v>0</v>
      </c>
      <c r="BJ119" s="18" t="s">
        <v>80</v>
      </c>
      <c r="BK119" s="165">
        <f>ROUND(I119*H119,2)</f>
        <v>0</v>
      </c>
      <c r="BL119" s="18" t="s">
        <v>246</v>
      </c>
      <c r="BM119" s="164" t="s">
        <v>2439</v>
      </c>
    </row>
    <row r="120" spans="1:65" s="2" customFormat="1" ht="24" customHeight="1">
      <c r="A120" s="33"/>
      <c r="B120" s="152"/>
      <c r="C120" s="153" t="s">
        <v>252</v>
      </c>
      <c r="D120" s="153" t="s">
        <v>153</v>
      </c>
      <c r="E120" s="154" t="s">
        <v>2440</v>
      </c>
      <c r="F120" s="155" t="s">
        <v>2441</v>
      </c>
      <c r="G120" s="156" t="s">
        <v>156</v>
      </c>
      <c r="H120" s="157">
        <v>6</v>
      </c>
      <c r="I120" s="158"/>
      <c r="J120" s="159">
        <f>ROUND(I120*H120,2)</f>
        <v>0</v>
      </c>
      <c r="K120" s="155" t="s">
        <v>157</v>
      </c>
      <c r="L120" s="34"/>
      <c r="M120" s="160" t="s">
        <v>3</v>
      </c>
      <c r="N120" s="161" t="s">
        <v>43</v>
      </c>
      <c r="O120" s="54"/>
      <c r="P120" s="162">
        <f>O120*H120</f>
        <v>0</v>
      </c>
      <c r="Q120" s="162">
        <v>6.4200000000000004E-3</v>
      </c>
      <c r="R120" s="162">
        <f>Q120*H120</f>
        <v>3.8519999999999999E-2</v>
      </c>
      <c r="S120" s="162">
        <v>0</v>
      </c>
      <c r="T120" s="163">
        <f>S120*H120</f>
        <v>0</v>
      </c>
      <c r="U120" s="33"/>
      <c r="V120" s="33"/>
      <c r="W120" s="33"/>
      <c r="X120" s="33"/>
      <c r="Y120" s="33"/>
      <c r="Z120" s="33"/>
      <c r="AA120" s="33"/>
      <c r="AB120" s="33"/>
      <c r="AC120" s="33"/>
      <c r="AD120" s="33"/>
      <c r="AE120" s="33"/>
      <c r="AR120" s="164" t="s">
        <v>246</v>
      </c>
      <c r="AT120" s="164" t="s">
        <v>153</v>
      </c>
      <c r="AU120" s="164" t="s">
        <v>82</v>
      </c>
      <c r="AY120" s="18" t="s">
        <v>150</v>
      </c>
      <c r="BE120" s="165">
        <f>IF(N120="základní",J120,0)</f>
        <v>0</v>
      </c>
      <c r="BF120" s="165">
        <f>IF(N120="snížená",J120,0)</f>
        <v>0</v>
      </c>
      <c r="BG120" s="165">
        <f>IF(N120="zákl. přenesená",J120,0)</f>
        <v>0</v>
      </c>
      <c r="BH120" s="165">
        <f>IF(N120="sníž. přenesená",J120,0)</f>
        <v>0</v>
      </c>
      <c r="BI120" s="165">
        <f>IF(N120="nulová",J120,0)</f>
        <v>0</v>
      </c>
      <c r="BJ120" s="18" t="s">
        <v>80</v>
      </c>
      <c r="BK120" s="165">
        <f>ROUND(I120*H120,2)</f>
        <v>0</v>
      </c>
      <c r="BL120" s="18" t="s">
        <v>246</v>
      </c>
      <c r="BM120" s="164" t="s">
        <v>2442</v>
      </c>
    </row>
    <row r="121" spans="1:65" s="2" customFormat="1" ht="24" customHeight="1">
      <c r="A121" s="33"/>
      <c r="B121" s="152"/>
      <c r="C121" s="153" t="s">
        <v>257</v>
      </c>
      <c r="D121" s="153" t="s">
        <v>153</v>
      </c>
      <c r="E121" s="154" t="s">
        <v>2443</v>
      </c>
      <c r="F121" s="155" t="s">
        <v>2444</v>
      </c>
      <c r="G121" s="156" t="s">
        <v>451</v>
      </c>
      <c r="H121" s="157">
        <v>201.3</v>
      </c>
      <c r="I121" s="158"/>
      <c r="J121" s="159">
        <f>ROUND(I121*H121,2)</f>
        <v>0</v>
      </c>
      <c r="K121" s="155" t="s">
        <v>157</v>
      </c>
      <c r="L121" s="34"/>
      <c r="M121" s="160" t="s">
        <v>3</v>
      </c>
      <c r="N121" s="161" t="s">
        <v>43</v>
      </c>
      <c r="O121" s="54"/>
      <c r="P121" s="162">
        <f>O121*H121</f>
        <v>0</v>
      </c>
      <c r="Q121" s="162">
        <v>0</v>
      </c>
      <c r="R121" s="162">
        <f>Q121*H121</f>
        <v>0</v>
      </c>
      <c r="S121" s="162">
        <v>0</v>
      </c>
      <c r="T121" s="163">
        <f>S121*H121</f>
        <v>0</v>
      </c>
      <c r="U121" s="33"/>
      <c r="V121" s="33"/>
      <c r="W121" s="33"/>
      <c r="X121" s="33"/>
      <c r="Y121" s="33"/>
      <c r="Z121" s="33"/>
      <c r="AA121" s="33"/>
      <c r="AB121" s="33"/>
      <c r="AC121" s="33"/>
      <c r="AD121" s="33"/>
      <c r="AE121" s="33"/>
      <c r="AR121" s="164" t="s">
        <v>246</v>
      </c>
      <c r="AT121" s="164" t="s">
        <v>153</v>
      </c>
      <c r="AU121" s="164" t="s">
        <v>82</v>
      </c>
      <c r="AY121" s="18" t="s">
        <v>150</v>
      </c>
      <c r="BE121" s="165">
        <f>IF(N121="základní",J121,0)</f>
        <v>0</v>
      </c>
      <c r="BF121" s="165">
        <f>IF(N121="snížená",J121,0)</f>
        <v>0</v>
      </c>
      <c r="BG121" s="165">
        <f>IF(N121="zákl. přenesená",J121,0)</f>
        <v>0</v>
      </c>
      <c r="BH121" s="165">
        <f>IF(N121="sníž. přenesená",J121,0)</f>
        <v>0</v>
      </c>
      <c r="BI121" s="165">
        <f>IF(N121="nulová",J121,0)</f>
        <v>0</v>
      </c>
      <c r="BJ121" s="18" t="s">
        <v>80</v>
      </c>
      <c r="BK121" s="165">
        <f>ROUND(I121*H121,2)</f>
        <v>0</v>
      </c>
      <c r="BL121" s="18" t="s">
        <v>246</v>
      </c>
      <c r="BM121" s="164" t="s">
        <v>2445</v>
      </c>
    </row>
    <row r="122" spans="1:65" s="2" customFormat="1" ht="39">
      <c r="A122" s="33"/>
      <c r="B122" s="34"/>
      <c r="C122" s="33"/>
      <c r="D122" s="167" t="s">
        <v>170</v>
      </c>
      <c r="E122" s="33"/>
      <c r="F122" s="178" t="s">
        <v>2446</v>
      </c>
      <c r="G122" s="33"/>
      <c r="H122" s="33"/>
      <c r="I122" s="92"/>
      <c r="J122" s="33"/>
      <c r="K122" s="33"/>
      <c r="L122" s="34"/>
      <c r="M122" s="176"/>
      <c r="N122" s="177"/>
      <c r="O122" s="54"/>
      <c r="P122" s="54"/>
      <c r="Q122" s="54"/>
      <c r="R122" s="54"/>
      <c r="S122" s="54"/>
      <c r="T122" s="55"/>
      <c r="U122" s="33"/>
      <c r="V122" s="33"/>
      <c r="W122" s="33"/>
      <c r="X122" s="33"/>
      <c r="Y122" s="33"/>
      <c r="Z122" s="33"/>
      <c r="AA122" s="33"/>
      <c r="AB122" s="33"/>
      <c r="AC122" s="33"/>
      <c r="AD122" s="33"/>
      <c r="AE122" s="33"/>
      <c r="AT122" s="18" t="s">
        <v>170</v>
      </c>
      <c r="AU122" s="18" t="s">
        <v>82</v>
      </c>
    </row>
    <row r="123" spans="1:65" s="13" customFormat="1">
      <c r="B123" s="166"/>
      <c r="D123" s="167" t="s">
        <v>160</v>
      </c>
      <c r="E123" s="168" t="s">
        <v>3</v>
      </c>
      <c r="F123" s="169" t="s">
        <v>2447</v>
      </c>
      <c r="H123" s="170">
        <v>201.3</v>
      </c>
      <c r="I123" s="171"/>
      <c r="L123" s="166"/>
      <c r="M123" s="172"/>
      <c r="N123" s="173"/>
      <c r="O123" s="173"/>
      <c r="P123" s="173"/>
      <c r="Q123" s="173"/>
      <c r="R123" s="173"/>
      <c r="S123" s="173"/>
      <c r="T123" s="174"/>
      <c r="AT123" s="168" t="s">
        <v>160</v>
      </c>
      <c r="AU123" s="168" t="s">
        <v>82</v>
      </c>
      <c r="AV123" s="13" t="s">
        <v>82</v>
      </c>
      <c r="AW123" s="13" t="s">
        <v>34</v>
      </c>
      <c r="AX123" s="13" t="s">
        <v>80</v>
      </c>
      <c r="AY123" s="168" t="s">
        <v>150</v>
      </c>
    </row>
    <row r="124" spans="1:65" s="2" customFormat="1" ht="24" customHeight="1">
      <c r="A124" s="33"/>
      <c r="B124" s="152"/>
      <c r="C124" s="153" t="s">
        <v>262</v>
      </c>
      <c r="D124" s="153" t="s">
        <v>153</v>
      </c>
      <c r="E124" s="154" t="s">
        <v>2448</v>
      </c>
      <c r="F124" s="155" t="s">
        <v>2449</v>
      </c>
      <c r="G124" s="156" t="s">
        <v>451</v>
      </c>
      <c r="H124" s="157">
        <v>201.3</v>
      </c>
      <c r="I124" s="158"/>
      <c r="J124" s="159">
        <f>ROUND(I124*H124,2)</f>
        <v>0</v>
      </c>
      <c r="K124" s="155" t="s">
        <v>157</v>
      </c>
      <c r="L124" s="34"/>
      <c r="M124" s="160" t="s">
        <v>3</v>
      </c>
      <c r="N124" s="161" t="s">
        <v>43</v>
      </c>
      <c r="O124" s="54"/>
      <c r="P124" s="162">
        <f>O124*H124</f>
        <v>0</v>
      </c>
      <c r="Q124" s="162">
        <v>0</v>
      </c>
      <c r="R124" s="162">
        <f>Q124*H124</f>
        <v>0</v>
      </c>
      <c r="S124" s="162">
        <v>0</v>
      </c>
      <c r="T124" s="163">
        <f>S124*H124</f>
        <v>0</v>
      </c>
      <c r="U124" s="33"/>
      <c r="V124" s="33"/>
      <c r="W124" s="33"/>
      <c r="X124" s="33"/>
      <c r="Y124" s="33"/>
      <c r="Z124" s="33"/>
      <c r="AA124" s="33"/>
      <c r="AB124" s="33"/>
      <c r="AC124" s="33"/>
      <c r="AD124" s="33"/>
      <c r="AE124" s="33"/>
      <c r="AR124" s="164" t="s">
        <v>246</v>
      </c>
      <c r="AT124" s="164" t="s">
        <v>153</v>
      </c>
      <c r="AU124" s="164" t="s">
        <v>82</v>
      </c>
      <c r="AY124" s="18" t="s">
        <v>150</v>
      </c>
      <c r="BE124" s="165">
        <f>IF(N124="základní",J124,0)</f>
        <v>0</v>
      </c>
      <c r="BF124" s="165">
        <f>IF(N124="snížená",J124,0)</f>
        <v>0</v>
      </c>
      <c r="BG124" s="165">
        <f>IF(N124="zákl. přenesená",J124,0)</f>
        <v>0</v>
      </c>
      <c r="BH124" s="165">
        <f>IF(N124="sníž. přenesená",J124,0)</f>
        <v>0</v>
      </c>
      <c r="BI124" s="165">
        <f>IF(N124="nulová",J124,0)</f>
        <v>0</v>
      </c>
      <c r="BJ124" s="18" t="s">
        <v>80</v>
      </c>
      <c r="BK124" s="165">
        <f>ROUND(I124*H124,2)</f>
        <v>0</v>
      </c>
      <c r="BL124" s="18" t="s">
        <v>246</v>
      </c>
      <c r="BM124" s="164" t="s">
        <v>2450</v>
      </c>
    </row>
    <row r="125" spans="1:65" s="2" customFormat="1" ht="39">
      <c r="A125" s="33"/>
      <c r="B125" s="34"/>
      <c r="C125" s="33"/>
      <c r="D125" s="167" t="s">
        <v>170</v>
      </c>
      <c r="E125" s="33"/>
      <c r="F125" s="178" t="s">
        <v>2446</v>
      </c>
      <c r="G125" s="33"/>
      <c r="H125" s="33"/>
      <c r="I125" s="92"/>
      <c r="J125" s="33"/>
      <c r="K125" s="33"/>
      <c r="L125" s="34"/>
      <c r="M125" s="176"/>
      <c r="N125" s="177"/>
      <c r="O125" s="54"/>
      <c r="P125" s="54"/>
      <c r="Q125" s="54"/>
      <c r="R125" s="54"/>
      <c r="S125" s="54"/>
      <c r="T125" s="55"/>
      <c r="U125" s="33"/>
      <c r="V125" s="33"/>
      <c r="W125" s="33"/>
      <c r="X125" s="33"/>
      <c r="Y125" s="33"/>
      <c r="Z125" s="33"/>
      <c r="AA125" s="33"/>
      <c r="AB125" s="33"/>
      <c r="AC125" s="33"/>
      <c r="AD125" s="33"/>
      <c r="AE125" s="33"/>
      <c r="AT125" s="18" t="s">
        <v>170</v>
      </c>
      <c r="AU125" s="18" t="s">
        <v>82</v>
      </c>
    </row>
    <row r="126" spans="1:65" s="2" customFormat="1" ht="24" customHeight="1">
      <c r="A126" s="33"/>
      <c r="B126" s="152"/>
      <c r="C126" s="153" t="s">
        <v>267</v>
      </c>
      <c r="D126" s="153" t="s">
        <v>153</v>
      </c>
      <c r="E126" s="154" t="s">
        <v>2451</v>
      </c>
      <c r="F126" s="155" t="s">
        <v>2452</v>
      </c>
      <c r="G126" s="156" t="s">
        <v>156</v>
      </c>
      <c r="H126" s="157">
        <v>6</v>
      </c>
      <c r="I126" s="158"/>
      <c r="J126" s="159">
        <f t="shared" ref="J126:J135" si="0">ROUND(I126*H126,2)</f>
        <v>0</v>
      </c>
      <c r="K126" s="155" t="s">
        <v>3</v>
      </c>
      <c r="L126" s="34"/>
      <c r="M126" s="160" t="s">
        <v>3</v>
      </c>
      <c r="N126" s="161" t="s">
        <v>43</v>
      </c>
      <c r="O126" s="54"/>
      <c r="P126" s="162">
        <f t="shared" ref="P126:P135" si="1">O126*H126</f>
        <v>0</v>
      </c>
      <c r="Q126" s="162">
        <v>0</v>
      </c>
      <c r="R126" s="162">
        <f t="shared" ref="R126:R135" si="2">Q126*H126</f>
        <v>0</v>
      </c>
      <c r="S126" s="162">
        <v>0</v>
      </c>
      <c r="T126" s="163">
        <f t="shared" ref="T126:T135" si="3">S126*H126</f>
        <v>0</v>
      </c>
      <c r="U126" s="33"/>
      <c r="V126" s="33"/>
      <c r="W126" s="33"/>
      <c r="X126" s="33"/>
      <c r="Y126" s="33"/>
      <c r="Z126" s="33"/>
      <c r="AA126" s="33"/>
      <c r="AB126" s="33"/>
      <c r="AC126" s="33"/>
      <c r="AD126" s="33"/>
      <c r="AE126" s="33"/>
      <c r="AR126" s="164" t="s">
        <v>246</v>
      </c>
      <c r="AT126" s="164" t="s">
        <v>153</v>
      </c>
      <c r="AU126" s="164" t="s">
        <v>82</v>
      </c>
      <c r="AY126" s="18" t="s">
        <v>150</v>
      </c>
      <c r="BE126" s="165">
        <f t="shared" ref="BE126:BE135" si="4">IF(N126="základní",J126,0)</f>
        <v>0</v>
      </c>
      <c r="BF126" s="165">
        <f t="shared" ref="BF126:BF135" si="5">IF(N126="snížená",J126,0)</f>
        <v>0</v>
      </c>
      <c r="BG126" s="165">
        <f t="shared" ref="BG126:BG135" si="6">IF(N126="zákl. přenesená",J126,0)</f>
        <v>0</v>
      </c>
      <c r="BH126" s="165">
        <f t="shared" ref="BH126:BH135" si="7">IF(N126="sníž. přenesená",J126,0)</f>
        <v>0</v>
      </c>
      <c r="BI126" s="165">
        <f t="shared" ref="BI126:BI135" si="8">IF(N126="nulová",J126,0)</f>
        <v>0</v>
      </c>
      <c r="BJ126" s="18" t="s">
        <v>80</v>
      </c>
      <c r="BK126" s="165">
        <f t="shared" ref="BK126:BK135" si="9">ROUND(I126*H126,2)</f>
        <v>0</v>
      </c>
      <c r="BL126" s="18" t="s">
        <v>246</v>
      </c>
      <c r="BM126" s="164" t="s">
        <v>2453</v>
      </c>
    </row>
    <row r="127" spans="1:65" s="2" customFormat="1" ht="24" customHeight="1">
      <c r="A127" s="33"/>
      <c r="B127" s="152"/>
      <c r="C127" s="153" t="s">
        <v>8</v>
      </c>
      <c r="D127" s="153" t="s">
        <v>153</v>
      </c>
      <c r="E127" s="154" t="s">
        <v>2454</v>
      </c>
      <c r="F127" s="155" t="s">
        <v>2455</v>
      </c>
      <c r="G127" s="156" t="s">
        <v>156</v>
      </c>
      <c r="H127" s="157">
        <v>5</v>
      </c>
      <c r="I127" s="158"/>
      <c r="J127" s="159">
        <f t="shared" si="0"/>
        <v>0</v>
      </c>
      <c r="K127" s="155" t="s">
        <v>3</v>
      </c>
      <c r="L127" s="34"/>
      <c r="M127" s="160" t="s">
        <v>3</v>
      </c>
      <c r="N127" s="161" t="s">
        <v>43</v>
      </c>
      <c r="O127" s="54"/>
      <c r="P127" s="162">
        <f t="shared" si="1"/>
        <v>0</v>
      </c>
      <c r="Q127" s="162">
        <v>0</v>
      </c>
      <c r="R127" s="162">
        <f t="shared" si="2"/>
        <v>0</v>
      </c>
      <c r="S127" s="162">
        <v>0</v>
      </c>
      <c r="T127" s="163">
        <f t="shared" si="3"/>
        <v>0</v>
      </c>
      <c r="U127" s="33"/>
      <c r="V127" s="33"/>
      <c r="W127" s="33"/>
      <c r="X127" s="33"/>
      <c r="Y127" s="33"/>
      <c r="Z127" s="33"/>
      <c r="AA127" s="33"/>
      <c r="AB127" s="33"/>
      <c r="AC127" s="33"/>
      <c r="AD127" s="33"/>
      <c r="AE127" s="33"/>
      <c r="AR127" s="164" t="s">
        <v>246</v>
      </c>
      <c r="AT127" s="164" t="s">
        <v>153</v>
      </c>
      <c r="AU127" s="164" t="s">
        <v>82</v>
      </c>
      <c r="AY127" s="18" t="s">
        <v>150</v>
      </c>
      <c r="BE127" s="165">
        <f t="shared" si="4"/>
        <v>0</v>
      </c>
      <c r="BF127" s="165">
        <f t="shared" si="5"/>
        <v>0</v>
      </c>
      <c r="BG127" s="165">
        <f t="shared" si="6"/>
        <v>0</v>
      </c>
      <c r="BH127" s="165">
        <f t="shared" si="7"/>
        <v>0</v>
      </c>
      <c r="BI127" s="165">
        <f t="shared" si="8"/>
        <v>0</v>
      </c>
      <c r="BJ127" s="18" t="s">
        <v>80</v>
      </c>
      <c r="BK127" s="165">
        <f t="shared" si="9"/>
        <v>0</v>
      </c>
      <c r="BL127" s="18" t="s">
        <v>246</v>
      </c>
      <c r="BM127" s="164" t="s">
        <v>2456</v>
      </c>
    </row>
    <row r="128" spans="1:65" s="2" customFormat="1" ht="24" customHeight="1">
      <c r="A128" s="33"/>
      <c r="B128" s="152"/>
      <c r="C128" s="153" t="s">
        <v>276</v>
      </c>
      <c r="D128" s="153" t="s">
        <v>153</v>
      </c>
      <c r="E128" s="154" t="s">
        <v>2457</v>
      </c>
      <c r="F128" s="155" t="s">
        <v>2458</v>
      </c>
      <c r="G128" s="156" t="s">
        <v>156</v>
      </c>
      <c r="H128" s="157">
        <v>1</v>
      </c>
      <c r="I128" s="158"/>
      <c r="J128" s="159">
        <f t="shared" si="0"/>
        <v>0</v>
      </c>
      <c r="K128" s="155" t="s">
        <v>3</v>
      </c>
      <c r="L128" s="34"/>
      <c r="M128" s="160" t="s">
        <v>3</v>
      </c>
      <c r="N128" s="161" t="s">
        <v>43</v>
      </c>
      <c r="O128" s="54"/>
      <c r="P128" s="162">
        <f t="shared" si="1"/>
        <v>0</v>
      </c>
      <c r="Q128" s="162">
        <v>0</v>
      </c>
      <c r="R128" s="162">
        <f t="shared" si="2"/>
        <v>0</v>
      </c>
      <c r="S128" s="162">
        <v>0</v>
      </c>
      <c r="T128" s="163">
        <f t="shared" si="3"/>
        <v>0</v>
      </c>
      <c r="U128" s="33"/>
      <c r="V128" s="33"/>
      <c r="W128" s="33"/>
      <c r="X128" s="33"/>
      <c r="Y128" s="33"/>
      <c r="Z128" s="33"/>
      <c r="AA128" s="33"/>
      <c r="AB128" s="33"/>
      <c r="AC128" s="33"/>
      <c r="AD128" s="33"/>
      <c r="AE128" s="33"/>
      <c r="AR128" s="164" t="s">
        <v>246</v>
      </c>
      <c r="AT128" s="164" t="s">
        <v>153</v>
      </c>
      <c r="AU128" s="164" t="s">
        <v>82</v>
      </c>
      <c r="AY128" s="18" t="s">
        <v>150</v>
      </c>
      <c r="BE128" s="165">
        <f t="shared" si="4"/>
        <v>0</v>
      </c>
      <c r="BF128" s="165">
        <f t="shared" si="5"/>
        <v>0</v>
      </c>
      <c r="BG128" s="165">
        <f t="shared" si="6"/>
        <v>0</v>
      </c>
      <c r="BH128" s="165">
        <f t="shared" si="7"/>
        <v>0</v>
      </c>
      <c r="BI128" s="165">
        <f t="shared" si="8"/>
        <v>0</v>
      </c>
      <c r="BJ128" s="18" t="s">
        <v>80</v>
      </c>
      <c r="BK128" s="165">
        <f t="shared" si="9"/>
        <v>0</v>
      </c>
      <c r="BL128" s="18" t="s">
        <v>246</v>
      </c>
      <c r="BM128" s="164" t="s">
        <v>2459</v>
      </c>
    </row>
    <row r="129" spans="1:65" s="2" customFormat="1" ht="24" customHeight="1">
      <c r="A129" s="33"/>
      <c r="B129" s="152"/>
      <c r="C129" s="153" t="s">
        <v>284</v>
      </c>
      <c r="D129" s="153" t="s">
        <v>153</v>
      </c>
      <c r="E129" s="154" t="s">
        <v>2460</v>
      </c>
      <c r="F129" s="155" t="s">
        <v>2461</v>
      </c>
      <c r="G129" s="156" t="s">
        <v>1770</v>
      </c>
      <c r="H129" s="157">
        <v>5</v>
      </c>
      <c r="I129" s="158"/>
      <c r="J129" s="159">
        <f t="shared" si="0"/>
        <v>0</v>
      </c>
      <c r="K129" s="155" t="s">
        <v>3</v>
      </c>
      <c r="L129" s="34"/>
      <c r="M129" s="160" t="s">
        <v>3</v>
      </c>
      <c r="N129" s="161" t="s">
        <v>43</v>
      </c>
      <c r="O129" s="54"/>
      <c r="P129" s="162">
        <f t="shared" si="1"/>
        <v>0</v>
      </c>
      <c r="Q129" s="162">
        <v>0</v>
      </c>
      <c r="R129" s="162">
        <f t="shared" si="2"/>
        <v>0</v>
      </c>
      <c r="S129" s="162">
        <v>0</v>
      </c>
      <c r="T129" s="163">
        <f t="shared" si="3"/>
        <v>0</v>
      </c>
      <c r="U129" s="33"/>
      <c r="V129" s="33"/>
      <c r="W129" s="33"/>
      <c r="X129" s="33"/>
      <c r="Y129" s="33"/>
      <c r="Z129" s="33"/>
      <c r="AA129" s="33"/>
      <c r="AB129" s="33"/>
      <c r="AC129" s="33"/>
      <c r="AD129" s="33"/>
      <c r="AE129" s="33"/>
      <c r="AR129" s="164" t="s">
        <v>246</v>
      </c>
      <c r="AT129" s="164" t="s">
        <v>153</v>
      </c>
      <c r="AU129" s="164" t="s">
        <v>82</v>
      </c>
      <c r="AY129" s="18" t="s">
        <v>150</v>
      </c>
      <c r="BE129" s="165">
        <f t="shared" si="4"/>
        <v>0</v>
      </c>
      <c r="BF129" s="165">
        <f t="shared" si="5"/>
        <v>0</v>
      </c>
      <c r="BG129" s="165">
        <f t="shared" si="6"/>
        <v>0</v>
      </c>
      <c r="BH129" s="165">
        <f t="shared" si="7"/>
        <v>0</v>
      </c>
      <c r="BI129" s="165">
        <f t="shared" si="8"/>
        <v>0</v>
      </c>
      <c r="BJ129" s="18" t="s">
        <v>80</v>
      </c>
      <c r="BK129" s="165">
        <f t="shared" si="9"/>
        <v>0</v>
      </c>
      <c r="BL129" s="18" t="s">
        <v>246</v>
      </c>
      <c r="BM129" s="164" t="s">
        <v>2462</v>
      </c>
    </row>
    <row r="130" spans="1:65" s="2" customFormat="1" ht="24" customHeight="1">
      <c r="A130" s="33"/>
      <c r="B130" s="152"/>
      <c r="C130" s="153" t="s">
        <v>290</v>
      </c>
      <c r="D130" s="153" t="s">
        <v>153</v>
      </c>
      <c r="E130" s="154" t="s">
        <v>2463</v>
      </c>
      <c r="F130" s="155" t="s">
        <v>2464</v>
      </c>
      <c r="G130" s="156" t="s">
        <v>1770</v>
      </c>
      <c r="H130" s="157">
        <v>5</v>
      </c>
      <c r="I130" s="158"/>
      <c r="J130" s="159">
        <f t="shared" si="0"/>
        <v>0</v>
      </c>
      <c r="K130" s="155" t="s">
        <v>3</v>
      </c>
      <c r="L130" s="34"/>
      <c r="M130" s="160" t="s">
        <v>3</v>
      </c>
      <c r="N130" s="161" t="s">
        <v>43</v>
      </c>
      <c r="O130" s="54"/>
      <c r="P130" s="162">
        <f t="shared" si="1"/>
        <v>0</v>
      </c>
      <c r="Q130" s="162">
        <v>0</v>
      </c>
      <c r="R130" s="162">
        <f t="shared" si="2"/>
        <v>0</v>
      </c>
      <c r="S130" s="162">
        <v>0</v>
      </c>
      <c r="T130" s="163">
        <f t="shared" si="3"/>
        <v>0</v>
      </c>
      <c r="U130" s="33"/>
      <c r="V130" s="33"/>
      <c r="W130" s="33"/>
      <c r="X130" s="33"/>
      <c r="Y130" s="33"/>
      <c r="Z130" s="33"/>
      <c r="AA130" s="33"/>
      <c r="AB130" s="33"/>
      <c r="AC130" s="33"/>
      <c r="AD130" s="33"/>
      <c r="AE130" s="33"/>
      <c r="AR130" s="164" t="s">
        <v>246</v>
      </c>
      <c r="AT130" s="164" t="s">
        <v>153</v>
      </c>
      <c r="AU130" s="164" t="s">
        <v>82</v>
      </c>
      <c r="AY130" s="18" t="s">
        <v>150</v>
      </c>
      <c r="BE130" s="165">
        <f t="shared" si="4"/>
        <v>0</v>
      </c>
      <c r="BF130" s="165">
        <f t="shared" si="5"/>
        <v>0</v>
      </c>
      <c r="BG130" s="165">
        <f t="shared" si="6"/>
        <v>0</v>
      </c>
      <c r="BH130" s="165">
        <f t="shared" si="7"/>
        <v>0</v>
      </c>
      <c r="BI130" s="165">
        <f t="shared" si="8"/>
        <v>0</v>
      </c>
      <c r="BJ130" s="18" t="s">
        <v>80</v>
      </c>
      <c r="BK130" s="165">
        <f t="shared" si="9"/>
        <v>0</v>
      </c>
      <c r="BL130" s="18" t="s">
        <v>246</v>
      </c>
      <c r="BM130" s="164" t="s">
        <v>2465</v>
      </c>
    </row>
    <row r="131" spans="1:65" s="2" customFormat="1" ht="24" customHeight="1">
      <c r="A131" s="33"/>
      <c r="B131" s="152"/>
      <c r="C131" s="153" t="s">
        <v>296</v>
      </c>
      <c r="D131" s="153" t="s">
        <v>153</v>
      </c>
      <c r="E131" s="154" t="s">
        <v>2466</v>
      </c>
      <c r="F131" s="155" t="s">
        <v>2467</v>
      </c>
      <c r="G131" s="156" t="s">
        <v>1770</v>
      </c>
      <c r="H131" s="157">
        <v>2</v>
      </c>
      <c r="I131" s="158"/>
      <c r="J131" s="159">
        <f t="shared" si="0"/>
        <v>0</v>
      </c>
      <c r="K131" s="155" t="s">
        <v>3</v>
      </c>
      <c r="L131" s="34"/>
      <c r="M131" s="160" t="s">
        <v>3</v>
      </c>
      <c r="N131" s="161" t="s">
        <v>43</v>
      </c>
      <c r="O131" s="54"/>
      <c r="P131" s="162">
        <f t="shared" si="1"/>
        <v>0</v>
      </c>
      <c r="Q131" s="162">
        <v>0</v>
      </c>
      <c r="R131" s="162">
        <f t="shared" si="2"/>
        <v>0</v>
      </c>
      <c r="S131" s="162">
        <v>0</v>
      </c>
      <c r="T131" s="163">
        <f t="shared" si="3"/>
        <v>0</v>
      </c>
      <c r="U131" s="33"/>
      <c r="V131" s="33"/>
      <c r="W131" s="33"/>
      <c r="X131" s="33"/>
      <c r="Y131" s="33"/>
      <c r="Z131" s="33"/>
      <c r="AA131" s="33"/>
      <c r="AB131" s="33"/>
      <c r="AC131" s="33"/>
      <c r="AD131" s="33"/>
      <c r="AE131" s="33"/>
      <c r="AR131" s="164" t="s">
        <v>246</v>
      </c>
      <c r="AT131" s="164" t="s">
        <v>153</v>
      </c>
      <c r="AU131" s="164" t="s">
        <v>82</v>
      </c>
      <c r="AY131" s="18" t="s">
        <v>150</v>
      </c>
      <c r="BE131" s="165">
        <f t="shared" si="4"/>
        <v>0</v>
      </c>
      <c r="BF131" s="165">
        <f t="shared" si="5"/>
        <v>0</v>
      </c>
      <c r="BG131" s="165">
        <f t="shared" si="6"/>
        <v>0</v>
      </c>
      <c r="BH131" s="165">
        <f t="shared" si="7"/>
        <v>0</v>
      </c>
      <c r="BI131" s="165">
        <f t="shared" si="8"/>
        <v>0</v>
      </c>
      <c r="BJ131" s="18" t="s">
        <v>80</v>
      </c>
      <c r="BK131" s="165">
        <f t="shared" si="9"/>
        <v>0</v>
      </c>
      <c r="BL131" s="18" t="s">
        <v>246</v>
      </c>
      <c r="BM131" s="164" t="s">
        <v>2468</v>
      </c>
    </row>
    <row r="132" spans="1:65" s="2" customFormat="1" ht="24" customHeight="1">
      <c r="A132" s="33"/>
      <c r="B132" s="152"/>
      <c r="C132" s="153" t="s">
        <v>303</v>
      </c>
      <c r="D132" s="153" t="s">
        <v>153</v>
      </c>
      <c r="E132" s="154" t="s">
        <v>2469</v>
      </c>
      <c r="F132" s="155" t="s">
        <v>2470</v>
      </c>
      <c r="G132" s="156" t="s">
        <v>1770</v>
      </c>
      <c r="H132" s="157">
        <v>5</v>
      </c>
      <c r="I132" s="158"/>
      <c r="J132" s="159">
        <f t="shared" si="0"/>
        <v>0</v>
      </c>
      <c r="K132" s="155" t="s">
        <v>3</v>
      </c>
      <c r="L132" s="34"/>
      <c r="M132" s="160" t="s">
        <v>3</v>
      </c>
      <c r="N132" s="161" t="s">
        <v>43</v>
      </c>
      <c r="O132" s="54"/>
      <c r="P132" s="162">
        <f t="shared" si="1"/>
        <v>0</v>
      </c>
      <c r="Q132" s="162">
        <v>0</v>
      </c>
      <c r="R132" s="162">
        <f t="shared" si="2"/>
        <v>0</v>
      </c>
      <c r="S132" s="162">
        <v>0</v>
      </c>
      <c r="T132" s="163">
        <f t="shared" si="3"/>
        <v>0</v>
      </c>
      <c r="U132" s="33"/>
      <c r="V132" s="33"/>
      <c r="W132" s="33"/>
      <c r="X132" s="33"/>
      <c r="Y132" s="33"/>
      <c r="Z132" s="33"/>
      <c r="AA132" s="33"/>
      <c r="AB132" s="33"/>
      <c r="AC132" s="33"/>
      <c r="AD132" s="33"/>
      <c r="AE132" s="33"/>
      <c r="AR132" s="164" t="s">
        <v>246</v>
      </c>
      <c r="AT132" s="164" t="s">
        <v>153</v>
      </c>
      <c r="AU132" s="164" t="s">
        <v>82</v>
      </c>
      <c r="AY132" s="18" t="s">
        <v>150</v>
      </c>
      <c r="BE132" s="165">
        <f t="shared" si="4"/>
        <v>0</v>
      </c>
      <c r="BF132" s="165">
        <f t="shared" si="5"/>
        <v>0</v>
      </c>
      <c r="BG132" s="165">
        <f t="shared" si="6"/>
        <v>0</v>
      </c>
      <c r="BH132" s="165">
        <f t="shared" si="7"/>
        <v>0</v>
      </c>
      <c r="BI132" s="165">
        <f t="shared" si="8"/>
        <v>0</v>
      </c>
      <c r="BJ132" s="18" t="s">
        <v>80</v>
      </c>
      <c r="BK132" s="165">
        <f t="shared" si="9"/>
        <v>0</v>
      </c>
      <c r="BL132" s="18" t="s">
        <v>246</v>
      </c>
      <c r="BM132" s="164" t="s">
        <v>2471</v>
      </c>
    </row>
    <row r="133" spans="1:65" s="2" customFormat="1" ht="24" customHeight="1">
      <c r="A133" s="33"/>
      <c r="B133" s="152"/>
      <c r="C133" s="153" t="s">
        <v>308</v>
      </c>
      <c r="D133" s="153" t="s">
        <v>153</v>
      </c>
      <c r="E133" s="154" t="s">
        <v>2472</v>
      </c>
      <c r="F133" s="155" t="s">
        <v>2473</v>
      </c>
      <c r="G133" s="156" t="s">
        <v>1770</v>
      </c>
      <c r="H133" s="157">
        <v>5</v>
      </c>
      <c r="I133" s="158"/>
      <c r="J133" s="159">
        <f t="shared" si="0"/>
        <v>0</v>
      </c>
      <c r="K133" s="155" t="s">
        <v>3</v>
      </c>
      <c r="L133" s="34"/>
      <c r="M133" s="160" t="s">
        <v>3</v>
      </c>
      <c r="N133" s="161" t="s">
        <v>43</v>
      </c>
      <c r="O133" s="54"/>
      <c r="P133" s="162">
        <f t="shared" si="1"/>
        <v>0</v>
      </c>
      <c r="Q133" s="162">
        <v>0</v>
      </c>
      <c r="R133" s="162">
        <f t="shared" si="2"/>
        <v>0</v>
      </c>
      <c r="S133" s="162">
        <v>0</v>
      </c>
      <c r="T133" s="163">
        <f t="shared" si="3"/>
        <v>0</v>
      </c>
      <c r="U133" s="33"/>
      <c r="V133" s="33"/>
      <c r="W133" s="33"/>
      <c r="X133" s="33"/>
      <c r="Y133" s="33"/>
      <c r="Z133" s="33"/>
      <c r="AA133" s="33"/>
      <c r="AB133" s="33"/>
      <c r="AC133" s="33"/>
      <c r="AD133" s="33"/>
      <c r="AE133" s="33"/>
      <c r="AR133" s="164" t="s">
        <v>246</v>
      </c>
      <c r="AT133" s="164" t="s">
        <v>153</v>
      </c>
      <c r="AU133" s="164" t="s">
        <v>82</v>
      </c>
      <c r="AY133" s="18" t="s">
        <v>150</v>
      </c>
      <c r="BE133" s="165">
        <f t="shared" si="4"/>
        <v>0</v>
      </c>
      <c r="BF133" s="165">
        <f t="shared" si="5"/>
        <v>0</v>
      </c>
      <c r="BG133" s="165">
        <f t="shared" si="6"/>
        <v>0</v>
      </c>
      <c r="BH133" s="165">
        <f t="shared" si="7"/>
        <v>0</v>
      </c>
      <c r="BI133" s="165">
        <f t="shared" si="8"/>
        <v>0</v>
      </c>
      <c r="BJ133" s="18" t="s">
        <v>80</v>
      </c>
      <c r="BK133" s="165">
        <f t="shared" si="9"/>
        <v>0</v>
      </c>
      <c r="BL133" s="18" t="s">
        <v>246</v>
      </c>
      <c r="BM133" s="164" t="s">
        <v>2474</v>
      </c>
    </row>
    <row r="134" spans="1:65" s="2" customFormat="1" ht="24" customHeight="1">
      <c r="A134" s="33"/>
      <c r="B134" s="152"/>
      <c r="C134" s="153" t="s">
        <v>334</v>
      </c>
      <c r="D134" s="153" t="s">
        <v>153</v>
      </c>
      <c r="E134" s="154" t="s">
        <v>2475</v>
      </c>
      <c r="F134" s="155" t="s">
        <v>2476</v>
      </c>
      <c r="G134" s="156" t="s">
        <v>1770</v>
      </c>
      <c r="H134" s="157">
        <v>2</v>
      </c>
      <c r="I134" s="158"/>
      <c r="J134" s="159">
        <f t="shared" si="0"/>
        <v>0</v>
      </c>
      <c r="K134" s="155" t="s">
        <v>3</v>
      </c>
      <c r="L134" s="34"/>
      <c r="M134" s="160" t="s">
        <v>3</v>
      </c>
      <c r="N134" s="161" t="s">
        <v>43</v>
      </c>
      <c r="O134" s="54"/>
      <c r="P134" s="162">
        <f t="shared" si="1"/>
        <v>0</v>
      </c>
      <c r="Q134" s="162">
        <v>0</v>
      </c>
      <c r="R134" s="162">
        <f t="shared" si="2"/>
        <v>0</v>
      </c>
      <c r="S134" s="162">
        <v>0</v>
      </c>
      <c r="T134" s="163">
        <f t="shared" si="3"/>
        <v>0</v>
      </c>
      <c r="U134" s="33"/>
      <c r="V134" s="33"/>
      <c r="W134" s="33"/>
      <c r="X134" s="33"/>
      <c r="Y134" s="33"/>
      <c r="Z134" s="33"/>
      <c r="AA134" s="33"/>
      <c r="AB134" s="33"/>
      <c r="AC134" s="33"/>
      <c r="AD134" s="33"/>
      <c r="AE134" s="33"/>
      <c r="AR134" s="164" t="s">
        <v>246</v>
      </c>
      <c r="AT134" s="164" t="s">
        <v>153</v>
      </c>
      <c r="AU134" s="164" t="s">
        <v>82</v>
      </c>
      <c r="AY134" s="18" t="s">
        <v>150</v>
      </c>
      <c r="BE134" s="165">
        <f t="shared" si="4"/>
        <v>0</v>
      </c>
      <c r="BF134" s="165">
        <f t="shared" si="5"/>
        <v>0</v>
      </c>
      <c r="BG134" s="165">
        <f t="shared" si="6"/>
        <v>0</v>
      </c>
      <c r="BH134" s="165">
        <f t="shared" si="7"/>
        <v>0</v>
      </c>
      <c r="BI134" s="165">
        <f t="shared" si="8"/>
        <v>0</v>
      </c>
      <c r="BJ134" s="18" t="s">
        <v>80</v>
      </c>
      <c r="BK134" s="165">
        <f t="shared" si="9"/>
        <v>0</v>
      </c>
      <c r="BL134" s="18" t="s">
        <v>246</v>
      </c>
      <c r="BM134" s="164" t="s">
        <v>2477</v>
      </c>
    </row>
    <row r="135" spans="1:65" s="2" customFormat="1" ht="48" customHeight="1">
      <c r="A135" s="33"/>
      <c r="B135" s="152"/>
      <c r="C135" s="153" t="s">
        <v>401</v>
      </c>
      <c r="D135" s="153" t="s">
        <v>153</v>
      </c>
      <c r="E135" s="154" t="s">
        <v>2478</v>
      </c>
      <c r="F135" s="155" t="s">
        <v>2479</v>
      </c>
      <c r="G135" s="156" t="s">
        <v>193</v>
      </c>
      <c r="H135" s="157">
        <v>0.247</v>
      </c>
      <c r="I135" s="158"/>
      <c r="J135" s="159">
        <f t="shared" si="0"/>
        <v>0</v>
      </c>
      <c r="K135" s="155" t="s">
        <v>157</v>
      </c>
      <c r="L135" s="34"/>
      <c r="M135" s="160" t="s">
        <v>3</v>
      </c>
      <c r="N135" s="161" t="s">
        <v>43</v>
      </c>
      <c r="O135" s="54"/>
      <c r="P135" s="162">
        <f t="shared" si="1"/>
        <v>0</v>
      </c>
      <c r="Q135" s="162">
        <v>0</v>
      </c>
      <c r="R135" s="162">
        <f t="shared" si="2"/>
        <v>0</v>
      </c>
      <c r="S135" s="162">
        <v>0</v>
      </c>
      <c r="T135" s="163">
        <f t="shared" si="3"/>
        <v>0</v>
      </c>
      <c r="U135" s="33"/>
      <c r="V135" s="33"/>
      <c r="W135" s="33"/>
      <c r="X135" s="33"/>
      <c r="Y135" s="33"/>
      <c r="Z135" s="33"/>
      <c r="AA135" s="33"/>
      <c r="AB135" s="33"/>
      <c r="AC135" s="33"/>
      <c r="AD135" s="33"/>
      <c r="AE135" s="33"/>
      <c r="AR135" s="164" t="s">
        <v>246</v>
      </c>
      <c r="AT135" s="164" t="s">
        <v>153</v>
      </c>
      <c r="AU135" s="164" t="s">
        <v>82</v>
      </c>
      <c r="AY135" s="18" t="s">
        <v>150</v>
      </c>
      <c r="BE135" s="165">
        <f t="shared" si="4"/>
        <v>0</v>
      </c>
      <c r="BF135" s="165">
        <f t="shared" si="5"/>
        <v>0</v>
      </c>
      <c r="BG135" s="165">
        <f t="shared" si="6"/>
        <v>0</v>
      </c>
      <c r="BH135" s="165">
        <f t="shared" si="7"/>
        <v>0</v>
      </c>
      <c r="BI135" s="165">
        <f t="shared" si="8"/>
        <v>0</v>
      </c>
      <c r="BJ135" s="18" t="s">
        <v>80</v>
      </c>
      <c r="BK135" s="165">
        <f t="shared" si="9"/>
        <v>0</v>
      </c>
      <c r="BL135" s="18" t="s">
        <v>246</v>
      </c>
      <c r="BM135" s="164" t="s">
        <v>2480</v>
      </c>
    </row>
    <row r="136" spans="1:65" s="2" customFormat="1" ht="126.75">
      <c r="A136" s="33"/>
      <c r="B136" s="34"/>
      <c r="C136" s="33"/>
      <c r="D136" s="167" t="s">
        <v>170</v>
      </c>
      <c r="E136" s="33"/>
      <c r="F136" s="178" t="s">
        <v>735</v>
      </c>
      <c r="G136" s="33"/>
      <c r="H136" s="33"/>
      <c r="I136" s="92"/>
      <c r="J136" s="33"/>
      <c r="K136" s="33"/>
      <c r="L136" s="34"/>
      <c r="M136" s="176"/>
      <c r="N136" s="177"/>
      <c r="O136" s="54"/>
      <c r="P136" s="54"/>
      <c r="Q136" s="54"/>
      <c r="R136" s="54"/>
      <c r="S136" s="54"/>
      <c r="T136" s="55"/>
      <c r="U136" s="33"/>
      <c r="V136" s="33"/>
      <c r="W136" s="33"/>
      <c r="X136" s="33"/>
      <c r="Y136" s="33"/>
      <c r="Z136" s="33"/>
      <c r="AA136" s="33"/>
      <c r="AB136" s="33"/>
      <c r="AC136" s="33"/>
      <c r="AD136" s="33"/>
      <c r="AE136" s="33"/>
      <c r="AT136" s="18" t="s">
        <v>170</v>
      </c>
      <c r="AU136" s="18" t="s">
        <v>82</v>
      </c>
    </row>
    <row r="137" spans="1:65" s="2" customFormat="1" ht="48" customHeight="1">
      <c r="A137" s="33"/>
      <c r="B137" s="152"/>
      <c r="C137" s="153" t="s">
        <v>405</v>
      </c>
      <c r="D137" s="153" t="s">
        <v>153</v>
      </c>
      <c r="E137" s="154" t="s">
        <v>2481</v>
      </c>
      <c r="F137" s="155" t="s">
        <v>2482</v>
      </c>
      <c r="G137" s="156" t="s">
        <v>193</v>
      </c>
      <c r="H137" s="157">
        <v>0.247</v>
      </c>
      <c r="I137" s="158"/>
      <c r="J137" s="159">
        <f>ROUND(I137*H137,2)</f>
        <v>0</v>
      </c>
      <c r="K137" s="155" t="s">
        <v>157</v>
      </c>
      <c r="L137" s="34"/>
      <c r="M137" s="160" t="s">
        <v>3</v>
      </c>
      <c r="N137" s="161" t="s">
        <v>43</v>
      </c>
      <c r="O137" s="54"/>
      <c r="P137" s="162">
        <f>O137*H137</f>
        <v>0</v>
      </c>
      <c r="Q137" s="162">
        <v>0</v>
      </c>
      <c r="R137" s="162">
        <f>Q137*H137</f>
        <v>0</v>
      </c>
      <c r="S137" s="162">
        <v>0</v>
      </c>
      <c r="T137" s="163">
        <f>S137*H137</f>
        <v>0</v>
      </c>
      <c r="U137" s="33"/>
      <c r="V137" s="33"/>
      <c r="W137" s="33"/>
      <c r="X137" s="33"/>
      <c r="Y137" s="33"/>
      <c r="Z137" s="33"/>
      <c r="AA137" s="33"/>
      <c r="AB137" s="33"/>
      <c r="AC137" s="33"/>
      <c r="AD137" s="33"/>
      <c r="AE137" s="33"/>
      <c r="AR137" s="164" t="s">
        <v>246</v>
      </c>
      <c r="AT137" s="164" t="s">
        <v>153</v>
      </c>
      <c r="AU137" s="164" t="s">
        <v>82</v>
      </c>
      <c r="AY137" s="18" t="s">
        <v>150</v>
      </c>
      <c r="BE137" s="165">
        <f>IF(N137="základní",J137,0)</f>
        <v>0</v>
      </c>
      <c r="BF137" s="165">
        <f>IF(N137="snížená",J137,0)</f>
        <v>0</v>
      </c>
      <c r="BG137" s="165">
        <f>IF(N137="zákl. přenesená",J137,0)</f>
        <v>0</v>
      </c>
      <c r="BH137" s="165">
        <f>IF(N137="sníž. přenesená",J137,0)</f>
        <v>0</v>
      </c>
      <c r="BI137" s="165">
        <f>IF(N137="nulová",J137,0)</f>
        <v>0</v>
      </c>
      <c r="BJ137" s="18" t="s">
        <v>80</v>
      </c>
      <c r="BK137" s="165">
        <f>ROUND(I137*H137,2)</f>
        <v>0</v>
      </c>
      <c r="BL137" s="18" t="s">
        <v>246</v>
      </c>
      <c r="BM137" s="164" t="s">
        <v>2483</v>
      </c>
    </row>
    <row r="138" spans="1:65" s="2" customFormat="1" ht="126.75">
      <c r="A138" s="33"/>
      <c r="B138" s="34"/>
      <c r="C138" s="33"/>
      <c r="D138" s="167" t="s">
        <v>170</v>
      </c>
      <c r="E138" s="33"/>
      <c r="F138" s="178" t="s">
        <v>735</v>
      </c>
      <c r="G138" s="33"/>
      <c r="H138" s="33"/>
      <c r="I138" s="92"/>
      <c r="J138" s="33"/>
      <c r="K138" s="33"/>
      <c r="L138" s="34"/>
      <c r="M138" s="176"/>
      <c r="N138" s="177"/>
      <c r="O138" s="54"/>
      <c r="P138" s="54"/>
      <c r="Q138" s="54"/>
      <c r="R138" s="54"/>
      <c r="S138" s="54"/>
      <c r="T138" s="55"/>
      <c r="U138" s="33"/>
      <c r="V138" s="33"/>
      <c r="W138" s="33"/>
      <c r="X138" s="33"/>
      <c r="Y138" s="33"/>
      <c r="Z138" s="33"/>
      <c r="AA138" s="33"/>
      <c r="AB138" s="33"/>
      <c r="AC138" s="33"/>
      <c r="AD138" s="33"/>
      <c r="AE138" s="33"/>
      <c r="AT138" s="18" t="s">
        <v>170</v>
      </c>
      <c r="AU138" s="18" t="s">
        <v>82</v>
      </c>
    </row>
    <row r="139" spans="1:65" s="12" customFormat="1" ht="22.9" customHeight="1">
      <c r="B139" s="139"/>
      <c r="D139" s="140" t="s">
        <v>71</v>
      </c>
      <c r="E139" s="150" t="s">
        <v>2484</v>
      </c>
      <c r="F139" s="150" t="s">
        <v>2485</v>
      </c>
      <c r="I139" s="142"/>
      <c r="J139" s="151">
        <f>BK139</f>
        <v>0</v>
      </c>
      <c r="L139" s="139"/>
      <c r="M139" s="144"/>
      <c r="N139" s="145"/>
      <c r="O139" s="145"/>
      <c r="P139" s="146">
        <f>SUM(P140:P196)</f>
        <v>0</v>
      </c>
      <c r="Q139" s="145"/>
      <c r="R139" s="146">
        <f>SUM(R140:R196)</f>
        <v>0.74623300000000026</v>
      </c>
      <c r="S139" s="145"/>
      <c r="T139" s="147">
        <f>SUM(T140:T196)</f>
        <v>0</v>
      </c>
      <c r="AR139" s="140" t="s">
        <v>82</v>
      </c>
      <c r="AT139" s="148" t="s">
        <v>71</v>
      </c>
      <c r="AU139" s="148" t="s">
        <v>80</v>
      </c>
      <c r="AY139" s="140" t="s">
        <v>150</v>
      </c>
      <c r="BK139" s="149">
        <f>SUM(BK140:BK196)</f>
        <v>0</v>
      </c>
    </row>
    <row r="140" spans="1:65" s="2" customFormat="1" ht="24" customHeight="1">
      <c r="A140" s="33"/>
      <c r="B140" s="152"/>
      <c r="C140" s="153" t="s">
        <v>428</v>
      </c>
      <c r="D140" s="153" t="s">
        <v>153</v>
      </c>
      <c r="E140" s="154" t="s">
        <v>2486</v>
      </c>
      <c r="F140" s="155" t="s">
        <v>2487</v>
      </c>
      <c r="G140" s="156" t="s">
        <v>451</v>
      </c>
      <c r="H140" s="157">
        <v>8.4</v>
      </c>
      <c r="I140" s="158"/>
      <c r="J140" s="159">
        <f>ROUND(I140*H140,2)</f>
        <v>0</v>
      </c>
      <c r="K140" s="155" t="s">
        <v>157</v>
      </c>
      <c r="L140" s="34"/>
      <c r="M140" s="160" t="s">
        <v>3</v>
      </c>
      <c r="N140" s="161" t="s">
        <v>43</v>
      </c>
      <c r="O140" s="54"/>
      <c r="P140" s="162">
        <f>O140*H140</f>
        <v>0</v>
      </c>
      <c r="Q140" s="162">
        <v>3.0899999999999999E-3</v>
      </c>
      <c r="R140" s="162">
        <f>Q140*H140</f>
        <v>2.5956E-2</v>
      </c>
      <c r="S140" s="162">
        <v>0</v>
      </c>
      <c r="T140" s="163">
        <f>S140*H140</f>
        <v>0</v>
      </c>
      <c r="U140" s="33"/>
      <c r="V140" s="33"/>
      <c r="W140" s="33"/>
      <c r="X140" s="33"/>
      <c r="Y140" s="33"/>
      <c r="Z140" s="33"/>
      <c r="AA140" s="33"/>
      <c r="AB140" s="33"/>
      <c r="AC140" s="33"/>
      <c r="AD140" s="33"/>
      <c r="AE140" s="33"/>
      <c r="AR140" s="164" t="s">
        <v>246</v>
      </c>
      <c r="AT140" s="164" t="s">
        <v>153</v>
      </c>
      <c r="AU140" s="164" t="s">
        <v>82</v>
      </c>
      <c r="AY140" s="18" t="s">
        <v>150</v>
      </c>
      <c r="BE140" s="165">
        <f>IF(N140="základní",J140,0)</f>
        <v>0</v>
      </c>
      <c r="BF140" s="165">
        <f>IF(N140="snížená",J140,0)</f>
        <v>0</v>
      </c>
      <c r="BG140" s="165">
        <f>IF(N140="zákl. přenesená",J140,0)</f>
        <v>0</v>
      </c>
      <c r="BH140" s="165">
        <f>IF(N140="sníž. přenesená",J140,0)</f>
        <v>0</v>
      </c>
      <c r="BI140" s="165">
        <f>IF(N140="nulová",J140,0)</f>
        <v>0</v>
      </c>
      <c r="BJ140" s="18" t="s">
        <v>80</v>
      </c>
      <c r="BK140" s="165">
        <f>ROUND(I140*H140,2)</f>
        <v>0</v>
      </c>
      <c r="BL140" s="18" t="s">
        <v>246</v>
      </c>
      <c r="BM140" s="164" t="s">
        <v>2488</v>
      </c>
    </row>
    <row r="141" spans="1:65" s="13" customFormat="1">
      <c r="B141" s="166"/>
      <c r="D141" s="167" t="s">
        <v>160</v>
      </c>
      <c r="E141" s="168" t="s">
        <v>3</v>
      </c>
      <c r="F141" s="169" t="s">
        <v>2489</v>
      </c>
      <c r="H141" s="170">
        <v>8.4</v>
      </c>
      <c r="I141" s="171"/>
      <c r="L141" s="166"/>
      <c r="M141" s="172"/>
      <c r="N141" s="173"/>
      <c r="O141" s="173"/>
      <c r="P141" s="173"/>
      <c r="Q141" s="173"/>
      <c r="R141" s="173"/>
      <c r="S141" s="173"/>
      <c r="T141" s="174"/>
      <c r="AT141" s="168" t="s">
        <v>160</v>
      </c>
      <c r="AU141" s="168" t="s">
        <v>82</v>
      </c>
      <c r="AV141" s="13" t="s">
        <v>82</v>
      </c>
      <c r="AW141" s="13" t="s">
        <v>34</v>
      </c>
      <c r="AX141" s="13" t="s">
        <v>80</v>
      </c>
      <c r="AY141" s="168" t="s">
        <v>150</v>
      </c>
    </row>
    <row r="142" spans="1:65" s="2" customFormat="1" ht="24" customHeight="1">
      <c r="A142" s="33"/>
      <c r="B142" s="152"/>
      <c r="C142" s="153" t="s">
        <v>434</v>
      </c>
      <c r="D142" s="153" t="s">
        <v>153</v>
      </c>
      <c r="E142" s="154" t="s">
        <v>2490</v>
      </c>
      <c r="F142" s="155" t="s">
        <v>2491</v>
      </c>
      <c r="G142" s="156" t="s">
        <v>451</v>
      </c>
      <c r="H142" s="157">
        <v>6.6</v>
      </c>
      <c r="I142" s="158"/>
      <c r="J142" s="159">
        <f>ROUND(I142*H142,2)</f>
        <v>0</v>
      </c>
      <c r="K142" s="155" t="s">
        <v>157</v>
      </c>
      <c r="L142" s="34"/>
      <c r="M142" s="160" t="s">
        <v>3</v>
      </c>
      <c r="N142" s="161" t="s">
        <v>43</v>
      </c>
      <c r="O142" s="54"/>
      <c r="P142" s="162">
        <f>O142*H142</f>
        <v>0</v>
      </c>
      <c r="Q142" s="162">
        <v>4.5100000000000001E-3</v>
      </c>
      <c r="R142" s="162">
        <f>Q142*H142</f>
        <v>2.9766000000000001E-2</v>
      </c>
      <c r="S142" s="162">
        <v>0</v>
      </c>
      <c r="T142" s="163">
        <f>S142*H142</f>
        <v>0</v>
      </c>
      <c r="U142" s="33"/>
      <c r="V142" s="33"/>
      <c r="W142" s="33"/>
      <c r="X142" s="33"/>
      <c r="Y142" s="33"/>
      <c r="Z142" s="33"/>
      <c r="AA142" s="33"/>
      <c r="AB142" s="33"/>
      <c r="AC142" s="33"/>
      <c r="AD142" s="33"/>
      <c r="AE142" s="33"/>
      <c r="AR142" s="164" t="s">
        <v>246</v>
      </c>
      <c r="AT142" s="164" t="s">
        <v>153</v>
      </c>
      <c r="AU142" s="164" t="s">
        <v>82</v>
      </c>
      <c r="AY142" s="18" t="s">
        <v>150</v>
      </c>
      <c r="BE142" s="165">
        <f>IF(N142="základní",J142,0)</f>
        <v>0</v>
      </c>
      <c r="BF142" s="165">
        <f>IF(N142="snížená",J142,0)</f>
        <v>0</v>
      </c>
      <c r="BG142" s="165">
        <f>IF(N142="zákl. přenesená",J142,0)</f>
        <v>0</v>
      </c>
      <c r="BH142" s="165">
        <f>IF(N142="sníž. přenesená",J142,0)</f>
        <v>0</v>
      </c>
      <c r="BI142" s="165">
        <f>IF(N142="nulová",J142,0)</f>
        <v>0</v>
      </c>
      <c r="BJ142" s="18" t="s">
        <v>80</v>
      </c>
      <c r="BK142" s="165">
        <f>ROUND(I142*H142,2)</f>
        <v>0</v>
      </c>
      <c r="BL142" s="18" t="s">
        <v>246</v>
      </c>
      <c r="BM142" s="164" t="s">
        <v>2492</v>
      </c>
    </row>
    <row r="143" spans="1:65" s="2" customFormat="1" ht="24" customHeight="1">
      <c r="A143" s="33"/>
      <c r="B143" s="152"/>
      <c r="C143" s="153" t="s">
        <v>440</v>
      </c>
      <c r="D143" s="153" t="s">
        <v>153</v>
      </c>
      <c r="E143" s="154" t="s">
        <v>2493</v>
      </c>
      <c r="F143" s="155" t="s">
        <v>2494</v>
      </c>
      <c r="G143" s="156" t="s">
        <v>451</v>
      </c>
      <c r="H143" s="157">
        <v>328.1</v>
      </c>
      <c r="I143" s="158"/>
      <c r="J143" s="159">
        <f>ROUND(I143*H143,2)</f>
        <v>0</v>
      </c>
      <c r="K143" s="155" t="s">
        <v>157</v>
      </c>
      <c r="L143" s="34"/>
      <c r="M143" s="160" t="s">
        <v>3</v>
      </c>
      <c r="N143" s="161" t="s">
        <v>43</v>
      </c>
      <c r="O143" s="54"/>
      <c r="P143" s="162">
        <f>O143*H143</f>
        <v>0</v>
      </c>
      <c r="Q143" s="162">
        <v>6.6E-4</v>
      </c>
      <c r="R143" s="162">
        <f>Q143*H143</f>
        <v>0.21654600000000002</v>
      </c>
      <c r="S143" s="162">
        <v>0</v>
      </c>
      <c r="T143" s="163">
        <f>S143*H143</f>
        <v>0</v>
      </c>
      <c r="U143" s="33"/>
      <c r="V143" s="33"/>
      <c r="W143" s="33"/>
      <c r="X143" s="33"/>
      <c r="Y143" s="33"/>
      <c r="Z143" s="33"/>
      <c r="AA143" s="33"/>
      <c r="AB143" s="33"/>
      <c r="AC143" s="33"/>
      <c r="AD143" s="33"/>
      <c r="AE143" s="33"/>
      <c r="AR143" s="164" t="s">
        <v>246</v>
      </c>
      <c r="AT143" s="164" t="s">
        <v>153</v>
      </c>
      <c r="AU143" s="164" t="s">
        <v>82</v>
      </c>
      <c r="AY143" s="18" t="s">
        <v>150</v>
      </c>
      <c r="BE143" s="165">
        <f>IF(N143="základní",J143,0)</f>
        <v>0</v>
      </c>
      <c r="BF143" s="165">
        <f>IF(N143="snížená",J143,0)</f>
        <v>0</v>
      </c>
      <c r="BG143" s="165">
        <f>IF(N143="zákl. přenesená",J143,0)</f>
        <v>0</v>
      </c>
      <c r="BH143" s="165">
        <f>IF(N143="sníž. přenesená",J143,0)</f>
        <v>0</v>
      </c>
      <c r="BI143" s="165">
        <f>IF(N143="nulová",J143,0)</f>
        <v>0</v>
      </c>
      <c r="BJ143" s="18" t="s">
        <v>80</v>
      </c>
      <c r="BK143" s="165">
        <f>ROUND(I143*H143,2)</f>
        <v>0</v>
      </c>
      <c r="BL143" s="18" t="s">
        <v>246</v>
      </c>
      <c r="BM143" s="164" t="s">
        <v>2495</v>
      </c>
    </row>
    <row r="144" spans="1:65" s="2" customFormat="1" ht="39">
      <c r="A144" s="33"/>
      <c r="B144" s="34"/>
      <c r="C144" s="33"/>
      <c r="D144" s="167" t="s">
        <v>170</v>
      </c>
      <c r="E144" s="33"/>
      <c r="F144" s="178" t="s">
        <v>2496</v>
      </c>
      <c r="G144" s="33"/>
      <c r="H144" s="33"/>
      <c r="I144" s="92"/>
      <c r="J144" s="33"/>
      <c r="K144" s="33"/>
      <c r="L144" s="34"/>
      <c r="M144" s="176"/>
      <c r="N144" s="177"/>
      <c r="O144" s="54"/>
      <c r="P144" s="54"/>
      <c r="Q144" s="54"/>
      <c r="R144" s="54"/>
      <c r="S144" s="54"/>
      <c r="T144" s="55"/>
      <c r="U144" s="33"/>
      <c r="V144" s="33"/>
      <c r="W144" s="33"/>
      <c r="X144" s="33"/>
      <c r="Y144" s="33"/>
      <c r="Z144" s="33"/>
      <c r="AA144" s="33"/>
      <c r="AB144" s="33"/>
      <c r="AC144" s="33"/>
      <c r="AD144" s="33"/>
      <c r="AE144" s="33"/>
      <c r="AT144" s="18" t="s">
        <v>170</v>
      </c>
      <c r="AU144" s="18" t="s">
        <v>82</v>
      </c>
    </row>
    <row r="145" spans="1:65" s="13" customFormat="1">
      <c r="B145" s="166"/>
      <c r="D145" s="167" t="s">
        <v>160</v>
      </c>
      <c r="E145" s="168" t="s">
        <v>3</v>
      </c>
      <c r="F145" s="169" t="s">
        <v>2497</v>
      </c>
      <c r="H145" s="170">
        <v>328.1</v>
      </c>
      <c r="I145" s="171"/>
      <c r="L145" s="166"/>
      <c r="M145" s="172"/>
      <c r="N145" s="173"/>
      <c r="O145" s="173"/>
      <c r="P145" s="173"/>
      <c r="Q145" s="173"/>
      <c r="R145" s="173"/>
      <c r="S145" s="173"/>
      <c r="T145" s="174"/>
      <c r="AT145" s="168" t="s">
        <v>160</v>
      </c>
      <c r="AU145" s="168" t="s">
        <v>82</v>
      </c>
      <c r="AV145" s="13" t="s">
        <v>82</v>
      </c>
      <c r="AW145" s="13" t="s">
        <v>34</v>
      </c>
      <c r="AX145" s="13" t="s">
        <v>80</v>
      </c>
      <c r="AY145" s="168" t="s">
        <v>150</v>
      </c>
    </row>
    <row r="146" spans="1:65" s="2" customFormat="1" ht="24" customHeight="1">
      <c r="A146" s="33"/>
      <c r="B146" s="152"/>
      <c r="C146" s="153" t="s">
        <v>448</v>
      </c>
      <c r="D146" s="153" t="s">
        <v>153</v>
      </c>
      <c r="E146" s="154" t="s">
        <v>2498</v>
      </c>
      <c r="F146" s="155" t="s">
        <v>2499</v>
      </c>
      <c r="G146" s="156" t="s">
        <v>451</v>
      </c>
      <c r="H146" s="157">
        <v>103.9</v>
      </c>
      <c r="I146" s="158"/>
      <c r="J146" s="159">
        <f>ROUND(I146*H146,2)</f>
        <v>0</v>
      </c>
      <c r="K146" s="155" t="s">
        <v>157</v>
      </c>
      <c r="L146" s="34"/>
      <c r="M146" s="160" t="s">
        <v>3</v>
      </c>
      <c r="N146" s="161" t="s">
        <v>43</v>
      </c>
      <c r="O146" s="54"/>
      <c r="P146" s="162">
        <f>O146*H146</f>
        <v>0</v>
      </c>
      <c r="Q146" s="162">
        <v>9.1E-4</v>
      </c>
      <c r="R146" s="162">
        <f>Q146*H146</f>
        <v>9.4549000000000008E-2</v>
      </c>
      <c r="S146" s="162">
        <v>0</v>
      </c>
      <c r="T146" s="163">
        <f>S146*H146</f>
        <v>0</v>
      </c>
      <c r="U146" s="33"/>
      <c r="V146" s="33"/>
      <c r="W146" s="33"/>
      <c r="X146" s="33"/>
      <c r="Y146" s="33"/>
      <c r="Z146" s="33"/>
      <c r="AA146" s="33"/>
      <c r="AB146" s="33"/>
      <c r="AC146" s="33"/>
      <c r="AD146" s="33"/>
      <c r="AE146" s="33"/>
      <c r="AR146" s="164" t="s">
        <v>246</v>
      </c>
      <c r="AT146" s="164" t="s">
        <v>153</v>
      </c>
      <c r="AU146" s="164" t="s">
        <v>82</v>
      </c>
      <c r="AY146" s="18" t="s">
        <v>150</v>
      </c>
      <c r="BE146" s="165">
        <f>IF(N146="základní",J146,0)</f>
        <v>0</v>
      </c>
      <c r="BF146" s="165">
        <f>IF(N146="snížená",J146,0)</f>
        <v>0</v>
      </c>
      <c r="BG146" s="165">
        <f>IF(N146="zákl. přenesená",J146,0)</f>
        <v>0</v>
      </c>
      <c r="BH146" s="165">
        <f>IF(N146="sníž. přenesená",J146,0)</f>
        <v>0</v>
      </c>
      <c r="BI146" s="165">
        <f>IF(N146="nulová",J146,0)</f>
        <v>0</v>
      </c>
      <c r="BJ146" s="18" t="s">
        <v>80</v>
      </c>
      <c r="BK146" s="165">
        <f>ROUND(I146*H146,2)</f>
        <v>0</v>
      </c>
      <c r="BL146" s="18" t="s">
        <v>246</v>
      </c>
      <c r="BM146" s="164" t="s">
        <v>2500</v>
      </c>
    </row>
    <row r="147" spans="1:65" s="2" customFormat="1" ht="39">
      <c r="A147" s="33"/>
      <c r="B147" s="34"/>
      <c r="C147" s="33"/>
      <c r="D147" s="167" t="s">
        <v>170</v>
      </c>
      <c r="E147" s="33"/>
      <c r="F147" s="178" t="s">
        <v>2496</v>
      </c>
      <c r="G147" s="33"/>
      <c r="H147" s="33"/>
      <c r="I147" s="92"/>
      <c r="J147" s="33"/>
      <c r="K147" s="33"/>
      <c r="L147" s="34"/>
      <c r="M147" s="176"/>
      <c r="N147" s="177"/>
      <c r="O147" s="54"/>
      <c r="P147" s="54"/>
      <c r="Q147" s="54"/>
      <c r="R147" s="54"/>
      <c r="S147" s="54"/>
      <c r="T147" s="55"/>
      <c r="U147" s="33"/>
      <c r="V147" s="33"/>
      <c r="W147" s="33"/>
      <c r="X147" s="33"/>
      <c r="Y147" s="33"/>
      <c r="Z147" s="33"/>
      <c r="AA147" s="33"/>
      <c r="AB147" s="33"/>
      <c r="AC147" s="33"/>
      <c r="AD147" s="33"/>
      <c r="AE147" s="33"/>
      <c r="AT147" s="18" t="s">
        <v>170</v>
      </c>
      <c r="AU147" s="18" t="s">
        <v>82</v>
      </c>
    </row>
    <row r="148" spans="1:65" s="13" customFormat="1">
      <c r="B148" s="166"/>
      <c r="D148" s="167" t="s">
        <v>160</v>
      </c>
      <c r="E148" s="168" t="s">
        <v>3</v>
      </c>
      <c r="F148" s="169" t="s">
        <v>2501</v>
      </c>
      <c r="H148" s="170">
        <v>103.9</v>
      </c>
      <c r="I148" s="171"/>
      <c r="L148" s="166"/>
      <c r="M148" s="172"/>
      <c r="N148" s="173"/>
      <c r="O148" s="173"/>
      <c r="P148" s="173"/>
      <c r="Q148" s="173"/>
      <c r="R148" s="173"/>
      <c r="S148" s="173"/>
      <c r="T148" s="174"/>
      <c r="AT148" s="168" t="s">
        <v>160</v>
      </c>
      <c r="AU148" s="168" t="s">
        <v>82</v>
      </c>
      <c r="AV148" s="13" t="s">
        <v>82</v>
      </c>
      <c r="AW148" s="13" t="s">
        <v>34</v>
      </c>
      <c r="AX148" s="13" t="s">
        <v>80</v>
      </c>
      <c r="AY148" s="168" t="s">
        <v>150</v>
      </c>
    </row>
    <row r="149" spans="1:65" s="2" customFormat="1" ht="24" customHeight="1">
      <c r="A149" s="33"/>
      <c r="B149" s="152"/>
      <c r="C149" s="153" t="s">
        <v>454</v>
      </c>
      <c r="D149" s="153" t="s">
        <v>153</v>
      </c>
      <c r="E149" s="154" t="s">
        <v>2502</v>
      </c>
      <c r="F149" s="155" t="s">
        <v>2503</v>
      </c>
      <c r="G149" s="156" t="s">
        <v>451</v>
      </c>
      <c r="H149" s="157">
        <v>55.7</v>
      </c>
      <c r="I149" s="158"/>
      <c r="J149" s="159">
        <f>ROUND(I149*H149,2)</f>
        <v>0</v>
      </c>
      <c r="K149" s="155" t="s">
        <v>157</v>
      </c>
      <c r="L149" s="34"/>
      <c r="M149" s="160" t="s">
        <v>3</v>
      </c>
      <c r="N149" s="161" t="s">
        <v>43</v>
      </c>
      <c r="O149" s="54"/>
      <c r="P149" s="162">
        <f>O149*H149</f>
        <v>0</v>
      </c>
      <c r="Q149" s="162">
        <v>1.1900000000000001E-3</v>
      </c>
      <c r="R149" s="162">
        <f>Q149*H149</f>
        <v>6.6283000000000009E-2</v>
      </c>
      <c r="S149" s="162">
        <v>0</v>
      </c>
      <c r="T149" s="163">
        <f>S149*H149</f>
        <v>0</v>
      </c>
      <c r="U149" s="33"/>
      <c r="V149" s="33"/>
      <c r="W149" s="33"/>
      <c r="X149" s="33"/>
      <c r="Y149" s="33"/>
      <c r="Z149" s="33"/>
      <c r="AA149" s="33"/>
      <c r="AB149" s="33"/>
      <c r="AC149" s="33"/>
      <c r="AD149" s="33"/>
      <c r="AE149" s="33"/>
      <c r="AR149" s="164" t="s">
        <v>246</v>
      </c>
      <c r="AT149" s="164" t="s">
        <v>153</v>
      </c>
      <c r="AU149" s="164" t="s">
        <v>82</v>
      </c>
      <c r="AY149" s="18" t="s">
        <v>150</v>
      </c>
      <c r="BE149" s="165">
        <f>IF(N149="základní",J149,0)</f>
        <v>0</v>
      </c>
      <c r="BF149" s="165">
        <f>IF(N149="snížená",J149,0)</f>
        <v>0</v>
      </c>
      <c r="BG149" s="165">
        <f>IF(N149="zákl. přenesená",J149,0)</f>
        <v>0</v>
      </c>
      <c r="BH149" s="165">
        <f>IF(N149="sníž. přenesená",J149,0)</f>
        <v>0</v>
      </c>
      <c r="BI149" s="165">
        <f>IF(N149="nulová",J149,0)</f>
        <v>0</v>
      </c>
      <c r="BJ149" s="18" t="s">
        <v>80</v>
      </c>
      <c r="BK149" s="165">
        <f>ROUND(I149*H149,2)</f>
        <v>0</v>
      </c>
      <c r="BL149" s="18" t="s">
        <v>246</v>
      </c>
      <c r="BM149" s="164" t="s">
        <v>2504</v>
      </c>
    </row>
    <row r="150" spans="1:65" s="2" customFormat="1" ht="39">
      <c r="A150" s="33"/>
      <c r="B150" s="34"/>
      <c r="C150" s="33"/>
      <c r="D150" s="167" t="s">
        <v>170</v>
      </c>
      <c r="E150" s="33"/>
      <c r="F150" s="178" t="s">
        <v>2496</v>
      </c>
      <c r="G150" s="33"/>
      <c r="H150" s="33"/>
      <c r="I150" s="92"/>
      <c r="J150" s="33"/>
      <c r="K150" s="33"/>
      <c r="L150" s="34"/>
      <c r="M150" s="176"/>
      <c r="N150" s="177"/>
      <c r="O150" s="54"/>
      <c r="P150" s="54"/>
      <c r="Q150" s="54"/>
      <c r="R150" s="54"/>
      <c r="S150" s="54"/>
      <c r="T150" s="55"/>
      <c r="U150" s="33"/>
      <c r="V150" s="33"/>
      <c r="W150" s="33"/>
      <c r="X150" s="33"/>
      <c r="Y150" s="33"/>
      <c r="Z150" s="33"/>
      <c r="AA150" s="33"/>
      <c r="AB150" s="33"/>
      <c r="AC150" s="33"/>
      <c r="AD150" s="33"/>
      <c r="AE150" s="33"/>
      <c r="AT150" s="18" t="s">
        <v>170</v>
      </c>
      <c r="AU150" s="18" t="s">
        <v>82</v>
      </c>
    </row>
    <row r="151" spans="1:65" s="13" customFormat="1">
      <c r="B151" s="166"/>
      <c r="D151" s="167" t="s">
        <v>160</v>
      </c>
      <c r="E151" s="168" t="s">
        <v>3</v>
      </c>
      <c r="F151" s="169" t="s">
        <v>2505</v>
      </c>
      <c r="H151" s="170">
        <v>55.7</v>
      </c>
      <c r="I151" s="171"/>
      <c r="L151" s="166"/>
      <c r="M151" s="172"/>
      <c r="N151" s="173"/>
      <c r="O151" s="173"/>
      <c r="P151" s="173"/>
      <c r="Q151" s="173"/>
      <c r="R151" s="173"/>
      <c r="S151" s="173"/>
      <c r="T151" s="174"/>
      <c r="AT151" s="168" t="s">
        <v>160</v>
      </c>
      <c r="AU151" s="168" t="s">
        <v>82</v>
      </c>
      <c r="AV151" s="13" t="s">
        <v>82</v>
      </c>
      <c r="AW151" s="13" t="s">
        <v>34</v>
      </c>
      <c r="AX151" s="13" t="s">
        <v>80</v>
      </c>
      <c r="AY151" s="168" t="s">
        <v>150</v>
      </c>
    </row>
    <row r="152" spans="1:65" s="2" customFormat="1" ht="24" customHeight="1">
      <c r="A152" s="33"/>
      <c r="B152" s="152"/>
      <c r="C152" s="153" t="s">
        <v>459</v>
      </c>
      <c r="D152" s="153" t="s">
        <v>153</v>
      </c>
      <c r="E152" s="154" t="s">
        <v>2506</v>
      </c>
      <c r="F152" s="155" t="s">
        <v>2507</v>
      </c>
      <c r="G152" s="156" t="s">
        <v>451</v>
      </c>
      <c r="H152" s="157">
        <v>9.3000000000000007</v>
      </c>
      <c r="I152" s="158"/>
      <c r="J152" s="159">
        <f>ROUND(I152*H152,2)</f>
        <v>0</v>
      </c>
      <c r="K152" s="155" t="s">
        <v>157</v>
      </c>
      <c r="L152" s="34"/>
      <c r="M152" s="160" t="s">
        <v>3</v>
      </c>
      <c r="N152" s="161" t="s">
        <v>43</v>
      </c>
      <c r="O152" s="54"/>
      <c r="P152" s="162">
        <f>O152*H152</f>
        <v>0</v>
      </c>
      <c r="Q152" s="162">
        <v>2.5200000000000001E-3</v>
      </c>
      <c r="R152" s="162">
        <f>Q152*H152</f>
        <v>2.3436000000000002E-2</v>
      </c>
      <c r="S152" s="162">
        <v>0</v>
      </c>
      <c r="T152" s="163">
        <f>S152*H152</f>
        <v>0</v>
      </c>
      <c r="U152" s="33"/>
      <c r="V152" s="33"/>
      <c r="W152" s="33"/>
      <c r="X152" s="33"/>
      <c r="Y152" s="33"/>
      <c r="Z152" s="33"/>
      <c r="AA152" s="33"/>
      <c r="AB152" s="33"/>
      <c r="AC152" s="33"/>
      <c r="AD152" s="33"/>
      <c r="AE152" s="33"/>
      <c r="AR152" s="164" t="s">
        <v>246</v>
      </c>
      <c r="AT152" s="164" t="s">
        <v>153</v>
      </c>
      <c r="AU152" s="164" t="s">
        <v>82</v>
      </c>
      <c r="AY152" s="18" t="s">
        <v>150</v>
      </c>
      <c r="BE152" s="165">
        <f>IF(N152="základní",J152,0)</f>
        <v>0</v>
      </c>
      <c r="BF152" s="165">
        <f>IF(N152="snížená",J152,0)</f>
        <v>0</v>
      </c>
      <c r="BG152" s="165">
        <f>IF(N152="zákl. přenesená",J152,0)</f>
        <v>0</v>
      </c>
      <c r="BH152" s="165">
        <f>IF(N152="sníž. přenesená",J152,0)</f>
        <v>0</v>
      </c>
      <c r="BI152" s="165">
        <f>IF(N152="nulová",J152,0)</f>
        <v>0</v>
      </c>
      <c r="BJ152" s="18" t="s">
        <v>80</v>
      </c>
      <c r="BK152" s="165">
        <f>ROUND(I152*H152,2)</f>
        <v>0</v>
      </c>
      <c r="BL152" s="18" t="s">
        <v>246</v>
      </c>
      <c r="BM152" s="164" t="s">
        <v>2508</v>
      </c>
    </row>
    <row r="153" spans="1:65" s="2" customFormat="1" ht="39">
      <c r="A153" s="33"/>
      <c r="B153" s="34"/>
      <c r="C153" s="33"/>
      <c r="D153" s="167" t="s">
        <v>170</v>
      </c>
      <c r="E153" s="33"/>
      <c r="F153" s="178" t="s">
        <v>2496</v>
      </c>
      <c r="G153" s="33"/>
      <c r="H153" s="33"/>
      <c r="I153" s="92"/>
      <c r="J153" s="33"/>
      <c r="K153" s="33"/>
      <c r="L153" s="34"/>
      <c r="M153" s="176"/>
      <c r="N153" s="177"/>
      <c r="O153" s="54"/>
      <c r="P153" s="54"/>
      <c r="Q153" s="54"/>
      <c r="R153" s="54"/>
      <c r="S153" s="54"/>
      <c r="T153" s="55"/>
      <c r="U153" s="33"/>
      <c r="V153" s="33"/>
      <c r="W153" s="33"/>
      <c r="X153" s="33"/>
      <c r="Y153" s="33"/>
      <c r="Z153" s="33"/>
      <c r="AA153" s="33"/>
      <c r="AB153" s="33"/>
      <c r="AC153" s="33"/>
      <c r="AD153" s="33"/>
      <c r="AE153" s="33"/>
      <c r="AT153" s="18" t="s">
        <v>170</v>
      </c>
      <c r="AU153" s="18" t="s">
        <v>82</v>
      </c>
    </row>
    <row r="154" spans="1:65" s="2" customFormat="1" ht="48" customHeight="1">
      <c r="A154" s="33"/>
      <c r="B154" s="152"/>
      <c r="C154" s="153" t="s">
        <v>462</v>
      </c>
      <c r="D154" s="153" t="s">
        <v>153</v>
      </c>
      <c r="E154" s="154" t="s">
        <v>2509</v>
      </c>
      <c r="F154" s="155" t="s">
        <v>2510</v>
      </c>
      <c r="G154" s="156" t="s">
        <v>451</v>
      </c>
      <c r="H154" s="157">
        <v>41.7</v>
      </c>
      <c r="I154" s="158"/>
      <c r="J154" s="159">
        <f>ROUND(I154*H154,2)</f>
        <v>0</v>
      </c>
      <c r="K154" s="155" t="s">
        <v>157</v>
      </c>
      <c r="L154" s="34"/>
      <c r="M154" s="160" t="s">
        <v>3</v>
      </c>
      <c r="N154" s="161" t="s">
        <v>43</v>
      </c>
      <c r="O154" s="54"/>
      <c r="P154" s="162">
        <f>O154*H154</f>
        <v>0</v>
      </c>
      <c r="Q154" s="162">
        <v>9.0000000000000006E-5</v>
      </c>
      <c r="R154" s="162">
        <f>Q154*H154</f>
        <v>3.7530000000000007E-3</v>
      </c>
      <c r="S154" s="162">
        <v>0</v>
      </c>
      <c r="T154" s="163">
        <f>S154*H154</f>
        <v>0</v>
      </c>
      <c r="U154" s="33"/>
      <c r="V154" s="33"/>
      <c r="W154" s="33"/>
      <c r="X154" s="33"/>
      <c r="Y154" s="33"/>
      <c r="Z154" s="33"/>
      <c r="AA154" s="33"/>
      <c r="AB154" s="33"/>
      <c r="AC154" s="33"/>
      <c r="AD154" s="33"/>
      <c r="AE154" s="33"/>
      <c r="AR154" s="164" t="s">
        <v>246</v>
      </c>
      <c r="AT154" s="164" t="s">
        <v>153</v>
      </c>
      <c r="AU154" s="164" t="s">
        <v>82</v>
      </c>
      <c r="AY154" s="18" t="s">
        <v>150</v>
      </c>
      <c r="BE154" s="165">
        <f>IF(N154="základní",J154,0)</f>
        <v>0</v>
      </c>
      <c r="BF154" s="165">
        <f>IF(N154="snížená",J154,0)</f>
        <v>0</v>
      </c>
      <c r="BG154" s="165">
        <f>IF(N154="zákl. přenesená",J154,0)</f>
        <v>0</v>
      </c>
      <c r="BH154" s="165">
        <f>IF(N154="sníž. přenesená",J154,0)</f>
        <v>0</v>
      </c>
      <c r="BI154" s="165">
        <f>IF(N154="nulová",J154,0)</f>
        <v>0</v>
      </c>
      <c r="BJ154" s="18" t="s">
        <v>80</v>
      </c>
      <c r="BK154" s="165">
        <f>ROUND(I154*H154,2)</f>
        <v>0</v>
      </c>
      <c r="BL154" s="18" t="s">
        <v>246</v>
      </c>
      <c r="BM154" s="164" t="s">
        <v>2511</v>
      </c>
    </row>
    <row r="155" spans="1:65" s="2" customFormat="1" ht="39">
      <c r="A155" s="33"/>
      <c r="B155" s="34"/>
      <c r="C155" s="33"/>
      <c r="D155" s="167" t="s">
        <v>170</v>
      </c>
      <c r="E155" s="33"/>
      <c r="F155" s="178" t="s">
        <v>2512</v>
      </c>
      <c r="G155" s="33"/>
      <c r="H155" s="33"/>
      <c r="I155" s="92"/>
      <c r="J155" s="33"/>
      <c r="K155" s="33"/>
      <c r="L155" s="34"/>
      <c r="M155" s="176"/>
      <c r="N155" s="177"/>
      <c r="O155" s="54"/>
      <c r="P155" s="54"/>
      <c r="Q155" s="54"/>
      <c r="R155" s="54"/>
      <c r="S155" s="54"/>
      <c r="T155" s="55"/>
      <c r="U155" s="33"/>
      <c r="V155" s="33"/>
      <c r="W155" s="33"/>
      <c r="X155" s="33"/>
      <c r="Y155" s="33"/>
      <c r="Z155" s="33"/>
      <c r="AA155" s="33"/>
      <c r="AB155" s="33"/>
      <c r="AC155" s="33"/>
      <c r="AD155" s="33"/>
      <c r="AE155" s="33"/>
      <c r="AT155" s="18" t="s">
        <v>170</v>
      </c>
      <c r="AU155" s="18" t="s">
        <v>82</v>
      </c>
    </row>
    <row r="156" spans="1:65" s="2" customFormat="1" ht="48" customHeight="1">
      <c r="A156" s="33"/>
      <c r="B156" s="152"/>
      <c r="C156" s="153" t="s">
        <v>469</v>
      </c>
      <c r="D156" s="153" t="s">
        <v>153</v>
      </c>
      <c r="E156" s="154" t="s">
        <v>2513</v>
      </c>
      <c r="F156" s="155" t="s">
        <v>2514</v>
      </c>
      <c r="G156" s="156" t="s">
        <v>451</v>
      </c>
      <c r="H156" s="157">
        <v>46.4</v>
      </c>
      <c r="I156" s="158"/>
      <c r="J156" s="159">
        <f>ROUND(I156*H156,2)</f>
        <v>0</v>
      </c>
      <c r="K156" s="155" t="s">
        <v>157</v>
      </c>
      <c r="L156" s="34"/>
      <c r="M156" s="160" t="s">
        <v>3</v>
      </c>
      <c r="N156" s="161" t="s">
        <v>43</v>
      </c>
      <c r="O156" s="54"/>
      <c r="P156" s="162">
        <f>O156*H156</f>
        <v>0</v>
      </c>
      <c r="Q156" s="162">
        <v>1.2E-4</v>
      </c>
      <c r="R156" s="162">
        <f>Q156*H156</f>
        <v>5.568E-3</v>
      </c>
      <c r="S156" s="162">
        <v>0</v>
      </c>
      <c r="T156" s="163">
        <f>S156*H156</f>
        <v>0</v>
      </c>
      <c r="U156" s="33"/>
      <c r="V156" s="33"/>
      <c r="W156" s="33"/>
      <c r="X156" s="33"/>
      <c r="Y156" s="33"/>
      <c r="Z156" s="33"/>
      <c r="AA156" s="33"/>
      <c r="AB156" s="33"/>
      <c r="AC156" s="33"/>
      <c r="AD156" s="33"/>
      <c r="AE156" s="33"/>
      <c r="AR156" s="164" t="s">
        <v>246</v>
      </c>
      <c r="AT156" s="164" t="s">
        <v>153</v>
      </c>
      <c r="AU156" s="164" t="s">
        <v>82</v>
      </c>
      <c r="AY156" s="18" t="s">
        <v>150</v>
      </c>
      <c r="BE156" s="165">
        <f>IF(N156="základní",J156,0)</f>
        <v>0</v>
      </c>
      <c r="BF156" s="165">
        <f>IF(N156="snížená",J156,0)</f>
        <v>0</v>
      </c>
      <c r="BG156" s="165">
        <f>IF(N156="zákl. přenesená",J156,0)</f>
        <v>0</v>
      </c>
      <c r="BH156" s="165">
        <f>IF(N156="sníž. přenesená",J156,0)</f>
        <v>0</v>
      </c>
      <c r="BI156" s="165">
        <f>IF(N156="nulová",J156,0)</f>
        <v>0</v>
      </c>
      <c r="BJ156" s="18" t="s">
        <v>80</v>
      </c>
      <c r="BK156" s="165">
        <f>ROUND(I156*H156,2)</f>
        <v>0</v>
      </c>
      <c r="BL156" s="18" t="s">
        <v>246</v>
      </c>
      <c r="BM156" s="164" t="s">
        <v>2515</v>
      </c>
    </row>
    <row r="157" spans="1:65" s="2" customFormat="1" ht="39">
      <c r="A157" s="33"/>
      <c r="B157" s="34"/>
      <c r="C157" s="33"/>
      <c r="D157" s="167" t="s">
        <v>170</v>
      </c>
      <c r="E157" s="33"/>
      <c r="F157" s="178" t="s">
        <v>2512</v>
      </c>
      <c r="G157" s="33"/>
      <c r="H157" s="33"/>
      <c r="I157" s="92"/>
      <c r="J157" s="33"/>
      <c r="K157" s="33"/>
      <c r="L157" s="34"/>
      <c r="M157" s="176"/>
      <c r="N157" s="177"/>
      <c r="O157" s="54"/>
      <c r="P157" s="54"/>
      <c r="Q157" s="54"/>
      <c r="R157" s="54"/>
      <c r="S157" s="54"/>
      <c r="T157" s="55"/>
      <c r="U157" s="33"/>
      <c r="V157" s="33"/>
      <c r="W157" s="33"/>
      <c r="X157" s="33"/>
      <c r="Y157" s="33"/>
      <c r="Z157" s="33"/>
      <c r="AA157" s="33"/>
      <c r="AB157" s="33"/>
      <c r="AC157" s="33"/>
      <c r="AD157" s="33"/>
      <c r="AE157" s="33"/>
      <c r="AT157" s="18" t="s">
        <v>170</v>
      </c>
      <c r="AU157" s="18" t="s">
        <v>82</v>
      </c>
    </row>
    <row r="158" spans="1:65" s="13" customFormat="1">
      <c r="B158" s="166"/>
      <c r="D158" s="167" t="s">
        <v>160</v>
      </c>
      <c r="E158" s="168" t="s">
        <v>3</v>
      </c>
      <c r="F158" s="169" t="s">
        <v>2516</v>
      </c>
      <c r="H158" s="170">
        <v>46.4</v>
      </c>
      <c r="I158" s="171"/>
      <c r="L158" s="166"/>
      <c r="M158" s="172"/>
      <c r="N158" s="173"/>
      <c r="O158" s="173"/>
      <c r="P158" s="173"/>
      <c r="Q158" s="173"/>
      <c r="R158" s="173"/>
      <c r="S158" s="173"/>
      <c r="T158" s="174"/>
      <c r="AT158" s="168" t="s">
        <v>160</v>
      </c>
      <c r="AU158" s="168" t="s">
        <v>82</v>
      </c>
      <c r="AV158" s="13" t="s">
        <v>82</v>
      </c>
      <c r="AW158" s="13" t="s">
        <v>34</v>
      </c>
      <c r="AX158" s="13" t="s">
        <v>80</v>
      </c>
      <c r="AY158" s="168" t="s">
        <v>150</v>
      </c>
    </row>
    <row r="159" spans="1:65" s="2" customFormat="1" ht="48" customHeight="1">
      <c r="A159" s="33"/>
      <c r="B159" s="152"/>
      <c r="C159" s="153" t="s">
        <v>473</v>
      </c>
      <c r="D159" s="153" t="s">
        <v>153</v>
      </c>
      <c r="E159" s="154" t="s">
        <v>2517</v>
      </c>
      <c r="F159" s="155" t="s">
        <v>2518</v>
      </c>
      <c r="G159" s="156" t="s">
        <v>451</v>
      </c>
      <c r="H159" s="157">
        <v>36.200000000000003</v>
      </c>
      <c r="I159" s="158"/>
      <c r="J159" s="159">
        <f>ROUND(I159*H159,2)</f>
        <v>0</v>
      </c>
      <c r="K159" s="155" t="s">
        <v>157</v>
      </c>
      <c r="L159" s="34"/>
      <c r="M159" s="160" t="s">
        <v>3</v>
      </c>
      <c r="N159" s="161" t="s">
        <v>43</v>
      </c>
      <c r="O159" s="54"/>
      <c r="P159" s="162">
        <f>O159*H159</f>
        <v>0</v>
      </c>
      <c r="Q159" s="162">
        <v>1.4999999999999999E-4</v>
      </c>
      <c r="R159" s="162">
        <f>Q159*H159</f>
        <v>5.4299999999999999E-3</v>
      </c>
      <c r="S159" s="162">
        <v>0</v>
      </c>
      <c r="T159" s="163">
        <f>S159*H159</f>
        <v>0</v>
      </c>
      <c r="U159" s="33"/>
      <c r="V159" s="33"/>
      <c r="W159" s="33"/>
      <c r="X159" s="33"/>
      <c r="Y159" s="33"/>
      <c r="Z159" s="33"/>
      <c r="AA159" s="33"/>
      <c r="AB159" s="33"/>
      <c r="AC159" s="33"/>
      <c r="AD159" s="33"/>
      <c r="AE159" s="33"/>
      <c r="AR159" s="164" t="s">
        <v>246</v>
      </c>
      <c r="AT159" s="164" t="s">
        <v>153</v>
      </c>
      <c r="AU159" s="164" t="s">
        <v>82</v>
      </c>
      <c r="AY159" s="18" t="s">
        <v>150</v>
      </c>
      <c r="BE159" s="165">
        <f>IF(N159="základní",J159,0)</f>
        <v>0</v>
      </c>
      <c r="BF159" s="165">
        <f>IF(N159="snížená",J159,0)</f>
        <v>0</v>
      </c>
      <c r="BG159" s="165">
        <f>IF(N159="zákl. přenesená",J159,0)</f>
        <v>0</v>
      </c>
      <c r="BH159" s="165">
        <f>IF(N159="sníž. přenesená",J159,0)</f>
        <v>0</v>
      </c>
      <c r="BI159" s="165">
        <f>IF(N159="nulová",J159,0)</f>
        <v>0</v>
      </c>
      <c r="BJ159" s="18" t="s">
        <v>80</v>
      </c>
      <c r="BK159" s="165">
        <f>ROUND(I159*H159,2)</f>
        <v>0</v>
      </c>
      <c r="BL159" s="18" t="s">
        <v>246</v>
      </c>
      <c r="BM159" s="164" t="s">
        <v>2519</v>
      </c>
    </row>
    <row r="160" spans="1:65" s="2" customFormat="1" ht="39">
      <c r="A160" s="33"/>
      <c r="B160" s="34"/>
      <c r="C160" s="33"/>
      <c r="D160" s="167" t="s">
        <v>170</v>
      </c>
      <c r="E160" s="33"/>
      <c r="F160" s="178" t="s">
        <v>2512</v>
      </c>
      <c r="G160" s="33"/>
      <c r="H160" s="33"/>
      <c r="I160" s="92"/>
      <c r="J160" s="33"/>
      <c r="K160" s="33"/>
      <c r="L160" s="34"/>
      <c r="M160" s="176"/>
      <c r="N160" s="177"/>
      <c r="O160" s="54"/>
      <c r="P160" s="54"/>
      <c r="Q160" s="54"/>
      <c r="R160" s="54"/>
      <c r="S160" s="54"/>
      <c r="T160" s="55"/>
      <c r="U160" s="33"/>
      <c r="V160" s="33"/>
      <c r="W160" s="33"/>
      <c r="X160" s="33"/>
      <c r="Y160" s="33"/>
      <c r="Z160" s="33"/>
      <c r="AA160" s="33"/>
      <c r="AB160" s="33"/>
      <c r="AC160" s="33"/>
      <c r="AD160" s="33"/>
      <c r="AE160" s="33"/>
      <c r="AT160" s="18" t="s">
        <v>170</v>
      </c>
      <c r="AU160" s="18" t="s">
        <v>82</v>
      </c>
    </row>
    <row r="161" spans="1:65" s="13" customFormat="1">
      <c r="B161" s="166"/>
      <c r="D161" s="167" t="s">
        <v>160</v>
      </c>
      <c r="E161" s="168" t="s">
        <v>3</v>
      </c>
      <c r="F161" s="169" t="s">
        <v>2520</v>
      </c>
      <c r="H161" s="170">
        <v>36.200000000000003</v>
      </c>
      <c r="I161" s="171"/>
      <c r="L161" s="166"/>
      <c r="M161" s="172"/>
      <c r="N161" s="173"/>
      <c r="O161" s="173"/>
      <c r="P161" s="173"/>
      <c r="Q161" s="173"/>
      <c r="R161" s="173"/>
      <c r="S161" s="173"/>
      <c r="T161" s="174"/>
      <c r="AT161" s="168" t="s">
        <v>160</v>
      </c>
      <c r="AU161" s="168" t="s">
        <v>82</v>
      </c>
      <c r="AV161" s="13" t="s">
        <v>82</v>
      </c>
      <c r="AW161" s="13" t="s">
        <v>34</v>
      </c>
      <c r="AX161" s="13" t="s">
        <v>80</v>
      </c>
      <c r="AY161" s="168" t="s">
        <v>150</v>
      </c>
    </row>
    <row r="162" spans="1:65" s="2" customFormat="1" ht="48" customHeight="1">
      <c r="A162" s="33"/>
      <c r="B162" s="152"/>
      <c r="C162" s="153" t="s">
        <v>477</v>
      </c>
      <c r="D162" s="153" t="s">
        <v>153</v>
      </c>
      <c r="E162" s="154" t="s">
        <v>2521</v>
      </c>
      <c r="F162" s="155" t="s">
        <v>2522</v>
      </c>
      <c r="G162" s="156" t="s">
        <v>451</v>
      </c>
      <c r="H162" s="157">
        <v>77</v>
      </c>
      <c r="I162" s="158"/>
      <c r="J162" s="159">
        <f>ROUND(I162*H162,2)</f>
        <v>0</v>
      </c>
      <c r="K162" s="155" t="s">
        <v>157</v>
      </c>
      <c r="L162" s="34"/>
      <c r="M162" s="160" t="s">
        <v>3</v>
      </c>
      <c r="N162" s="161" t="s">
        <v>43</v>
      </c>
      <c r="O162" s="54"/>
      <c r="P162" s="162">
        <f>O162*H162</f>
        <v>0</v>
      </c>
      <c r="Q162" s="162">
        <v>2.0000000000000001E-4</v>
      </c>
      <c r="R162" s="162">
        <f>Q162*H162</f>
        <v>1.54E-2</v>
      </c>
      <c r="S162" s="162">
        <v>0</v>
      </c>
      <c r="T162" s="163">
        <f>S162*H162</f>
        <v>0</v>
      </c>
      <c r="U162" s="33"/>
      <c r="V162" s="33"/>
      <c r="W162" s="33"/>
      <c r="X162" s="33"/>
      <c r="Y162" s="33"/>
      <c r="Z162" s="33"/>
      <c r="AA162" s="33"/>
      <c r="AB162" s="33"/>
      <c r="AC162" s="33"/>
      <c r="AD162" s="33"/>
      <c r="AE162" s="33"/>
      <c r="AR162" s="164" t="s">
        <v>246</v>
      </c>
      <c r="AT162" s="164" t="s">
        <v>153</v>
      </c>
      <c r="AU162" s="164" t="s">
        <v>82</v>
      </c>
      <c r="AY162" s="18" t="s">
        <v>150</v>
      </c>
      <c r="BE162" s="165">
        <f>IF(N162="základní",J162,0)</f>
        <v>0</v>
      </c>
      <c r="BF162" s="165">
        <f>IF(N162="snížená",J162,0)</f>
        <v>0</v>
      </c>
      <c r="BG162" s="165">
        <f>IF(N162="zákl. přenesená",J162,0)</f>
        <v>0</v>
      </c>
      <c r="BH162" s="165">
        <f>IF(N162="sníž. přenesená",J162,0)</f>
        <v>0</v>
      </c>
      <c r="BI162" s="165">
        <f>IF(N162="nulová",J162,0)</f>
        <v>0</v>
      </c>
      <c r="BJ162" s="18" t="s">
        <v>80</v>
      </c>
      <c r="BK162" s="165">
        <f>ROUND(I162*H162,2)</f>
        <v>0</v>
      </c>
      <c r="BL162" s="18" t="s">
        <v>246</v>
      </c>
      <c r="BM162" s="164" t="s">
        <v>2523</v>
      </c>
    </row>
    <row r="163" spans="1:65" s="2" customFormat="1" ht="39">
      <c r="A163" s="33"/>
      <c r="B163" s="34"/>
      <c r="C163" s="33"/>
      <c r="D163" s="167" t="s">
        <v>170</v>
      </c>
      <c r="E163" s="33"/>
      <c r="F163" s="178" t="s">
        <v>2512</v>
      </c>
      <c r="G163" s="33"/>
      <c r="H163" s="33"/>
      <c r="I163" s="92"/>
      <c r="J163" s="33"/>
      <c r="K163" s="33"/>
      <c r="L163" s="34"/>
      <c r="M163" s="176"/>
      <c r="N163" s="177"/>
      <c r="O163" s="54"/>
      <c r="P163" s="54"/>
      <c r="Q163" s="54"/>
      <c r="R163" s="54"/>
      <c r="S163" s="54"/>
      <c r="T163" s="55"/>
      <c r="U163" s="33"/>
      <c r="V163" s="33"/>
      <c r="W163" s="33"/>
      <c r="X163" s="33"/>
      <c r="Y163" s="33"/>
      <c r="Z163" s="33"/>
      <c r="AA163" s="33"/>
      <c r="AB163" s="33"/>
      <c r="AC163" s="33"/>
      <c r="AD163" s="33"/>
      <c r="AE163" s="33"/>
      <c r="AT163" s="18" t="s">
        <v>170</v>
      </c>
      <c r="AU163" s="18" t="s">
        <v>82</v>
      </c>
    </row>
    <row r="164" spans="1:65" s="13" customFormat="1">
      <c r="B164" s="166"/>
      <c r="D164" s="167" t="s">
        <v>160</v>
      </c>
      <c r="E164" s="168" t="s">
        <v>3</v>
      </c>
      <c r="F164" s="169" t="s">
        <v>2524</v>
      </c>
      <c r="H164" s="170">
        <v>77</v>
      </c>
      <c r="I164" s="171"/>
      <c r="L164" s="166"/>
      <c r="M164" s="172"/>
      <c r="N164" s="173"/>
      <c r="O164" s="173"/>
      <c r="P164" s="173"/>
      <c r="Q164" s="173"/>
      <c r="R164" s="173"/>
      <c r="S164" s="173"/>
      <c r="T164" s="174"/>
      <c r="AT164" s="168" t="s">
        <v>160</v>
      </c>
      <c r="AU164" s="168" t="s">
        <v>82</v>
      </c>
      <c r="AV164" s="13" t="s">
        <v>82</v>
      </c>
      <c r="AW164" s="13" t="s">
        <v>34</v>
      </c>
      <c r="AX164" s="13" t="s">
        <v>80</v>
      </c>
      <c r="AY164" s="168" t="s">
        <v>150</v>
      </c>
    </row>
    <row r="165" spans="1:65" s="2" customFormat="1" ht="48" customHeight="1">
      <c r="A165" s="33"/>
      <c r="B165" s="152"/>
      <c r="C165" s="153" t="s">
        <v>482</v>
      </c>
      <c r="D165" s="153" t="s">
        <v>153</v>
      </c>
      <c r="E165" s="154" t="s">
        <v>2525</v>
      </c>
      <c r="F165" s="155" t="s">
        <v>2526</v>
      </c>
      <c r="G165" s="156" t="s">
        <v>451</v>
      </c>
      <c r="H165" s="157">
        <v>328.1</v>
      </c>
      <c r="I165" s="158"/>
      <c r="J165" s="159">
        <f>ROUND(I165*H165,2)</f>
        <v>0</v>
      </c>
      <c r="K165" s="155" t="s">
        <v>157</v>
      </c>
      <c r="L165" s="34"/>
      <c r="M165" s="160" t="s">
        <v>3</v>
      </c>
      <c r="N165" s="161" t="s">
        <v>43</v>
      </c>
      <c r="O165" s="54"/>
      <c r="P165" s="162">
        <f>O165*H165</f>
        <v>0</v>
      </c>
      <c r="Q165" s="162">
        <v>1.2E-4</v>
      </c>
      <c r="R165" s="162">
        <f>Q165*H165</f>
        <v>3.9372000000000004E-2</v>
      </c>
      <c r="S165" s="162">
        <v>0</v>
      </c>
      <c r="T165" s="163">
        <f>S165*H165</f>
        <v>0</v>
      </c>
      <c r="U165" s="33"/>
      <c r="V165" s="33"/>
      <c r="W165" s="33"/>
      <c r="X165" s="33"/>
      <c r="Y165" s="33"/>
      <c r="Z165" s="33"/>
      <c r="AA165" s="33"/>
      <c r="AB165" s="33"/>
      <c r="AC165" s="33"/>
      <c r="AD165" s="33"/>
      <c r="AE165" s="33"/>
      <c r="AR165" s="164" t="s">
        <v>246</v>
      </c>
      <c r="AT165" s="164" t="s">
        <v>153</v>
      </c>
      <c r="AU165" s="164" t="s">
        <v>82</v>
      </c>
      <c r="AY165" s="18" t="s">
        <v>150</v>
      </c>
      <c r="BE165" s="165">
        <f>IF(N165="základní",J165,0)</f>
        <v>0</v>
      </c>
      <c r="BF165" s="165">
        <f>IF(N165="snížená",J165,0)</f>
        <v>0</v>
      </c>
      <c r="BG165" s="165">
        <f>IF(N165="zákl. přenesená",J165,0)</f>
        <v>0</v>
      </c>
      <c r="BH165" s="165">
        <f>IF(N165="sníž. přenesená",J165,0)</f>
        <v>0</v>
      </c>
      <c r="BI165" s="165">
        <f>IF(N165="nulová",J165,0)</f>
        <v>0</v>
      </c>
      <c r="BJ165" s="18" t="s">
        <v>80</v>
      </c>
      <c r="BK165" s="165">
        <f>ROUND(I165*H165,2)</f>
        <v>0</v>
      </c>
      <c r="BL165" s="18" t="s">
        <v>246</v>
      </c>
      <c r="BM165" s="164" t="s">
        <v>2527</v>
      </c>
    </row>
    <row r="166" spans="1:65" s="2" customFormat="1" ht="39">
      <c r="A166" s="33"/>
      <c r="B166" s="34"/>
      <c r="C166" s="33"/>
      <c r="D166" s="167" t="s">
        <v>170</v>
      </c>
      <c r="E166" s="33"/>
      <c r="F166" s="178" t="s">
        <v>2512</v>
      </c>
      <c r="G166" s="33"/>
      <c r="H166" s="33"/>
      <c r="I166" s="92"/>
      <c r="J166" s="33"/>
      <c r="K166" s="33"/>
      <c r="L166" s="34"/>
      <c r="M166" s="176"/>
      <c r="N166" s="177"/>
      <c r="O166" s="54"/>
      <c r="P166" s="54"/>
      <c r="Q166" s="54"/>
      <c r="R166" s="54"/>
      <c r="S166" s="54"/>
      <c r="T166" s="55"/>
      <c r="U166" s="33"/>
      <c r="V166" s="33"/>
      <c r="W166" s="33"/>
      <c r="X166" s="33"/>
      <c r="Y166" s="33"/>
      <c r="Z166" s="33"/>
      <c r="AA166" s="33"/>
      <c r="AB166" s="33"/>
      <c r="AC166" s="33"/>
      <c r="AD166" s="33"/>
      <c r="AE166" s="33"/>
      <c r="AT166" s="18" t="s">
        <v>170</v>
      </c>
      <c r="AU166" s="18" t="s">
        <v>82</v>
      </c>
    </row>
    <row r="167" spans="1:65" s="13" customFormat="1">
      <c r="B167" s="166"/>
      <c r="D167" s="167" t="s">
        <v>160</v>
      </c>
      <c r="E167" s="168" t="s">
        <v>3</v>
      </c>
      <c r="F167" s="169" t="s">
        <v>2497</v>
      </c>
      <c r="H167" s="170">
        <v>328.1</v>
      </c>
      <c r="I167" s="171"/>
      <c r="L167" s="166"/>
      <c r="M167" s="172"/>
      <c r="N167" s="173"/>
      <c r="O167" s="173"/>
      <c r="P167" s="173"/>
      <c r="Q167" s="173"/>
      <c r="R167" s="173"/>
      <c r="S167" s="173"/>
      <c r="T167" s="174"/>
      <c r="AT167" s="168" t="s">
        <v>160</v>
      </c>
      <c r="AU167" s="168" t="s">
        <v>82</v>
      </c>
      <c r="AV167" s="13" t="s">
        <v>82</v>
      </c>
      <c r="AW167" s="13" t="s">
        <v>34</v>
      </c>
      <c r="AX167" s="13" t="s">
        <v>80</v>
      </c>
      <c r="AY167" s="168" t="s">
        <v>150</v>
      </c>
    </row>
    <row r="168" spans="1:65" s="2" customFormat="1" ht="48" customHeight="1">
      <c r="A168" s="33"/>
      <c r="B168" s="152"/>
      <c r="C168" s="153" t="s">
        <v>488</v>
      </c>
      <c r="D168" s="153" t="s">
        <v>153</v>
      </c>
      <c r="E168" s="154" t="s">
        <v>2528</v>
      </c>
      <c r="F168" s="155" t="s">
        <v>2529</v>
      </c>
      <c r="G168" s="156" t="s">
        <v>451</v>
      </c>
      <c r="H168" s="157">
        <v>183.9</v>
      </c>
      <c r="I168" s="158"/>
      <c r="J168" s="159">
        <f>ROUND(I168*H168,2)</f>
        <v>0</v>
      </c>
      <c r="K168" s="155" t="s">
        <v>157</v>
      </c>
      <c r="L168" s="34"/>
      <c r="M168" s="160" t="s">
        <v>3</v>
      </c>
      <c r="N168" s="161" t="s">
        <v>43</v>
      </c>
      <c r="O168" s="54"/>
      <c r="P168" s="162">
        <f>O168*H168</f>
        <v>0</v>
      </c>
      <c r="Q168" s="162">
        <v>1.6000000000000001E-4</v>
      </c>
      <c r="R168" s="162">
        <f>Q168*H168</f>
        <v>2.9424000000000002E-2</v>
      </c>
      <c r="S168" s="162">
        <v>0</v>
      </c>
      <c r="T168" s="163">
        <f>S168*H168</f>
        <v>0</v>
      </c>
      <c r="U168" s="33"/>
      <c r="V168" s="33"/>
      <c r="W168" s="33"/>
      <c r="X168" s="33"/>
      <c r="Y168" s="33"/>
      <c r="Z168" s="33"/>
      <c r="AA168" s="33"/>
      <c r="AB168" s="33"/>
      <c r="AC168" s="33"/>
      <c r="AD168" s="33"/>
      <c r="AE168" s="33"/>
      <c r="AR168" s="164" t="s">
        <v>246</v>
      </c>
      <c r="AT168" s="164" t="s">
        <v>153</v>
      </c>
      <c r="AU168" s="164" t="s">
        <v>82</v>
      </c>
      <c r="AY168" s="18" t="s">
        <v>150</v>
      </c>
      <c r="BE168" s="165">
        <f>IF(N168="základní",J168,0)</f>
        <v>0</v>
      </c>
      <c r="BF168" s="165">
        <f>IF(N168="snížená",J168,0)</f>
        <v>0</v>
      </c>
      <c r="BG168" s="165">
        <f>IF(N168="zákl. přenesená",J168,0)</f>
        <v>0</v>
      </c>
      <c r="BH168" s="165">
        <f>IF(N168="sníž. přenesená",J168,0)</f>
        <v>0</v>
      </c>
      <c r="BI168" s="165">
        <f>IF(N168="nulová",J168,0)</f>
        <v>0</v>
      </c>
      <c r="BJ168" s="18" t="s">
        <v>80</v>
      </c>
      <c r="BK168" s="165">
        <f>ROUND(I168*H168,2)</f>
        <v>0</v>
      </c>
      <c r="BL168" s="18" t="s">
        <v>246</v>
      </c>
      <c r="BM168" s="164" t="s">
        <v>2530</v>
      </c>
    </row>
    <row r="169" spans="1:65" s="2" customFormat="1" ht="39">
      <c r="A169" s="33"/>
      <c r="B169" s="34"/>
      <c r="C169" s="33"/>
      <c r="D169" s="167" t="s">
        <v>170</v>
      </c>
      <c r="E169" s="33"/>
      <c r="F169" s="178" t="s">
        <v>2512</v>
      </c>
      <c r="G169" s="33"/>
      <c r="H169" s="33"/>
      <c r="I169" s="92"/>
      <c r="J169" s="33"/>
      <c r="K169" s="33"/>
      <c r="L169" s="34"/>
      <c r="M169" s="176"/>
      <c r="N169" s="177"/>
      <c r="O169" s="54"/>
      <c r="P169" s="54"/>
      <c r="Q169" s="54"/>
      <c r="R169" s="54"/>
      <c r="S169" s="54"/>
      <c r="T169" s="55"/>
      <c r="U169" s="33"/>
      <c r="V169" s="33"/>
      <c r="W169" s="33"/>
      <c r="X169" s="33"/>
      <c r="Y169" s="33"/>
      <c r="Z169" s="33"/>
      <c r="AA169" s="33"/>
      <c r="AB169" s="33"/>
      <c r="AC169" s="33"/>
      <c r="AD169" s="33"/>
      <c r="AE169" s="33"/>
      <c r="AT169" s="18" t="s">
        <v>170</v>
      </c>
      <c r="AU169" s="18" t="s">
        <v>82</v>
      </c>
    </row>
    <row r="170" spans="1:65" s="13" customFormat="1">
      <c r="B170" s="166"/>
      <c r="D170" s="167" t="s">
        <v>160</v>
      </c>
      <c r="E170" s="168" t="s">
        <v>3</v>
      </c>
      <c r="F170" s="169" t="s">
        <v>2531</v>
      </c>
      <c r="H170" s="170">
        <v>183.9</v>
      </c>
      <c r="I170" s="171"/>
      <c r="L170" s="166"/>
      <c r="M170" s="172"/>
      <c r="N170" s="173"/>
      <c r="O170" s="173"/>
      <c r="P170" s="173"/>
      <c r="Q170" s="173"/>
      <c r="R170" s="173"/>
      <c r="S170" s="173"/>
      <c r="T170" s="174"/>
      <c r="AT170" s="168" t="s">
        <v>160</v>
      </c>
      <c r="AU170" s="168" t="s">
        <v>82</v>
      </c>
      <c r="AV170" s="13" t="s">
        <v>82</v>
      </c>
      <c r="AW170" s="13" t="s">
        <v>34</v>
      </c>
      <c r="AX170" s="13" t="s">
        <v>80</v>
      </c>
      <c r="AY170" s="168" t="s">
        <v>150</v>
      </c>
    </row>
    <row r="171" spans="1:65" s="2" customFormat="1" ht="24" customHeight="1">
      <c r="A171" s="33"/>
      <c r="B171" s="152"/>
      <c r="C171" s="153" t="s">
        <v>493</v>
      </c>
      <c r="D171" s="153" t="s">
        <v>153</v>
      </c>
      <c r="E171" s="154" t="s">
        <v>2532</v>
      </c>
      <c r="F171" s="155" t="s">
        <v>2533</v>
      </c>
      <c r="G171" s="156" t="s">
        <v>156</v>
      </c>
      <c r="H171" s="157">
        <v>93</v>
      </c>
      <c r="I171" s="158"/>
      <c r="J171" s="159">
        <f>ROUND(I171*H171,2)</f>
        <v>0</v>
      </c>
      <c r="K171" s="155" t="s">
        <v>157</v>
      </c>
      <c r="L171" s="34"/>
      <c r="M171" s="160" t="s">
        <v>3</v>
      </c>
      <c r="N171" s="161" t="s">
        <v>43</v>
      </c>
      <c r="O171" s="54"/>
      <c r="P171" s="162">
        <f>O171*H171</f>
        <v>0</v>
      </c>
      <c r="Q171" s="162">
        <v>0</v>
      </c>
      <c r="R171" s="162">
        <f>Q171*H171</f>
        <v>0</v>
      </c>
      <c r="S171" s="162">
        <v>0</v>
      </c>
      <c r="T171" s="163">
        <f>S171*H171</f>
        <v>0</v>
      </c>
      <c r="U171" s="33"/>
      <c r="V171" s="33"/>
      <c r="W171" s="33"/>
      <c r="X171" s="33"/>
      <c r="Y171" s="33"/>
      <c r="Z171" s="33"/>
      <c r="AA171" s="33"/>
      <c r="AB171" s="33"/>
      <c r="AC171" s="33"/>
      <c r="AD171" s="33"/>
      <c r="AE171" s="33"/>
      <c r="AR171" s="164" t="s">
        <v>246</v>
      </c>
      <c r="AT171" s="164" t="s">
        <v>153</v>
      </c>
      <c r="AU171" s="164" t="s">
        <v>82</v>
      </c>
      <c r="AY171" s="18" t="s">
        <v>150</v>
      </c>
      <c r="BE171" s="165">
        <f>IF(N171="základní",J171,0)</f>
        <v>0</v>
      </c>
      <c r="BF171" s="165">
        <f>IF(N171="snížená",J171,0)</f>
        <v>0</v>
      </c>
      <c r="BG171" s="165">
        <f>IF(N171="zákl. přenesená",J171,0)</f>
        <v>0</v>
      </c>
      <c r="BH171" s="165">
        <f>IF(N171="sníž. přenesená",J171,0)</f>
        <v>0</v>
      </c>
      <c r="BI171" s="165">
        <f>IF(N171="nulová",J171,0)</f>
        <v>0</v>
      </c>
      <c r="BJ171" s="18" t="s">
        <v>80</v>
      </c>
      <c r="BK171" s="165">
        <f>ROUND(I171*H171,2)</f>
        <v>0</v>
      </c>
      <c r="BL171" s="18" t="s">
        <v>246</v>
      </c>
      <c r="BM171" s="164" t="s">
        <v>2534</v>
      </c>
    </row>
    <row r="172" spans="1:65" s="2" customFormat="1" ht="68.25">
      <c r="A172" s="33"/>
      <c r="B172" s="34"/>
      <c r="C172" s="33"/>
      <c r="D172" s="167" t="s">
        <v>170</v>
      </c>
      <c r="E172" s="33"/>
      <c r="F172" s="178" t="s">
        <v>2535</v>
      </c>
      <c r="G172" s="33"/>
      <c r="H172" s="33"/>
      <c r="I172" s="92"/>
      <c r="J172" s="33"/>
      <c r="K172" s="33"/>
      <c r="L172" s="34"/>
      <c r="M172" s="176"/>
      <c r="N172" s="177"/>
      <c r="O172" s="54"/>
      <c r="P172" s="54"/>
      <c r="Q172" s="54"/>
      <c r="R172" s="54"/>
      <c r="S172" s="54"/>
      <c r="T172" s="55"/>
      <c r="U172" s="33"/>
      <c r="V172" s="33"/>
      <c r="W172" s="33"/>
      <c r="X172" s="33"/>
      <c r="Y172" s="33"/>
      <c r="Z172" s="33"/>
      <c r="AA172" s="33"/>
      <c r="AB172" s="33"/>
      <c r="AC172" s="33"/>
      <c r="AD172" s="33"/>
      <c r="AE172" s="33"/>
      <c r="AT172" s="18" t="s">
        <v>170</v>
      </c>
      <c r="AU172" s="18" t="s">
        <v>82</v>
      </c>
    </row>
    <row r="173" spans="1:65" s="13" customFormat="1">
      <c r="B173" s="166"/>
      <c r="D173" s="167" t="s">
        <v>160</v>
      </c>
      <c r="E173" s="168" t="s">
        <v>3</v>
      </c>
      <c r="F173" s="169" t="s">
        <v>2536</v>
      </c>
      <c r="H173" s="170">
        <v>93</v>
      </c>
      <c r="I173" s="171"/>
      <c r="L173" s="166"/>
      <c r="M173" s="172"/>
      <c r="N173" s="173"/>
      <c r="O173" s="173"/>
      <c r="P173" s="173"/>
      <c r="Q173" s="173"/>
      <c r="R173" s="173"/>
      <c r="S173" s="173"/>
      <c r="T173" s="174"/>
      <c r="AT173" s="168" t="s">
        <v>160</v>
      </c>
      <c r="AU173" s="168" t="s">
        <v>82</v>
      </c>
      <c r="AV173" s="13" t="s">
        <v>82</v>
      </c>
      <c r="AW173" s="13" t="s">
        <v>34</v>
      </c>
      <c r="AX173" s="13" t="s">
        <v>80</v>
      </c>
      <c r="AY173" s="168" t="s">
        <v>150</v>
      </c>
    </row>
    <row r="174" spans="1:65" s="2" customFormat="1" ht="36" customHeight="1">
      <c r="A174" s="33"/>
      <c r="B174" s="152"/>
      <c r="C174" s="153" t="s">
        <v>499</v>
      </c>
      <c r="D174" s="153" t="s">
        <v>153</v>
      </c>
      <c r="E174" s="154" t="s">
        <v>2537</v>
      </c>
      <c r="F174" s="155" t="s">
        <v>2538</v>
      </c>
      <c r="G174" s="156" t="s">
        <v>156</v>
      </c>
      <c r="H174" s="157">
        <v>77</v>
      </c>
      <c r="I174" s="158"/>
      <c r="J174" s="159">
        <f>ROUND(I174*H174,2)</f>
        <v>0</v>
      </c>
      <c r="K174" s="155" t="s">
        <v>157</v>
      </c>
      <c r="L174" s="34"/>
      <c r="M174" s="160" t="s">
        <v>3</v>
      </c>
      <c r="N174" s="161" t="s">
        <v>43</v>
      </c>
      <c r="O174" s="54"/>
      <c r="P174" s="162">
        <f>O174*H174</f>
        <v>0</v>
      </c>
      <c r="Q174" s="162">
        <v>6.9999999999999994E-5</v>
      </c>
      <c r="R174" s="162">
        <f>Q174*H174</f>
        <v>5.3899999999999998E-3</v>
      </c>
      <c r="S174" s="162">
        <v>0</v>
      </c>
      <c r="T174" s="163">
        <f>S174*H174</f>
        <v>0</v>
      </c>
      <c r="U174" s="33"/>
      <c r="V174" s="33"/>
      <c r="W174" s="33"/>
      <c r="X174" s="33"/>
      <c r="Y174" s="33"/>
      <c r="Z174" s="33"/>
      <c r="AA174" s="33"/>
      <c r="AB174" s="33"/>
      <c r="AC174" s="33"/>
      <c r="AD174" s="33"/>
      <c r="AE174" s="33"/>
      <c r="AR174" s="164" t="s">
        <v>246</v>
      </c>
      <c r="AT174" s="164" t="s">
        <v>153</v>
      </c>
      <c r="AU174" s="164" t="s">
        <v>82</v>
      </c>
      <c r="AY174" s="18" t="s">
        <v>150</v>
      </c>
      <c r="BE174" s="165">
        <f>IF(N174="základní",J174,0)</f>
        <v>0</v>
      </c>
      <c r="BF174" s="165">
        <f>IF(N174="snížená",J174,0)</f>
        <v>0</v>
      </c>
      <c r="BG174" s="165">
        <f>IF(N174="zákl. přenesená",J174,0)</f>
        <v>0</v>
      </c>
      <c r="BH174" s="165">
        <f>IF(N174="sníž. přenesená",J174,0)</f>
        <v>0</v>
      </c>
      <c r="BI174" s="165">
        <f>IF(N174="nulová",J174,0)</f>
        <v>0</v>
      </c>
      <c r="BJ174" s="18" t="s">
        <v>80</v>
      </c>
      <c r="BK174" s="165">
        <f>ROUND(I174*H174,2)</f>
        <v>0</v>
      </c>
      <c r="BL174" s="18" t="s">
        <v>246</v>
      </c>
      <c r="BM174" s="164" t="s">
        <v>2539</v>
      </c>
    </row>
    <row r="175" spans="1:65" s="2" customFormat="1" ht="48.75">
      <c r="A175" s="33"/>
      <c r="B175" s="34"/>
      <c r="C175" s="33"/>
      <c r="D175" s="167" t="s">
        <v>170</v>
      </c>
      <c r="E175" s="33"/>
      <c r="F175" s="178" t="s">
        <v>2540</v>
      </c>
      <c r="G175" s="33"/>
      <c r="H175" s="33"/>
      <c r="I175" s="92"/>
      <c r="J175" s="33"/>
      <c r="K175" s="33"/>
      <c r="L175" s="34"/>
      <c r="M175" s="176"/>
      <c r="N175" s="177"/>
      <c r="O175" s="54"/>
      <c r="P175" s="54"/>
      <c r="Q175" s="54"/>
      <c r="R175" s="54"/>
      <c r="S175" s="54"/>
      <c r="T175" s="55"/>
      <c r="U175" s="33"/>
      <c r="V175" s="33"/>
      <c r="W175" s="33"/>
      <c r="X175" s="33"/>
      <c r="Y175" s="33"/>
      <c r="Z175" s="33"/>
      <c r="AA175" s="33"/>
      <c r="AB175" s="33"/>
      <c r="AC175" s="33"/>
      <c r="AD175" s="33"/>
      <c r="AE175" s="33"/>
      <c r="AT175" s="18" t="s">
        <v>170</v>
      </c>
      <c r="AU175" s="18" t="s">
        <v>82</v>
      </c>
    </row>
    <row r="176" spans="1:65" s="2" customFormat="1" ht="36" customHeight="1">
      <c r="A176" s="33"/>
      <c r="B176" s="152"/>
      <c r="C176" s="153" t="s">
        <v>503</v>
      </c>
      <c r="D176" s="153" t="s">
        <v>153</v>
      </c>
      <c r="E176" s="154" t="s">
        <v>2541</v>
      </c>
      <c r="F176" s="155" t="s">
        <v>2542</v>
      </c>
      <c r="G176" s="156" t="s">
        <v>156</v>
      </c>
      <c r="H176" s="157">
        <v>1</v>
      </c>
      <c r="I176" s="158"/>
      <c r="J176" s="159">
        <f>ROUND(I176*H176,2)</f>
        <v>0</v>
      </c>
      <c r="K176" s="155" t="s">
        <v>157</v>
      </c>
      <c r="L176" s="34"/>
      <c r="M176" s="160" t="s">
        <v>3</v>
      </c>
      <c r="N176" s="161" t="s">
        <v>43</v>
      </c>
      <c r="O176" s="54"/>
      <c r="P176" s="162">
        <f>O176*H176</f>
        <v>0</v>
      </c>
      <c r="Q176" s="162">
        <v>1.1E-4</v>
      </c>
      <c r="R176" s="162">
        <f>Q176*H176</f>
        <v>1.1E-4</v>
      </c>
      <c r="S176" s="162">
        <v>0</v>
      </c>
      <c r="T176" s="163">
        <f>S176*H176</f>
        <v>0</v>
      </c>
      <c r="U176" s="33"/>
      <c r="V176" s="33"/>
      <c r="W176" s="33"/>
      <c r="X176" s="33"/>
      <c r="Y176" s="33"/>
      <c r="Z176" s="33"/>
      <c r="AA176" s="33"/>
      <c r="AB176" s="33"/>
      <c r="AC176" s="33"/>
      <c r="AD176" s="33"/>
      <c r="AE176" s="33"/>
      <c r="AR176" s="164" t="s">
        <v>246</v>
      </c>
      <c r="AT176" s="164" t="s">
        <v>153</v>
      </c>
      <c r="AU176" s="164" t="s">
        <v>82</v>
      </c>
      <c r="AY176" s="18" t="s">
        <v>150</v>
      </c>
      <c r="BE176" s="165">
        <f>IF(N176="základní",J176,0)</f>
        <v>0</v>
      </c>
      <c r="BF176" s="165">
        <f>IF(N176="snížená",J176,0)</f>
        <v>0</v>
      </c>
      <c r="BG176" s="165">
        <f>IF(N176="zákl. přenesená",J176,0)</f>
        <v>0</v>
      </c>
      <c r="BH176" s="165">
        <f>IF(N176="sníž. přenesená",J176,0)</f>
        <v>0</v>
      </c>
      <c r="BI176" s="165">
        <f>IF(N176="nulová",J176,0)</f>
        <v>0</v>
      </c>
      <c r="BJ176" s="18" t="s">
        <v>80</v>
      </c>
      <c r="BK176" s="165">
        <f>ROUND(I176*H176,2)</f>
        <v>0</v>
      </c>
      <c r="BL176" s="18" t="s">
        <v>246</v>
      </c>
      <c r="BM176" s="164" t="s">
        <v>2543</v>
      </c>
    </row>
    <row r="177" spans="1:65" s="2" customFormat="1" ht="48.75">
      <c r="A177" s="33"/>
      <c r="B177" s="34"/>
      <c r="C177" s="33"/>
      <c r="D177" s="167" t="s">
        <v>170</v>
      </c>
      <c r="E177" s="33"/>
      <c r="F177" s="178" t="s">
        <v>2540</v>
      </c>
      <c r="G177" s="33"/>
      <c r="H177" s="33"/>
      <c r="I177" s="92"/>
      <c r="J177" s="33"/>
      <c r="K177" s="33"/>
      <c r="L177" s="34"/>
      <c r="M177" s="176"/>
      <c r="N177" s="177"/>
      <c r="O177" s="54"/>
      <c r="P177" s="54"/>
      <c r="Q177" s="54"/>
      <c r="R177" s="54"/>
      <c r="S177" s="54"/>
      <c r="T177" s="55"/>
      <c r="U177" s="33"/>
      <c r="V177" s="33"/>
      <c r="W177" s="33"/>
      <c r="X177" s="33"/>
      <c r="Y177" s="33"/>
      <c r="Z177" s="33"/>
      <c r="AA177" s="33"/>
      <c r="AB177" s="33"/>
      <c r="AC177" s="33"/>
      <c r="AD177" s="33"/>
      <c r="AE177" s="33"/>
      <c r="AT177" s="18" t="s">
        <v>170</v>
      </c>
      <c r="AU177" s="18" t="s">
        <v>82</v>
      </c>
    </row>
    <row r="178" spans="1:65" s="2" customFormat="1" ht="16.5" customHeight="1">
      <c r="A178" s="33"/>
      <c r="B178" s="152"/>
      <c r="C178" s="153" t="s">
        <v>507</v>
      </c>
      <c r="D178" s="153" t="s">
        <v>153</v>
      </c>
      <c r="E178" s="154" t="s">
        <v>2544</v>
      </c>
      <c r="F178" s="155" t="s">
        <v>2545</v>
      </c>
      <c r="G178" s="156" t="s">
        <v>156</v>
      </c>
      <c r="H178" s="157">
        <v>4</v>
      </c>
      <c r="I178" s="158"/>
      <c r="J178" s="159">
        <f t="shared" ref="J178:J183" si="10">ROUND(I178*H178,2)</f>
        <v>0</v>
      </c>
      <c r="K178" s="155" t="s">
        <v>157</v>
      </c>
      <c r="L178" s="34"/>
      <c r="M178" s="160" t="s">
        <v>3</v>
      </c>
      <c r="N178" s="161" t="s">
        <v>43</v>
      </c>
      <c r="O178" s="54"/>
      <c r="P178" s="162">
        <f t="shared" ref="P178:P183" si="11">O178*H178</f>
        <v>0</v>
      </c>
      <c r="Q178" s="162">
        <v>7.6000000000000004E-4</v>
      </c>
      <c r="R178" s="162">
        <f t="shared" ref="R178:R183" si="12">Q178*H178</f>
        <v>3.0400000000000002E-3</v>
      </c>
      <c r="S178" s="162">
        <v>0</v>
      </c>
      <c r="T178" s="163">
        <f t="shared" ref="T178:T183" si="13">S178*H178</f>
        <v>0</v>
      </c>
      <c r="U178" s="33"/>
      <c r="V178" s="33"/>
      <c r="W178" s="33"/>
      <c r="X178" s="33"/>
      <c r="Y178" s="33"/>
      <c r="Z178" s="33"/>
      <c r="AA178" s="33"/>
      <c r="AB178" s="33"/>
      <c r="AC178" s="33"/>
      <c r="AD178" s="33"/>
      <c r="AE178" s="33"/>
      <c r="AR178" s="164" t="s">
        <v>246</v>
      </c>
      <c r="AT178" s="164" t="s">
        <v>153</v>
      </c>
      <c r="AU178" s="164" t="s">
        <v>82</v>
      </c>
      <c r="AY178" s="18" t="s">
        <v>150</v>
      </c>
      <c r="BE178" s="165">
        <f t="shared" ref="BE178:BE183" si="14">IF(N178="základní",J178,0)</f>
        <v>0</v>
      </c>
      <c r="BF178" s="165">
        <f t="shared" ref="BF178:BF183" si="15">IF(N178="snížená",J178,0)</f>
        <v>0</v>
      </c>
      <c r="BG178" s="165">
        <f t="shared" ref="BG178:BG183" si="16">IF(N178="zákl. přenesená",J178,0)</f>
        <v>0</v>
      </c>
      <c r="BH178" s="165">
        <f t="shared" ref="BH178:BH183" si="17">IF(N178="sníž. přenesená",J178,0)</f>
        <v>0</v>
      </c>
      <c r="BI178" s="165">
        <f t="shared" ref="BI178:BI183" si="18">IF(N178="nulová",J178,0)</f>
        <v>0</v>
      </c>
      <c r="BJ178" s="18" t="s">
        <v>80</v>
      </c>
      <c r="BK178" s="165">
        <f t="shared" ref="BK178:BK183" si="19">ROUND(I178*H178,2)</f>
        <v>0</v>
      </c>
      <c r="BL178" s="18" t="s">
        <v>246</v>
      </c>
      <c r="BM178" s="164" t="s">
        <v>2546</v>
      </c>
    </row>
    <row r="179" spans="1:65" s="2" customFormat="1" ht="16.5" customHeight="1">
      <c r="A179" s="33"/>
      <c r="B179" s="152"/>
      <c r="C179" s="153" t="s">
        <v>511</v>
      </c>
      <c r="D179" s="153" t="s">
        <v>153</v>
      </c>
      <c r="E179" s="154" t="s">
        <v>2547</v>
      </c>
      <c r="F179" s="155" t="s">
        <v>2548</v>
      </c>
      <c r="G179" s="156" t="s">
        <v>156</v>
      </c>
      <c r="H179" s="157">
        <v>8</v>
      </c>
      <c r="I179" s="158"/>
      <c r="J179" s="159">
        <f t="shared" si="10"/>
        <v>0</v>
      </c>
      <c r="K179" s="155" t="s">
        <v>157</v>
      </c>
      <c r="L179" s="34"/>
      <c r="M179" s="160" t="s">
        <v>3</v>
      </c>
      <c r="N179" s="161" t="s">
        <v>43</v>
      </c>
      <c r="O179" s="54"/>
      <c r="P179" s="162">
        <f t="shared" si="11"/>
        <v>0</v>
      </c>
      <c r="Q179" s="162">
        <v>1.0300000000000001E-3</v>
      </c>
      <c r="R179" s="162">
        <f t="shared" si="12"/>
        <v>8.2400000000000008E-3</v>
      </c>
      <c r="S179" s="162">
        <v>0</v>
      </c>
      <c r="T179" s="163">
        <f t="shared" si="13"/>
        <v>0</v>
      </c>
      <c r="U179" s="33"/>
      <c r="V179" s="33"/>
      <c r="W179" s="33"/>
      <c r="X179" s="33"/>
      <c r="Y179" s="33"/>
      <c r="Z179" s="33"/>
      <c r="AA179" s="33"/>
      <c r="AB179" s="33"/>
      <c r="AC179" s="33"/>
      <c r="AD179" s="33"/>
      <c r="AE179" s="33"/>
      <c r="AR179" s="164" t="s">
        <v>246</v>
      </c>
      <c r="AT179" s="164" t="s">
        <v>153</v>
      </c>
      <c r="AU179" s="164" t="s">
        <v>82</v>
      </c>
      <c r="AY179" s="18" t="s">
        <v>150</v>
      </c>
      <c r="BE179" s="165">
        <f t="shared" si="14"/>
        <v>0</v>
      </c>
      <c r="BF179" s="165">
        <f t="shared" si="15"/>
        <v>0</v>
      </c>
      <c r="BG179" s="165">
        <f t="shared" si="16"/>
        <v>0</v>
      </c>
      <c r="BH179" s="165">
        <f t="shared" si="17"/>
        <v>0</v>
      </c>
      <c r="BI179" s="165">
        <f t="shared" si="18"/>
        <v>0</v>
      </c>
      <c r="BJ179" s="18" t="s">
        <v>80</v>
      </c>
      <c r="BK179" s="165">
        <f t="shared" si="19"/>
        <v>0</v>
      </c>
      <c r="BL179" s="18" t="s">
        <v>246</v>
      </c>
      <c r="BM179" s="164" t="s">
        <v>2549</v>
      </c>
    </row>
    <row r="180" spans="1:65" s="2" customFormat="1" ht="16.5" customHeight="1">
      <c r="A180" s="33"/>
      <c r="B180" s="152"/>
      <c r="C180" s="153" t="s">
        <v>515</v>
      </c>
      <c r="D180" s="153" t="s">
        <v>153</v>
      </c>
      <c r="E180" s="154" t="s">
        <v>2550</v>
      </c>
      <c r="F180" s="155" t="s">
        <v>2551</v>
      </c>
      <c r="G180" s="156" t="s">
        <v>156</v>
      </c>
      <c r="H180" s="157">
        <v>4</v>
      </c>
      <c r="I180" s="158"/>
      <c r="J180" s="159">
        <f t="shared" si="10"/>
        <v>0</v>
      </c>
      <c r="K180" s="155" t="s">
        <v>157</v>
      </c>
      <c r="L180" s="34"/>
      <c r="M180" s="160" t="s">
        <v>3</v>
      </c>
      <c r="N180" s="161" t="s">
        <v>43</v>
      </c>
      <c r="O180" s="54"/>
      <c r="P180" s="162">
        <f t="shared" si="11"/>
        <v>0</v>
      </c>
      <c r="Q180" s="162">
        <v>1.3600000000000001E-3</v>
      </c>
      <c r="R180" s="162">
        <f t="shared" si="12"/>
        <v>5.4400000000000004E-3</v>
      </c>
      <c r="S180" s="162">
        <v>0</v>
      </c>
      <c r="T180" s="163">
        <f t="shared" si="13"/>
        <v>0</v>
      </c>
      <c r="U180" s="33"/>
      <c r="V180" s="33"/>
      <c r="W180" s="33"/>
      <c r="X180" s="33"/>
      <c r="Y180" s="33"/>
      <c r="Z180" s="33"/>
      <c r="AA180" s="33"/>
      <c r="AB180" s="33"/>
      <c r="AC180" s="33"/>
      <c r="AD180" s="33"/>
      <c r="AE180" s="33"/>
      <c r="AR180" s="164" t="s">
        <v>246</v>
      </c>
      <c r="AT180" s="164" t="s">
        <v>153</v>
      </c>
      <c r="AU180" s="164" t="s">
        <v>82</v>
      </c>
      <c r="AY180" s="18" t="s">
        <v>150</v>
      </c>
      <c r="BE180" s="165">
        <f t="shared" si="14"/>
        <v>0</v>
      </c>
      <c r="BF180" s="165">
        <f t="shared" si="15"/>
        <v>0</v>
      </c>
      <c r="BG180" s="165">
        <f t="shared" si="16"/>
        <v>0</v>
      </c>
      <c r="BH180" s="165">
        <f t="shared" si="17"/>
        <v>0</v>
      </c>
      <c r="BI180" s="165">
        <f t="shared" si="18"/>
        <v>0</v>
      </c>
      <c r="BJ180" s="18" t="s">
        <v>80</v>
      </c>
      <c r="BK180" s="165">
        <f t="shared" si="19"/>
        <v>0</v>
      </c>
      <c r="BL180" s="18" t="s">
        <v>246</v>
      </c>
      <c r="BM180" s="164" t="s">
        <v>2552</v>
      </c>
    </row>
    <row r="181" spans="1:65" s="2" customFormat="1" ht="24" customHeight="1">
      <c r="A181" s="33"/>
      <c r="B181" s="152"/>
      <c r="C181" s="153" t="s">
        <v>522</v>
      </c>
      <c r="D181" s="153" t="s">
        <v>153</v>
      </c>
      <c r="E181" s="154" t="s">
        <v>2553</v>
      </c>
      <c r="F181" s="155" t="s">
        <v>2554</v>
      </c>
      <c r="G181" s="156" t="s">
        <v>156</v>
      </c>
      <c r="H181" s="157">
        <v>4</v>
      </c>
      <c r="I181" s="158"/>
      <c r="J181" s="159">
        <f t="shared" si="10"/>
        <v>0</v>
      </c>
      <c r="K181" s="155" t="s">
        <v>157</v>
      </c>
      <c r="L181" s="34"/>
      <c r="M181" s="160" t="s">
        <v>3</v>
      </c>
      <c r="N181" s="161" t="s">
        <v>43</v>
      </c>
      <c r="O181" s="54"/>
      <c r="P181" s="162">
        <f t="shared" si="11"/>
        <v>0</v>
      </c>
      <c r="Q181" s="162">
        <v>7.5000000000000002E-4</v>
      </c>
      <c r="R181" s="162">
        <f t="shared" si="12"/>
        <v>3.0000000000000001E-3</v>
      </c>
      <c r="S181" s="162">
        <v>0</v>
      </c>
      <c r="T181" s="163">
        <f t="shared" si="13"/>
        <v>0</v>
      </c>
      <c r="U181" s="33"/>
      <c r="V181" s="33"/>
      <c r="W181" s="33"/>
      <c r="X181" s="33"/>
      <c r="Y181" s="33"/>
      <c r="Z181" s="33"/>
      <c r="AA181" s="33"/>
      <c r="AB181" s="33"/>
      <c r="AC181" s="33"/>
      <c r="AD181" s="33"/>
      <c r="AE181" s="33"/>
      <c r="AR181" s="164" t="s">
        <v>246</v>
      </c>
      <c r="AT181" s="164" t="s">
        <v>153</v>
      </c>
      <c r="AU181" s="164" t="s">
        <v>82</v>
      </c>
      <c r="AY181" s="18" t="s">
        <v>150</v>
      </c>
      <c r="BE181" s="165">
        <f t="shared" si="14"/>
        <v>0</v>
      </c>
      <c r="BF181" s="165">
        <f t="shared" si="15"/>
        <v>0</v>
      </c>
      <c r="BG181" s="165">
        <f t="shared" si="16"/>
        <v>0</v>
      </c>
      <c r="BH181" s="165">
        <f t="shared" si="17"/>
        <v>0</v>
      </c>
      <c r="BI181" s="165">
        <f t="shared" si="18"/>
        <v>0</v>
      </c>
      <c r="BJ181" s="18" t="s">
        <v>80</v>
      </c>
      <c r="BK181" s="165">
        <f t="shared" si="19"/>
        <v>0</v>
      </c>
      <c r="BL181" s="18" t="s">
        <v>246</v>
      </c>
      <c r="BM181" s="164" t="s">
        <v>2555</v>
      </c>
    </row>
    <row r="182" spans="1:65" s="2" customFormat="1" ht="24" customHeight="1">
      <c r="A182" s="33"/>
      <c r="B182" s="152"/>
      <c r="C182" s="153" t="s">
        <v>529</v>
      </c>
      <c r="D182" s="153" t="s">
        <v>153</v>
      </c>
      <c r="E182" s="154" t="s">
        <v>2556</v>
      </c>
      <c r="F182" s="155" t="s">
        <v>2557</v>
      </c>
      <c r="G182" s="156" t="s">
        <v>156</v>
      </c>
      <c r="H182" s="157">
        <v>5</v>
      </c>
      <c r="I182" s="158"/>
      <c r="J182" s="159">
        <f t="shared" si="10"/>
        <v>0</v>
      </c>
      <c r="K182" s="155" t="s">
        <v>157</v>
      </c>
      <c r="L182" s="34"/>
      <c r="M182" s="160" t="s">
        <v>3</v>
      </c>
      <c r="N182" s="161" t="s">
        <v>43</v>
      </c>
      <c r="O182" s="54"/>
      <c r="P182" s="162">
        <f t="shared" si="11"/>
        <v>0</v>
      </c>
      <c r="Q182" s="162">
        <v>9.7000000000000005E-4</v>
      </c>
      <c r="R182" s="162">
        <f t="shared" si="12"/>
        <v>4.8500000000000001E-3</v>
      </c>
      <c r="S182" s="162">
        <v>0</v>
      </c>
      <c r="T182" s="163">
        <f t="shared" si="13"/>
        <v>0</v>
      </c>
      <c r="U182" s="33"/>
      <c r="V182" s="33"/>
      <c r="W182" s="33"/>
      <c r="X182" s="33"/>
      <c r="Y182" s="33"/>
      <c r="Z182" s="33"/>
      <c r="AA182" s="33"/>
      <c r="AB182" s="33"/>
      <c r="AC182" s="33"/>
      <c r="AD182" s="33"/>
      <c r="AE182" s="33"/>
      <c r="AR182" s="164" t="s">
        <v>246</v>
      </c>
      <c r="AT182" s="164" t="s">
        <v>153</v>
      </c>
      <c r="AU182" s="164" t="s">
        <v>82</v>
      </c>
      <c r="AY182" s="18" t="s">
        <v>150</v>
      </c>
      <c r="BE182" s="165">
        <f t="shared" si="14"/>
        <v>0</v>
      </c>
      <c r="BF182" s="165">
        <f t="shared" si="15"/>
        <v>0</v>
      </c>
      <c r="BG182" s="165">
        <f t="shared" si="16"/>
        <v>0</v>
      </c>
      <c r="BH182" s="165">
        <f t="shared" si="17"/>
        <v>0</v>
      </c>
      <c r="BI182" s="165">
        <f t="shared" si="18"/>
        <v>0</v>
      </c>
      <c r="BJ182" s="18" t="s">
        <v>80</v>
      </c>
      <c r="BK182" s="165">
        <f t="shared" si="19"/>
        <v>0</v>
      </c>
      <c r="BL182" s="18" t="s">
        <v>246</v>
      </c>
      <c r="BM182" s="164" t="s">
        <v>2558</v>
      </c>
    </row>
    <row r="183" spans="1:65" s="2" customFormat="1" ht="24" customHeight="1">
      <c r="A183" s="33"/>
      <c r="B183" s="152"/>
      <c r="C183" s="153" t="s">
        <v>535</v>
      </c>
      <c r="D183" s="153" t="s">
        <v>153</v>
      </c>
      <c r="E183" s="154" t="s">
        <v>2559</v>
      </c>
      <c r="F183" s="155" t="s">
        <v>2560</v>
      </c>
      <c r="G183" s="156" t="s">
        <v>745</v>
      </c>
      <c r="H183" s="157">
        <v>2</v>
      </c>
      <c r="I183" s="158"/>
      <c r="J183" s="159">
        <f t="shared" si="10"/>
        <v>0</v>
      </c>
      <c r="K183" s="155" t="s">
        <v>157</v>
      </c>
      <c r="L183" s="34"/>
      <c r="M183" s="160" t="s">
        <v>3</v>
      </c>
      <c r="N183" s="161" t="s">
        <v>43</v>
      </c>
      <c r="O183" s="54"/>
      <c r="P183" s="162">
        <f t="shared" si="11"/>
        <v>0</v>
      </c>
      <c r="Q183" s="162">
        <v>2.9139999999999999E-2</v>
      </c>
      <c r="R183" s="162">
        <f t="shared" si="12"/>
        <v>5.8279999999999998E-2</v>
      </c>
      <c r="S183" s="162">
        <v>0</v>
      </c>
      <c r="T183" s="163">
        <f t="shared" si="13"/>
        <v>0</v>
      </c>
      <c r="U183" s="33"/>
      <c r="V183" s="33"/>
      <c r="W183" s="33"/>
      <c r="X183" s="33"/>
      <c r="Y183" s="33"/>
      <c r="Z183" s="33"/>
      <c r="AA183" s="33"/>
      <c r="AB183" s="33"/>
      <c r="AC183" s="33"/>
      <c r="AD183" s="33"/>
      <c r="AE183" s="33"/>
      <c r="AR183" s="164" t="s">
        <v>246</v>
      </c>
      <c r="AT183" s="164" t="s">
        <v>153</v>
      </c>
      <c r="AU183" s="164" t="s">
        <v>82</v>
      </c>
      <c r="AY183" s="18" t="s">
        <v>150</v>
      </c>
      <c r="BE183" s="165">
        <f t="shared" si="14"/>
        <v>0</v>
      </c>
      <c r="BF183" s="165">
        <f t="shared" si="15"/>
        <v>0</v>
      </c>
      <c r="BG183" s="165">
        <f t="shared" si="16"/>
        <v>0</v>
      </c>
      <c r="BH183" s="165">
        <f t="shared" si="17"/>
        <v>0</v>
      </c>
      <c r="BI183" s="165">
        <f t="shared" si="18"/>
        <v>0</v>
      </c>
      <c r="BJ183" s="18" t="s">
        <v>80</v>
      </c>
      <c r="BK183" s="165">
        <f t="shared" si="19"/>
        <v>0</v>
      </c>
      <c r="BL183" s="18" t="s">
        <v>246</v>
      </c>
      <c r="BM183" s="164" t="s">
        <v>2561</v>
      </c>
    </row>
    <row r="184" spans="1:65" s="13" customFormat="1">
      <c r="B184" s="166"/>
      <c r="D184" s="167" t="s">
        <v>160</v>
      </c>
      <c r="E184" s="168" t="s">
        <v>3</v>
      </c>
      <c r="F184" s="169" t="s">
        <v>2562</v>
      </c>
      <c r="H184" s="170">
        <v>2</v>
      </c>
      <c r="I184" s="171"/>
      <c r="L184" s="166"/>
      <c r="M184" s="172"/>
      <c r="N184" s="173"/>
      <c r="O184" s="173"/>
      <c r="P184" s="173"/>
      <c r="Q184" s="173"/>
      <c r="R184" s="173"/>
      <c r="S184" s="173"/>
      <c r="T184" s="174"/>
      <c r="AT184" s="168" t="s">
        <v>160</v>
      </c>
      <c r="AU184" s="168" t="s">
        <v>82</v>
      </c>
      <c r="AV184" s="13" t="s">
        <v>82</v>
      </c>
      <c r="AW184" s="13" t="s">
        <v>34</v>
      </c>
      <c r="AX184" s="13" t="s">
        <v>80</v>
      </c>
      <c r="AY184" s="168" t="s">
        <v>150</v>
      </c>
    </row>
    <row r="185" spans="1:65" s="2" customFormat="1" ht="16.5" customHeight="1">
      <c r="A185" s="33"/>
      <c r="B185" s="152"/>
      <c r="C185" s="153" t="s">
        <v>540</v>
      </c>
      <c r="D185" s="153" t="s">
        <v>153</v>
      </c>
      <c r="E185" s="154" t="s">
        <v>2563</v>
      </c>
      <c r="F185" s="155" t="s">
        <v>2564</v>
      </c>
      <c r="G185" s="156" t="s">
        <v>1770</v>
      </c>
      <c r="H185" s="157">
        <v>40</v>
      </c>
      <c r="I185" s="158"/>
      <c r="J185" s="159">
        <f>ROUND(I185*H185,2)</f>
        <v>0</v>
      </c>
      <c r="K185" s="155" t="s">
        <v>3</v>
      </c>
      <c r="L185" s="34"/>
      <c r="M185" s="160" t="s">
        <v>3</v>
      </c>
      <c r="N185" s="161" t="s">
        <v>43</v>
      </c>
      <c r="O185" s="54"/>
      <c r="P185" s="162">
        <f>O185*H185</f>
        <v>0</v>
      </c>
      <c r="Q185" s="162">
        <v>0</v>
      </c>
      <c r="R185" s="162">
        <f>Q185*H185</f>
        <v>0</v>
      </c>
      <c r="S185" s="162">
        <v>0</v>
      </c>
      <c r="T185" s="163">
        <f>S185*H185</f>
        <v>0</v>
      </c>
      <c r="U185" s="33"/>
      <c r="V185" s="33"/>
      <c r="W185" s="33"/>
      <c r="X185" s="33"/>
      <c r="Y185" s="33"/>
      <c r="Z185" s="33"/>
      <c r="AA185" s="33"/>
      <c r="AB185" s="33"/>
      <c r="AC185" s="33"/>
      <c r="AD185" s="33"/>
      <c r="AE185" s="33"/>
      <c r="AR185" s="164" t="s">
        <v>246</v>
      </c>
      <c r="AT185" s="164" t="s">
        <v>153</v>
      </c>
      <c r="AU185" s="164" t="s">
        <v>82</v>
      </c>
      <c r="AY185" s="18" t="s">
        <v>150</v>
      </c>
      <c r="BE185" s="165">
        <f>IF(N185="základní",J185,0)</f>
        <v>0</v>
      </c>
      <c r="BF185" s="165">
        <f>IF(N185="snížená",J185,0)</f>
        <v>0</v>
      </c>
      <c r="BG185" s="165">
        <f>IF(N185="zákl. přenesená",J185,0)</f>
        <v>0</v>
      </c>
      <c r="BH185" s="165">
        <f>IF(N185="sníž. přenesená",J185,0)</f>
        <v>0</v>
      </c>
      <c r="BI185" s="165">
        <f>IF(N185="nulová",J185,0)</f>
        <v>0</v>
      </c>
      <c r="BJ185" s="18" t="s">
        <v>80</v>
      </c>
      <c r="BK185" s="165">
        <f>ROUND(I185*H185,2)</f>
        <v>0</v>
      </c>
      <c r="BL185" s="18" t="s">
        <v>246</v>
      </c>
      <c r="BM185" s="164" t="s">
        <v>2565</v>
      </c>
    </row>
    <row r="186" spans="1:65" s="13" customFormat="1">
      <c r="B186" s="166"/>
      <c r="D186" s="167" t="s">
        <v>160</v>
      </c>
      <c r="E186" s="168" t="s">
        <v>3</v>
      </c>
      <c r="F186" s="169" t="s">
        <v>2566</v>
      </c>
      <c r="H186" s="170">
        <v>40</v>
      </c>
      <c r="I186" s="171"/>
      <c r="L186" s="166"/>
      <c r="M186" s="172"/>
      <c r="N186" s="173"/>
      <c r="O186" s="173"/>
      <c r="P186" s="173"/>
      <c r="Q186" s="173"/>
      <c r="R186" s="173"/>
      <c r="S186" s="173"/>
      <c r="T186" s="174"/>
      <c r="AT186" s="168" t="s">
        <v>160</v>
      </c>
      <c r="AU186" s="168" t="s">
        <v>82</v>
      </c>
      <c r="AV186" s="13" t="s">
        <v>82</v>
      </c>
      <c r="AW186" s="13" t="s">
        <v>34</v>
      </c>
      <c r="AX186" s="13" t="s">
        <v>80</v>
      </c>
      <c r="AY186" s="168" t="s">
        <v>150</v>
      </c>
    </row>
    <row r="187" spans="1:65" s="2" customFormat="1" ht="36" customHeight="1">
      <c r="A187" s="33"/>
      <c r="B187" s="152"/>
      <c r="C187" s="153" t="s">
        <v>546</v>
      </c>
      <c r="D187" s="153" t="s">
        <v>153</v>
      </c>
      <c r="E187" s="154" t="s">
        <v>2567</v>
      </c>
      <c r="F187" s="155" t="s">
        <v>2568</v>
      </c>
      <c r="G187" s="156" t="s">
        <v>1770</v>
      </c>
      <c r="H187" s="157">
        <v>2</v>
      </c>
      <c r="I187" s="158"/>
      <c r="J187" s="159">
        <f>ROUND(I187*H187,2)</f>
        <v>0</v>
      </c>
      <c r="K187" s="155" t="s">
        <v>3</v>
      </c>
      <c r="L187" s="34"/>
      <c r="M187" s="160" t="s">
        <v>3</v>
      </c>
      <c r="N187" s="161" t="s">
        <v>43</v>
      </c>
      <c r="O187" s="54"/>
      <c r="P187" s="162">
        <f>O187*H187</f>
        <v>0</v>
      </c>
      <c r="Q187" s="162">
        <v>0</v>
      </c>
      <c r="R187" s="162">
        <f>Q187*H187</f>
        <v>0</v>
      </c>
      <c r="S187" s="162">
        <v>0</v>
      </c>
      <c r="T187" s="163">
        <f>S187*H187</f>
        <v>0</v>
      </c>
      <c r="U187" s="33"/>
      <c r="V187" s="33"/>
      <c r="W187" s="33"/>
      <c r="X187" s="33"/>
      <c r="Y187" s="33"/>
      <c r="Z187" s="33"/>
      <c r="AA187" s="33"/>
      <c r="AB187" s="33"/>
      <c r="AC187" s="33"/>
      <c r="AD187" s="33"/>
      <c r="AE187" s="33"/>
      <c r="AR187" s="164" t="s">
        <v>246</v>
      </c>
      <c r="AT187" s="164" t="s">
        <v>153</v>
      </c>
      <c r="AU187" s="164" t="s">
        <v>82</v>
      </c>
      <c r="AY187" s="18" t="s">
        <v>150</v>
      </c>
      <c r="BE187" s="165">
        <f>IF(N187="základní",J187,0)</f>
        <v>0</v>
      </c>
      <c r="BF187" s="165">
        <f>IF(N187="snížená",J187,0)</f>
        <v>0</v>
      </c>
      <c r="BG187" s="165">
        <f>IF(N187="zákl. přenesená",J187,0)</f>
        <v>0</v>
      </c>
      <c r="BH187" s="165">
        <f>IF(N187="sníž. přenesená",J187,0)</f>
        <v>0</v>
      </c>
      <c r="BI187" s="165">
        <f>IF(N187="nulová",J187,0)</f>
        <v>0</v>
      </c>
      <c r="BJ187" s="18" t="s">
        <v>80</v>
      </c>
      <c r="BK187" s="165">
        <f>ROUND(I187*H187,2)</f>
        <v>0</v>
      </c>
      <c r="BL187" s="18" t="s">
        <v>246</v>
      </c>
      <c r="BM187" s="164" t="s">
        <v>2569</v>
      </c>
    </row>
    <row r="188" spans="1:65" s="2" customFormat="1" ht="36" customHeight="1">
      <c r="A188" s="33"/>
      <c r="B188" s="152"/>
      <c r="C188" s="153" t="s">
        <v>551</v>
      </c>
      <c r="D188" s="153" t="s">
        <v>153</v>
      </c>
      <c r="E188" s="154" t="s">
        <v>2570</v>
      </c>
      <c r="F188" s="155" t="s">
        <v>2571</v>
      </c>
      <c r="G188" s="156" t="s">
        <v>451</v>
      </c>
      <c r="H188" s="157">
        <v>512</v>
      </c>
      <c r="I188" s="158"/>
      <c r="J188" s="159">
        <f>ROUND(I188*H188,2)</f>
        <v>0</v>
      </c>
      <c r="K188" s="155" t="s">
        <v>157</v>
      </c>
      <c r="L188" s="34"/>
      <c r="M188" s="160" t="s">
        <v>3</v>
      </c>
      <c r="N188" s="161" t="s">
        <v>43</v>
      </c>
      <c r="O188" s="54"/>
      <c r="P188" s="162">
        <f>O188*H188</f>
        <v>0</v>
      </c>
      <c r="Q188" s="162">
        <v>1.9000000000000001E-4</v>
      </c>
      <c r="R188" s="162">
        <f>Q188*H188</f>
        <v>9.7280000000000005E-2</v>
      </c>
      <c r="S188" s="162">
        <v>0</v>
      </c>
      <c r="T188" s="163">
        <f>S188*H188</f>
        <v>0</v>
      </c>
      <c r="U188" s="33"/>
      <c r="V188" s="33"/>
      <c r="W188" s="33"/>
      <c r="X188" s="33"/>
      <c r="Y188" s="33"/>
      <c r="Z188" s="33"/>
      <c r="AA188" s="33"/>
      <c r="AB188" s="33"/>
      <c r="AC188" s="33"/>
      <c r="AD188" s="33"/>
      <c r="AE188" s="33"/>
      <c r="AR188" s="164" t="s">
        <v>246</v>
      </c>
      <c r="AT188" s="164" t="s">
        <v>153</v>
      </c>
      <c r="AU188" s="164" t="s">
        <v>82</v>
      </c>
      <c r="AY188" s="18" t="s">
        <v>150</v>
      </c>
      <c r="BE188" s="165">
        <f>IF(N188="základní",J188,0)</f>
        <v>0</v>
      </c>
      <c r="BF188" s="165">
        <f>IF(N188="snížená",J188,0)</f>
        <v>0</v>
      </c>
      <c r="BG188" s="165">
        <f>IF(N188="zákl. přenesená",J188,0)</f>
        <v>0</v>
      </c>
      <c r="BH188" s="165">
        <f>IF(N188="sníž. přenesená",J188,0)</f>
        <v>0</v>
      </c>
      <c r="BI188" s="165">
        <f>IF(N188="nulová",J188,0)</f>
        <v>0</v>
      </c>
      <c r="BJ188" s="18" t="s">
        <v>80</v>
      </c>
      <c r="BK188" s="165">
        <f>ROUND(I188*H188,2)</f>
        <v>0</v>
      </c>
      <c r="BL188" s="18" t="s">
        <v>246</v>
      </c>
      <c r="BM188" s="164" t="s">
        <v>2572</v>
      </c>
    </row>
    <row r="189" spans="1:65" s="2" customFormat="1" ht="107.25">
      <c r="A189" s="33"/>
      <c r="B189" s="34"/>
      <c r="C189" s="33"/>
      <c r="D189" s="167" t="s">
        <v>170</v>
      </c>
      <c r="E189" s="33"/>
      <c r="F189" s="178" t="s">
        <v>2573</v>
      </c>
      <c r="G189" s="33"/>
      <c r="H189" s="33"/>
      <c r="I189" s="92"/>
      <c r="J189" s="33"/>
      <c r="K189" s="33"/>
      <c r="L189" s="34"/>
      <c r="M189" s="176"/>
      <c r="N189" s="177"/>
      <c r="O189" s="54"/>
      <c r="P189" s="54"/>
      <c r="Q189" s="54"/>
      <c r="R189" s="54"/>
      <c r="S189" s="54"/>
      <c r="T189" s="55"/>
      <c r="U189" s="33"/>
      <c r="V189" s="33"/>
      <c r="W189" s="33"/>
      <c r="X189" s="33"/>
      <c r="Y189" s="33"/>
      <c r="Z189" s="33"/>
      <c r="AA189" s="33"/>
      <c r="AB189" s="33"/>
      <c r="AC189" s="33"/>
      <c r="AD189" s="33"/>
      <c r="AE189" s="33"/>
      <c r="AT189" s="18" t="s">
        <v>170</v>
      </c>
      <c r="AU189" s="18" t="s">
        <v>82</v>
      </c>
    </row>
    <row r="190" spans="1:65" s="13" customFormat="1">
      <c r="B190" s="166"/>
      <c r="D190" s="167" t="s">
        <v>160</v>
      </c>
      <c r="E190" s="168" t="s">
        <v>3</v>
      </c>
      <c r="F190" s="169" t="s">
        <v>2574</v>
      </c>
      <c r="H190" s="170">
        <v>512</v>
      </c>
      <c r="I190" s="171"/>
      <c r="L190" s="166"/>
      <c r="M190" s="172"/>
      <c r="N190" s="173"/>
      <c r="O190" s="173"/>
      <c r="P190" s="173"/>
      <c r="Q190" s="173"/>
      <c r="R190" s="173"/>
      <c r="S190" s="173"/>
      <c r="T190" s="174"/>
      <c r="AT190" s="168" t="s">
        <v>160</v>
      </c>
      <c r="AU190" s="168" t="s">
        <v>82</v>
      </c>
      <c r="AV190" s="13" t="s">
        <v>82</v>
      </c>
      <c r="AW190" s="13" t="s">
        <v>34</v>
      </c>
      <c r="AX190" s="13" t="s">
        <v>80</v>
      </c>
      <c r="AY190" s="168" t="s">
        <v>150</v>
      </c>
    </row>
    <row r="191" spans="1:65" s="2" customFormat="1" ht="24" customHeight="1">
      <c r="A191" s="33"/>
      <c r="B191" s="152"/>
      <c r="C191" s="153" t="s">
        <v>555</v>
      </c>
      <c r="D191" s="153" t="s">
        <v>153</v>
      </c>
      <c r="E191" s="154" t="s">
        <v>2575</v>
      </c>
      <c r="F191" s="155" t="s">
        <v>2576</v>
      </c>
      <c r="G191" s="156" t="s">
        <v>451</v>
      </c>
      <c r="H191" s="157">
        <v>512</v>
      </c>
      <c r="I191" s="158"/>
      <c r="J191" s="159">
        <f>ROUND(I191*H191,2)</f>
        <v>0</v>
      </c>
      <c r="K191" s="155" t="s">
        <v>157</v>
      </c>
      <c r="L191" s="34"/>
      <c r="M191" s="160" t="s">
        <v>3</v>
      </c>
      <c r="N191" s="161" t="s">
        <v>43</v>
      </c>
      <c r="O191" s="54"/>
      <c r="P191" s="162">
        <f>O191*H191</f>
        <v>0</v>
      </c>
      <c r="Q191" s="162">
        <v>1.0000000000000001E-5</v>
      </c>
      <c r="R191" s="162">
        <f>Q191*H191</f>
        <v>5.1200000000000004E-3</v>
      </c>
      <c r="S191" s="162">
        <v>0</v>
      </c>
      <c r="T191" s="163">
        <f>S191*H191</f>
        <v>0</v>
      </c>
      <c r="U191" s="33"/>
      <c r="V191" s="33"/>
      <c r="W191" s="33"/>
      <c r="X191" s="33"/>
      <c r="Y191" s="33"/>
      <c r="Z191" s="33"/>
      <c r="AA191" s="33"/>
      <c r="AB191" s="33"/>
      <c r="AC191" s="33"/>
      <c r="AD191" s="33"/>
      <c r="AE191" s="33"/>
      <c r="AR191" s="164" t="s">
        <v>246</v>
      </c>
      <c r="AT191" s="164" t="s">
        <v>153</v>
      </c>
      <c r="AU191" s="164" t="s">
        <v>82</v>
      </c>
      <c r="AY191" s="18" t="s">
        <v>150</v>
      </c>
      <c r="BE191" s="165">
        <f>IF(N191="základní",J191,0)</f>
        <v>0</v>
      </c>
      <c r="BF191" s="165">
        <f>IF(N191="snížená",J191,0)</f>
        <v>0</v>
      </c>
      <c r="BG191" s="165">
        <f>IF(N191="zákl. přenesená",J191,0)</f>
        <v>0</v>
      </c>
      <c r="BH191" s="165">
        <f>IF(N191="sníž. přenesená",J191,0)</f>
        <v>0</v>
      </c>
      <c r="BI191" s="165">
        <f>IF(N191="nulová",J191,0)</f>
        <v>0</v>
      </c>
      <c r="BJ191" s="18" t="s">
        <v>80</v>
      </c>
      <c r="BK191" s="165">
        <f>ROUND(I191*H191,2)</f>
        <v>0</v>
      </c>
      <c r="BL191" s="18" t="s">
        <v>246</v>
      </c>
      <c r="BM191" s="164" t="s">
        <v>2577</v>
      </c>
    </row>
    <row r="192" spans="1:65" s="2" customFormat="1" ht="107.25">
      <c r="A192" s="33"/>
      <c r="B192" s="34"/>
      <c r="C192" s="33"/>
      <c r="D192" s="167" t="s">
        <v>170</v>
      </c>
      <c r="E192" s="33"/>
      <c r="F192" s="178" t="s">
        <v>2573</v>
      </c>
      <c r="G192" s="33"/>
      <c r="H192" s="33"/>
      <c r="I192" s="92"/>
      <c r="J192" s="33"/>
      <c r="K192" s="33"/>
      <c r="L192" s="34"/>
      <c r="M192" s="176"/>
      <c r="N192" s="177"/>
      <c r="O192" s="54"/>
      <c r="P192" s="54"/>
      <c r="Q192" s="54"/>
      <c r="R192" s="54"/>
      <c r="S192" s="54"/>
      <c r="T192" s="55"/>
      <c r="U192" s="33"/>
      <c r="V192" s="33"/>
      <c r="W192" s="33"/>
      <c r="X192" s="33"/>
      <c r="Y192" s="33"/>
      <c r="Z192" s="33"/>
      <c r="AA192" s="33"/>
      <c r="AB192" s="33"/>
      <c r="AC192" s="33"/>
      <c r="AD192" s="33"/>
      <c r="AE192" s="33"/>
      <c r="AT192" s="18" t="s">
        <v>170</v>
      </c>
      <c r="AU192" s="18" t="s">
        <v>82</v>
      </c>
    </row>
    <row r="193" spans="1:65" s="2" customFormat="1" ht="36" customHeight="1">
      <c r="A193" s="33"/>
      <c r="B193" s="152"/>
      <c r="C193" s="153" t="s">
        <v>561</v>
      </c>
      <c r="D193" s="153" t="s">
        <v>153</v>
      </c>
      <c r="E193" s="154" t="s">
        <v>2578</v>
      </c>
      <c r="F193" s="155" t="s">
        <v>2579</v>
      </c>
      <c r="G193" s="156" t="s">
        <v>193</v>
      </c>
      <c r="H193" s="157">
        <v>0.746</v>
      </c>
      <c r="I193" s="158"/>
      <c r="J193" s="159">
        <f>ROUND(I193*H193,2)</f>
        <v>0</v>
      </c>
      <c r="K193" s="155" t="s">
        <v>157</v>
      </c>
      <c r="L193" s="34"/>
      <c r="M193" s="160" t="s">
        <v>3</v>
      </c>
      <c r="N193" s="161" t="s">
        <v>43</v>
      </c>
      <c r="O193" s="54"/>
      <c r="P193" s="162">
        <f>O193*H193</f>
        <v>0</v>
      </c>
      <c r="Q193" s="162">
        <v>0</v>
      </c>
      <c r="R193" s="162">
        <f>Q193*H193</f>
        <v>0</v>
      </c>
      <c r="S193" s="162">
        <v>0</v>
      </c>
      <c r="T193" s="163">
        <f>S193*H193</f>
        <v>0</v>
      </c>
      <c r="U193" s="33"/>
      <c r="V193" s="33"/>
      <c r="W193" s="33"/>
      <c r="X193" s="33"/>
      <c r="Y193" s="33"/>
      <c r="Z193" s="33"/>
      <c r="AA193" s="33"/>
      <c r="AB193" s="33"/>
      <c r="AC193" s="33"/>
      <c r="AD193" s="33"/>
      <c r="AE193" s="33"/>
      <c r="AR193" s="164" t="s">
        <v>246</v>
      </c>
      <c r="AT193" s="164" t="s">
        <v>153</v>
      </c>
      <c r="AU193" s="164" t="s">
        <v>82</v>
      </c>
      <c r="AY193" s="18" t="s">
        <v>150</v>
      </c>
      <c r="BE193" s="165">
        <f>IF(N193="základní",J193,0)</f>
        <v>0</v>
      </c>
      <c r="BF193" s="165">
        <f>IF(N193="snížená",J193,0)</f>
        <v>0</v>
      </c>
      <c r="BG193" s="165">
        <f>IF(N193="zákl. přenesená",J193,0)</f>
        <v>0</v>
      </c>
      <c r="BH193" s="165">
        <f>IF(N193="sníž. přenesená",J193,0)</f>
        <v>0</v>
      </c>
      <c r="BI193" s="165">
        <f>IF(N193="nulová",J193,0)</f>
        <v>0</v>
      </c>
      <c r="BJ193" s="18" t="s">
        <v>80</v>
      </c>
      <c r="BK193" s="165">
        <f>ROUND(I193*H193,2)</f>
        <v>0</v>
      </c>
      <c r="BL193" s="18" t="s">
        <v>246</v>
      </c>
      <c r="BM193" s="164" t="s">
        <v>2580</v>
      </c>
    </row>
    <row r="194" spans="1:65" s="2" customFormat="1" ht="126.75">
      <c r="A194" s="33"/>
      <c r="B194" s="34"/>
      <c r="C194" s="33"/>
      <c r="D194" s="167" t="s">
        <v>170</v>
      </c>
      <c r="E194" s="33"/>
      <c r="F194" s="178" t="s">
        <v>2581</v>
      </c>
      <c r="G194" s="33"/>
      <c r="H194" s="33"/>
      <c r="I194" s="92"/>
      <c r="J194" s="33"/>
      <c r="K194" s="33"/>
      <c r="L194" s="34"/>
      <c r="M194" s="176"/>
      <c r="N194" s="177"/>
      <c r="O194" s="54"/>
      <c r="P194" s="54"/>
      <c r="Q194" s="54"/>
      <c r="R194" s="54"/>
      <c r="S194" s="54"/>
      <c r="T194" s="55"/>
      <c r="U194" s="33"/>
      <c r="V194" s="33"/>
      <c r="W194" s="33"/>
      <c r="X194" s="33"/>
      <c r="Y194" s="33"/>
      <c r="Z194" s="33"/>
      <c r="AA194" s="33"/>
      <c r="AB194" s="33"/>
      <c r="AC194" s="33"/>
      <c r="AD194" s="33"/>
      <c r="AE194" s="33"/>
      <c r="AT194" s="18" t="s">
        <v>170</v>
      </c>
      <c r="AU194" s="18" t="s">
        <v>82</v>
      </c>
    </row>
    <row r="195" spans="1:65" s="2" customFormat="1" ht="48" customHeight="1">
      <c r="A195" s="33"/>
      <c r="B195" s="152"/>
      <c r="C195" s="153" t="s">
        <v>567</v>
      </c>
      <c r="D195" s="153" t="s">
        <v>153</v>
      </c>
      <c r="E195" s="154" t="s">
        <v>2582</v>
      </c>
      <c r="F195" s="155" t="s">
        <v>2583</v>
      </c>
      <c r="G195" s="156" t="s">
        <v>193</v>
      </c>
      <c r="H195" s="157">
        <v>0.746</v>
      </c>
      <c r="I195" s="158"/>
      <c r="J195" s="159">
        <f>ROUND(I195*H195,2)</f>
        <v>0</v>
      </c>
      <c r="K195" s="155" t="s">
        <v>157</v>
      </c>
      <c r="L195" s="34"/>
      <c r="M195" s="160" t="s">
        <v>3</v>
      </c>
      <c r="N195" s="161" t="s">
        <v>43</v>
      </c>
      <c r="O195" s="54"/>
      <c r="P195" s="162">
        <f>O195*H195</f>
        <v>0</v>
      </c>
      <c r="Q195" s="162">
        <v>0</v>
      </c>
      <c r="R195" s="162">
        <f>Q195*H195</f>
        <v>0</v>
      </c>
      <c r="S195" s="162">
        <v>0</v>
      </c>
      <c r="T195" s="163">
        <f>S195*H195</f>
        <v>0</v>
      </c>
      <c r="U195" s="33"/>
      <c r="V195" s="33"/>
      <c r="W195" s="33"/>
      <c r="X195" s="33"/>
      <c r="Y195" s="33"/>
      <c r="Z195" s="33"/>
      <c r="AA195" s="33"/>
      <c r="AB195" s="33"/>
      <c r="AC195" s="33"/>
      <c r="AD195" s="33"/>
      <c r="AE195" s="33"/>
      <c r="AR195" s="164" t="s">
        <v>246</v>
      </c>
      <c r="AT195" s="164" t="s">
        <v>153</v>
      </c>
      <c r="AU195" s="164" t="s">
        <v>82</v>
      </c>
      <c r="AY195" s="18" t="s">
        <v>150</v>
      </c>
      <c r="BE195" s="165">
        <f>IF(N195="základní",J195,0)</f>
        <v>0</v>
      </c>
      <c r="BF195" s="165">
        <f>IF(N195="snížená",J195,0)</f>
        <v>0</v>
      </c>
      <c r="BG195" s="165">
        <f>IF(N195="zákl. přenesená",J195,0)</f>
        <v>0</v>
      </c>
      <c r="BH195" s="165">
        <f>IF(N195="sníž. přenesená",J195,0)</f>
        <v>0</v>
      </c>
      <c r="BI195" s="165">
        <f>IF(N195="nulová",J195,0)</f>
        <v>0</v>
      </c>
      <c r="BJ195" s="18" t="s">
        <v>80</v>
      </c>
      <c r="BK195" s="165">
        <f>ROUND(I195*H195,2)</f>
        <v>0</v>
      </c>
      <c r="BL195" s="18" t="s">
        <v>246</v>
      </c>
      <c r="BM195" s="164" t="s">
        <v>2584</v>
      </c>
    </row>
    <row r="196" spans="1:65" s="2" customFormat="1" ht="126.75">
      <c r="A196" s="33"/>
      <c r="B196" s="34"/>
      <c r="C196" s="33"/>
      <c r="D196" s="167" t="s">
        <v>170</v>
      </c>
      <c r="E196" s="33"/>
      <c r="F196" s="178" t="s">
        <v>2581</v>
      </c>
      <c r="G196" s="33"/>
      <c r="H196" s="33"/>
      <c r="I196" s="92"/>
      <c r="J196" s="33"/>
      <c r="K196" s="33"/>
      <c r="L196" s="34"/>
      <c r="M196" s="176"/>
      <c r="N196" s="177"/>
      <c r="O196" s="54"/>
      <c r="P196" s="54"/>
      <c r="Q196" s="54"/>
      <c r="R196" s="54"/>
      <c r="S196" s="54"/>
      <c r="T196" s="55"/>
      <c r="U196" s="33"/>
      <c r="V196" s="33"/>
      <c r="W196" s="33"/>
      <c r="X196" s="33"/>
      <c r="Y196" s="33"/>
      <c r="Z196" s="33"/>
      <c r="AA196" s="33"/>
      <c r="AB196" s="33"/>
      <c r="AC196" s="33"/>
      <c r="AD196" s="33"/>
      <c r="AE196" s="33"/>
      <c r="AT196" s="18" t="s">
        <v>170</v>
      </c>
      <c r="AU196" s="18" t="s">
        <v>82</v>
      </c>
    </row>
    <row r="197" spans="1:65" s="12" customFormat="1" ht="22.9" customHeight="1">
      <c r="B197" s="139"/>
      <c r="D197" s="140" t="s">
        <v>71</v>
      </c>
      <c r="E197" s="150" t="s">
        <v>740</v>
      </c>
      <c r="F197" s="150" t="s">
        <v>741</v>
      </c>
      <c r="I197" s="142"/>
      <c r="J197" s="151">
        <f>BK197</f>
        <v>0</v>
      </c>
      <c r="L197" s="139"/>
      <c r="M197" s="144"/>
      <c r="N197" s="145"/>
      <c r="O197" s="145"/>
      <c r="P197" s="146">
        <f>SUM(P198:P250)</f>
        <v>0</v>
      </c>
      <c r="Q197" s="145"/>
      <c r="R197" s="146">
        <f>SUM(R198:R250)</f>
        <v>0.77823500000000001</v>
      </c>
      <c r="S197" s="145"/>
      <c r="T197" s="147">
        <f>SUM(T198:T250)</f>
        <v>0</v>
      </c>
      <c r="AR197" s="140" t="s">
        <v>82</v>
      </c>
      <c r="AT197" s="148" t="s">
        <v>71</v>
      </c>
      <c r="AU197" s="148" t="s">
        <v>80</v>
      </c>
      <c r="AY197" s="140" t="s">
        <v>150</v>
      </c>
      <c r="BK197" s="149">
        <f>SUM(BK198:BK250)</f>
        <v>0</v>
      </c>
    </row>
    <row r="198" spans="1:65" s="2" customFormat="1" ht="24" customHeight="1">
      <c r="A198" s="33"/>
      <c r="B198" s="152"/>
      <c r="C198" s="153" t="s">
        <v>572</v>
      </c>
      <c r="D198" s="153" t="s">
        <v>153</v>
      </c>
      <c r="E198" s="154" t="s">
        <v>2585</v>
      </c>
      <c r="F198" s="155" t="s">
        <v>2586</v>
      </c>
      <c r="G198" s="156" t="s">
        <v>745</v>
      </c>
      <c r="H198" s="157">
        <v>5</v>
      </c>
      <c r="I198" s="158"/>
      <c r="J198" s="159">
        <f>ROUND(I198*H198,2)</f>
        <v>0</v>
      </c>
      <c r="K198" s="155" t="s">
        <v>157</v>
      </c>
      <c r="L198" s="34"/>
      <c r="M198" s="160" t="s">
        <v>3</v>
      </c>
      <c r="N198" s="161" t="s">
        <v>43</v>
      </c>
      <c r="O198" s="54"/>
      <c r="P198" s="162">
        <f>O198*H198</f>
        <v>0</v>
      </c>
      <c r="Q198" s="162">
        <v>1.6920000000000001E-2</v>
      </c>
      <c r="R198" s="162">
        <f>Q198*H198</f>
        <v>8.4600000000000009E-2</v>
      </c>
      <c r="S198" s="162">
        <v>0</v>
      </c>
      <c r="T198" s="163">
        <f>S198*H198</f>
        <v>0</v>
      </c>
      <c r="U198" s="33"/>
      <c r="V198" s="33"/>
      <c r="W198" s="33"/>
      <c r="X198" s="33"/>
      <c r="Y198" s="33"/>
      <c r="Z198" s="33"/>
      <c r="AA198" s="33"/>
      <c r="AB198" s="33"/>
      <c r="AC198" s="33"/>
      <c r="AD198" s="33"/>
      <c r="AE198" s="33"/>
      <c r="AR198" s="164" t="s">
        <v>246</v>
      </c>
      <c r="AT198" s="164" t="s">
        <v>153</v>
      </c>
      <c r="AU198" s="164" t="s">
        <v>82</v>
      </c>
      <c r="AY198" s="18" t="s">
        <v>150</v>
      </c>
      <c r="BE198" s="165">
        <f>IF(N198="základní",J198,0)</f>
        <v>0</v>
      </c>
      <c r="BF198" s="165">
        <f>IF(N198="snížená",J198,0)</f>
        <v>0</v>
      </c>
      <c r="BG198" s="165">
        <f>IF(N198="zákl. přenesená",J198,0)</f>
        <v>0</v>
      </c>
      <c r="BH198" s="165">
        <f>IF(N198="sníž. přenesená",J198,0)</f>
        <v>0</v>
      </c>
      <c r="BI198" s="165">
        <f>IF(N198="nulová",J198,0)</f>
        <v>0</v>
      </c>
      <c r="BJ198" s="18" t="s">
        <v>80</v>
      </c>
      <c r="BK198" s="165">
        <f>ROUND(I198*H198,2)</f>
        <v>0</v>
      </c>
      <c r="BL198" s="18" t="s">
        <v>246</v>
      </c>
      <c r="BM198" s="164" t="s">
        <v>2587</v>
      </c>
    </row>
    <row r="199" spans="1:65" s="2" customFormat="1" ht="39">
      <c r="A199" s="33"/>
      <c r="B199" s="34"/>
      <c r="C199" s="33"/>
      <c r="D199" s="167" t="s">
        <v>170</v>
      </c>
      <c r="E199" s="33"/>
      <c r="F199" s="178" t="s">
        <v>2588</v>
      </c>
      <c r="G199" s="33"/>
      <c r="H199" s="33"/>
      <c r="I199" s="92"/>
      <c r="J199" s="33"/>
      <c r="K199" s="33"/>
      <c r="L199" s="34"/>
      <c r="M199" s="176"/>
      <c r="N199" s="177"/>
      <c r="O199" s="54"/>
      <c r="P199" s="54"/>
      <c r="Q199" s="54"/>
      <c r="R199" s="54"/>
      <c r="S199" s="54"/>
      <c r="T199" s="55"/>
      <c r="U199" s="33"/>
      <c r="V199" s="33"/>
      <c r="W199" s="33"/>
      <c r="X199" s="33"/>
      <c r="Y199" s="33"/>
      <c r="Z199" s="33"/>
      <c r="AA199" s="33"/>
      <c r="AB199" s="33"/>
      <c r="AC199" s="33"/>
      <c r="AD199" s="33"/>
      <c r="AE199" s="33"/>
      <c r="AT199" s="18" t="s">
        <v>170</v>
      </c>
      <c r="AU199" s="18" t="s">
        <v>82</v>
      </c>
    </row>
    <row r="200" spans="1:65" s="13" customFormat="1">
      <c r="B200" s="166"/>
      <c r="D200" s="167" t="s">
        <v>160</v>
      </c>
      <c r="E200" s="168" t="s">
        <v>3</v>
      </c>
      <c r="F200" s="169" t="s">
        <v>2589</v>
      </c>
      <c r="H200" s="170">
        <v>5</v>
      </c>
      <c r="I200" s="171"/>
      <c r="L200" s="166"/>
      <c r="M200" s="172"/>
      <c r="N200" s="173"/>
      <c r="O200" s="173"/>
      <c r="P200" s="173"/>
      <c r="Q200" s="173"/>
      <c r="R200" s="173"/>
      <c r="S200" s="173"/>
      <c r="T200" s="174"/>
      <c r="AT200" s="168" t="s">
        <v>160</v>
      </c>
      <c r="AU200" s="168" t="s">
        <v>82</v>
      </c>
      <c r="AV200" s="13" t="s">
        <v>82</v>
      </c>
      <c r="AW200" s="13" t="s">
        <v>34</v>
      </c>
      <c r="AX200" s="13" t="s">
        <v>80</v>
      </c>
      <c r="AY200" s="168" t="s">
        <v>150</v>
      </c>
    </row>
    <row r="201" spans="1:65" s="2" customFormat="1" ht="16.5" customHeight="1">
      <c r="A201" s="33"/>
      <c r="B201" s="152"/>
      <c r="C201" s="187" t="s">
        <v>577</v>
      </c>
      <c r="D201" s="187" t="s">
        <v>285</v>
      </c>
      <c r="E201" s="188" t="s">
        <v>2590</v>
      </c>
      <c r="F201" s="189" t="s">
        <v>2591</v>
      </c>
      <c r="G201" s="190" t="s">
        <v>156</v>
      </c>
      <c r="H201" s="191">
        <v>8</v>
      </c>
      <c r="I201" s="192"/>
      <c r="J201" s="193">
        <f>ROUND(I201*H201,2)</f>
        <v>0</v>
      </c>
      <c r="K201" s="189" t="s">
        <v>157</v>
      </c>
      <c r="L201" s="194"/>
      <c r="M201" s="195" t="s">
        <v>3</v>
      </c>
      <c r="N201" s="196" t="s">
        <v>43</v>
      </c>
      <c r="O201" s="54"/>
      <c r="P201" s="162">
        <f>O201*H201</f>
        <v>0</v>
      </c>
      <c r="Q201" s="162">
        <v>1.2800000000000001E-3</v>
      </c>
      <c r="R201" s="162">
        <f>Q201*H201</f>
        <v>1.0240000000000001E-2</v>
      </c>
      <c r="S201" s="162">
        <v>0</v>
      </c>
      <c r="T201" s="163">
        <f>S201*H201</f>
        <v>0</v>
      </c>
      <c r="U201" s="33"/>
      <c r="V201" s="33"/>
      <c r="W201" s="33"/>
      <c r="X201" s="33"/>
      <c r="Y201" s="33"/>
      <c r="Z201" s="33"/>
      <c r="AA201" s="33"/>
      <c r="AB201" s="33"/>
      <c r="AC201" s="33"/>
      <c r="AD201" s="33"/>
      <c r="AE201" s="33"/>
      <c r="AR201" s="164" t="s">
        <v>434</v>
      </c>
      <c r="AT201" s="164" t="s">
        <v>285</v>
      </c>
      <c r="AU201" s="164" t="s">
        <v>82</v>
      </c>
      <c r="AY201" s="18" t="s">
        <v>150</v>
      </c>
      <c r="BE201" s="165">
        <f>IF(N201="základní",J201,0)</f>
        <v>0</v>
      </c>
      <c r="BF201" s="165">
        <f>IF(N201="snížená",J201,0)</f>
        <v>0</v>
      </c>
      <c r="BG201" s="165">
        <f>IF(N201="zákl. přenesená",J201,0)</f>
        <v>0</v>
      </c>
      <c r="BH201" s="165">
        <f>IF(N201="sníž. přenesená",J201,0)</f>
        <v>0</v>
      </c>
      <c r="BI201" s="165">
        <f>IF(N201="nulová",J201,0)</f>
        <v>0</v>
      </c>
      <c r="BJ201" s="18" t="s">
        <v>80</v>
      </c>
      <c r="BK201" s="165">
        <f>ROUND(I201*H201,2)</f>
        <v>0</v>
      </c>
      <c r="BL201" s="18" t="s">
        <v>246</v>
      </c>
      <c r="BM201" s="164" t="s">
        <v>2592</v>
      </c>
    </row>
    <row r="202" spans="1:65" s="2" customFormat="1" ht="24" customHeight="1">
      <c r="A202" s="33"/>
      <c r="B202" s="152"/>
      <c r="C202" s="153" t="s">
        <v>582</v>
      </c>
      <c r="D202" s="153" t="s">
        <v>153</v>
      </c>
      <c r="E202" s="154" t="s">
        <v>2593</v>
      </c>
      <c r="F202" s="155" t="s">
        <v>2594</v>
      </c>
      <c r="G202" s="156" t="s">
        <v>156</v>
      </c>
      <c r="H202" s="157">
        <v>3</v>
      </c>
      <c r="I202" s="158"/>
      <c r="J202" s="159">
        <f>ROUND(I202*H202,2)</f>
        <v>0</v>
      </c>
      <c r="K202" s="155" t="s">
        <v>157</v>
      </c>
      <c r="L202" s="34"/>
      <c r="M202" s="160" t="s">
        <v>3</v>
      </c>
      <c r="N202" s="161" t="s">
        <v>43</v>
      </c>
      <c r="O202" s="54"/>
      <c r="P202" s="162">
        <f>O202*H202</f>
        <v>0</v>
      </c>
      <c r="Q202" s="162">
        <v>2.4199999999999998E-3</v>
      </c>
      <c r="R202" s="162">
        <f>Q202*H202</f>
        <v>7.2599999999999991E-3</v>
      </c>
      <c r="S202" s="162">
        <v>0</v>
      </c>
      <c r="T202" s="163">
        <f>S202*H202</f>
        <v>0</v>
      </c>
      <c r="U202" s="33"/>
      <c r="V202" s="33"/>
      <c r="W202" s="33"/>
      <c r="X202" s="33"/>
      <c r="Y202" s="33"/>
      <c r="Z202" s="33"/>
      <c r="AA202" s="33"/>
      <c r="AB202" s="33"/>
      <c r="AC202" s="33"/>
      <c r="AD202" s="33"/>
      <c r="AE202" s="33"/>
      <c r="AR202" s="164" t="s">
        <v>246</v>
      </c>
      <c r="AT202" s="164" t="s">
        <v>153</v>
      </c>
      <c r="AU202" s="164" t="s">
        <v>82</v>
      </c>
      <c r="AY202" s="18" t="s">
        <v>150</v>
      </c>
      <c r="BE202" s="165">
        <f>IF(N202="základní",J202,0)</f>
        <v>0</v>
      </c>
      <c r="BF202" s="165">
        <f>IF(N202="snížená",J202,0)</f>
        <v>0</v>
      </c>
      <c r="BG202" s="165">
        <f>IF(N202="zákl. přenesená",J202,0)</f>
        <v>0</v>
      </c>
      <c r="BH202" s="165">
        <f>IF(N202="sníž. přenesená",J202,0)</f>
        <v>0</v>
      </c>
      <c r="BI202" s="165">
        <f>IF(N202="nulová",J202,0)</f>
        <v>0</v>
      </c>
      <c r="BJ202" s="18" t="s">
        <v>80</v>
      </c>
      <c r="BK202" s="165">
        <f>ROUND(I202*H202,2)</f>
        <v>0</v>
      </c>
      <c r="BL202" s="18" t="s">
        <v>246</v>
      </c>
      <c r="BM202" s="164" t="s">
        <v>2595</v>
      </c>
    </row>
    <row r="203" spans="1:65" s="2" customFormat="1" ht="39">
      <c r="A203" s="33"/>
      <c r="B203" s="34"/>
      <c r="C203" s="33"/>
      <c r="D203" s="167" t="s">
        <v>170</v>
      </c>
      <c r="E203" s="33"/>
      <c r="F203" s="178" t="s">
        <v>2588</v>
      </c>
      <c r="G203" s="33"/>
      <c r="H203" s="33"/>
      <c r="I203" s="92"/>
      <c r="J203" s="33"/>
      <c r="K203" s="33"/>
      <c r="L203" s="34"/>
      <c r="M203" s="176"/>
      <c r="N203" s="177"/>
      <c r="O203" s="54"/>
      <c r="P203" s="54"/>
      <c r="Q203" s="54"/>
      <c r="R203" s="54"/>
      <c r="S203" s="54"/>
      <c r="T203" s="55"/>
      <c r="U203" s="33"/>
      <c r="V203" s="33"/>
      <c r="W203" s="33"/>
      <c r="X203" s="33"/>
      <c r="Y203" s="33"/>
      <c r="Z203" s="33"/>
      <c r="AA203" s="33"/>
      <c r="AB203" s="33"/>
      <c r="AC203" s="33"/>
      <c r="AD203" s="33"/>
      <c r="AE203" s="33"/>
      <c r="AT203" s="18" t="s">
        <v>170</v>
      </c>
      <c r="AU203" s="18" t="s">
        <v>82</v>
      </c>
    </row>
    <row r="204" spans="1:65" s="2" customFormat="1" ht="24" customHeight="1">
      <c r="A204" s="33"/>
      <c r="B204" s="152"/>
      <c r="C204" s="187" t="s">
        <v>586</v>
      </c>
      <c r="D204" s="187" t="s">
        <v>285</v>
      </c>
      <c r="E204" s="188" t="s">
        <v>2596</v>
      </c>
      <c r="F204" s="189" t="s">
        <v>2597</v>
      </c>
      <c r="G204" s="190" t="s">
        <v>156</v>
      </c>
      <c r="H204" s="191">
        <v>3</v>
      </c>
      <c r="I204" s="192"/>
      <c r="J204" s="193">
        <f>ROUND(I204*H204,2)</f>
        <v>0</v>
      </c>
      <c r="K204" s="189" t="s">
        <v>157</v>
      </c>
      <c r="L204" s="194"/>
      <c r="M204" s="195" t="s">
        <v>3</v>
      </c>
      <c r="N204" s="196" t="s">
        <v>43</v>
      </c>
      <c r="O204" s="54"/>
      <c r="P204" s="162">
        <f>O204*H204</f>
        <v>0</v>
      </c>
      <c r="Q204" s="162">
        <v>1.6E-2</v>
      </c>
      <c r="R204" s="162">
        <f>Q204*H204</f>
        <v>4.8000000000000001E-2</v>
      </c>
      <c r="S204" s="162">
        <v>0</v>
      </c>
      <c r="T204" s="163">
        <f>S204*H204</f>
        <v>0</v>
      </c>
      <c r="U204" s="33"/>
      <c r="V204" s="33"/>
      <c r="W204" s="33"/>
      <c r="X204" s="33"/>
      <c r="Y204" s="33"/>
      <c r="Z204" s="33"/>
      <c r="AA204" s="33"/>
      <c r="AB204" s="33"/>
      <c r="AC204" s="33"/>
      <c r="AD204" s="33"/>
      <c r="AE204" s="33"/>
      <c r="AR204" s="164" t="s">
        <v>434</v>
      </c>
      <c r="AT204" s="164" t="s">
        <v>285</v>
      </c>
      <c r="AU204" s="164" t="s">
        <v>82</v>
      </c>
      <c r="AY204" s="18" t="s">
        <v>150</v>
      </c>
      <c r="BE204" s="165">
        <f>IF(N204="základní",J204,0)</f>
        <v>0</v>
      </c>
      <c r="BF204" s="165">
        <f>IF(N204="snížená",J204,0)</f>
        <v>0</v>
      </c>
      <c r="BG204" s="165">
        <f>IF(N204="zákl. přenesená",J204,0)</f>
        <v>0</v>
      </c>
      <c r="BH204" s="165">
        <f>IF(N204="sníž. přenesená",J204,0)</f>
        <v>0</v>
      </c>
      <c r="BI204" s="165">
        <f>IF(N204="nulová",J204,0)</f>
        <v>0</v>
      </c>
      <c r="BJ204" s="18" t="s">
        <v>80</v>
      </c>
      <c r="BK204" s="165">
        <f>ROUND(I204*H204,2)</f>
        <v>0</v>
      </c>
      <c r="BL204" s="18" t="s">
        <v>246</v>
      </c>
      <c r="BM204" s="164" t="s">
        <v>2598</v>
      </c>
    </row>
    <row r="205" spans="1:65" s="2" customFormat="1" ht="36" customHeight="1">
      <c r="A205" s="33"/>
      <c r="B205" s="152"/>
      <c r="C205" s="153" t="s">
        <v>589</v>
      </c>
      <c r="D205" s="153" t="s">
        <v>153</v>
      </c>
      <c r="E205" s="154" t="s">
        <v>2599</v>
      </c>
      <c r="F205" s="155" t="s">
        <v>2600</v>
      </c>
      <c r="G205" s="156" t="s">
        <v>745</v>
      </c>
      <c r="H205" s="157">
        <v>17</v>
      </c>
      <c r="I205" s="158"/>
      <c r="J205" s="159">
        <f>ROUND(I205*H205,2)</f>
        <v>0</v>
      </c>
      <c r="K205" s="155" t="s">
        <v>157</v>
      </c>
      <c r="L205" s="34"/>
      <c r="M205" s="160" t="s">
        <v>3</v>
      </c>
      <c r="N205" s="161" t="s">
        <v>43</v>
      </c>
      <c r="O205" s="54"/>
      <c r="P205" s="162">
        <f>O205*H205</f>
        <v>0</v>
      </c>
      <c r="Q205" s="162">
        <v>1.525E-2</v>
      </c>
      <c r="R205" s="162">
        <f>Q205*H205</f>
        <v>0.25924999999999998</v>
      </c>
      <c r="S205" s="162">
        <v>0</v>
      </c>
      <c r="T205" s="163">
        <f>S205*H205</f>
        <v>0</v>
      </c>
      <c r="U205" s="33"/>
      <c r="V205" s="33"/>
      <c r="W205" s="33"/>
      <c r="X205" s="33"/>
      <c r="Y205" s="33"/>
      <c r="Z205" s="33"/>
      <c r="AA205" s="33"/>
      <c r="AB205" s="33"/>
      <c r="AC205" s="33"/>
      <c r="AD205" s="33"/>
      <c r="AE205" s="33"/>
      <c r="AR205" s="164" t="s">
        <v>246</v>
      </c>
      <c r="AT205" s="164" t="s">
        <v>153</v>
      </c>
      <c r="AU205" s="164" t="s">
        <v>82</v>
      </c>
      <c r="AY205" s="18" t="s">
        <v>150</v>
      </c>
      <c r="BE205" s="165">
        <f>IF(N205="základní",J205,0)</f>
        <v>0</v>
      </c>
      <c r="BF205" s="165">
        <f>IF(N205="snížená",J205,0)</f>
        <v>0</v>
      </c>
      <c r="BG205" s="165">
        <f>IF(N205="zákl. přenesená",J205,0)</f>
        <v>0</v>
      </c>
      <c r="BH205" s="165">
        <f>IF(N205="sníž. přenesená",J205,0)</f>
        <v>0</v>
      </c>
      <c r="BI205" s="165">
        <f>IF(N205="nulová",J205,0)</f>
        <v>0</v>
      </c>
      <c r="BJ205" s="18" t="s">
        <v>80</v>
      </c>
      <c r="BK205" s="165">
        <f>ROUND(I205*H205,2)</f>
        <v>0</v>
      </c>
      <c r="BL205" s="18" t="s">
        <v>246</v>
      </c>
      <c r="BM205" s="164" t="s">
        <v>2601</v>
      </c>
    </row>
    <row r="206" spans="1:65" s="2" customFormat="1" ht="78">
      <c r="A206" s="33"/>
      <c r="B206" s="34"/>
      <c r="C206" s="33"/>
      <c r="D206" s="167" t="s">
        <v>170</v>
      </c>
      <c r="E206" s="33"/>
      <c r="F206" s="178" t="s">
        <v>2602</v>
      </c>
      <c r="G206" s="33"/>
      <c r="H206" s="33"/>
      <c r="I206" s="92"/>
      <c r="J206" s="33"/>
      <c r="K206" s="33"/>
      <c r="L206" s="34"/>
      <c r="M206" s="176"/>
      <c r="N206" s="177"/>
      <c r="O206" s="54"/>
      <c r="P206" s="54"/>
      <c r="Q206" s="54"/>
      <c r="R206" s="54"/>
      <c r="S206" s="54"/>
      <c r="T206" s="55"/>
      <c r="U206" s="33"/>
      <c r="V206" s="33"/>
      <c r="W206" s="33"/>
      <c r="X206" s="33"/>
      <c r="Y206" s="33"/>
      <c r="Z206" s="33"/>
      <c r="AA206" s="33"/>
      <c r="AB206" s="33"/>
      <c r="AC206" s="33"/>
      <c r="AD206" s="33"/>
      <c r="AE206" s="33"/>
      <c r="AT206" s="18" t="s">
        <v>170</v>
      </c>
      <c r="AU206" s="18" t="s">
        <v>82</v>
      </c>
    </row>
    <row r="207" spans="1:65" s="13" customFormat="1">
      <c r="B207" s="166"/>
      <c r="D207" s="167" t="s">
        <v>160</v>
      </c>
      <c r="E207" s="168" t="s">
        <v>3</v>
      </c>
      <c r="F207" s="169" t="s">
        <v>2603</v>
      </c>
      <c r="H207" s="170">
        <v>17</v>
      </c>
      <c r="I207" s="171"/>
      <c r="L207" s="166"/>
      <c r="M207" s="172"/>
      <c r="N207" s="173"/>
      <c r="O207" s="173"/>
      <c r="P207" s="173"/>
      <c r="Q207" s="173"/>
      <c r="R207" s="173"/>
      <c r="S207" s="173"/>
      <c r="T207" s="174"/>
      <c r="AT207" s="168" t="s">
        <v>160</v>
      </c>
      <c r="AU207" s="168" t="s">
        <v>82</v>
      </c>
      <c r="AV207" s="13" t="s">
        <v>82</v>
      </c>
      <c r="AW207" s="13" t="s">
        <v>34</v>
      </c>
      <c r="AX207" s="13" t="s">
        <v>80</v>
      </c>
      <c r="AY207" s="168" t="s">
        <v>150</v>
      </c>
    </row>
    <row r="208" spans="1:65" s="2" customFormat="1" ht="33.75" customHeight="1">
      <c r="A208" s="33"/>
      <c r="B208" s="152"/>
      <c r="C208" s="187" t="s">
        <v>594</v>
      </c>
      <c r="D208" s="187" t="s">
        <v>285</v>
      </c>
      <c r="E208" s="188" t="s">
        <v>2604</v>
      </c>
      <c r="F208" s="189" t="s">
        <v>2605</v>
      </c>
      <c r="G208" s="190" t="s">
        <v>156</v>
      </c>
      <c r="H208" s="191">
        <v>17</v>
      </c>
      <c r="I208" s="192"/>
      <c r="J208" s="193">
        <f>ROUND(I208*H208,2)</f>
        <v>0</v>
      </c>
      <c r="K208" s="189" t="s">
        <v>157</v>
      </c>
      <c r="L208" s="194"/>
      <c r="M208" s="195" t="s">
        <v>3</v>
      </c>
      <c r="N208" s="196" t="s">
        <v>43</v>
      </c>
      <c r="O208" s="54"/>
      <c r="P208" s="162">
        <f>O208*H208</f>
        <v>0</v>
      </c>
      <c r="Q208" s="162">
        <v>6.0000000000000001E-3</v>
      </c>
      <c r="R208" s="162">
        <f>Q208*H208</f>
        <v>0.10200000000000001</v>
      </c>
      <c r="S208" s="162">
        <v>0</v>
      </c>
      <c r="T208" s="163">
        <f>S208*H208</f>
        <v>0</v>
      </c>
      <c r="U208" s="33"/>
      <c r="V208" s="33"/>
      <c r="W208" s="33"/>
      <c r="X208" s="33"/>
      <c r="Y208" s="33"/>
      <c r="Z208" s="33"/>
      <c r="AA208" s="33"/>
      <c r="AB208" s="33"/>
      <c r="AC208" s="33"/>
      <c r="AD208" s="33"/>
      <c r="AE208" s="33"/>
      <c r="AR208" s="164" t="s">
        <v>434</v>
      </c>
      <c r="AT208" s="164" t="s">
        <v>285</v>
      </c>
      <c r="AU208" s="164" t="s">
        <v>82</v>
      </c>
      <c r="AY208" s="18" t="s">
        <v>150</v>
      </c>
      <c r="BE208" s="165">
        <f>IF(N208="základní",J208,0)</f>
        <v>0</v>
      </c>
      <c r="BF208" s="165">
        <f>IF(N208="snížená",J208,0)</f>
        <v>0</v>
      </c>
      <c r="BG208" s="165">
        <f>IF(N208="zákl. přenesená",J208,0)</f>
        <v>0</v>
      </c>
      <c r="BH208" s="165">
        <f>IF(N208="sníž. přenesená",J208,0)</f>
        <v>0</v>
      </c>
      <c r="BI208" s="165">
        <f>IF(N208="nulová",J208,0)</f>
        <v>0</v>
      </c>
      <c r="BJ208" s="18" t="s">
        <v>80</v>
      </c>
      <c r="BK208" s="165">
        <f>ROUND(I208*H208,2)</f>
        <v>0</v>
      </c>
      <c r="BL208" s="18" t="s">
        <v>246</v>
      </c>
      <c r="BM208" s="164" t="s">
        <v>2606</v>
      </c>
    </row>
    <row r="209" spans="1:65" s="2" customFormat="1" ht="36" customHeight="1">
      <c r="A209" s="33"/>
      <c r="B209" s="152"/>
      <c r="C209" s="153" t="s">
        <v>599</v>
      </c>
      <c r="D209" s="153" t="s">
        <v>153</v>
      </c>
      <c r="E209" s="154" t="s">
        <v>2607</v>
      </c>
      <c r="F209" s="155" t="s">
        <v>2608</v>
      </c>
      <c r="G209" s="156" t="s">
        <v>745</v>
      </c>
      <c r="H209" s="157">
        <v>4</v>
      </c>
      <c r="I209" s="158"/>
      <c r="J209" s="159">
        <f>ROUND(I209*H209,2)</f>
        <v>0</v>
      </c>
      <c r="K209" s="155" t="s">
        <v>157</v>
      </c>
      <c r="L209" s="34"/>
      <c r="M209" s="160" t="s">
        <v>3</v>
      </c>
      <c r="N209" s="161" t="s">
        <v>43</v>
      </c>
      <c r="O209" s="54"/>
      <c r="P209" s="162">
        <f>O209*H209</f>
        <v>0</v>
      </c>
      <c r="Q209" s="162">
        <v>1.528E-2</v>
      </c>
      <c r="R209" s="162">
        <f>Q209*H209</f>
        <v>6.1120000000000001E-2</v>
      </c>
      <c r="S209" s="162">
        <v>0</v>
      </c>
      <c r="T209" s="163">
        <f>S209*H209</f>
        <v>0</v>
      </c>
      <c r="U209" s="33"/>
      <c r="V209" s="33"/>
      <c r="W209" s="33"/>
      <c r="X209" s="33"/>
      <c r="Y209" s="33"/>
      <c r="Z209" s="33"/>
      <c r="AA209" s="33"/>
      <c r="AB209" s="33"/>
      <c r="AC209" s="33"/>
      <c r="AD209" s="33"/>
      <c r="AE209" s="33"/>
      <c r="AR209" s="164" t="s">
        <v>246</v>
      </c>
      <c r="AT209" s="164" t="s">
        <v>153</v>
      </c>
      <c r="AU209" s="164" t="s">
        <v>82</v>
      </c>
      <c r="AY209" s="18" t="s">
        <v>150</v>
      </c>
      <c r="BE209" s="165">
        <f>IF(N209="základní",J209,0)</f>
        <v>0</v>
      </c>
      <c r="BF209" s="165">
        <f>IF(N209="snížená",J209,0)</f>
        <v>0</v>
      </c>
      <c r="BG209" s="165">
        <f>IF(N209="zákl. přenesená",J209,0)</f>
        <v>0</v>
      </c>
      <c r="BH209" s="165">
        <f>IF(N209="sníž. přenesená",J209,0)</f>
        <v>0</v>
      </c>
      <c r="BI209" s="165">
        <f>IF(N209="nulová",J209,0)</f>
        <v>0</v>
      </c>
      <c r="BJ209" s="18" t="s">
        <v>80</v>
      </c>
      <c r="BK209" s="165">
        <f>ROUND(I209*H209,2)</f>
        <v>0</v>
      </c>
      <c r="BL209" s="18" t="s">
        <v>246</v>
      </c>
      <c r="BM209" s="164" t="s">
        <v>2609</v>
      </c>
    </row>
    <row r="210" spans="1:65" s="2" customFormat="1" ht="78">
      <c r="A210" s="33"/>
      <c r="B210" s="34"/>
      <c r="C210" s="33"/>
      <c r="D210" s="167" t="s">
        <v>170</v>
      </c>
      <c r="E210" s="33"/>
      <c r="F210" s="178" t="s">
        <v>2602</v>
      </c>
      <c r="G210" s="33"/>
      <c r="H210" s="33"/>
      <c r="I210" s="92"/>
      <c r="J210" s="33"/>
      <c r="K210" s="33"/>
      <c r="L210" s="34"/>
      <c r="M210" s="176"/>
      <c r="N210" s="177"/>
      <c r="O210" s="54"/>
      <c r="P210" s="54"/>
      <c r="Q210" s="54"/>
      <c r="R210" s="54"/>
      <c r="S210" s="54"/>
      <c r="T210" s="55"/>
      <c r="U210" s="33"/>
      <c r="V210" s="33"/>
      <c r="W210" s="33"/>
      <c r="X210" s="33"/>
      <c r="Y210" s="33"/>
      <c r="Z210" s="33"/>
      <c r="AA210" s="33"/>
      <c r="AB210" s="33"/>
      <c r="AC210" s="33"/>
      <c r="AD210" s="33"/>
      <c r="AE210" s="33"/>
      <c r="AT210" s="18" t="s">
        <v>170</v>
      </c>
      <c r="AU210" s="18" t="s">
        <v>82</v>
      </c>
    </row>
    <row r="211" spans="1:65" s="2" customFormat="1" ht="24" customHeight="1">
      <c r="A211" s="33"/>
      <c r="B211" s="152"/>
      <c r="C211" s="153" t="s">
        <v>604</v>
      </c>
      <c r="D211" s="153" t="s">
        <v>153</v>
      </c>
      <c r="E211" s="154" t="s">
        <v>2610</v>
      </c>
      <c r="F211" s="155" t="s">
        <v>2611</v>
      </c>
      <c r="G211" s="156" t="s">
        <v>745</v>
      </c>
      <c r="H211" s="157">
        <v>3</v>
      </c>
      <c r="I211" s="158"/>
      <c r="J211" s="159">
        <f>ROUND(I211*H211,2)</f>
        <v>0</v>
      </c>
      <c r="K211" s="155" t="s">
        <v>157</v>
      </c>
      <c r="L211" s="34"/>
      <c r="M211" s="160" t="s">
        <v>3</v>
      </c>
      <c r="N211" s="161" t="s">
        <v>43</v>
      </c>
      <c r="O211" s="54"/>
      <c r="P211" s="162">
        <f>O211*H211</f>
        <v>0</v>
      </c>
      <c r="Q211" s="162">
        <v>1.0749999999999999E-2</v>
      </c>
      <c r="R211" s="162">
        <f>Q211*H211</f>
        <v>3.2250000000000001E-2</v>
      </c>
      <c r="S211" s="162">
        <v>0</v>
      </c>
      <c r="T211" s="163">
        <f>S211*H211</f>
        <v>0</v>
      </c>
      <c r="U211" s="33"/>
      <c r="V211" s="33"/>
      <c r="W211" s="33"/>
      <c r="X211" s="33"/>
      <c r="Y211" s="33"/>
      <c r="Z211" s="33"/>
      <c r="AA211" s="33"/>
      <c r="AB211" s="33"/>
      <c r="AC211" s="33"/>
      <c r="AD211" s="33"/>
      <c r="AE211" s="33"/>
      <c r="AR211" s="164" t="s">
        <v>246</v>
      </c>
      <c r="AT211" s="164" t="s">
        <v>153</v>
      </c>
      <c r="AU211" s="164" t="s">
        <v>82</v>
      </c>
      <c r="AY211" s="18" t="s">
        <v>150</v>
      </c>
      <c r="BE211" s="165">
        <f>IF(N211="základní",J211,0)</f>
        <v>0</v>
      </c>
      <c r="BF211" s="165">
        <f>IF(N211="snížená",J211,0)</f>
        <v>0</v>
      </c>
      <c r="BG211" s="165">
        <f>IF(N211="zákl. přenesená",J211,0)</f>
        <v>0</v>
      </c>
      <c r="BH211" s="165">
        <f>IF(N211="sníž. přenesená",J211,0)</f>
        <v>0</v>
      </c>
      <c r="BI211" s="165">
        <f>IF(N211="nulová",J211,0)</f>
        <v>0</v>
      </c>
      <c r="BJ211" s="18" t="s">
        <v>80</v>
      </c>
      <c r="BK211" s="165">
        <f>ROUND(I211*H211,2)</f>
        <v>0</v>
      </c>
      <c r="BL211" s="18" t="s">
        <v>246</v>
      </c>
      <c r="BM211" s="164" t="s">
        <v>2612</v>
      </c>
    </row>
    <row r="212" spans="1:65" s="2" customFormat="1" ht="78">
      <c r="A212" s="33"/>
      <c r="B212" s="34"/>
      <c r="C212" s="33"/>
      <c r="D212" s="167" t="s">
        <v>170</v>
      </c>
      <c r="E212" s="33"/>
      <c r="F212" s="178" t="s">
        <v>2602</v>
      </c>
      <c r="G212" s="33"/>
      <c r="H212" s="33"/>
      <c r="I212" s="92"/>
      <c r="J212" s="33"/>
      <c r="K212" s="33"/>
      <c r="L212" s="34"/>
      <c r="M212" s="176"/>
      <c r="N212" s="177"/>
      <c r="O212" s="54"/>
      <c r="P212" s="54"/>
      <c r="Q212" s="54"/>
      <c r="R212" s="54"/>
      <c r="S212" s="54"/>
      <c r="T212" s="55"/>
      <c r="U212" s="33"/>
      <c r="V212" s="33"/>
      <c r="W212" s="33"/>
      <c r="X212" s="33"/>
      <c r="Y212" s="33"/>
      <c r="Z212" s="33"/>
      <c r="AA212" s="33"/>
      <c r="AB212" s="33"/>
      <c r="AC212" s="33"/>
      <c r="AD212" s="33"/>
      <c r="AE212" s="33"/>
      <c r="AT212" s="18" t="s">
        <v>170</v>
      </c>
      <c r="AU212" s="18" t="s">
        <v>82</v>
      </c>
    </row>
    <row r="213" spans="1:65" s="2" customFormat="1" ht="16.5" customHeight="1">
      <c r="A213" s="33"/>
      <c r="B213" s="152"/>
      <c r="C213" s="187" t="s">
        <v>609</v>
      </c>
      <c r="D213" s="187" t="s">
        <v>285</v>
      </c>
      <c r="E213" s="188" t="s">
        <v>2613</v>
      </c>
      <c r="F213" s="189" t="s">
        <v>2614</v>
      </c>
      <c r="G213" s="190" t="s">
        <v>156</v>
      </c>
      <c r="H213" s="191">
        <v>3</v>
      </c>
      <c r="I213" s="192"/>
      <c r="J213" s="193">
        <f>ROUND(I213*H213,2)</f>
        <v>0</v>
      </c>
      <c r="K213" s="189" t="s">
        <v>157</v>
      </c>
      <c r="L213" s="194"/>
      <c r="M213" s="195" t="s">
        <v>3</v>
      </c>
      <c r="N213" s="196" t="s">
        <v>43</v>
      </c>
      <c r="O213" s="54"/>
      <c r="P213" s="162">
        <f>O213*H213</f>
        <v>0</v>
      </c>
      <c r="Q213" s="162">
        <v>6.0000000000000001E-3</v>
      </c>
      <c r="R213" s="162">
        <f>Q213*H213</f>
        <v>1.8000000000000002E-2</v>
      </c>
      <c r="S213" s="162">
        <v>0</v>
      </c>
      <c r="T213" s="163">
        <f>S213*H213</f>
        <v>0</v>
      </c>
      <c r="U213" s="33"/>
      <c r="V213" s="33"/>
      <c r="W213" s="33"/>
      <c r="X213" s="33"/>
      <c r="Y213" s="33"/>
      <c r="Z213" s="33"/>
      <c r="AA213" s="33"/>
      <c r="AB213" s="33"/>
      <c r="AC213" s="33"/>
      <c r="AD213" s="33"/>
      <c r="AE213" s="33"/>
      <c r="AR213" s="164" t="s">
        <v>434</v>
      </c>
      <c r="AT213" s="164" t="s">
        <v>285</v>
      </c>
      <c r="AU213" s="164" t="s">
        <v>82</v>
      </c>
      <c r="AY213" s="18" t="s">
        <v>150</v>
      </c>
      <c r="BE213" s="165">
        <f>IF(N213="základní",J213,0)</f>
        <v>0</v>
      </c>
      <c r="BF213" s="165">
        <f>IF(N213="snížená",J213,0)</f>
        <v>0</v>
      </c>
      <c r="BG213" s="165">
        <f>IF(N213="zákl. přenesená",J213,0)</f>
        <v>0</v>
      </c>
      <c r="BH213" s="165">
        <f>IF(N213="sníž. přenesená",J213,0)</f>
        <v>0</v>
      </c>
      <c r="BI213" s="165">
        <f>IF(N213="nulová",J213,0)</f>
        <v>0</v>
      </c>
      <c r="BJ213" s="18" t="s">
        <v>80</v>
      </c>
      <c r="BK213" s="165">
        <f>ROUND(I213*H213,2)</f>
        <v>0</v>
      </c>
      <c r="BL213" s="18" t="s">
        <v>246</v>
      </c>
      <c r="BM213" s="164" t="s">
        <v>2615</v>
      </c>
    </row>
    <row r="214" spans="1:65" s="2" customFormat="1" ht="36" customHeight="1">
      <c r="A214" s="33"/>
      <c r="B214" s="152"/>
      <c r="C214" s="153" t="s">
        <v>615</v>
      </c>
      <c r="D214" s="153" t="s">
        <v>153</v>
      </c>
      <c r="E214" s="154" t="s">
        <v>2616</v>
      </c>
      <c r="F214" s="155" t="s">
        <v>2617</v>
      </c>
      <c r="G214" s="156" t="s">
        <v>745</v>
      </c>
      <c r="H214" s="157">
        <v>1</v>
      </c>
      <c r="I214" s="158"/>
      <c r="J214" s="159">
        <f>ROUND(I214*H214,2)</f>
        <v>0</v>
      </c>
      <c r="K214" s="155" t="s">
        <v>157</v>
      </c>
      <c r="L214" s="34"/>
      <c r="M214" s="160" t="s">
        <v>3</v>
      </c>
      <c r="N214" s="161" t="s">
        <v>43</v>
      </c>
      <c r="O214" s="54"/>
      <c r="P214" s="162">
        <f>O214*H214</f>
        <v>0</v>
      </c>
      <c r="Q214" s="162">
        <v>4.9300000000000004E-3</v>
      </c>
      <c r="R214" s="162">
        <f>Q214*H214</f>
        <v>4.9300000000000004E-3</v>
      </c>
      <c r="S214" s="162">
        <v>0</v>
      </c>
      <c r="T214" s="163">
        <f>S214*H214</f>
        <v>0</v>
      </c>
      <c r="U214" s="33"/>
      <c r="V214" s="33"/>
      <c r="W214" s="33"/>
      <c r="X214" s="33"/>
      <c r="Y214" s="33"/>
      <c r="Z214" s="33"/>
      <c r="AA214" s="33"/>
      <c r="AB214" s="33"/>
      <c r="AC214" s="33"/>
      <c r="AD214" s="33"/>
      <c r="AE214" s="33"/>
      <c r="AR214" s="164" t="s">
        <v>246</v>
      </c>
      <c r="AT214" s="164" t="s">
        <v>153</v>
      </c>
      <c r="AU214" s="164" t="s">
        <v>82</v>
      </c>
      <c r="AY214" s="18" t="s">
        <v>150</v>
      </c>
      <c r="BE214" s="165">
        <f>IF(N214="základní",J214,0)</f>
        <v>0</v>
      </c>
      <c r="BF214" s="165">
        <f>IF(N214="snížená",J214,0)</f>
        <v>0</v>
      </c>
      <c r="BG214" s="165">
        <f>IF(N214="zákl. přenesená",J214,0)</f>
        <v>0</v>
      </c>
      <c r="BH214" s="165">
        <f>IF(N214="sníž. přenesená",J214,0)</f>
        <v>0</v>
      </c>
      <c r="BI214" s="165">
        <f>IF(N214="nulová",J214,0)</f>
        <v>0</v>
      </c>
      <c r="BJ214" s="18" t="s">
        <v>80</v>
      </c>
      <c r="BK214" s="165">
        <f>ROUND(I214*H214,2)</f>
        <v>0</v>
      </c>
      <c r="BL214" s="18" t="s">
        <v>246</v>
      </c>
      <c r="BM214" s="164" t="s">
        <v>2618</v>
      </c>
    </row>
    <row r="215" spans="1:65" s="2" customFormat="1" ht="39">
      <c r="A215" s="33"/>
      <c r="B215" s="34"/>
      <c r="C215" s="33"/>
      <c r="D215" s="167" t="s">
        <v>170</v>
      </c>
      <c r="E215" s="33"/>
      <c r="F215" s="178" t="s">
        <v>2619</v>
      </c>
      <c r="G215" s="33"/>
      <c r="H215" s="33"/>
      <c r="I215" s="92"/>
      <c r="J215" s="33"/>
      <c r="K215" s="33"/>
      <c r="L215" s="34"/>
      <c r="M215" s="176"/>
      <c r="N215" s="177"/>
      <c r="O215" s="54"/>
      <c r="P215" s="54"/>
      <c r="Q215" s="54"/>
      <c r="R215" s="54"/>
      <c r="S215" s="54"/>
      <c r="T215" s="55"/>
      <c r="U215" s="33"/>
      <c r="V215" s="33"/>
      <c r="W215" s="33"/>
      <c r="X215" s="33"/>
      <c r="Y215" s="33"/>
      <c r="Z215" s="33"/>
      <c r="AA215" s="33"/>
      <c r="AB215" s="33"/>
      <c r="AC215" s="33"/>
      <c r="AD215" s="33"/>
      <c r="AE215" s="33"/>
      <c r="AT215" s="18" t="s">
        <v>170</v>
      </c>
      <c r="AU215" s="18" t="s">
        <v>82</v>
      </c>
    </row>
    <row r="216" spans="1:65" s="2" customFormat="1" ht="24" customHeight="1">
      <c r="A216" s="33"/>
      <c r="B216" s="152"/>
      <c r="C216" s="153" t="s">
        <v>620</v>
      </c>
      <c r="D216" s="153" t="s">
        <v>153</v>
      </c>
      <c r="E216" s="154" t="s">
        <v>2620</v>
      </c>
      <c r="F216" s="155" t="s">
        <v>2621</v>
      </c>
      <c r="G216" s="156" t="s">
        <v>745</v>
      </c>
      <c r="H216" s="157">
        <v>2</v>
      </c>
      <c r="I216" s="158"/>
      <c r="J216" s="159">
        <f>ROUND(I216*H216,2)</f>
        <v>0</v>
      </c>
      <c r="K216" s="155" t="s">
        <v>157</v>
      </c>
      <c r="L216" s="34"/>
      <c r="M216" s="160" t="s">
        <v>3</v>
      </c>
      <c r="N216" s="161" t="s">
        <v>43</v>
      </c>
      <c r="O216" s="54"/>
      <c r="P216" s="162">
        <f>O216*H216</f>
        <v>0</v>
      </c>
      <c r="Q216" s="162">
        <v>9.8300000000000002E-3</v>
      </c>
      <c r="R216" s="162">
        <f>Q216*H216</f>
        <v>1.966E-2</v>
      </c>
      <c r="S216" s="162">
        <v>0</v>
      </c>
      <c r="T216" s="163">
        <f>S216*H216</f>
        <v>0</v>
      </c>
      <c r="U216" s="33"/>
      <c r="V216" s="33"/>
      <c r="W216" s="33"/>
      <c r="X216" s="33"/>
      <c r="Y216" s="33"/>
      <c r="Z216" s="33"/>
      <c r="AA216" s="33"/>
      <c r="AB216" s="33"/>
      <c r="AC216" s="33"/>
      <c r="AD216" s="33"/>
      <c r="AE216" s="33"/>
      <c r="AR216" s="164" t="s">
        <v>246</v>
      </c>
      <c r="AT216" s="164" t="s">
        <v>153</v>
      </c>
      <c r="AU216" s="164" t="s">
        <v>82</v>
      </c>
      <c r="AY216" s="18" t="s">
        <v>150</v>
      </c>
      <c r="BE216" s="165">
        <f>IF(N216="základní",J216,0)</f>
        <v>0</v>
      </c>
      <c r="BF216" s="165">
        <f>IF(N216="snížená",J216,0)</f>
        <v>0</v>
      </c>
      <c r="BG216" s="165">
        <f>IF(N216="zákl. přenesená",J216,0)</f>
        <v>0</v>
      </c>
      <c r="BH216" s="165">
        <f>IF(N216="sníž. přenesená",J216,0)</f>
        <v>0</v>
      </c>
      <c r="BI216" s="165">
        <f>IF(N216="nulová",J216,0)</f>
        <v>0</v>
      </c>
      <c r="BJ216" s="18" t="s">
        <v>80</v>
      </c>
      <c r="BK216" s="165">
        <f>ROUND(I216*H216,2)</f>
        <v>0</v>
      </c>
      <c r="BL216" s="18" t="s">
        <v>246</v>
      </c>
      <c r="BM216" s="164" t="s">
        <v>2622</v>
      </c>
    </row>
    <row r="217" spans="1:65" s="2" customFormat="1" ht="39">
      <c r="A217" s="33"/>
      <c r="B217" s="34"/>
      <c r="C217" s="33"/>
      <c r="D217" s="167" t="s">
        <v>170</v>
      </c>
      <c r="E217" s="33"/>
      <c r="F217" s="178" t="s">
        <v>2619</v>
      </c>
      <c r="G217" s="33"/>
      <c r="H217" s="33"/>
      <c r="I217" s="92"/>
      <c r="J217" s="33"/>
      <c r="K217" s="33"/>
      <c r="L217" s="34"/>
      <c r="M217" s="176"/>
      <c r="N217" s="177"/>
      <c r="O217" s="54"/>
      <c r="P217" s="54"/>
      <c r="Q217" s="54"/>
      <c r="R217" s="54"/>
      <c r="S217" s="54"/>
      <c r="T217" s="55"/>
      <c r="U217" s="33"/>
      <c r="V217" s="33"/>
      <c r="W217" s="33"/>
      <c r="X217" s="33"/>
      <c r="Y217" s="33"/>
      <c r="Z217" s="33"/>
      <c r="AA217" s="33"/>
      <c r="AB217" s="33"/>
      <c r="AC217" s="33"/>
      <c r="AD217" s="33"/>
      <c r="AE217" s="33"/>
      <c r="AT217" s="18" t="s">
        <v>170</v>
      </c>
      <c r="AU217" s="18" t="s">
        <v>82</v>
      </c>
    </row>
    <row r="218" spans="1:65" s="13" customFormat="1">
      <c r="B218" s="166"/>
      <c r="D218" s="167" t="s">
        <v>160</v>
      </c>
      <c r="E218" s="168" t="s">
        <v>3</v>
      </c>
      <c r="F218" s="169" t="s">
        <v>2562</v>
      </c>
      <c r="H218" s="170">
        <v>2</v>
      </c>
      <c r="I218" s="171"/>
      <c r="L218" s="166"/>
      <c r="M218" s="172"/>
      <c r="N218" s="173"/>
      <c r="O218" s="173"/>
      <c r="P218" s="173"/>
      <c r="Q218" s="173"/>
      <c r="R218" s="173"/>
      <c r="S218" s="173"/>
      <c r="T218" s="174"/>
      <c r="AT218" s="168" t="s">
        <v>160</v>
      </c>
      <c r="AU218" s="168" t="s">
        <v>82</v>
      </c>
      <c r="AV218" s="13" t="s">
        <v>82</v>
      </c>
      <c r="AW218" s="13" t="s">
        <v>34</v>
      </c>
      <c r="AX218" s="13" t="s">
        <v>80</v>
      </c>
      <c r="AY218" s="168" t="s">
        <v>150</v>
      </c>
    </row>
    <row r="219" spans="1:65" s="2" customFormat="1" ht="16.5" customHeight="1">
      <c r="A219" s="33"/>
      <c r="B219" s="152"/>
      <c r="C219" s="153" t="s">
        <v>625</v>
      </c>
      <c r="D219" s="153" t="s">
        <v>153</v>
      </c>
      <c r="E219" s="154" t="s">
        <v>2623</v>
      </c>
      <c r="F219" s="155" t="s">
        <v>2624</v>
      </c>
      <c r="G219" s="156" t="s">
        <v>745</v>
      </c>
      <c r="H219" s="157">
        <v>2</v>
      </c>
      <c r="I219" s="158"/>
      <c r="J219" s="159">
        <f>ROUND(I219*H219,2)</f>
        <v>0</v>
      </c>
      <c r="K219" s="155" t="s">
        <v>157</v>
      </c>
      <c r="L219" s="34"/>
      <c r="M219" s="160" t="s">
        <v>3</v>
      </c>
      <c r="N219" s="161" t="s">
        <v>43</v>
      </c>
      <c r="O219" s="54"/>
      <c r="P219" s="162">
        <f>O219*H219</f>
        <v>0</v>
      </c>
      <c r="Q219" s="162">
        <v>5.9000000000000003E-4</v>
      </c>
      <c r="R219" s="162">
        <f>Q219*H219</f>
        <v>1.1800000000000001E-3</v>
      </c>
      <c r="S219" s="162">
        <v>0</v>
      </c>
      <c r="T219" s="163">
        <f>S219*H219</f>
        <v>0</v>
      </c>
      <c r="U219" s="33"/>
      <c r="V219" s="33"/>
      <c r="W219" s="33"/>
      <c r="X219" s="33"/>
      <c r="Y219" s="33"/>
      <c r="Z219" s="33"/>
      <c r="AA219" s="33"/>
      <c r="AB219" s="33"/>
      <c r="AC219" s="33"/>
      <c r="AD219" s="33"/>
      <c r="AE219" s="33"/>
      <c r="AR219" s="164" t="s">
        <v>246</v>
      </c>
      <c r="AT219" s="164" t="s">
        <v>153</v>
      </c>
      <c r="AU219" s="164" t="s">
        <v>82</v>
      </c>
      <c r="AY219" s="18" t="s">
        <v>150</v>
      </c>
      <c r="BE219" s="165">
        <f>IF(N219="základní",J219,0)</f>
        <v>0</v>
      </c>
      <c r="BF219" s="165">
        <f>IF(N219="snížená",J219,0)</f>
        <v>0</v>
      </c>
      <c r="BG219" s="165">
        <f>IF(N219="zákl. přenesená",J219,0)</f>
        <v>0</v>
      </c>
      <c r="BH219" s="165">
        <f>IF(N219="sníž. přenesená",J219,0)</f>
        <v>0</v>
      </c>
      <c r="BI219" s="165">
        <f>IF(N219="nulová",J219,0)</f>
        <v>0</v>
      </c>
      <c r="BJ219" s="18" t="s">
        <v>80</v>
      </c>
      <c r="BK219" s="165">
        <f>ROUND(I219*H219,2)</f>
        <v>0</v>
      </c>
      <c r="BL219" s="18" t="s">
        <v>246</v>
      </c>
      <c r="BM219" s="164" t="s">
        <v>2625</v>
      </c>
    </row>
    <row r="220" spans="1:65" s="2" customFormat="1" ht="16.5" customHeight="1">
      <c r="A220" s="33"/>
      <c r="B220" s="152"/>
      <c r="C220" s="187" t="s">
        <v>650</v>
      </c>
      <c r="D220" s="187" t="s">
        <v>285</v>
      </c>
      <c r="E220" s="188" t="s">
        <v>2626</v>
      </c>
      <c r="F220" s="189" t="s">
        <v>2627</v>
      </c>
      <c r="G220" s="190" t="s">
        <v>156</v>
      </c>
      <c r="H220" s="191">
        <v>2</v>
      </c>
      <c r="I220" s="192"/>
      <c r="J220" s="193">
        <f>ROUND(I220*H220,2)</f>
        <v>0</v>
      </c>
      <c r="K220" s="189" t="s">
        <v>157</v>
      </c>
      <c r="L220" s="194"/>
      <c r="M220" s="195" t="s">
        <v>3</v>
      </c>
      <c r="N220" s="196" t="s">
        <v>43</v>
      </c>
      <c r="O220" s="54"/>
      <c r="P220" s="162">
        <f>O220*H220</f>
        <v>0</v>
      </c>
      <c r="Q220" s="162">
        <v>6.0000000000000001E-3</v>
      </c>
      <c r="R220" s="162">
        <f>Q220*H220</f>
        <v>1.2E-2</v>
      </c>
      <c r="S220" s="162">
        <v>0</v>
      </c>
      <c r="T220" s="163">
        <f>S220*H220</f>
        <v>0</v>
      </c>
      <c r="U220" s="33"/>
      <c r="V220" s="33"/>
      <c r="W220" s="33"/>
      <c r="X220" s="33"/>
      <c r="Y220" s="33"/>
      <c r="Z220" s="33"/>
      <c r="AA220" s="33"/>
      <c r="AB220" s="33"/>
      <c r="AC220" s="33"/>
      <c r="AD220" s="33"/>
      <c r="AE220" s="33"/>
      <c r="AR220" s="164" t="s">
        <v>434</v>
      </c>
      <c r="AT220" s="164" t="s">
        <v>285</v>
      </c>
      <c r="AU220" s="164" t="s">
        <v>82</v>
      </c>
      <c r="AY220" s="18" t="s">
        <v>150</v>
      </c>
      <c r="BE220" s="165">
        <f>IF(N220="základní",J220,0)</f>
        <v>0</v>
      </c>
      <c r="BF220" s="165">
        <f>IF(N220="snížená",J220,0)</f>
        <v>0</v>
      </c>
      <c r="BG220" s="165">
        <f>IF(N220="zákl. přenesená",J220,0)</f>
        <v>0</v>
      </c>
      <c r="BH220" s="165">
        <f>IF(N220="sníž. přenesená",J220,0)</f>
        <v>0</v>
      </c>
      <c r="BI220" s="165">
        <f>IF(N220="nulová",J220,0)</f>
        <v>0</v>
      </c>
      <c r="BJ220" s="18" t="s">
        <v>80</v>
      </c>
      <c r="BK220" s="165">
        <f>ROUND(I220*H220,2)</f>
        <v>0</v>
      </c>
      <c r="BL220" s="18" t="s">
        <v>246</v>
      </c>
      <c r="BM220" s="164" t="s">
        <v>2628</v>
      </c>
    </row>
    <row r="221" spans="1:65" s="2" customFormat="1" ht="24" customHeight="1">
      <c r="A221" s="33"/>
      <c r="B221" s="152"/>
      <c r="C221" s="153" t="s">
        <v>655</v>
      </c>
      <c r="D221" s="153" t="s">
        <v>153</v>
      </c>
      <c r="E221" s="154" t="s">
        <v>2629</v>
      </c>
      <c r="F221" s="155" t="s">
        <v>2630</v>
      </c>
      <c r="G221" s="156" t="s">
        <v>745</v>
      </c>
      <c r="H221" s="157">
        <v>73</v>
      </c>
      <c r="I221" s="158"/>
      <c r="J221" s="159">
        <f>ROUND(I221*H221,2)</f>
        <v>0</v>
      </c>
      <c r="K221" s="155" t="s">
        <v>157</v>
      </c>
      <c r="L221" s="34"/>
      <c r="M221" s="160" t="s">
        <v>3</v>
      </c>
      <c r="N221" s="161" t="s">
        <v>43</v>
      </c>
      <c r="O221" s="54"/>
      <c r="P221" s="162">
        <f>O221*H221</f>
        <v>0</v>
      </c>
      <c r="Q221" s="162">
        <v>2.9999999999999997E-4</v>
      </c>
      <c r="R221" s="162">
        <f>Q221*H221</f>
        <v>2.1899999999999999E-2</v>
      </c>
      <c r="S221" s="162">
        <v>0</v>
      </c>
      <c r="T221" s="163">
        <f>S221*H221</f>
        <v>0</v>
      </c>
      <c r="U221" s="33"/>
      <c r="V221" s="33"/>
      <c r="W221" s="33"/>
      <c r="X221" s="33"/>
      <c r="Y221" s="33"/>
      <c r="Z221" s="33"/>
      <c r="AA221" s="33"/>
      <c r="AB221" s="33"/>
      <c r="AC221" s="33"/>
      <c r="AD221" s="33"/>
      <c r="AE221" s="33"/>
      <c r="AR221" s="164" t="s">
        <v>246</v>
      </c>
      <c r="AT221" s="164" t="s">
        <v>153</v>
      </c>
      <c r="AU221" s="164" t="s">
        <v>82</v>
      </c>
      <c r="AY221" s="18" t="s">
        <v>150</v>
      </c>
      <c r="BE221" s="165">
        <f>IF(N221="základní",J221,0)</f>
        <v>0</v>
      </c>
      <c r="BF221" s="165">
        <f>IF(N221="snížená",J221,0)</f>
        <v>0</v>
      </c>
      <c r="BG221" s="165">
        <f>IF(N221="zákl. přenesená",J221,0)</f>
        <v>0</v>
      </c>
      <c r="BH221" s="165">
        <f>IF(N221="sníž. přenesená",J221,0)</f>
        <v>0</v>
      </c>
      <c r="BI221" s="165">
        <f>IF(N221="nulová",J221,0)</f>
        <v>0</v>
      </c>
      <c r="BJ221" s="18" t="s">
        <v>80</v>
      </c>
      <c r="BK221" s="165">
        <f>ROUND(I221*H221,2)</f>
        <v>0</v>
      </c>
      <c r="BL221" s="18" t="s">
        <v>246</v>
      </c>
      <c r="BM221" s="164" t="s">
        <v>2631</v>
      </c>
    </row>
    <row r="222" spans="1:65" s="13" customFormat="1">
      <c r="B222" s="166"/>
      <c r="D222" s="167" t="s">
        <v>160</v>
      </c>
      <c r="E222" s="168" t="s">
        <v>3</v>
      </c>
      <c r="F222" s="169" t="s">
        <v>2632</v>
      </c>
      <c r="H222" s="170">
        <v>73</v>
      </c>
      <c r="I222" s="171"/>
      <c r="L222" s="166"/>
      <c r="M222" s="172"/>
      <c r="N222" s="173"/>
      <c r="O222" s="173"/>
      <c r="P222" s="173"/>
      <c r="Q222" s="173"/>
      <c r="R222" s="173"/>
      <c r="S222" s="173"/>
      <c r="T222" s="174"/>
      <c r="AT222" s="168" t="s">
        <v>160</v>
      </c>
      <c r="AU222" s="168" t="s">
        <v>82</v>
      </c>
      <c r="AV222" s="13" t="s">
        <v>82</v>
      </c>
      <c r="AW222" s="13" t="s">
        <v>34</v>
      </c>
      <c r="AX222" s="13" t="s">
        <v>80</v>
      </c>
      <c r="AY222" s="168" t="s">
        <v>150</v>
      </c>
    </row>
    <row r="223" spans="1:65" s="2" customFormat="1" ht="16.5" customHeight="1">
      <c r="A223" s="33"/>
      <c r="B223" s="152"/>
      <c r="C223" s="187" t="s">
        <v>661</v>
      </c>
      <c r="D223" s="187" t="s">
        <v>285</v>
      </c>
      <c r="E223" s="188" t="s">
        <v>2633</v>
      </c>
      <c r="F223" s="189" t="s">
        <v>2634</v>
      </c>
      <c r="G223" s="190" t="s">
        <v>451</v>
      </c>
      <c r="H223" s="191">
        <v>36.5</v>
      </c>
      <c r="I223" s="192"/>
      <c r="J223" s="193">
        <f>ROUND(I223*H223,2)</f>
        <v>0</v>
      </c>
      <c r="K223" s="189" t="s">
        <v>157</v>
      </c>
      <c r="L223" s="194"/>
      <c r="M223" s="195" t="s">
        <v>3</v>
      </c>
      <c r="N223" s="196" t="s">
        <v>43</v>
      </c>
      <c r="O223" s="54"/>
      <c r="P223" s="162">
        <f>O223*H223</f>
        <v>0</v>
      </c>
      <c r="Q223" s="162">
        <v>2.5000000000000001E-4</v>
      </c>
      <c r="R223" s="162">
        <f>Q223*H223</f>
        <v>9.1249999999999994E-3</v>
      </c>
      <c r="S223" s="162">
        <v>0</v>
      </c>
      <c r="T223" s="163">
        <f>S223*H223</f>
        <v>0</v>
      </c>
      <c r="U223" s="33"/>
      <c r="V223" s="33"/>
      <c r="W223" s="33"/>
      <c r="X223" s="33"/>
      <c r="Y223" s="33"/>
      <c r="Z223" s="33"/>
      <c r="AA223" s="33"/>
      <c r="AB223" s="33"/>
      <c r="AC223" s="33"/>
      <c r="AD223" s="33"/>
      <c r="AE223" s="33"/>
      <c r="AR223" s="164" t="s">
        <v>434</v>
      </c>
      <c r="AT223" s="164" t="s">
        <v>285</v>
      </c>
      <c r="AU223" s="164" t="s">
        <v>82</v>
      </c>
      <c r="AY223" s="18" t="s">
        <v>150</v>
      </c>
      <c r="BE223" s="165">
        <f>IF(N223="základní",J223,0)</f>
        <v>0</v>
      </c>
      <c r="BF223" s="165">
        <f>IF(N223="snížená",J223,0)</f>
        <v>0</v>
      </c>
      <c r="BG223" s="165">
        <f>IF(N223="zákl. přenesená",J223,0)</f>
        <v>0</v>
      </c>
      <c r="BH223" s="165">
        <f>IF(N223="sníž. přenesená",J223,0)</f>
        <v>0</v>
      </c>
      <c r="BI223" s="165">
        <f>IF(N223="nulová",J223,0)</f>
        <v>0</v>
      </c>
      <c r="BJ223" s="18" t="s">
        <v>80</v>
      </c>
      <c r="BK223" s="165">
        <f>ROUND(I223*H223,2)</f>
        <v>0</v>
      </c>
      <c r="BL223" s="18" t="s">
        <v>246</v>
      </c>
      <c r="BM223" s="164" t="s">
        <v>2635</v>
      </c>
    </row>
    <row r="224" spans="1:65" s="13" customFormat="1">
      <c r="B224" s="166"/>
      <c r="D224" s="167" t="s">
        <v>160</v>
      </c>
      <c r="F224" s="169" t="s">
        <v>2636</v>
      </c>
      <c r="H224" s="170">
        <v>36.5</v>
      </c>
      <c r="I224" s="171"/>
      <c r="L224" s="166"/>
      <c r="M224" s="172"/>
      <c r="N224" s="173"/>
      <c r="O224" s="173"/>
      <c r="P224" s="173"/>
      <c r="Q224" s="173"/>
      <c r="R224" s="173"/>
      <c r="S224" s="173"/>
      <c r="T224" s="174"/>
      <c r="AT224" s="168" t="s">
        <v>160</v>
      </c>
      <c r="AU224" s="168" t="s">
        <v>82</v>
      </c>
      <c r="AV224" s="13" t="s">
        <v>82</v>
      </c>
      <c r="AW224" s="13" t="s">
        <v>4</v>
      </c>
      <c r="AX224" s="13" t="s">
        <v>80</v>
      </c>
      <c r="AY224" s="168" t="s">
        <v>150</v>
      </c>
    </row>
    <row r="225" spans="1:65" s="2" customFormat="1" ht="24" customHeight="1">
      <c r="A225" s="33"/>
      <c r="B225" s="152"/>
      <c r="C225" s="153" t="s">
        <v>666</v>
      </c>
      <c r="D225" s="153" t="s">
        <v>153</v>
      </c>
      <c r="E225" s="154" t="s">
        <v>2637</v>
      </c>
      <c r="F225" s="155" t="s">
        <v>2638</v>
      </c>
      <c r="G225" s="156" t="s">
        <v>745</v>
      </c>
      <c r="H225" s="157">
        <v>5</v>
      </c>
      <c r="I225" s="158"/>
      <c r="J225" s="159">
        <f>ROUND(I225*H225,2)</f>
        <v>0</v>
      </c>
      <c r="K225" s="155" t="s">
        <v>157</v>
      </c>
      <c r="L225" s="34"/>
      <c r="M225" s="160" t="s">
        <v>3</v>
      </c>
      <c r="N225" s="161" t="s">
        <v>43</v>
      </c>
      <c r="O225" s="54"/>
      <c r="P225" s="162">
        <f>O225*H225</f>
        <v>0</v>
      </c>
      <c r="Q225" s="162">
        <v>1.9599999999999999E-3</v>
      </c>
      <c r="R225" s="162">
        <f>Q225*H225</f>
        <v>9.7999999999999997E-3</v>
      </c>
      <c r="S225" s="162">
        <v>0</v>
      </c>
      <c r="T225" s="163">
        <f>S225*H225</f>
        <v>0</v>
      </c>
      <c r="U225" s="33"/>
      <c r="V225" s="33"/>
      <c r="W225" s="33"/>
      <c r="X225" s="33"/>
      <c r="Y225" s="33"/>
      <c r="Z225" s="33"/>
      <c r="AA225" s="33"/>
      <c r="AB225" s="33"/>
      <c r="AC225" s="33"/>
      <c r="AD225" s="33"/>
      <c r="AE225" s="33"/>
      <c r="AR225" s="164" t="s">
        <v>246</v>
      </c>
      <c r="AT225" s="164" t="s">
        <v>153</v>
      </c>
      <c r="AU225" s="164" t="s">
        <v>82</v>
      </c>
      <c r="AY225" s="18" t="s">
        <v>150</v>
      </c>
      <c r="BE225" s="165">
        <f>IF(N225="základní",J225,0)</f>
        <v>0</v>
      </c>
      <c r="BF225" s="165">
        <f>IF(N225="snížená",J225,0)</f>
        <v>0</v>
      </c>
      <c r="BG225" s="165">
        <f>IF(N225="zákl. přenesená",J225,0)</f>
        <v>0</v>
      </c>
      <c r="BH225" s="165">
        <f>IF(N225="sníž. přenesená",J225,0)</f>
        <v>0</v>
      </c>
      <c r="BI225" s="165">
        <f>IF(N225="nulová",J225,0)</f>
        <v>0</v>
      </c>
      <c r="BJ225" s="18" t="s">
        <v>80</v>
      </c>
      <c r="BK225" s="165">
        <f>ROUND(I225*H225,2)</f>
        <v>0</v>
      </c>
      <c r="BL225" s="18" t="s">
        <v>246</v>
      </c>
      <c r="BM225" s="164" t="s">
        <v>2639</v>
      </c>
    </row>
    <row r="226" spans="1:65" s="2" customFormat="1" ht="29.25">
      <c r="A226" s="33"/>
      <c r="B226" s="34"/>
      <c r="C226" s="33"/>
      <c r="D226" s="167" t="s">
        <v>170</v>
      </c>
      <c r="E226" s="33"/>
      <c r="F226" s="178" t="s">
        <v>2640</v>
      </c>
      <c r="G226" s="33"/>
      <c r="H226" s="33"/>
      <c r="I226" s="92"/>
      <c r="J226" s="33"/>
      <c r="K226" s="33"/>
      <c r="L226" s="34"/>
      <c r="M226" s="176"/>
      <c r="N226" s="177"/>
      <c r="O226" s="54"/>
      <c r="P226" s="54"/>
      <c r="Q226" s="54"/>
      <c r="R226" s="54"/>
      <c r="S226" s="54"/>
      <c r="T226" s="55"/>
      <c r="U226" s="33"/>
      <c r="V226" s="33"/>
      <c r="W226" s="33"/>
      <c r="X226" s="33"/>
      <c r="Y226" s="33"/>
      <c r="Z226" s="33"/>
      <c r="AA226" s="33"/>
      <c r="AB226" s="33"/>
      <c r="AC226" s="33"/>
      <c r="AD226" s="33"/>
      <c r="AE226" s="33"/>
      <c r="AT226" s="18" t="s">
        <v>170</v>
      </c>
      <c r="AU226" s="18" t="s">
        <v>82</v>
      </c>
    </row>
    <row r="227" spans="1:65" s="2" customFormat="1" ht="24" customHeight="1">
      <c r="A227" s="33"/>
      <c r="B227" s="152"/>
      <c r="C227" s="153" t="s">
        <v>672</v>
      </c>
      <c r="D227" s="153" t="s">
        <v>153</v>
      </c>
      <c r="E227" s="154" t="s">
        <v>2641</v>
      </c>
      <c r="F227" s="155" t="s">
        <v>2642</v>
      </c>
      <c r="G227" s="156" t="s">
        <v>745</v>
      </c>
      <c r="H227" s="157">
        <v>3</v>
      </c>
      <c r="I227" s="158"/>
      <c r="J227" s="159">
        <f>ROUND(I227*H227,2)</f>
        <v>0</v>
      </c>
      <c r="K227" s="155" t="s">
        <v>157</v>
      </c>
      <c r="L227" s="34"/>
      <c r="M227" s="160" t="s">
        <v>3</v>
      </c>
      <c r="N227" s="161" t="s">
        <v>43</v>
      </c>
      <c r="O227" s="54"/>
      <c r="P227" s="162">
        <f>O227*H227</f>
        <v>0</v>
      </c>
      <c r="Q227" s="162">
        <v>1.8E-3</v>
      </c>
      <c r="R227" s="162">
        <f>Q227*H227</f>
        <v>5.4000000000000003E-3</v>
      </c>
      <c r="S227" s="162">
        <v>0</v>
      </c>
      <c r="T227" s="163">
        <f>S227*H227</f>
        <v>0</v>
      </c>
      <c r="U227" s="33"/>
      <c r="V227" s="33"/>
      <c r="W227" s="33"/>
      <c r="X227" s="33"/>
      <c r="Y227" s="33"/>
      <c r="Z227" s="33"/>
      <c r="AA227" s="33"/>
      <c r="AB227" s="33"/>
      <c r="AC227" s="33"/>
      <c r="AD227" s="33"/>
      <c r="AE227" s="33"/>
      <c r="AR227" s="164" t="s">
        <v>246</v>
      </c>
      <c r="AT227" s="164" t="s">
        <v>153</v>
      </c>
      <c r="AU227" s="164" t="s">
        <v>82</v>
      </c>
      <c r="AY227" s="18" t="s">
        <v>150</v>
      </c>
      <c r="BE227" s="165">
        <f>IF(N227="základní",J227,0)</f>
        <v>0</v>
      </c>
      <c r="BF227" s="165">
        <f>IF(N227="snížená",J227,0)</f>
        <v>0</v>
      </c>
      <c r="BG227" s="165">
        <f>IF(N227="zákl. přenesená",J227,0)</f>
        <v>0</v>
      </c>
      <c r="BH227" s="165">
        <f>IF(N227="sníž. přenesená",J227,0)</f>
        <v>0</v>
      </c>
      <c r="BI227" s="165">
        <f>IF(N227="nulová",J227,0)</f>
        <v>0</v>
      </c>
      <c r="BJ227" s="18" t="s">
        <v>80</v>
      </c>
      <c r="BK227" s="165">
        <f>ROUND(I227*H227,2)</f>
        <v>0</v>
      </c>
      <c r="BL227" s="18" t="s">
        <v>246</v>
      </c>
      <c r="BM227" s="164" t="s">
        <v>2643</v>
      </c>
    </row>
    <row r="228" spans="1:65" s="2" customFormat="1" ht="29.25">
      <c r="A228" s="33"/>
      <c r="B228" s="34"/>
      <c r="C228" s="33"/>
      <c r="D228" s="167" t="s">
        <v>170</v>
      </c>
      <c r="E228" s="33"/>
      <c r="F228" s="178" t="s">
        <v>2640</v>
      </c>
      <c r="G228" s="33"/>
      <c r="H228" s="33"/>
      <c r="I228" s="92"/>
      <c r="J228" s="33"/>
      <c r="K228" s="33"/>
      <c r="L228" s="34"/>
      <c r="M228" s="176"/>
      <c r="N228" s="177"/>
      <c r="O228" s="54"/>
      <c r="P228" s="54"/>
      <c r="Q228" s="54"/>
      <c r="R228" s="54"/>
      <c r="S228" s="54"/>
      <c r="T228" s="55"/>
      <c r="U228" s="33"/>
      <c r="V228" s="33"/>
      <c r="W228" s="33"/>
      <c r="X228" s="33"/>
      <c r="Y228" s="33"/>
      <c r="Z228" s="33"/>
      <c r="AA228" s="33"/>
      <c r="AB228" s="33"/>
      <c r="AC228" s="33"/>
      <c r="AD228" s="33"/>
      <c r="AE228" s="33"/>
      <c r="AT228" s="18" t="s">
        <v>170</v>
      </c>
      <c r="AU228" s="18" t="s">
        <v>82</v>
      </c>
    </row>
    <row r="229" spans="1:65" s="13" customFormat="1">
      <c r="B229" s="166"/>
      <c r="D229" s="167" t="s">
        <v>160</v>
      </c>
      <c r="E229" s="168" t="s">
        <v>3</v>
      </c>
      <c r="F229" s="169" t="s">
        <v>2644</v>
      </c>
      <c r="H229" s="170">
        <v>3</v>
      </c>
      <c r="I229" s="171"/>
      <c r="L229" s="166"/>
      <c r="M229" s="172"/>
      <c r="N229" s="173"/>
      <c r="O229" s="173"/>
      <c r="P229" s="173"/>
      <c r="Q229" s="173"/>
      <c r="R229" s="173"/>
      <c r="S229" s="173"/>
      <c r="T229" s="174"/>
      <c r="AT229" s="168" t="s">
        <v>160</v>
      </c>
      <c r="AU229" s="168" t="s">
        <v>82</v>
      </c>
      <c r="AV229" s="13" t="s">
        <v>82</v>
      </c>
      <c r="AW229" s="13" t="s">
        <v>34</v>
      </c>
      <c r="AX229" s="13" t="s">
        <v>80</v>
      </c>
      <c r="AY229" s="168" t="s">
        <v>150</v>
      </c>
    </row>
    <row r="230" spans="1:65" s="2" customFormat="1" ht="16.5" customHeight="1">
      <c r="A230" s="33"/>
      <c r="B230" s="152"/>
      <c r="C230" s="153" t="s">
        <v>677</v>
      </c>
      <c r="D230" s="153" t="s">
        <v>153</v>
      </c>
      <c r="E230" s="154" t="s">
        <v>2645</v>
      </c>
      <c r="F230" s="155" t="s">
        <v>2646</v>
      </c>
      <c r="G230" s="156" t="s">
        <v>745</v>
      </c>
      <c r="H230" s="157">
        <v>19</v>
      </c>
      <c r="I230" s="158"/>
      <c r="J230" s="159">
        <f>ROUND(I230*H230,2)</f>
        <v>0</v>
      </c>
      <c r="K230" s="155" t="s">
        <v>157</v>
      </c>
      <c r="L230" s="34"/>
      <c r="M230" s="160" t="s">
        <v>3</v>
      </c>
      <c r="N230" s="161" t="s">
        <v>43</v>
      </c>
      <c r="O230" s="54"/>
      <c r="P230" s="162">
        <f>O230*H230</f>
        <v>0</v>
      </c>
      <c r="Q230" s="162">
        <v>1.8400000000000001E-3</v>
      </c>
      <c r="R230" s="162">
        <f>Q230*H230</f>
        <v>3.4959999999999998E-2</v>
      </c>
      <c r="S230" s="162">
        <v>0</v>
      </c>
      <c r="T230" s="163">
        <f>S230*H230</f>
        <v>0</v>
      </c>
      <c r="U230" s="33"/>
      <c r="V230" s="33"/>
      <c r="W230" s="33"/>
      <c r="X230" s="33"/>
      <c r="Y230" s="33"/>
      <c r="Z230" s="33"/>
      <c r="AA230" s="33"/>
      <c r="AB230" s="33"/>
      <c r="AC230" s="33"/>
      <c r="AD230" s="33"/>
      <c r="AE230" s="33"/>
      <c r="AR230" s="164" t="s">
        <v>246</v>
      </c>
      <c r="AT230" s="164" t="s">
        <v>153</v>
      </c>
      <c r="AU230" s="164" t="s">
        <v>82</v>
      </c>
      <c r="AY230" s="18" t="s">
        <v>150</v>
      </c>
      <c r="BE230" s="165">
        <f>IF(N230="základní",J230,0)</f>
        <v>0</v>
      </c>
      <c r="BF230" s="165">
        <f>IF(N230="snížená",J230,0)</f>
        <v>0</v>
      </c>
      <c r="BG230" s="165">
        <f>IF(N230="zákl. přenesená",J230,0)</f>
        <v>0</v>
      </c>
      <c r="BH230" s="165">
        <f>IF(N230="sníž. přenesená",J230,0)</f>
        <v>0</v>
      </c>
      <c r="BI230" s="165">
        <f>IF(N230="nulová",J230,0)</f>
        <v>0</v>
      </c>
      <c r="BJ230" s="18" t="s">
        <v>80</v>
      </c>
      <c r="BK230" s="165">
        <f>ROUND(I230*H230,2)</f>
        <v>0</v>
      </c>
      <c r="BL230" s="18" t="s">
        <v>246</v>
      </c>
      <c r="BM230" s="164" t="s">
        <v>2647</v>
      </c>
    </row>
    <row r="231" spans="1:65" s="2" customFormat="1" ht="29.25">
      <c r="A231" s="33"/>
      <c r="B231" s="34"/>
      <c r="C231" s="33"/>
      <c r="D231" s="167" t="s">
        <v>170</v>
      </c>
      <c r="E231" s="33"/>
      <c r="F231" s="178" t="s">
        <v>2648</v>
      </c>
      <c r="G231" s="33"/>
      <c r="H231" s="33"/>
      <c r="I231" s="92"/>
      <c r="J231" s="33"/>
      <c r="K231" s="33"/>
      <c r="L231" s="34"/>
      <c r="M231" s="176"/>
      <c r="N231" s="177"/>
      <c r="O231" s="54"/>
      <c r="P231" s="54"/>
      <c r="Q231" s="54"/>
      <c r="R231" s="54"/>
      <c r="S231" s="54"/>
      <c r="T231" s="55"/>
      <c r="U231" s="33"/>
      <c r="V231" s="33"/>
      <c r="W231" s="33"/>
      <c r="X231" s="33"/>
      <c r="Y231" s="33"/>
      <c r="Z231" s="33"/>
      <c r="AA231" s="33"/>
      <c r="AB231" s="33"/>
      <c r="AC231" s="33"/>
      <c r="AD231" s="33"/>
      <c r="AE231" s="33"/>
      <c r="AT231" s="18" t="s">
        <v>170</v>
      </c>
      <c r="AU231" s="18" t="s">
        <v>82</v>
      </c>
    </row>
    <row r="232" spans="1:65" s="13" customFormat="1">
      <c r="B232" s="166"/>
      <c r="D232" s="167" t="s">
        <v>160</v>
      </c>
      <c r="E232" s="168" t="s">
        <v>3</v>
      </c>
      <c r="F232" s="169" t="s">
        <v>2649</v>
      </c>
      <c r="H232" s="170">
        <v>19</v>
      </c>
      <c r="I232" s="171"/>
      <c r="L232" s="166"/>
      <c r="M232" s="172"/>
      <c r="N232" s="173"/>
      <c r="O232" s="173"/>
      <c r="P232" s="173"/>
      <c r="Q232" s="173"/>
      <c r="R232" s="173"/>
      <c r="S232" s="173"/>
      <c r="T232" s="174"/>
      <c r="AT232" s="168" t="s">
        <v>160</v>
      </c>
      <c r="AU232" s="168" t="s">
        <v>82</v>
      </c>
      <c r="AV232" s="13" t="s">
        <v>82</v>
      </c>
      <c r="AW232" s="13" t="s">
        <v>34</v>
      </c>
      <c r="AX232" s="13" t="s">
        <v>80</v>
      </c>
      <c r="AY232" s="168" t="s">
        <v>150</v>
      </c>
    </row>
    <row r="233" spans="1:65" s="2" customFormat="1" ht="24" customHeight="1">
      <c r="A233" s="33"/>
      <c r="B233" s="152"/>
      <c r="C233" s="153" t="s">
        <v>681</v>
      </c>
      <c r="D233" s="153" t="s">
        <v>153</v>
      </c>
      <c r="E233" s="154" t="s">
        <v>2650</v>
      </c>
      <c r="F233" s="155" t="s">
        <v>2651</v>
      </c>
      <c r="G233" s="156" t="s">
        <v>745</v>
      </c>
      <c r="H233" s="157">
        <v>1</v>
      </c>
      <c r="I233" s="158"/>
      <c r="J233" s="159">
        <f>ROUND(I233*H233,2)</f>
        <v>0</v>
      </c>
      <c r="K233" s="155" t="s">
        <v>157</v>
      </c>
      <c r="L233" s="34"/>
      <c r="M233" s="160" t="s">
        <v>3</v>
      </c>
      <c r="N233" s="161" t="s">
        <v>43</v>
      </c>
      <c r="O233" s="54"/>
      <c r="P233" s="162">
        <f>O233*H233</f>
        <v>0</v>
      </c>
      <c r="Q233" s="162">
        <v>2.5400000000000002E-3</v>
      </c>
      <c r="R233" s="162">
        <f>Q233*H233</f>
        <v>2.5400000000000002E-3</v>
      </c>
      <c r="S233" s="162">
        <v>0</v>
      </c>
      <c r="T233" s="163">
        <f>S233*H233</f>
        <v>0</v>
      </c>
      <c r="U233" s="33"/>
      <c r="V233" s="33"/>
      <c r="W233" s="33"/>
      <c r="X233" s="33"/>
      <c r="Y233" s="33"/>
      <c r="Z233" s="33"/>
      <c r="AA233" s="33"/>
      <c r="AB233" s="33"/>
      <c r="AC233" s="33"/>
      <c r="AD233" s="33"/>
      <c r="AE233" s="33"/>
      <c r="AR233" s="164" t="s">
        <v>246</v>
      </c>
      <c r="AT233" s="164" t="s">
        <v>153</v>
      </c>
      <c r="AU233" s="164" t="s">
        <v>82</v>
      </c>
      <c r="AY233" s="18" t="s">
        <v>150</v>
      </c>
      <c r="BE233" s="165">
        <f>IF(N233="základní",J233,0)</f>
        <v>0</v>
      </c>
      <c r="BF233" s="165">
        <f>IF(N233="snížená",J233,0)</f>
        <v>0</v>
      </c>
      <c r="BG233" s="165">
        <f>IF(N233="zákl. přenesená",J233,0)</f>
        <v>0</v>
      </c>
      <c r="BH233" s="165">
        <f>IF(N233="sníž. přenesená",J233,0)</f>
        <v>0</v>
      </c>
      <c r="BI233" s="165">
        <f>IF(N233="nulová",J233,0)</f>
        <v>0</v>
      </c>
      <c r="BJ233" s="18" t="s">
        <v>80</v>
      </c>
      <c r="BK233" s="165">
        <f>ROUND(I233*H233,2)</f>
        <v>0</v>
      </c>
      <c r="BL233" s="18" t="s">
        <v>246</v>
      </c>
      <c r="BM233" s="164" t="s">
        <v>2652</v>
      </c>
    </row>
    <row r="234" spans="1:65" s="2" customFormat="1" ht="29.25">
      <c r="A234" s="33"/>
      <c r="B234" s="34"/>
      <c r="C234" s="33"/>
      <c r="D234" s="167" t="s">
        <v>170</v>
      </c>
      <c r="E234" s="33"/>
      <c r="F234" s="178" t="s">
        <v>2648</v>
      </c>
      <c r="G234" s="33"/>
      <c r="H234" s="33"/>
      <c r="I234" s="92"/>
      <c r="J234" s="33"/>
      <c r="K234" s="33"/>
      <c r="L234" s="34"/>
      <c r="M234" s="176"/>
      <c r="N234" s="177"/>
      <c r="O234" s="54"/>
      <c r="P234" s="54"/>
      <c r="Q234" s="54"/>
      <c r="R234" s="54"/>
      <c r="S234" s="54"/>
      <c r="T234" s="55"/>
      <c r="U234" s="33"/>
      <c r="V234" s="33"/>
      <c r="W234" s="33"/>
      <c r="X234" s="33"/>
      <c r="Y234" s="33"/>
      <c r="Z234" s="33"/>
      <c r="AA234" s="33"/>
      <c r="AB234" s="33"/>
      <c r="AC234" s="33"/>
      <c r="AD234" s="33"/>
      <c r="AE234" s="33"/>
      <c r="AT234" s="18" t="s">
        <v>170</v>
      </c>
      <c r="AU234" s="18" t="s">
        <v>82</v>
      </c>
    </row>
    <row r="235" spans="1:65" s="2" customFormat="1" ht="24" customHeight="1">
      <c r="A235" s="33"/>
      <c r="B235" s="152"/>
      <c r="C235" s="153" t="s">
        <v>686</v>
      </c>
      <c r="D235" s="153" t="s">
        <v>153</v>
      </c>
      <c r="E235" s="154" t="s">
        <v>2653</v>
      </c>
      <c r="F235" s="155" t="s">
        <v>2654</v>
      </c>
      <c r="G235" s="156" t="s">
        <v>745</v>
      </c>
      <c r="H235" s="157">
        <v>4</v>
      </c>
      <c r="I235" s="158"/>
      <c r="J235" s="159">
        <f>ROUND(I235*H235,2)</f>
        <v>0</v>
      </c>
      <c r="K235" s="155" t="s">
        <v>3</v>
      </c>
      <c r="L235" s="34"/>
      <c r="M235" s="160" t="s">
        <v>3</v>
      </c>
      <c r="N235" s="161" t="s">
        <v>43</v>
      </c>
      <c r="O235" s="54"/>
      <c r="P235" s="162">
        <f>O235*H235</f>
        <v>0</v>
      </c>
      <c r="Q235" s="162">
        <v>2.8400000000000001E-3</v>
      </c>
      <c r="R235" s="162">
        <f>Q235*H235</f>
        <v>1.136E-2</v>
      </c>
      <c r="S235" s="162">
        <v>0</v>
      </c>
      <c r="T235" s="163">
        <f>S235*H235</f>
        <v>0</v>
      </c>
      <c r="U235" s="33"/>
      <c r="V235" s="33"/>
      <c r="W235" s="33"/>
      <c r="X235" s="33"/>
      <c r="Y235" s="33"/>
      <c r="Z235" s="33"/>
      <c r="AA235" s="33"/>
      <c r="AB235" s="33"/>
      <c r="AC235" s="33"/>
      <c r="AD235" s="33"/>
      <c r="AE235" s="33"/>
      <c r="AR235" s="164" t="s">
        <v>246</v>
      </c>
      <c r="AT235" s="164" t="s">
        <v>153</v>
      </c>
      <c r="AU235" s="164" t="s">
        <v>82</v>
      </c>
      <c r="AY235" s="18" t="s">
        <v>150</v>
      </c>
      <c r="BE235" s="165">
        <f>IF(N235="základní",J235,0)</f>
        <v>0</v>
      </c>
      <c r="BF235" s="165">
        <f>IF(N235="snížená",J235,0)</f>
        <v>0</v>
      </c>
      <c r="BG235" s="165">
        <f>IF(N235="zákl. přenesená",J235,0)</f>
        <v>0</v>
      </c>
      <c r="BH235" s="165">
        <f>IF(N235="sníž. přenesená",J235,0)</f>
        <v>0</v>
      </c>
      <c r="BI235" s="165">
        <f>IF(N235="nulová",J235,0)</f>
        <v>0</v>
      </c>
      <c r="BJ235" s="18" t="s">
        <v>80</v>
      </c>
      <c r="BK235" s="165">
        <f>ROUND(I235*H235,2)</f>
        <v>0</v>
      </c>
      <c r="BL235" s="18" t="s">
        <v>246</v>
      </c>
      <c r="BM235" s="164" t="s">
        <v>2655</v>
      </c>
    </row>
    <row r="236" spans="1:65" s="2" customFormat="1" ht="29.25">
      <c r="A236" s="33"/>
      <c r="B236" s="34"/>
      <c r="C236" s="33"/>
      <c r="D236" s="167" t="s">
        <v>170</v>
      </c>
      <c r="E236" s="33"/>
      <c r="F236" s="178" t="s">
        <v>2648</v>
      </c>
      <c r="G236" s="33"/>
      <c r="H236" s="33"/>
      <c r="I236" s="92"/>
      <c r="J236" s="33"/>
      <c r="K236" s="33"/>
      <c r="L236" s="34"/>
      <c r="M236" s="176"/>
      <c r="N236" s="177"/>
      <c r="O236" s="54"/>
      <c r="P236" s="54"/>
      <c r="Q236" s="54"/>
      <c r="R236" s="54"/>
      <c r="S236" s="54"/>
      <c r="T236" s="55"/>
      <c r="U236" s="33"/>
      <c r="V236" s="33"/>
      <c r="W236" s="33"/>
      <c r="X236" s="33"/>
      <c r="Y236" s="33"/>
      <c r="Z236" s="33"/>
      <c r="AA236" s="33"/>
      <c r="AB236" s="33"/>
      <c r="AC236" s="33"/>
      <c r="AD236" s="33"/>
      <c r="AE236" s="33"/>
      <c r="AT236" s="18" t="s">
        <v>170</v>
      </c>
      <c r="AU236" s="18" t="s">
        <v>82</v>
      </c>
    </row>
    <row r="237" spans="1:65" s="2" customFormat="1" ht="24" customHeight="1">
      <c r="A237" s="33"/>
      <c r="B237" s="152"/>
      <c r="C237" s="153" t="s">
        <v>691</v>
      </c>
      <c r="D237" s="153" t="s">
        <v>153</v>
      </c>
      <c r="E237" s="154" t="s">
        <v>2656</v>
      </c>
      <c r="F237" s="155" t="s">
        <v>2657</v>
      </c>
      <c r="G237" s="156" t="s">
        <v>745</v>
      </c>
      <c r="H237" s="157">
        <v>5</v>
      </c>
      <c r="I237" s="158"/>
      <c r="J237" s="159">
        <f>ROUND(I237*H237,2)</f>
        <v>0</v>
      </c>
      <c r="K237" s="155" t="s">
        <v>157</v>
      </c>
      <c r="L237" s="34"/>
      <c r="M237" s="160" t="s">
        <v>3</v>
      </c>
      <c r="N237" s="161" t="s">
        <v>43</v>
      </c>
      <c r="O237" s="54"/>
      <c r="P237" s="162">
        <f>O237*H237</f>
        <v>0</v>
      </c>
      <c r="Q237" s="162">
        <v>2.9399999999999999E-3</v>
      </c>
      <c r="R237" s="162">
        <f>Q237*H237</f>
        <v>1.47E-2</v>
      </c>
      <c r="S237" s="162">
        <v>0</v>
      </c>
      <c r="T237" s="163">
        <f>S237*H237</f>
        <v>0</v>
      </c>
      <c r="U237" s="33"/>
      <c r="V237" s="33"/>
      <c r="W237" s="33"/>
      <c r="X237" s="33"/>
      <c r="Y237" s="33"/>
      <c r="Z237" s="33"/>
      <c r="AA237" s="33"/>
      <c r="AB237" s="33"/>
      <c r="AC237" s="33"/>
      <c r="AD237" s="33"/>
      <c r="AE237" s="33"/>
      <c r="AR237" s="164" t="s">
        <v>246</v>
      </c>
      <c r="AT237" s="164" t="s">
        <v>153</v>
      </c>
      <c r="AU237" s="164" t="s">
        <v>82</v>
      </c>
      <c r="AY237" s="18" t="s">
        <v>150</v>
      </c>
      <c r="BE237" s="165">
        <f>IF(N237="základní",J237,0)</f>
        <v>0</v>
      </c>
      <c r="BF237" s="165">
        <f>IF(N237="snížená",J237,0)</f>
        <v>0</v>
      </c>
      <c r="BG237" s="165">
        <f>IF(N237="zákl. přenesená",J237,0)</f>
        <v>0</v>
      </c>
      <c r="BH237" s="165">
        <f>IF(N237="sníž. přenesená",J237,0)</f>
        <v>0</v>
      </c>
      <c r="BI237" s="165">
        <f>IF(N237="nulová",J237,0)</f>
        <v>0</v>
      </c>
      <c r="BJ237" s="18" t="s">
        <v>80</v>
      </c>
      <c r="BK237" s="165">
        <f>ROUND(I237*H237,2)</f>
        <v>0</v>
      </c>
      <c r="BL237" s="18" t="s">
        <v>246</v>
      </c>
      <c r="BM237" s="164" t="s">
        <v>2658</v>
      </c>
    </row>
    <row r="238" spans="1:65" s="2" customFormat="1" ht="29.25">
      <c r="A238" s="33"/>
      <c r="B238" s="34"/>
      <c r="C238" s="33"/>
      <c r="D238" s="167" t="s">
        <v>170</v>
      </c>
      <c r="E238" s="33"/>
      <c r="F238" s="178" t="s">
        <v>2659</v>
      </c>
      <c r="G238" s="33"/>
      <c r="H238" s="33"/>
      <c r="I238" s="92"/>
      <c r="J238" s="33"/>
      <c r="K238" s="33"/>
      <c r="L238" s="34"/>
      <c r="M238" s="176"/>
      <c r="N238" s="177"/>
      <c r="O238" s="54"/>
      <c r="P238" s="54"/>
      <c r="Q238" s="54"/>
      <c r="R238" s="54"/>
      <c r="S238" s="54"/>
      <c r="T238" s="55"/>
      <c r="U238" s="33"/>
      <c r="V238" s="33"/>
      <c r="W238" s="33"/>
      <c r="X238" s="33"/>
      <c r="Y238" s="33"/>
      <c r="Z238" s="33"/>
      <c r="AA238" s="33"/>
      <c r="AB238" s="33"/>
      <c r="AC238" s="33"/>
      <c r="AD238" s="33"/>
      <c r="AE238" s="33"/>
      <c r="AT238" s="18" t="s">
        <v>170</v>
      </c>
      <c r="AU238" s="18" t="s">
        <v>82</v>
      </c>
    </row>
    <row r="239" spans="1:65" s="2" customFormat="1" ht="24" customHeight="1">
      <c r="A239" s="33"/>
      <c r="B239" s="152"/>
      <c r="C239" s="153" t="s">
        <v>695</v>
      </c>
      <c r="D239" s="153" t="s">
        <v>153</v>
      </c>
      <c r="E239" s="154" t="s">
        <v>2660</v>
      </c>
      <c r="F239" s="155" t="s">
        <v>2661</v>
      </c>
      <c r="G239" s="156" t="s">
        <v>156</v>
      </c>
      <c r="H239" s="157">
        <v>24</v>
      </c>
      <c r="I239" s="158"/>
      <c r="J239" s="159">
        <f>ROUND(I239*H239,2)</f>
        <v>0</v>
      </c>
      <c r="K239" s="155" t="s">
        <v>157</v>
      </c>
      <c r="L239" s="34"/>
      <c r="M239" s="160" t="s">
        <v>3</v>
      </c>
      <c r="N239" s="161" t="s">
        <v>43</v>
      </c>
      <c r="O239" s="54"/>
      <c r="P239" s="162">
        <f>O239*H239</f>
        <v>0</v>
      </c>
      <c r="Q239" s="162">
        <v>2.3000000000000001E-4</v>
      </c>
      <c r="R239" s="162">
        <f>Q239*H239</f>
        <v>5.5200000000000006E-3</v>
      </c>
      <c r="S239" s="162">
        <v>0</v>
      </c>
      <c r="T239" s="163">
        <f>S239*H239</f>
        <v>0</v>
      </c>
      <c r="U239" s="33"/>
      <c r="V239" s="33"/>
      <c r="W239" s="33"/>
      <c r="X239" s="33"/>
      <c r="Y239" s="33"/>
      <c r="Z239" s="33"/>
      <c r="AA239" s="33"/>
      <c r="AB239" s="33"/>
      <c r="AC239" s="33"/>
      <c r="AD239" s="33"/>
      <c r="AE239" s="33"/>
      <c r="AR239" s="164" t="s">
        <v>246</v>
      </c>
      <c r="AT239" s="164" t="s">
        <v>153</v>
      </c>
      <c r="AU239" s="164" t="s">
        <v>82</v>
      </c>
      <c r="AY239" s="18" t="s">
        <v>150</v>
      </c>
      <c r="BE239" s="165">
        <f>IF(N239="základní",J239,0)</f>
        <v>0</v>
      </c>
      <c r="BF239" s="165">
        <f>IF(N239="snížená",J239,0)</f>
        <v>0</v>
      </c>
      <c r="BG239" s="165">
        <f>IF(N239="zákl. přenesená",J239,0)</f>
        <v>0</v>
      </c>
      <c r="BH239" s="165">
        <f>IF(N239="sníž. přenesená",J239,0)</f>
        <v>0</v>
      </c>
      <c r="BI239" s="165">
        <f>IF(N239="nulová",J239,0)</f>
        <v>0</v>
      </c>
      <c r="BJ239" s="18" t="s">
        <v>80</v>
      </c>
      <c r="BK239" s="165">
        <f>ROUND(I239*H239,2)</f>
        <v>0</v>
      </c>
      <c r="BL239" s="18" t="s">
        <v>246</v>
      </c>
      <c r="BM239" s="164" t="s">
        <v>2662</v>
      </c>
    </row>
    <row r="240" spans="1:65" s="2" customFormat="1" ht="97.5">
      <c r="A240" s="33"/>
      <c r="B240" s="34"/>
      <c r="C240" s="33"/>
      <c r="D240" s="167" t="s">
        <v>170</v>
      </c>
      <c r="E240" s="33"/>
      <c r="F240" s="178" t="s">
        <v>2663</v>
      </c>
      <c r="G240" s="33"/>
      <c r="H240" s="33"/>
      <c r="I240" s="92"/>
      <c r="J240" s="33"/>
      <c r="K240" s="33"/>
      <c r="L240" s="34"/>
      <c r="M240" s="176"/>
      <c r="N240" s="177"/>
      <c r="O240" s="54"/>
      <c r="P240" s="54"/>
      <c r="Q240" s="54"/>
      <c r="R240" s="54"/>
      <c r="S240" s="54"/>
      <c r="T240" s="55"/>
      <c r="U240" s="33"/>
      <c r="V240" s="33"/>
      <c r="W240" s="33"/>
      <c r="X240" s="33"/>
      <c r="Y240" s="33"/>
      <c r="Z240" s="33"/>
      <c r="AA240" s="33"/>
      <c r="AB240" s="33"/>
      <c r="AC240" s="33"/>
      <c r="AD240" s="33"/>
      <c r="AE240" s="33"/>
      <c r="AT240" s="18" t="s">
        <v>170</v>
      </c>
      <c r="AU240" s="18" t="s">
        <v>82</v>
      </c>
    </row>
    <row r="241" spans="1:65" s="13" customFormat="1">
      <c r="B241" s="166"/>
      <c r="D241" s="167" t="s">
        <v>160</v>
      </c>
      <c r="E241" s="168" t="s">
        <v>3</v>
      </c>
      <c r="F241" s="169" t="s">
        <v>2664</v>
      </c>
      <c r="H241" s="170">
        <v>24</v>
      </c>
      <c r="I241" s="171"/>
      <c r="L241" s="166"/>
      <c r="M241" s="172"/>
      <c r="N241" s="173"/>
      <c r="O241" s="173"/>
      <c r="P241" s="173"/>
      <c r="Q241" s="173"/>
      <c r="R241" s="173"/>
      <c r="S241" s="173"/>
      <c r="T241" s="174"/>
      <c r="AT241" s="168" t="s">
        <v>160</v>
      </c>
      <c r="AU241" s="168" t="s">
        <v>82</v>
      </c>
      <c r="AV241" s="13" t="s">
        <v>82</v>
      </c>
      <c r="AW241" s="13" t="s">
        <v>34</v>
      </c>
      <c r="AX241" s="13" t="s">
        <v>80</v>
      </c>
      <c r="AY241" s="168" t="s">
        <v>150</v>
      </c>
    </row>
    <row r="242" spans="1:65" s="2" customFormat="1" ht="24" customHeight="1">
      <c r="A242" s="33"/>
      <c r="B242" s="152"/>
      <c r="C242" s="153" t="s">
        <v>702</v>
      </c>
      <c r="D242" s="153" t="s">
        <v>153</v>
      </c>
      <c r="E242" s="154" t="s">
        <v>2665</v>
      </c>
      <c r="F242" s="155" t="s">
        <v>2666</v>
      </c>
      <c r="G242" s="156" t="s">
        <v>156</v>
      </c>
      <c r="H242" s="157">
        <v>4</v>
      </c>
      <c r="I242" s="158"/>
      <c r="J242" s="159">
        <f>ROUND(I242*H242,2)</f>
        <v>0</v>
      </c>
      <c r="K242" s="155" t="s">
        <v>157</v>
      </c>
      <c r="L242" s="34"/>
      <c r="M242" s="160" t="s">
        <v>3</v>
      </c>
      <c r="N242" s="161" t="s">
        <v>43</v>
      </c>
      <c r="O242" s="54"/>
      <c r="P242" s="162">
        <f>O242*H242</f>
        <v>0</v>
      </c>
      <c r="Q242" s="162">
        <v>2.7999999999999998E-4</v>
      </c>
      <c r="R242" s="162">
        <f>Q242*H242</f>
        <v>1.1199999999999999E-3</v>
      </c>
      <c r="S242" s="162">
        <v>0</v>
      </c>
      <c r="T242" s="163">
        <f>S242*H242</f>
        <v>0</v>
      </c>
      <c r="U242" s="33"/>
      <c r="V242" s="33"/>
      <c r="W242" s="33"/>
      <c r="X242" s="33"/>
      <c r="Y242" s="33"/>
      <c r="Z242" s="33"/>
      <c r="AA242" s="33"/>
      <c r="AB242" s="33"/>
      <c r="AC242" s="33"/>
      <c r="AD242" s="33"/>
      <c r="AE242" s="33"/>
      <c r="AR242" s="164" t="s">
        <v>246</v>
      </c>
      <c r="AT242" s="164" t="s">
        <v>153</v>
      </c>
      <c r="AU242" s="164" t="s">
        <v>82</v>
      </c>
      <c r="AY242" s="18" t="s">
        <v>150</v>
      </c>
      <c r="BE242" s="165">
        <f>IF(N242="základní",J242,0)</f>
        <v>0</v>
      </c>
      <c r="BF242" s="165">
        <f>IF(N242="snížená",J242,0)</f>
        <v>0</v>
      </c>
      <c r="BG242" s="165">
        <f>IF(N242="zákl. přenesená",J242,0)</f>
        <v>0</v>
      </c>
      <c r="BH242" s="165">
        <f>IF(N242="sníž. přenesená",J242,0)</f>
        <v>0</v>
      </c>
      <c r="BI242" s="165">
        <f>IF(N242="nulová",J242,0)</f>
        <v>0</v>
      </c>
      <c r="BJ242" s="18" t="s">
        <v>80</v>
      </c>
      <c r="BK242" s="165">
        <f>ROUND(I242*H242,2)</f>
        <v>0</v>
      </c>
      <c r="BL242" s="18" t="s">
        <v>246</v>
      </c>
      <c r="BM242" s="164" t="s">
        <v>2667</v>
      </c>
    </row>
    <row r="243" spans="1:65" s="2" customFormat="1" ht="97.5">
      <c r="A243" s="33"/>
      <c r="B243" s="34"/>
      <c r="C243" s="33"/>
      <c r="D243" s="167" t="s">
        <v>170</v>
      </c>
      <c r="E243" s="33"/>
      <c r="F243" s="178" t="s">
        <v>2663</v>
      </c>
      <c r="G243" s="33"/>
      <c r="H243" s="33"/>
      <c r="I243" s="92"/>
      <c r="J243" s="33"/>
      <c r="K243" s="33"/>
      <c r="L243" s="34"/>
      <c r="M243" s="176"/>
      <c r="N243" s="177"/>
      <c r="O243" s="54"/>
      <c r="P243" s="54"/>
      <c r="Q243" s="54"/>
      <c r="R243" s="54"/>
      <c r="S243" s="54"/>
      <c r="T243" s="55"/>
      <c r="U243" s="33"/>
      <c r="V243" s="33"/>
      <c r="W243" s="33"/>
      <c r="X243" s="33"/>
      <c r="Y243" s="33"/>
      <c r="Z243" s="33"/>
      <c r="AA243" s="33"/>
      <c r="AB243" s="33"/>
      <c r="AC243" s="33"/>
      <c r="AD243" s="33"/>
      <c r="AE243" s="33"/>
      <c r="AT243" s="18" t="s">
        <v>170</v>
      </c>
      <c r="AU243" s="18" t="s">
        <v>82</v>
      </c>
    </row>
    <row r="244" spans="1:65" s="2" customFormat="1" ht="24" customHeight="1">
      <c r="A244" s="33"/>
      <c r="B244" s="152"/>
      <c r="C244" s="153" t="s">
        <v>711</v>
      </c>
      <c r="D244" s="153" t="s">
        <v>153</v>
      </c>
      <c r="E244" s="154" t="s">
        <v>2668</v>
      </c>
      <c r="F244" s="155" t="s">
        <v>2669</v>
      </c>
      <c r="G244" s="156" t="s">
        <v>156</v>
      </c>
      <c r="H244" s="157">
        <v>2</v>
      </c>
      <c r="I244" s="158"/>
      <c r="J244" s="159">
        <f>ROUND(I244*H244,2)</f>
        <v>0</v>
      </c>
      <c r="K244" s="155" t="s">
        <v>157</v>
      </c>
      <c r="L244" s="34"/>
      <c r="M244" s="160" t="s">
        <v>3</v>
      </c>
      <c r="N244" s="161" t="s">
        <v>43</v>
      </c>
      <c r="O244" s="54"/>
      <c r="P244" s="162">
        <f>O244*H244</f>
        <v>0</v>
      </c>
      <c r="Q244" s="162">
        <v>6.6E-4</v>
      </c>
      <c r="R244" s="162">
        <f>Q244*H244</f>
        <v>1.32E-3</v>
      </c>
      <c r="S244" s="162">
        <v>0</v>
      </c>
      <c r="T244" s="163">
        <f>S244*H244</f>
        <v>0</v>
      </c>
      <c r="U244" s="33"/>
      <c r="V244" s="33"/>
      <c r="W244" s="33"/>
      <c r="X244" s="33"/>
      <c r="Y244" s="33"/>
      <c r="Z244" s="33"/>
      <c r="AA244" s="33"/>
      <c r="AB244" s="33"/>
      <c r="AC244" s="33"/>
      <c r="AD244" s="33"/>
      <c r="AE244" s="33"/>
      <c r="AR244" s="164" t="s">
        <v>246</v>
      </c>
      <c r="AT244" s="164" t="s">
        <v>153</v>
      </c>
      <c r="AU244" s="164" t="s">
        <v>82</v>
      </c>
      <c r="AY244" s="18" t="s">
        <v>150</v>
      </c>
      <c r="BE244" s="165">
        <f>IF(N244="základní",J244,0)</f>
        <v>0</v>
      </c>
      <c r="BF244" s="165">
        <f>IF(N244="snížená",J244,0)</f>
        <v>0</v>
      </c>
      <c r="BG244" s="165">
        <f>IF(N244="zákl. přenesená",J244,0)</f>
        <v>0</v>
      </c>
      <c r="BH244" s="165">
        <f>IF(N244="sníž. přenesená",J244,0)</f>
        <v>0</v>
      </c>
      <c r="BI244" s="165">
        <f>IF(N244="nulová",J244,0)</f>
        <v>0</v>
      </c>
      <c r="BJ244" s="18" t="s">
        <v>80</v>
      </c>
      <c r="BK244" s="165">
        <f>ROUND(I244*H244,2)</f>
        <v>0</v>
      </c>
      <c r="BL244" s="18" t="s">
        <v>246</v>
      </c>
      <c r="BM244" s="164" t="s">
        <v>2670</v>
      </c>
    </row>
    <row r="245" spans="1:65" s="2" customFormat="1" ht="97.5">
      <c r="A245" s="33"/>
      <c r="B245" s="34"/>
      <c r="C245" s="33"/>
      <c r="D245" s="167" t="s">
        <v>170</v>
      </c>
      <c r="E245" s="33"/>
      <c r="F245" s="178" t="s">
        <v>2663</v>
      </c>
      <c r="G245" s="33"/>
      <c r="H245" s="33"/>
      <c r="I245" s="92"/>
      <c r="J245" s="33"/>
      <c r="K245" s="33"/>
      <c r="L245" s="34"/>
      <c r="M245" s="176"/>
      <c r="N245" s="177"/>
      <c r="O245" s="54"/>
      <c r="P245" s="54"/>
      <c r="Q245" s="54"/>
      <c r="R245" s="54"/>
      <c r="S245" s="54"/>
      <c r="T245" s="55"/>
      <c r="U245" s="33"/>
      <c r="V245" s="33"/>
      <c r="W245" s="33"/>
      <c r="X245" s="33"/>
      <c r="Y245" s="33"/>
      <c r="Z245" s="33"/>
      <c r="AA245" s="33"/>
      <c r="AB245" s="33"/>
      <c r="AC245" s="33"/>
      <c r="AD245" s="33"/>
      <c r="AE245" s="33"/>
      <c r="AT245" s="18" t="s">
        <v>170</v>
      </c>
      <c r="AU245" s="18" t="s">
        <v>82</v>
      </c>
    </row>
    <row r="246" spans="1:65" s="2" customFormat="1" ht="48" customHeight="1">
      <c r="A246" s="33"/>
      <c r="B246" s="152"/>
      <c r="C246" s="153" t="s">
        <v>715</v>
      </c>
      <c r="D246" s="153" t="s">
        <v>153</v>
      </c>
      <c r="E246" s="154" t="s">
        <v>2671</v>
      </c>
      <c r="F246" s="155" t="s">
        <v>2672</v>
      </c>
      <c r="G246" s="156" t="s">
        <v>1770</v>
      </c>
      <c r="H246" s="157">
        <v>2</v>
      </c>
      <c r="I246" s="158"/>
      <c r="J246" s="159">
        <f>ROUND(I246*H246,2)</f>
        <v>0</v>
      </c>
      <c r="K246" s="155" t="s">
        <v>3</v>
      </c>
      <c r="L246" s="34"/>
      <c r="M246" s="160" t="s">
        <v>3</v>
      </c>
      <c r="N246" s="161" t="s">
        <v>43</v>
      </c>
      <c r="O246" s="54"/>
      <c r="P246" s="162">
        <f>O246*H246</f>
        <v>0</v>
      </c>
      <c r="Q246" s="162">
        <v>0</v>
      </c>
      <c r="R246" s="162">
        <f>Q246*H246</f>
        <v>0</v>
      </c>
      <c r="S246" s="162">
        <v>0</v>
      </c>
      <c r="T246" s="163">
        <f>S246*H246</f>
        <v>0</v>
      </c>
      <c r="U246" s="33"/>
      <c r="V246" s="33"/>
      <c r="W246" s="33"/>
      <c r="X246" s="33"/>
      <c r="Y246" s="33"/>
      <c r="Z246" s="33"/>
      <c r="AA246" s="33"/>
      <c r="AB246" s="33"/>
      <c r="AC246" s="33"/>
      <c r="AD246" s="33"/>
      <c r="AE246" s="33"/>
      <c r="AR246" s="164" t="s">
        <v>246</v>
      </c>
      <c r="AT246" s="164" t="s">
        <v>153</v>
      </c>
      <c r="AU246" s="164" t="s">
        <v>82</v>
      </c>
      <c r="AY246" s="18" t="s">
        <v>150</v>
      </c>
      <c r="BE246" s="165">
        <f>IF(N246="základní",J246,0)</f>
        <v>0</v>
      </c>
      <c r="BF246" s="165">
        <f>IF(N246="snížená",J246,0)</f>
        <v>0</v>
      </c>
      <c r="BG246" s="165">
        <f>IF(N246="zákl. přenesená",J246,0)</f>
        <v>0</v>
      </c>
      <c r="BH246" s="165">
        <f>IF(N246="sníž. přenesená",J246,0)</f>
        <v>0</v>
      </c>
      <c r="BI246" s="165">
        <f>IF(N246="nulová",J246,0)</f>
        <v>0</v>
      </c>
      <c r="BJ246" s="18" t="s">
        <v>80</v>
      </c>
      <c r="BK246" s="165">
        <f>ROUND(I246*H246,2)</f>
        <v>0</v>
      </c>
      <c r="BL246" s="18" t="s">
        <v>246</v>
      </c>
      <c r="BM246" s="164" t="s">
        <v>2673</v>
      </c>
    </row>
    <row r="247" spans="1:65" s="2" customFormat="1" ht="48" customHeight="1">
      <c r="A247" s="33"/>
      <c r="B247" s="152"/>
      <c r="C247" s="153" t="s">
        <v>731</v>
      </c>
      <c r="D247" s="153" t="s">
        <v>153</v>
      </c>
      <c r="E247" s="154" t="s">
        <v>2674</v>
      </c>
      <c r="F247" s="155" t="s">
        <v>2675</v>
      </c>
      <c r="G247" s="156" t="s">
        <v>193</v>
      </c>
      <c r="H247" s="157">
        <v>0.78500000000000003</v>
      </c>
      <c r="I247" s="158"/>
      <c r="J247" s="159">
        <f>ROUND(I247*H247,2)</f>
        <v>0</v>
      </c>
      <c r="K247" s="155" t="s">
        <v>157</v>
      </c>
      <c r="L247" s="34"/>
      <c r="M247" s="160" t="s">
        <v>3</v>
      </c>
      <c r="N247" s="161" t="s">
        <v>43</v>
      </c>
      <c r="O247" s="54"/>
      <c r="P247" s="162">
        <f>O247*H247</f>
        <v>0</v>
      </c>
      <c r="Q247" s="162">
        <v>0</v>
      </c>
      <c r="R247" s="162">
        <f>Q247*H247</f>
        <v>0</v>
      </c>
      <c r="S247" s="162">
        <v>0</v>
      </c>
      <c r="T247" s="163">
        <f>S247*H247</f>
        <v>0</v>
      </c>
      <c r="U247" s="33"/>
      <c r="V247" s="33"/>
      <c r="W247" s="33"/>
      <c r="X247" s="33"/>
      <c r="Y247" s="33"/>
      <c r="Z247" s="33"/>
      <c r="AA247" s="33"/>
      <c r="AB247" s="33"/>
      <c r="AC247" s="33"/>
      <c r="AD247" s="33"/>
      <c r="AE247" s="33"/>
      <c r="AR247" s="164" t="s">
        <v>246</v>
      </c>
      <c r="AT247" s="164" t="s">
        <v>153</v>
      </c>
      <c r="AU247" s="164" t="s">
        <v>82</v>
      </c>
      <c r="AY247" s="18" t="s">
        <v>150</v>
      </c>
      <c r="BE247" s="165">
        <f>IF(N247="základní",J247,0)</f>
        <v>0</v>
      </c>
      <c r="BF247" s="165">
        <f>IF(N247="snížená",J247,0)</f>
        <v>0</v>
      </c>
      <c r="BG247" s="165">
        <f>IF(N247="zákl. přenesená",J247,0)</f>
        <v>0</v>
      </c>
      <c r="BH247" s="165">
        <f>IF(N247="sníž. přenesená",J247,0)</f>
        <v>0</v>
      </c>
      <c r="BI247" s="165">
        <f>IF(N247="nulová",J247,0)</f>
        <v>0</v>
      </c>
      <c r="BJ247" s="18" t="s">
        <v>80</v>
      </c>
      <c r="BK247" s="165">
        <f>ROUND(I247*H247,2)</f>
        <v>0</v>
      </c>
      <c r="BL247" s="18" t="s">
        <v>246</v>
      </c>
      <c r="BM247" s="164" t="s">
        <v>2676</v>
      </c>
    </row>
    <row r="248" spans="1:65" s="2" customFormat="1" ht="126.75">
      <c r="A248" s="33"/>
      <c r="B248" s="34"/>
      <c r="C248" s="33"/>
      <c r="D248" s="167" t="s">
        <v>170</v>
      </c>
      <c r="E248" s="33"/>
      <c r="F248" s="178" t="s">
        <v>2677</v>
      </c>
      <c r="G248" s="33"/>
      <c r="H248" s="33"/>
      <c r="I248" s="92"/>
      <c r="J248" s="33"/>
      <c r="K248" s="33"/>
      <c r="L248" s="34"/>
      <c r="M248" s="176"/>
      <c r="N248" s="177"/>
      <c r="O248" s="54"/>
      <c r="P248" s="54"/>
      <c r="Q248" s="54"/>
      <c r="R248" s="54"/>
      <c r="S248" s="54"/>
      <c r="T248" s="55"/>
      <c r="U248" s="33"/>
      <c r="V248" s="33"/>
      <c r="W248" s="33"/>
      <c r="X248" s="33"/>
      <c r="Y248" s="33"/>
      <c r="Z248" s="33"/>
      <c r="AA248" s="33"/>
      <c r="AB248" s="33"/>
      <c r="AC248" s="33"/>
      <c r="AD248" s="33"/>
      <c r="AE248" s="33"/>
      <c r="AT248" s="18" t="s">
        <v>170</v>
      </c>
      <c r="AU248" s="18" t="s">
        <v>82</v>
      </c>
    </row>
    <row r="249" spans="1:65" s="2" customFormat="1" ht="48" customHeight="1">
      <c r="A249" s="33"/>
      <c r="B249" s="152"/>
      <c r="C249" s="153" t="s">
        <v>736</v>
      </c>
      <c r="D249" s="153" t="s">
        <v>153</v>
      </c>
      <c r="E249" s="154" t="s">
        <v>2678</v>
      </c>
      <c r="F249" s="155" t="s">
        <v>2679</v>
      </c>
      <c r="G249" s="156" t="s">
        <v>193</v>
      </c>
      <c r="H249" s="157">
        <v>0.78500000000000003</v>
      </c>
      <c r="I249" s="158"/>
      <c r="J249" s="159">
        <f>ROUND(I249*H249,2)</f>
        <v>0</v>
      </c>
      <c r="K249" s="155" t="s">
        <v>157</v>
      </c>
      <c r="L249" s="34"/>
      <c r="M249" s="160" t="s">
        <v>3</v>
      </c>
      <c r="N249" s="161" t="s">
        <v>43</v>
      </c>
      <c r="O249" s="54"/>
      <c r="P249" s="162">
        <f>O249*H249</f>
        <v>0</v>
      </c>
      <c r="Q249" s="162">
        <v>0</v>
      </c>
      <c r="R249" s="162">
        <f>Q249*H249</f>
        <v>0</v>
      </c>
      <c r="S249" s="162">
        <v>0</v>
      </c>
      <c r="T249" s="163">
        <f>S249*H249</f>
        <v>0</v>
      </c>
      <c r="U249" s="33"/>
      <c r="V249" s="33"/>
      <c r="W249" s="33"/>
      <c r="X249" s="33"/>
      <c r="Y249" s="33"/>
      <c r="Z249" s="33"/>
      <c r="AA249" s="33"/>
      <c r="AB249" s="33"/>
      <c r="AC249" s="33"/>
      <c r="AD249" s="33"/>
      <c r="AE249" s="33"/>
      <c r="AR249" s="164" t="s">
        <v>246</v>
      </c>
      <c r="AT249" s="164" t="s">
        <v>153</v>
      </c>
      <c r="AU249" s="164" t="s">
        <v>82</v>
      </c>
      <c r="AY249" s="18" t="s">
        <v>150</v>
      </c>
      <c r="BE249" s="165">
        <f>IF(N249="základní",J249,0)</f>
        <v>0</v>
      </c>
      <c r="BF249" s="165">
        <f>IF(N249="snížená",J249,0)</f>
        <v>0</v>
      </c>
      <c r="BG249" s="165">
        <f>IF(N249="zákl. přenesená",J249,0)</f>
        <v>0</v>
      </c>
      <c r="BH249" s="165">
        <f>IF(N249="sníž. přenesená",J249,0)</f>
        <v>0</v>
      </c>
      <c r="BI249" s="165">
        <f>IF(N249="nulová",J249,0)</f>
        <v>0</v>
      </c>
      <c r="BJ249" s="18" t="s">
        <v>80</v>
      </c>
      <c r="BK249" s="165">
        <f>ROUND(I249*H249,2)</f>
        <v>0</v>
      </c>
      <c r="BL249" s="18" t="s">
        <v>246</v>
      </c>
      <c r="BM249" s="164" t="s">
        <v>2680</v>
      </c>
    </row>
    <row r="250" spans="1:65" s="2" customFormat="1" ht="126.75">
      <c r="A250" s="33"/>
      <c r="B250" s="34"/>
      <c r="C250" s="33"/>
      <c r="D250" s="167" t="s">
        <v>170</v>
      </c>
      <c r="E250" s="33"/>
      <c r="F250" s="178" t="s">
        <v>2677</v>
      </c>
      <c r="G250" s="33"/>
      <c r="H250" s="33"/>
      <c r="I250" s="92"/>
      <c r="J250" s="33"/>
      <c r="K250" s="33"/>
      <c r="L250" s="34"/>
      <c r="M250" s="176"/>
      <c r="N250" s="177"/>
      <c r="O250" s="54"/>
      <c r="P250" s="54"/>
      <c r="Q250" s="54"/>
      <c r="R250" s="54"/>
      <c r="S250" s="54"/>
      <c r="T250" s="55"/>
      <c r="U250" s="33"/>
      <c r="V250" s="33"/>
      <c r="W250" s="33"/>
      <c r="X250" s="33"/>
      <c r="Y250" s="33"/>
      <c r="Z250" s="33"/>
      <c r="AA250" s="33"/>
      <c r="AB250" s="33"/>
      <c r="AC250" s="33"/>
      <c r="AD250" s="33"/>
      <c r="AE250" s="33"/>
      <c r="AT250" s="18" t="s">
        <v>170</v>
      </c>
      <c r="AU250" s="18" t="s">
        <v>82</v>
      </c>
    </row>
    <row r="251" spans="1:65" s="12" customFormat="1" ht="22.9" customHeight="1">
      <c r="B251" s="139"/>
      <c r="D251" s="140" t="s">
        <v>71</v>
      </c>
      <c r="E251" s="150" t="s">
        <v>2681</v>
      </c>
      <c r="F251" s="150" t="s">
        <v>2682</v>
      </c>
      <c r="I251" s="142"/>
      <c r="J251" s="151">
        <f>BK251</f>
        <v>0</v>
      </c>
      <c r="L251" s="139"/>
      <c r="M251" s="144"/>
      <c r="N251" s="145"/>
      <c r="O251" s="145"/>
      <c r="P251" s="146">
        <f>SUM(P252:P257)</f>
        <v>0</v>
      </c>
      <c r="Q251" s="145"/>
      <c r="R251" s="146">
        <f>SUM(R252:R257)</f>
        <v>0.1012</v>
      </c>
      <c r="S251" s="145"/>
      <c r="T251" s="147">
        <f>SUM(T252:T257)</f>
        <v>0</v>
      </c>
      <c r="AR251" s="140" t="s">
        <v>82</v>
      </c>
      <c r="AT251" s="148" t="s">
        <v>71</v>
      </c>
      <c r="AU251" s="148" t="s">
        <v>80</v>
      </c>
      <c r="AY251" s="140" t="s">
        <v>150</v>
      </c>
      <c r="BK251" s="149">
        <f>SUM(BK252:BK257)</f>
        <v>0</v>
      </c>
    </row>
    <row r="252" spans="1:65" s="2" customFormat="1" ht="36" customHeight="1">
      <c r="A252" s="33"/>
      <c r="B252" s="152"/>
      <c r="C252" s="153" t="s">
        <v>742</v>
      </c>
      <c r="D252" s="153" t="s">
        <v>153</v>
      </c>
      <c r="E252" s="154" t="s">
        <v>2683</v>
      </c>
      <c r="F252" s="155" t="s">
        <v>2684</v>
      </c>
      <c r="G252" s="156" t="s">
        <v>745</v>
      </c>
      <c r="H252" s="157">
        <v>11</v>
      </c>
      <c r="I252" s="158"/>
      <c r="J252" s="159">
        <f>ROUND(I252*H252,2)</f>
        <v>0</v>
      </c>
      <c r="K252" s="155" t="s">
        <v>157</v>
      </c>
      <c r="L252" s="34"/>
      <c r="M252" s="160" t="s">
        <v>3</v>
      </c>
      <c r="N252" s="161" t="s">
        <v>43</v>
      </c>
      <c r="O252" s="54"/>
      <c r="P252" s="162">
        <f>O252*H252</f>
        <v>0</v>
      </c>
      <c r="Q252" s="162">
        <v>9.1999999999999998E-3</v>
      </c>
      <c r="R252" s="162">
        <f>Q252*H252</f>
        <v>0.1012</v>
      </c>
      <c r="S252" s="162">
        <v>0</v>
      </c>
      <c r="T252" s="163">
        <f>S252*H252</f>
        <v>0</v>
      </c>
      <c r="U252" s="33"/>
      <c r="V252" s="33"/>
      <c r="W252" s="33"/>
      <c r="X252" s="33"/>
      <c r="Y252" s="33"/>
      <c r="Z252" s="33"/>
      <c r="AA252" s="33"/>
      <c r="AB252" s="33"/>
      <c r="AC252" s="33"/>
      <c r="AD252" s="33"/>
      <c r="AE252" s="33"/>
      <c r="AR252" s="164" t="s">
        <v>246</v>
      </c>
      <c r="AT252" s="164" t="s">
        <v>153</v>
      </c>
      <c r="AU252" s="164" t="s">
        <v>82</v>
      </c>
      <c r="AY252" s="18" t="s">
        <v>150</v>
      </c>
      <c r="BE252" s="165">
        <f>IF(N252="základní",J252,0)</f>
        <v>0</v>
      </c>
      <c r="BF252" s="165">
        <f>IF(N252="snížená",J252,0)</f>
        <v>0</v>
      </c>
      <c r="BG252" s="165">
        <f>IF(N252="zákl. přenesená",J252,0)</f>
        <v>0</v>
      </c>
      <c r="BH252" s="165">
        <f>IF(N252="sníž. přenesená",J252,0)</f>
        <v>0</v>
      </c>
      <c r="BI252" s="165">
        <f>IF(N252="nulová",J252,0)</f>
        <v>0</v>
      </c>
      <c r="BJ252" s="18" t="s">
        <v>80</v>
      </c>
      <c r="BK252" s="165">
        <f>ROUND(I252*H252,2)</f>
        <v>0</v>
      </c>
      <c r="BL252" s="18" t="s">
        <v>246</v>
      </c>
      <c r="BM252" s="164" t="s">
        <v>2685</v>
      </c>
    </row>
    <row r="253" spans="1:65" s="2" customFormat="1" ht="78">
      <c r="A253" s="33"/>
      <c r="B253" s="34"/>
      <c r="C253" s="33"/>
      <c r="D253" s="167" t="s">
        <v>170</v>
      </c>
      <c r="E253" s="33"/>
      <c r="F253" s="178" t="s">
        <v>2686</v>
      </c>
      <c r="G253" s="33"/>
      <c r="H253" s="33"/>
      <c r="I253" s="92"/>
      <c r="J253" s="33"/>
      <c r="K253" s="33"/>
      <c r="L253" s="34"/>
      <c r="M253" s="176"/>
      <c r="N253" s="177"/>
      <c r="O253" s="54"/>
      <c r="P253" s="54"/>
      <c r="Q253" s="54"/>
      <c r="R253" s="54"/>
      <c r="S253" s="54"/>
      <c r="T253" s="55"/>
      <c r="U253" s="33"/>
      <c r="V253" s="33"/>
      <c r="W253" s="33"/>
      <c r="X253" s="33"/>
      <c r="Y253" s="33"/>
      <c r="Z253" s="33"/>
      <c r="AA253" s="33"/>
      <c r="AB253" s="33"/>
      <c r="AC253" s="33"/>
      <c r="AD253" s="33"/>
      <c r="AE253" s="33"/>
      <c r="AT253" s="18" t="s">
        <v>170</v>
      </c>
      <c r="AU253" s="18" t="s">
        <v>82</v>
      </c>
    </row>
    <row r="254" spans="1:65" s="2" customFormat="1" ht="48" customHeight="1">
      <c r="A254" s="33"/>
      <c r="B254" s="152"/>
      <c r="C254" s="153" t="s">
        <v>747</v>
      </c>
      <c r="D254" s="153" t="s">
        <v>153</v>
      </c>
      <c r="E254" s="154" t="s">
        <v>2687</v>
      </c>
      <c r="F254" s="155" t="s">
        <v>2688</v>
      </c>
      <c r="G254" s="156" t="s">
        <v>193</v>
      </c>
      <c r="H254" s="157">
        <v>0.10100000000000001</v>
      </c>
      <c r="I254" s="158"/>
      <c r="J254" s="159">
        <f>ROUND(I254*H254,2)</f>
        <v>0</v>
      </c>
      <c r="K254" s="155" t="s">
        <v>157</v>
      </c>
      <c r="L254" s="34"/>
      <c r="M254" s="160" t="s">
        <v>3</v>
      </c>
      <c r="N254" s="161" t="s">
        <v>43</v>
      </c>
      <c r="O254" s="54"/>
      <c r="P254" s="162">
        <f>O254*H254</f>
        <v>0</v>
      </c>
      <c r="Q254" s="162">
        <v>0</v>
      </c>
      <c r="R254" s="162">
        <f>Q254*H254</f>
        <v>0</v>
      </c>
      <c r="S254" s="162">
        <v>0</v>
      </c>
      <c r="T254" s="163">
        <f>S254*H254</f>
        <v>0</v>
      </c>
      <c r="U254" s="33"/>
      <c r="V254" s="33"/>
      <c r="W254" s="33"/>
      <c r="X254" s="33"/>
      <c r="Y254" s="33"/>
      <c r="Z254" s="33"/>
      <c r="AA254" s="33"/>
      <c r="AB254" s="33"/>
      <c r="AC254" s="33"/>
      <c r="AD254" s="33"/>
      <c r="AE254" s="33"/>
      <c r="AR254" s="164" t="s">
        <v>246</v>
      </c>
      <c r="AT254" s="164" t="s">
        <v>153</v>
      </c>
      <c r="AU254" s="164" t="s">
        <v>82</v>
      </c>
      <c r="AY254" s="18" t="s">
        <v>150</v>
      </c>
      <c r="BE254" s="165">
        <f>IF(N254="základní",J254,0)</f>
        <v>0</v>
      </c>
      <c r="BF254" s="165">
        <f>IF(N254="snížená",J254,0)</f>
        <v>0</v>
      </c>
      <c r="BG254" s="165">
        <f>IF(N254="zákl. přenesená",J254,0)</f>
        <v>0</v>
      </c>
      <c r="BH254" s="165">
        <f>IF(N254="sníž. přenesená",J254,0)</f>
        <v>0</v>
      </c>
      <c r="BI254" s="165">
        <f>IF(N254="nulová",J254,0)</f>
        <v>0</v>
      </c>
      <c r="BJ254" s="18" t="s">
        <v>80</v>
      </c>
      <c r="BK254" s="165">
        <f>ROUND(I254*H254,2)</f>
        <v>0</v>
      </c>
      <c r="BL254" s="18" t="s">
        <v>246</v>
      </c>
      <c r="BM254" s="164" t="s">
        <v>2689</v>
      </c>
    </row>
    <row r="255" spans="1:65" s="2" customFormat="1" ht="126.75">
      <c r="A255" s="33"/>
      <c r="B255" s="34"/>
      <c r="C255" s="33"/>
      <c r="D255" s="167" t="s">
        <v>170</v>
      </c>
      <c r="E255" s="33"/>
      <c r="F255" s="178" t="s">
        <v>999</v>
      </c>
      <c r="G255" s="33"/>
      <c r="H255" s="33"/>
      <c r="I255" s="92"/>
      <c r="J255" s="33"/>
      <c r="K255" s="33"/>
      <c r="L255" s="34"/>
      <c r="M255" s="176"/>
      <c r="N255" s="177"/>
      <c r="O255" s="54"/>
      <c r="P255" s="54"/>
      <c r="Q255" s="54"/>
      <c r="R255" s="54"/>
      <c r="S255" s="54"/>
      <c r="T255" s="55"/>
      <c r="U255" s="33"/>
      <c r="V255" s="33"/>
      <c r="W255" s="33"/>
      <c r="X255" s="33"/>
      <c r="Y255" s="33"/>
      <c r="Z255" s="33"/>
      <c r="AA255" s="33"/>
      <c r="AB255" s="33"/>
      <c r="AC255" s="33"/>
      <c r="AD255" s="33"/>
      <c r="AE255" s="33"/>
      <c r="AT255" s="18" t="s">
        <v>170</v>
      </c>
      <c r="AU255" s="18" t="s">
        <v>82</v>
      </c>
    </row>
    <row r="256" spans="1:65" s="2" customFormat="1" ht="48" customHeight="1">
      <c r="A256" s="33"/>
      <c r="B256" s="152"/>
      <c r="C256" s="153" t="s">
        <v>751</v>
      </c>
      <c r="D256" s="153" t="s">
        <v>153</v>
      </c>
      <c r="E256" s="154" t="s">
        <v>2690</v>
      </c>
      <c r="F256" s="155" t="s">
        <v>2691</v>
      </c>
      <c r="G256" s="156" t="s">
        <v>193</v>
      </c>
      <c r="H256" s="157">
        <v>0.10100000000000001</v>
      </c>
      <c r="I256" s="158"/>
      <c r="J256" s="159">
        <f>ROUND(I256*H256,2)</f>
        <v>0</v>
      </c>
      <c r="K256" s="155" t="s">
        <v>157</v>
      </c>
      <c r="L256" s="34"/>
      <c r="M256" s="160" t="s">
        <v>3</v>
      </c>
      <c r="N256" s="161" t="s">
        <v>43</v>
      </c>
      <c r="O256" s="54"/>
      <c r="P256" s="162">
        <f>O256*H256</f>
        <v>0</v>
      </c>
      <c r="Q256" s="162">
        <v>0</v>
      </c>
      <c r="R256" s="162">
        <f>Q256*H256</f>
        <v>0</v>
      </c>
      <c r="S256" s="162">
        <v>0</v>
      </c>
      <c r="T256" s="163">
        <f>S256*H256</f>
        <v>0</v>
      </c>
      <c r="U256" s="33"/>
      <c r="V256" s="33"/>
      <c r="W256" s="33"/>
      <c r="X256" s="33"/>
      <c r="Y256" s="33"/>
      <c r="Z256" s="33"/>
      <c r="AA256" s="33"/>
      <c r="AB256" s="33"/>
      <c r="AC256" s="33"/>
      <c r="AD256" s="33"/>
      <c r="AE256" s="33"/>
      <c r="AR256" s="164" t="s">
        <v>246</v>
      </c>
      <c r="AT256" s="164" t="s">
        <v>153</v>
      </c>
      <c r="AU256" s="164" t="s">
        <v>82</v>
      </c>
      <c r="AY256" s="18" t="s">
        <v>150</v>
      </c>
      <c r="BE256" s="165">
        <f>IF(N256="základní",J256,0)</f>
        <v>0</v>
      </c>
      <c r="BF256" s="165">
        <f>IF(N256="snížená",J256,0)</f>
        <v>0</v>
      </c>
      <c r="BG256" s="165">
        <f>IF(N256="zákl. přenesená",J256,0)</f>
        <v>0</v>
      </c>
      <c r="BH256" s="165">
        <f>IF(N256="sníž. přenesená",J256,0)</f>
        <v>0</v>
      </c>
      <c r="BI256" s="165">
        <f>IF(N256="nulová",J256,0)</f>
        <v>0</v>
      </c>
      <c r="BJ256" s="18" t="s">
        <v>80</v>
      </c>
      <c r="BK256" s="165">
        <f>ROUND(I256*H256,2)</f>
        <v>0</v>
      </c>
      <c r="BL256" s="18" t="s">
        <v>246</v>
      </c>
      <c r="BM256" s="164" t="s">
        <v>2692</v>
      </c>
    </row>
    <row r="257" spans="1:65" s="2" customFormat="1" ht="126.75">
      <c r="A257" s="33"/>
      <c r="B257" s="34"/>
      <c r="C257" s="33"/>
      <c r="D257" s="167" t="s">
        <v>170</v>
      </c>
      <c r="E257" s="33"/>
      <c r="F257" s="178" t="s">
        <v>999</v>
      </c>
      <c r="G257" s="33"/>
      <c r="H257" s="33"/>
      <c r="I257" s="92"/>
      <c r="J257" s="33"/>
      <c r="K257" s="33"/>
      <c r="L257" s="34"/>
      <c r="M257" s="176"/>
      <c r="N257" s="177"/>
      <c r="O257" s="54"/>
      <c r="P257" s="54"/>
      <c r="Q257" s="54"/>
      <c r="R257" s="54"/>
      <c r="S257" s="54"/>
      <c r="T257" s="55"/>
      <c r="U257" s="33"/>
      <c r="V257" s="33"/>
      <c r="W257" s="33"/>
      <c r="X257" s="33"/>
      <c r="Y257" s="33"/>
      <c r="Z257" s="33"/>
      <c r="AA257" s="33"/>
      <c r="AB257" s="33"/>
      <c r="AC257" s="33"/>
      <c r="AD257" s="33"/>
      <c r="AE257" s="33"/>
      <c r="AT257" s="18" t="s">
        <v>170</v>
      </c>
      <c r="AU257" s="18" t="s">
        <v>82</v>
      </c>
    </row>
    <row r="258" spans="1:65" s="12" customFormat="1" ht="22.9" customHeight="1">
      <c r="B258" s="139"/>
      <c r="D258" s="140" t="s">
        <v>71</v>
      </c>
      <c r="E258" s="150" t="s">
        <v>797</v>
      </c>
      <c r="F258" s="150" t="s">
        <v>798</v>
      </c>
      <c r="I258" s="142"/>
      <c r="J258" s="151">
        <f>BK258</f>
        <v>0</v>
      </c>
      <c r="L258" s="139"/>
      <c r="M258" s="144"/>
      <c r="N258" s="145"/>
      <c r="O258" s="145"/>
      <c r="P258" s="146">
        <f>SUM(P259:P261)</f>
        <v>0</v>
      </c>
      <c r="Q258" s="145"/>
      <c r="R258" s="146">
        <f>SUM(R259:R261)</f>
        <v>0</v>
      </c>
      <c r="S258" s="145"/>
      <c r="T258" s="147">
        <f>SUM(T259:T261)</f>
        <v>0</v>
      </c>
      <c r="AR258" s="140" t="s">
        <v>82</v>
      </c>
      <c r="AT258" s="148" t="s">
        <v>71</v>
      </c>
      <c r="AU258" s="148" t="s">
        <v>80</v>
      </c>
      <c r="AY258" s="140" t="s">
        <v>150</v>
      </c>
      <c r="BK258" s="149">
        <f>SUM(BK259:BK261)</f>
        <v>0</v>
      </c>
    </row>
    <row r="259" spans="1:65" s="2" customFormat="1" ht="36" customHeight="1">
      <c r="A259" s="33"/>
      <c r="B259" s="152"/>
      <c r="C259" s="153" t="s">
        <v>755</v>
      </c>
      <c r="D259" s="153" t="s">
        <v>153</v>
      </c>
      <c r="E259" s="154" t="s">
        <v>800</v>
      </c>
      <c r="F259" s="155" t="s">
        <v>2693</v>
      </c>
      <c r="G259" s="156" t="s">
        <v>1770</v>
      </c>
      <c r="H259" s="157">
        <v>1</v>
      </c>
      <c r="I259" s="158"/>
      <c r="J259" s="159">
        <f>ROUND(I259*H259,2)</f>
        <v>0</v>
      </c>
      <c r="K259" s="155" t="s">
        <v>3</v>
      </c>
      <c r="L259" s="34"/>
      <c r="M259" s="160" t="s">
        <v>3</v>
      </c>
      <c r="N259" s="161" t="s">
        <v>43</v>
      </c>
      <c r="O259" s="54"/>
      <c r="P259" s="162">
        <f>O259*H259</f>
        <v>0</v>
      </c>
      <c r="Q259" s="162">
        <v>0</v>
      </c>
      <c r="R259" s="162">
        <f>Q259*H259</f>
        <v>0</v>
      </c>
      <c r="S259" s="162">
        <v>0</v>
      </c>
      <c r="T259" s="163">
        <f>S259*H259</f>
        <v>0</v>
      </c>
      <c r="U259" s="33"/>
      <c r="V259" s="33"/>
      <c r="W259" s="33"/>
      <c r="X259" s="33"/>
      <c r="Y259" s="33"/>
      <c r="Z259" s="33"/>
      <c r="AA259" s="33"/>
      <c r="AB259" s="33"/>
      <c r="AC259" s="33"/>
      <c r="AD259" s="33"/>
      <c r="AE259" s="33"/>
      <c r="AR259" s="164" t="s">
        <v>246</v>
      </c>
      <c r="AT259" s="164" t="s">
        <v>153</v>
      </c>
      <c r="AU259" s="164" t="s">
        <v>82</v>
      </c>
      <c r="AY259" s="18" t="s">
        <v>150</v>
      </c>
      <c r="BE259" s="165">
        <f>IF(N259="základní",J259,0)</f>
        <v>0</v>
      </c>
      <c r="BF259" s="165">
        <f>IF(N259="snížená",J259,0)</f>
        <v>0</v>
      </c>
      <c r="BG259" s="165">
        <f>IF(N259="zákl. přenesená",J259,0)</f>
        <v>0</v>
      </c>
      <c r="BH259" s="165">
        <f>IF(N259="sníž. přenesená",J259,0)</f>
        <v>0</v>
      </c>
      <c r="BI259" s="165">
        <f>IF(N259="nulová",J259,0)</f>
        <v>0</v>
      </c>
      <c r="BJ259" s="18" t="s">
        <v>80</v>
      </c>
      <c r="BK259" s="165">
        <f>ROUND(I259*H259,2)</f>
        <v>0</v>
      </c>
      <c r="BL259" s="18" t="s">
        <v>246</v>
      </c>
      <c r="BM259" s="164" t="s">
        <v>2694</v>
      </c>
    </row>
    <row r="260" spans="1:65" s="2" customFormat="1" ht="24" customHeight="1">
      <c r="A260" s="33"/>
      <c r="B260" s="152"/>
      <c r="C260" s="153" t="s">
        <v>759</v>
      </c>
      <c r="D260" s="153" t="s">
        <v>153</v>
      </c>
      <c r="E260" s="154" t="s">
        <v>804</v>
      </c>
      <c r="F260" s="155" t="s">
        <v>2695</v>
      </c>
      <c r="G260" s="156" t="s">
        <v>1770</v>
      </c>
      <c r="H260" s="157">
        <v>1</v>
      </c>
      <c r="I260" s="158"/>
      <c r="J260" s="159">
        <f>ROUND(I260*H260,2)</f>
        <v>0</v>
      </c>
      <c r="K260" s="155" t="s">
        <v>3</v>
      </c>
      <c r="L260" s="34"/>
      <c r="M260" s="160" t="s">
        <v>3</v>
      </c>
      <c r="N260" s="161" t="s">
        <v>43</v>
      </c>
      <c r="O260" s="54"/>
      <c r="P260" s="162">
        <f>O260*H260</f>
        <v>0</v>
      </c>
      <c r="Q260" s="162">
        <v>0</v>
      </c>
      <c r="R260" s="162">
        <f>Q260*H260</f>
        <v>0</v>
      </c>
      <c r="S260" s="162">
        <v>0</v>
      </c>
      <c r="T260" s="163">
        <f>S260*H260</f>
        <v>0</v>
      </c>
      <c r="U260" s="33"/>
      <c r="V260" s="33"/>
      <c r="W260" s="33"/>
      <c r="X260" s="33"/>
      <c r="Y260" s="33"/>
      <c r="Z260" s="33"/>
      <c r="AA260" s="33"/>
      <c r="AB260" s="33"/>
      <c r="AC260" s="33"/>
      <c r="AD260" s="33"/>
      <c r="AE260" s="33"/>
      <c r="AR260" s="164" t="s">
        <v>246</v>
      </c>
      <c r="AT260" s="164" t="s">
        <v>153</v>
      </c>
      <c r="AU260" s="164" t="s">
        <v>82</v>
      </c>
      <c r="AY260" s="18" t="s">
        <v>150</v>
      </c>
      <c r="BE260" s="165">
        <f>IF(N260="základní",J260,0)</f>
        <v>0</v>
      </c>
      <c r="BF260" s="165">
        <f>IF(N260="snížená",J260,0)</f>
        <v>0</v>
      </c>
      <c r="BG260" s="165">
        <f>IF(N260="zákl. přenesená",J260,0)</f>
        <v>0</v>
      </c>
      <c r="BH260" s="165">
        <f>IF(N260="sníž. přenesená",J260,0)</f>
        <v>0</v>
      </c>
      <c r="BI260" s="165">
        <f>IF(N260="nulová",J260,0)</f>
        <v>0</v>
      </c>
      <c r="BJ260" s="18" t="s">
        <v>80</v>
      </c>
      <c r="BK260" s="165">
        <f>ROUND(I260*H260,2)</f>
        <v>0</v>
      </c>
      <c r="BL260" s="18" t="s">
        <v>246</v>
      </c>
      <c r="BM260" s="164" t="s">
        <v>2696</v>
      </c>
    </row>
    <row r="261" spans="1:65" s="2" customFormat="1" ht="36" customHeight="1">
      <c r="A261" s="33"/>
      <c r="B261" s="152"/>
      <c r="C261" s="153" t="s">
        <v>763</v>
      </c>
      <c r="D261" s="153" t="s">
        <v>153</v>
      </c>
      <c r="E261" s="154" t="s">
        <v>2697</v>
      </c>
      <c r="F261" s="155" t="s">
        <v>2698</v>
      </c>
      <c r="G261" s="156" t="s">
        <v>1770</v>
      </c>
      <c r="H261" s="157">
        <v>1</v>
      </c>
      <c r="I261" s="158"/>
      <c r="J261" s="159">
        <f>ROUND(I261*H261,2)</f>
        <v>0</v>
      </c>
      <c r="K261" s="155" t="s">
        <v>3</v>
      </c>
      <c r="L261" s="34"/>
      <c r="M261" s="160" t="s">
        <v>3</v>
      </c>
      <c r="N261" s="161" t="s">
        <v>43</v>
      </c>
      <c r="O261" s="54"/>
      <c r="P261" s="162">
        <f>O261*H261</f>
        <v>0</v>
      </c>
      <c r="Q261" s="162">
        <v>0</v>
      </c>
      <c r="R261" s="162">
        <f>Q261*H261</f>
        <v>0</v>
      </c>
      <c r="S261" s="162">
        <v>0</v>
      </c>
      <c r="T261" s="163">
        <f>S261*H261</f>
        <v>0</v>
      </c>
      <c r="U261" s="33"/>
      <c r="V261" s="33"/>
      <c r="W261" s="33"/>
      <c r="X261" s="33"/>
      <c r="Y261" s="33"/>
      <c r="Z261" s="33"/>
      <c r="AA261" s="33"/>
      <c r="AB261" s="33"/>
      <c r="AC261" s="33"/>
      <c r="AD261" s="33"/>
      <c r="AE261" s="33"/>
      <c r="AR261" s="164" t="s">
        <v>246</v>
      </c>
      <c r="AT261" s="164" t="s">
        <v>153</v>
      </c>
      <c r="AU261" s="164" t="s">
        <v>82</v>
      </c>
      <c r="AY261" s="18" t="s">
        <v>150</v>
      </c>
      <c r="BE261" s="165">
        <f>IF(N261="základní",J261,0)</f>
        <v>0</v>
      </c>
      <c r="BF261" s="165">
        <f>IF(N261="snížená",J261,0)</f>
        <v>0</v>
      </c>
      <c r="BG261" s="165">
        <f>IF(N261="zákl. přenesená",J261,0)</f>
        <v>0</v>
      </c>
      <c r="BH261" s="165">
        <f>IF(N261="sníž. přenesená",J261,0)</f>
        <v>0</v>
      </c>
      <c r="BI261" s="165">
        <f>IF(N261="nulová",J261,0)</f>
        <v>0</v>
      </c>
      <c r="BJ261" s="18" t="s">
        <v>80</v>
      </c>
      <c r="BK261" s="165">
        <f>ROUND(I261*H261,2)</f>
        <v>0</v>
      </c>
      <c r="BL261" s="18" t="s">
        <v>246</v>
      </c>
      <c r="BM261" s="164" t="s">
        <v>2699</v>
      </c>
    </row>
    <row r="262" spans="1:65" s="12" customFormat="1" ht="25.9" customHeight="1">
      <c r="B262" s="139"/>
      <c r="D262" s="140" t="s">
        <v>71</v>
      </c>
      <c r="E262" s="141" t="s">
        <v>1432</v>
      </c>
      <c r="F262" s="141" t="s">
        <v>1433</v>
      </c>
      <c r="I262" s="142"/>
      <c r="J262" s="143">
        <f>BK262</f>
        <v>0</v>
      </c>
      <c r="L262" s="139"/>
      <c r="M262" s="144"/>
      <c r="N262" s="145"/>
      <c r="O262" s="145"/>
      <c r="P262" s="146">
        <f>P263</f>
        <v>0</v>
      </c>
      <c r="Q262" s="145"/>
      <c r="R262" s="146">
        <f>R263</f>
        <v>0</v>
      </c>
      <c r="S262" s="145"/>
      <c r="T262" s="147">
        <f>T263</f>
        <v>0</v>
      </c>
      <c r="AR262" s="140" t="s">
        <v>158</v>
      </c>
      <c r="AT262" s="148" t="s">
        <v>71</v>
      </c>
      <c r="AU262" s="148" t="s">
        <v>72</v>
      </c>
      <c r="AY262" s="140" t="s">
        <v>150</v>
      </c>
      <c r="BK262" s="149">
        <f>BK263</f>
        <v>0</v>
      </c>
    </row>
    <row r="263" spans="1:65" s="2" customFormat="1" ht="96" customHeight="1">
      <c r="A263" s="33"/>
      <c r="B263" s="152"/>
      <c r="C263" s="153" t="s">
        <v>767</v>
      </c>
      <c r="D263" s="153" t="s">
        <v>153</v>
      </c>
      <c r="E263" s="154" t="s">
        <v>2700</v>
      </c>
      <c r="F263" s="155" t="s">
        <v>2701</v>
      </c>
      <c r="G263" s="156" t="s">
        <v>1770</v>
      </c>
      <c r="H263" s="157">
        <v>1</v>
      </c>
      <c r="I263" s="158"/>
      <c r="J263" s="159">
        <f>ROUND(I263*H263,2)</f>
        <v>0</v>
      </c>
      <c r="K263" s="155" t="s">
        <v>3</v>
      </c>
      <c r="L263" s="34"/>
      <c r="M263" s="210" t="s">
        <v>3</v>
      </c>
      <c r="N263" s="211" t="s">
        <v>43</v>
      </c>
      <c r="O263" s="212"/>
      <c r="P263" s="213">
        <f>O263*H263</f>
        <v>0</v>
      </c>
      <c r="Q263" s="213">
        <v>0</v>
      </c>
      <c r="R263" s="213">
        <f>Q263*H263</f>
        <v>0</v>
      </c>
      <c r="S263" s="213">
        <v>0</v>
      </c>
      <c r="T263" s="214">
        <f>S263*H263</f>
        <v>0</v>
      </c>
      <c r="U263" s="33"/>
      <c r="V263" s="33"/>
      <c r="W263" s="33"/>
      <c r="X263" s="33"/>
      <c r="Y263" s="33"/>
      <c r="Z263" s="33"/>
      <c r="AA263" s="33"/>
      <c r="AB263" s="33"/>
      <c r="AC263" s="33"/>
      <c r="AD263" s="33"/>
      <c r="AE263" s="33"/>
      <c r="AR263" s="164" t="s">
        <v>1423</v>
      </c>
      <c r="AT263" s="164" t="s">
        <v>153</v>
      </c>
      <c r="AU263" s="164" t="s">
        <v>80</v>
      </c>
      <c r="AY263" s="18" t="s">
        <v>150</v>
      </c>
      <c r="BE263" s="165">
        <f>IF(N263="základní",J263,0)</f>
        <v>0</v>
      </c>
      <c r="BF263" s="165">
        <f>IF(N263="snížená",J263,0)</f>
        <v>0</v>
      </c>
      <c r="BG263" s="165">
        <f>IF(N263="zákl. přenesená",J263,0)</f>
        <v>0</v>
      </c>
      <c r="BH263" s="165">
        <f>IF(N263="sníž. přenesená",J263,0)</f>
        <v>0</v>
      </c>
      <c r="BI263" s="165">
        <f>IF(N263="nulová",J263,0)</f>
        <v>0</v>
      </c>
      <c r="BJ263" s="18" t="s">
        <v>80</v>
      </c>
      <c r="BK263" s="165">
        <f>ROUND(I263*H263,2)</f>
        <v>0</v>
      </c>
      <c r="BL263" s="18" t="s">
        <v>1423</v>
      </c>
      <c r="BM263" s="164" t="s">
        <v>2702</v>
      </c>
    </row>
    <row r="264" spans="1:65" s="2" customFormat="1" ht="6.95" customHeight="1">
      <c r="A264" s="33"/>
      <c r="B264" s="43"/>
      <c r="C264" s="44"/>
      <c r="D264" s="44"/>
      <c r="E264" s="44"/>
      <c r="F264" s="44"/>
      <c r="G264" s="44"/>
      <c r="H264" s="44"/>
      <c r="I264" s="112"/>
      <c r="J264" s="44"/>
      <c r="K264" s="44"/>
      <c r="L264" s="34"/>
      <c r="M264" s="33"/>
      <c r="O264" s="33"/>
      <c r="P264" s="33"/>
      <c r="Q264" s="33"/>
      <c r="R264" s="33"/>
      <c r="S264" s="33"/>
      <c r="T264" s="33"/>
      <c r="U264" s="33"/>
      <c r="V264" s="33"/>
      <c r="W264" s="33"/>
      <c r="X264" s="33"/>
      <c r="Y264" s="33"/>
      <c r="Z264" s="33"/>
      <c r="AA264" s="33"/>
      <c r="AB264" s="33"/>
      <c r="AC264" s="33"/>
      <c r="AD264" s="33"/>
      <c r="AE264" s="33"/>
    </row>
  </sheetData>
  <autoFilter ref="C85:K263" xr:uid="{00000000-0009-0000-0000-000003000000}"/>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22"/>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8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89"/>
      <c r="L2" s="302" t="s">
        <v>6</v>
      </c>
      <c r="M2" s="303"/>
      <c r="N2" s="303"/>
      <c r="O2" s="303"/>
      <c r="P2" s="303"/>
      <c r="Q2" s="303"/>
      <c r="R2" s="303"/>
      <c r="S2" s="303"/>
      <c r="T2" s="303"/>
      <c r="U2" s="303"/>
      <c r="V2" s="303"/>
      <c r="AT2" s="18" t="s">
        <v>91</v>
      </c>
    </row>
    <row r="3" spans="1:46" s="1" customFormat="1" ht="6.95" customHeight="1">
      <c r="B3" s="19"/>
      <c r="C3" s="20"/>
      <c r="D3" s="20"/>
      <c r="E3" s="20"/>
      <c r="F3" s="20"/>
      <c r="G3" s="20"/>
      <c r="H3" s="20"/>
      <c r="I3" s="90"/>
      <c r="J3" s="20"/>
      <c r="K3" s="20"/>
      <c r="L3" s="21"/>
      <c r="AT3" s="18" t="s">
        <v>82</v>
      </c>
    </row>
    <row r="4" spans="1:46" s="1" customFormat="1" ht="24.95" customHeight="1">
      <c r="B4" s="21"/>
      <c r="D4" s="22" t="s">
        <v>104</v>
      </c>
      <c r="I4" s="89"/>
      <c r="L4" s="21"/>
      <c r="M4" s="91" t="s">
        <v>11</v>
      </c>
      <c r="AT4" s="18" t="s">
        <v>4</v>
      </c>
    </row>
    <row r="5" spans="1:46" s="1" customFormat="1" ht="6.95" customHeight="1">
      <c r="B5" s="21"/>
      <c r="I5" s="89"/>
      <c r="L5" s="21"/>
    </row>
    <row r="6" spans="1:46" s="1" customFormat="1" ht="12" customHeight="1">
      <c r="B6" s="21"/>
      <c r="D6" s="28" t="s">
        <v>17</v>
      </c>
      <c r="I6" s="89"/>
      <c r="L6" s="21"/>
    </row>
    <row r="7" spans="1:46" s="1" customFormat="1" ht="25.5" customHeight="1">
      <c r="B7" s="21"/>
      <c r="E7" s="332" t="str">
        <f>'Rekapitulace stavby'!K6</f>
        <v>Stavební úpravy 2.NP - 3.NP pavilonu A přestavba dětského oddělení na LDN - 2.část - 2.NP</v>
      </c>
      <c r="F7" s="333"/>
      <c r="G7" s="333"/>
      <c r="H7" s="333"/>
      <c r="I7" s="89"/>
      <c r="L7" s="21"/>
    </row>
    <row r="8" spans="1:46" s="2" customFormat="1" ht="12" customHeight="1">
      <c r="A8" s="33"/>
      <c r="B8" s="34"/>
      <c r="C8" s="33"/>
      <c r="D8" s="28" t="s">
        <v>105</v>
      </c>
      <c r="E8" s="33"/>
      <c r="F8" s="33"/>
      <c r="G8" s="33"/>
      <c r="H8" s="33"/>
      <c r="I8" s="92"/>
      <c r="J8" s="33"/>
      <c r="K8" s="33"/>
      <c r="L8" s="93"/>
      <c r="S8" s="33"/>
      <c r="T8" s="33"/>
      <c r="U8" s="33"/>
      <c r="V8" s="33"/>
      <c r="W8" s="33"/>
      <c r="X8" s="33"/>
      <c r="Y8" s="33"/>
      <c r="Z8" s="33"/>
      <c r="AA8" s="33"/>
      <c r="AB8" s="33"/>
      <c r="AC8" s="33"/>
      <c r="AD8" s="33"/>
      <c r="AE8" s="33"/>
    </row>
    <row r="9" spans="1:46" s="2" customFormat="1" ht="16.5" customHeight="1">
      <c r="A9" s="33"/>
      <c r="B9" s="34"/>
      <c r="C9" s="33"/>
      <c r="D9" s="33"/>
      <c r="E9" s="315" t="s">
        <v>2703</v>
      </c>
      <c r="F9" s="331"/>
      <c r="G9" s="331"/>
      <c r="H9" s="331"/>
      <c r="I9" s="92"/>
      <c r="J9" s="33"/>
      <c r="K9" s="33"/>
      <c r="L9" s="93"/>
      <c r="S9" s="33"/>
      <c r="T9" s="33"/>
      <c r="U9" s="33"/>
      <c r="V9" s="33"/>
      <c r="W9" s="33"/>
      <c r="X9" s="33"/>
      <c r="Y9" s="33"/>
      <c r="Z9" s="33"/>
      <c r="AA9" s="33"/>
      <c r="AB9" s="33"/>
      <c r="AC9" s="33"/>
      <c r="AD9" s="33"/>
      <c r="AE9" s="33"/>
    </row>
    <row r="10" spans="1:46" s="2" customFormat="1">
      <c r="A10" s="33"/>
      <c r="B10" s="34"/>
      <c r="C10" s="33"/>
      <c r="D10" s="33"/>
      <c r="E10" s="33"/>
      <c r="F10" s="33"/>
      <c r="G10" s="33"/>
      <c r="H10" s="33"/>
      <c r="I10" s="92"/>
      <c r="J10" s="33"/>
      <c r="K10" s="33"/>
      <c r="L10" s="93"/>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3</v>
      </c>
      <c r="G11" s="33"/>
      <c r="H11" s="33"/>
      <c r="I11" s="94" t="s">
        <v>21</v>
      </c>
      <c r="J11" s="26" t="s">
        <v>3</v>
      </c>
      <c r="K11" s="33"/>
      <c r="L11" s="93"/>
      <c r="S11" s="33"/>
      <c r="T11" s="33"/>
      <c r="U11" s="33"/>
      <c r="V11" s="33"/>
      <c r="W11" s="33"/>
      <c r="X11" s="33"/>
      <c r="Y11" s="33"/>
      <c r="Z11" s="33"/>
      <c r="AA11" s="33"/>
      <c r="AB11" s="33"/>
      <c r="AC11" s="33"/>
      <c r="AD11" s="33"/>
      <c r="AE11" s="33"/>
    </row>
    <row r="12" spans="1:46" s="2" customFormat="1" ht="12" customHeight="1">
      <c r="A12" s="33"/>
      <c r="B12" s="34"/>
      <c r="C12" s="33"/>
      <c r="D12" s="28" t="s">
        <v>22</v>
      </c>
      <c r="E12" s="33"/>
      <c r="F12" s="26" t="s">
        <v>23</v>
      </c>
      <c r="G12" s="33"/>
      <c r="H12" s="33"/>
      <c r="I12" s="94" t="s">
        <v>24</v>
      </c>
      <c r="J12" s="51" t="str">
        <f>'Rekapitulace stavby'!AN8</f>
        <v>27. 12. 2018</v>
      </c>
      <c r="K12" s="33"/>
      <c r="L12" s="9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92"/>
      <c r="J13" s="33"/>
      <c r="K13" s="33"/>
      <c r="L13" s="93"/>
      <c r="S13" s="33"/>
      <c r="T13" s="33"/>
      <c r="U13" s="33"/>
      <c r="V13" s="33"/>
      <c r="W13" s="33"/>
      <c r="X13" s="33"/>
      <c r="Y13" s="33"/>
      <c r="Z13" s="33"/>
      <c r="AA13" s="33"/>
      <c r="AB13" s="33"/>
      <c r="AC13" s="33"/>
      <c r="AD13" s="33"/>
      <c r="AE13" s="33"/>
    </row>
    <row r="14" spans="1:46" s="2" customFormat="1" ht="12" customHeight="1">
      <c r="A14" s="33"/>
      <c r="B14" s="34"/>
      <c r="C14" s="33"/>
      <c r="D14" s="28" t="s">
        <v>26</v>
      </c>
      <c r="E14" s="33"/>
      <c r="F14" s="33"/>
      <c r="G14" s="33"/>
      <c r="H14" s="33"/>
      <c r="I14" s="94" t="s">
        <v>27</v>
      </c>
      <c r="J14" s="26" t="str">
        <f>IF('Rekapitulace stavby'!AN10="","",'Rekapitulace stavby'!AN10)</f>
        <v/>
      </c>
      <c r="K14" s="33"/>
      <c r="L14" s="9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94" t="s">
        <v>29</v>
      </c>
      <c r="J15" s="26" t="str">
        <f>IF('Rekapitulace stavby'!AN11="","",'Rekapitulace stavby'!AN11)</f>
        <v/>
      </c>
      <c r="K15" s="33"/>
      <c r="L15" s="9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92"/>
      <c r="J16" s="33"/>
      <c r="K16" s="33"/>
      <c r="L16" s="93"/>
      <c r="S16" s="33"/>
      <c r="T16" s="33"/>
      <c r="U16" s="33"/>
      <c r="V16" s="33"/>
      <c r="W16" s="33"/>
      <c r="X16" s="33"/>
      <c r="Y16" s="33"/>
      <c r="Z16" s="33"/>
      <c r="AA16" s="33"/>
      <c r="AB16" s="33"/>
      <c r="AC16" s="33"/>
      <c r="AD16" s="33"/>
      <c r="AE16" s="33"/>
    </row>
    <row r="17" spans="1:31" s="2" customFormat="1" ht="12" customHeight="1">
      <c r="A17" s="33"/>
      <c r="B17" s="34"/>
      <c r="C17" s="33"/>
      <c r="D17" s="28" t="s">
        <v>30</v>
      </c>
      <c r="E17" s="33"/>
      <c r="F17" s="33"/>
      <c r="G17" s="33"/>
      <c r="H17" s="33"/>
      <c r="I17" s="94" t="s">
        <v>27</v>
      </c>
      <c r="J17" s="29" t="str">
        <f>'Rekapitulace stavby'!AN13</f>
        <v>Vyplň údaj</v>
      </c>
      <c r="K17" s="33"/>
      <c r="L17" s="93"/>
      <c r="S17" s="33"/>
      <c r="T17" s="33"/>
      <c r="U17" s="33"/>
      <c r="V17" s="33"/>
      <c r="W17" s="33"/>
      <c r="X17" s="33"/>
      <c r="Y17" s="33"/>
      <c r="Z17" s="33"/>
      <c r="AA17" s="33"/>
      <c r="AB17" s="33"/>
      <c r="AC17" s="33"/>
      <c r="AD17" s="33"/>
      <c r="AE17" s="33"/>
    </row>
    <row r="18" spans="1:31" s="2" customFormat="1" ht="18" customHeight="1">
      <c r="A18" s="33"/>
      <c r="B18" s="34"/>
      <c r="C18" s="33"/>
      <c r="D18" s="33"/>
      <c r="E18" s="334" t="str">
        <f>'Rekapitulace stavby'!E14</f>
        <v>Vyplň údaj</v>
      </c>
      <c r="F18" s="304"/>
      <c r="G18" s="304"/>
      <c r="H18" s="304"/>
      <c r="I18" s="94" t="s">
        <v>29</v>
      </c>
      <c r="J18" s="29" t="str">
        <f>'Rekapitulace stavby'!AN14</f>
        <v>Vyplň údaj</v>
      </c>
      <c r="K18" s="33"/>
      <c r="L18" s="9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92"/>
      <c r="J19" s="33"/>
      <c r="K19" s="33"/>
      <c r="L19" s="93"/>
      <c r="S19" s="33"/>
      <c r="T19" s="33"/>
      <c r="U19" s="33"/>
      <c r="V19" s="33"/>
      <c r="W19" s="33"/>
      <c r="X19" s="33"/>
      <c r="Y19" s="33"/>
      <c r="Z19" s="33"/>
      <c r="AA19" s="33"/>
      <c r="AB19" s="33"/>
      <c r="AC19" s="33"/>
      <c r="AD19" s="33"/>
      <c r="AE19" s="33"/>
    </row>
    <row r="20" spans="1:31" s="2" customFormat="1" ht="12" customHeight="1">
      <c r="A20" s="33"/>
      <c r="B20" s="34"/>
      <c r="C20" s="33"/>
      <c r="D20" s="28" t="s">
        <v>32</v>
      </c>
      <c r="E20" s="33"/>
      <c r="F20" s="33"/>
      <c r="G20" s="33"/>
      <c r="H20" s="33"/>
      <c r="I20" s="94" t="s">
        <v>27</v>
      </c>
      <c r="J20" s="26" t="s">
        <v>3</v>
      </c>
      <c r="K20" s="33"/>
      <c r="L20" s="93"/>
      <c r="S20" s="33"/>
      <c r="T20" s="33"/>
      <c r="U20" s="33"/>
      <c r="V20" s="33"/>
      <c r="W20" s="33"/>
      <c r="X20" s="33"/>
      <c r="Y20" s="33"/>
      <c r="Z20" s="33"/>
      <c r="AA20" s="33"/>
      <c r="AB20" s="33"/>
      <c r="AC20" s="33"/>
      <c r="AD20" s="33"/>
      <c r="AE20" s="33"/>
    </row>
    <row r="21" spans="1:31" s="2" customFormat="1" ht="18" customHeight="1">
      <c r="A21" s="33"/>
      <c r="B21" s="34"/>
      <c r="C21" s="33"/>
      <c r="D21" s="33"/>
      <c r="E21" s="26" t="s">
        <v>33</v>
      </c>
      <c r="F21" s="33"/>
      <c r="G21" s="33"/>
      <c r="H21" s="33"/>
      <c r="I21" s="94" t="s">
        <v>29</v>
      </c>
      <c r="J21" s="26" t="s">
        <v>3</v>
      </c>
      <c r="K21" s="33"/>
      <c r="L21" s="9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92"/>
      <c r="J22" s="33"/>
      <c r="K22" s="33"/>
      <c r="L22" s="93"/>
      <c r="S22" s="33"/>
      <c r="T22" s="33"/>
      <c r="U22" s="33"/>
      <c r="V22" s="33"/>
      <c r="W22" s="33"/>
      <c r="X22" s="33"/>
      <c r="Y22" s="33"/>
      <c r="Z22" s="33"/>
      <c r="AA22" s="33"/>
      <c r="AB22" s="33"/>
      <c r="AC22" s="33"/>
      <c r="AD22" s="33"/>
      <c r="AE22" s="33"/>
    </row>
    <row r="23" spans="1:31" s="2" customFormat="1" ht="12" customHeight="1">
      <c r="A23" s="33"/>
      <c r="B23" s="34"/>
      <c r="C23" s="33"/>
      <c r="D23" s="28" t="s">
        <v>35</v>
      </c>
      <c r="E23" s="33"/>
      <c r="F23" s="33"/>
      <c r="G23" s="33"/>
      <c r="H23" s="33"/>
      <c r="I23" s="94" t="s">
        <v>27</v>
      </c>
      <c r="J23" s="26" t="str">
        <f>IF('Rekapitulace stavby'!AN19="","",'Rekapitulace stavby'!AN19)</f>
        <v/>
      </c>
      <c r="K23" s="33"/>
      <c r="L23" s="9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94" t="s">
        <v>29</v>
      </c>
      <c r="J24" s="26" t="str">
        <f>IF('Rekapitulace stavby'!AN20="","",'Rekapitulace stavby'!AN20)</f>
        <v/>
      </c>
      <c r="K24" s="33"/>
      <c r="L24" s="9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92"/>
      <c r="J25" s="33"/>
      <c r="K25" s="33"/>
      <c r="L25" s="93"/>
      <c r="S25" s="33"/>
      <c r="T25" s="33"/>
      <c r="U25" s="33"/>
      <c r="V25" s="33"/>
      <c r="W25" s="33"/>
      <c r="X25" s="33"/>
      <c r="Y25" s="33"/>
      <c r="Z25" s="33"/>
      <c r="AA25" s="33"/>
      <c r="AB25" s="33"/>
      <c r="AC25" s="33"/>
      <c r="AD25" s="33"/>
      <c r="AE25" s="33"/>
    </row>
    <row r="26" spans="1:31" s="2" customFormat="1" ht="12" customHeight="1">
      <c r="A26" s="33"/>
      <c r="B26" s="34"/>
      <c r="C26" s="33"/>
      <c r="D26" s="28" t="s">
        <v>36</v>
      </c>
      <c r="E26" s="33"/>
      <c r="F26" s="33"/>
      <c r="G26" s="33"/>
      <c r="H26" s="33"/>
      <c r="I26" s="92"/>
      <c r="J26" s="33"/>
      <c r="K26" s="33"/>
      <c r="L26" s="93"/>
      <c r="S26" s="33"/>
      <c r="T26" s="33"/>
      <c r="U26" s="33"/>
      <c r="V26" s="33"/>
      <c r="W26" s="33"/>
      <c r="X26" s="33"/>
      <c r="Y26" s="33"/>
      <c r="Z26" s="33"/>
      <c r="AA26" s="33"/>
      <c r="AB26" s="33"/>
      <c r="AC26" s="33"/>
      <c r="AD26" s="33"/>
      <c r="AE26" s="33"/>
    </row>
    <row r="27" spans="1:31" s="8" customFormat="1" ht="89.25" customHeight="1">
      <c r="A27" s="95"/>
      <c r="B27" s="96"/>
      <c r="C27" s="95"/>
      <c r="D27" s="95"/>
      <c r="E27" s="308" t="s">
        <v>37</v>
      </c>
      <c r="F27" s="308"/>
      <c r="G27" s="308"/>
      <c r="H27" s="308"/>
      <c r="I27" s="97"/>
      <c r="J27" s="95"/>
      <c r="K27" s="95"/>
      <c r="L27" s="98"/>
      <c r="S27" s="95"/>
      <c r="T27" s="95"/>
      <c r="U27" s="95"/>
      <c r="V27" s="95"/>
      <c r="W27" s="95"/>
      <c r="X27" s="95"/>
      <c r="Y27" s="95"/>
      <c r="Z27" s="95"/>
      <c r="AA27" s="95"/>
      <c r="AB27" s="95"/>
      <c r="AC27" s="95"/>
      <c r="AD27" s="95"/>
      <c r="AE27" s="95"/>
    </row>
    <row r="28" spans="1:31" s="2" customFormat="1" ht="6.95" customHeight="1">
      <c r="A28" s="33"/>
      <c r="B28" s="34"/>
      <c r="C28" s="33"/>
      <c r="D28" s="33"/>
      <c r="E28" s="33"/>
      <c r="F28" s="33"/>
      <c r="G28" s="33"/>
      <c r="H28" s="33"/>
      <c r="I28" s="92"/>
      <c r="J28" s="33"/>
      <c r="K28" s="33"/>
      <c r="L28" s="93"/>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99"/>
      <c r="J29" s="62"/>
      <c r="K29" s="62"/>
      <c r="L29" s="93"/>
      <c r="S29" s="33"/>
      <c r="T29" s="33"/>
      <c r="U29" s="33"/>
      <c r="V29" s="33"/>
      <c r="W29" s="33"/>
      <c r="X29" s="33"/>
      <c r="Y29" s="33"/>
      <c r="Z29" s="33"/>
      <c r="AA29" s="33"/>
      <c r="AB29" s="33"/>
      <c r="AC29" s="33"/>
      <c r="AD29" s="33"/>
      <c r="AE29" s="33"/>
    </row>
    <row r="30" spans="1:31" s="2" customFormat="1" ht="25.35" customHeight="1">
      <c r="A30" s="33"/>
      <c r="B30" s="34"/>
      <c r="C30" s="33"/>
      <c r="D30" s="100" t="s">
        <v>38</v>
      </c>
      <c r="E30" s="33"/>
      <c r="F30" s="33"/>
      <c r="G30" s="33"/>
      <c r="H30" s="33"/>
      <c r="I30" s="92"/>
      <c r="J30" s="67">
        <f>ROUND(J86, 2)</f>
        <v>0</v>
      </c>
      <c r="K30" s="33"/>
      <c r="L30" s="93"/>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99"/>
      <c r="J31" s="62"/>
      <c r="K31" s="62"/>
      <c r="L31" s="93"/>
      <c r="S31" s="33"/>
      <c r="T31" s="33"/>
      <c r="U31" s="33"/>
      <c r="V31" s="33"/>
      <c r="W31" s="33"/>
      <c r="X31" s="33"/>
      <c r="Y31" s="33"/>
      <c r="Z31" s="33"/>
      <c r="AA31" s="33"/>
      <c r="AB31" s="33"/>
      <c r="AC31" s="33"/>
      <c r="AD31" s="33"/>
      <c r="AE31" s="33"/>
    </row>
    <row r="32" spans="1:31" s="2" customFormat="1" ht="14.45" customHeight="1">
      <c r="A32" s="33"/>
      <c r="B32" s="34"/>
      <c r="C32" s="33"/>
      <c r="D32" s="33"/>
      <c r="E32" s="33"/>
      <c r="F32" s="37" t="s">
        <v>40</v>
      </c>
      <c r="G32" s="33"/>
      <c r="H32" s="33"/>
      <c r="I32" s="101" t="s">
        <v>39</v>
      </c>
      <c r="J32" s="37" t="s">
        <v>41</v>
      </c>
      <c r="K32" s="33"/>
      <c r="L32" s="93"/>
      <c r="S32" s="33"/>
      <c r="T32" s="33"/>
      <c r="U32" s="33"/>
      <c r="V32" s="33"/>
      <c r="W32" s="33"/>
      <c r="X32" s="33"/>
      <c r="Y32" s="33"/>
      <c r="Z32" s="33"/>
      <c r="AA32" s="33"/>
      <c r="AB32" s="33"/>
      <c r="AC32" s="33"/>
      <c r="AD32" s="33"/>
      <c r="AE32" s="33"/>
    </row>
    <row r="33" spans="1:31" s="2" customFormat="1" ht="14.45" customHeight="1">
      <c r="A33" s="33"/>
      <c r="B33" s="34"/>
      <c r="C33" s="33"/>
      <c r="D33" s="102" t="s">
        <v>42</v>
      </c>
      <c r="E33" s="28" t="s">
        <v>43</v>
      </c>
      <c r="F33" s="103">
        <f>ROUND((SUM(BE86:BE121)),  2)</f>
        <v>0</v>
      </c>
      <c r="G33" s="33"/>
      <c r="H33" s="33"/>
      <c r="I33" s="104">
        <v>0.21</v>
      </c>
      <c r="J33" s="103">
        <f>ROUND(((SUM(BE86:BE121))*I33),  2)</f>
        <v>0</v>
      </c>
      <c r="K33" s="33"/>
      <c r="L33" s="93"/>
      <c r="S33" s="33"/>
      <c r="T33" s="33"/>
      <c r="U33" s="33"/>
      <c r="V33" s="33"/>
      <c r="W33" s="33"/>
      <c r="X33" s="33"/>
      <c r="Y33" s="33"/>
      <c r="Z33" s="33"/>
      <c r="AA33" s="33"/>
      <c r="AB33" s="33"/>
      <c r="AC33" s="33"/>
      <c r="AD33" s="33"/>
      <c r="AE33" s="33"/>
    </row>
    <row r="34" spans="1:31" s="2" customFormat="1" ht="14.45" customHeight="1">
      <c r="A34" s="33"/>
      <c r="B34" s="34"/>
      <c r="C34" s="33"/>
      <c r="D34" s="33"/>
      <c r="E34" s="28" t="s">
        <v>44</v>
      </c>
      <c r="F34" s="103">
        <f>ROUND((SUM(BF86:BF121)),  2)</f>
        <v>0</v>
      </c>
      <c r="G34" s="33"/>
      <c r="H34" s="33"/>
      <c r="I34" s="104">
        <v>0.15</v>
      </c>
      <c r="J34" s="103">
        <f>ROUND(((SUM(BF86:BF121))*I34),  2)</f>
        <v>0</v>
      </c>
      <c r="K34" s="33"/>
      <c r="L34" s="93"/>
      <c r="S34" s="33"/>
      <c r="T34" s="33"/>
      <c r="U34" s="33"/>
      <c r="V34" s="33"/>
      <c r="W34" s="33"/>
      <c r="X34" s="33"/>
      <c r="Y34" s="33"/>
      <c r="Z34" s="33"/>
      <c r="AA34" s="33"/>
      <c r="AB34" s="33"/>
      <c r="AC34" s="33"/>
      <c r="AD34" s="33"/>
      <c r="AE34" s="33"/>
    </row>
    <row r="35" spans="1:31" s="2" customFormat="1" ht="14.45" hidden="1" customHeight="1">
      <c r="A35" s="33"/>
      <c r="B35" s="34"/>
      <c r="C35" s="33"/>
      <c r="D35" s="33"/>
      <c r="E35" s="28" t="s">
        <v>45</v>
      </c>
      <c r="F35" s="103">
        <f>ROUND((SUM(BG86:BG121)),  2)</f>
        <v>0</v>
      </c>
      <c r="G35" s="33"/>
      <c r="H35" s="33"/>
      <c r="I35" s="104">
        <v>0.21</v>
      </c>
      <c r="J35" s="103">
        <f>0</f>
        <v>0</v>
      </c>
      <c r="K35" s="33"/>
      <c r="L35" s="93"/>
      <c r="S35" s="33"/>
      <c r="T35" s="33"/>
      <c r="U35" s="33"/>
      <c r="V35" s="33"/>
      <c r="W35" s="33"/>
      <c r="X35" s="33"/>
      <c r="Y35" s="33"/>
      <c r="Z35" s="33"/>
      <c r="AA35" s="33"/>
      <c r="AB35" s="33"/>
      <c r="AC35" s="33"/>
      <c r="AD35" s="33"/>
      <c r="AE35" s="33"/>
    </row>
    <row r="36" spans="1:31" s="2" customFormat="1" ht="14.45" hidden="1" customHeight="1">
      <c r="A36" s="33"/>
      <c r="B36" s="34"/>
      <c r="C36" s="33"/>
      <c r="D36" s="33"/>
      <c r="E36" s="28" t="s">
        <v>46</v>
      </c>
      <c r="F36" s="103">
        <f>ROUND((SUM(BH86:BH121)),  2)</f>
        <v>0</v>
      </c>
      <c r="G36" s="33"/>
      <c r="H36" s="33"/>
      <c r="I36" s="104">
        <v>0.15</v>
      </c>
      <c r="J36" s="103">
        <f>0</f>
        <v>0</v>
      </c>
      <c r="K36" s="33"/>
      <c r="L36" s="93"/>
      <c r="S36" s="33"/>
      <c r="T36" s="33"/>
      <c r="U36" s="33"/>
      <c r="V36" s="33"/>
      <c r="W36" s="33"/>
      <c r="X36" s="33"/>
      <c r="Y36" s="33"/>
      <c r="Z36" s="33"/>
      <c r="AA36" s="33"/>
      <c r="AB36" s="33"/>
      <c r="AC36" s="33"/>
      <c r="AD36" s="33"/>
      <c r="AE36" s="33"/>
    </row>
    <row r="37" spans="1:31" s="2" customFormat="1" ht="14.45" hidden="1" customHeight="1">
      <c r="A37" s="33"/>
      <c r="B37" s="34"/>
      <c r="C37" s="33"/>
      <c r="D37" s="33"/>
      <c r="E37" s="28" t="s">
        <v>47</v>
      </c>
      <c r="F37" s="103">
        <f>ROUND((SUM(BI86:BI121)),  2)</f>
        <v>0</v>
      </c>
      <c r="G37" s="33"/>
      <c r="H37" s="33"/>
      <c r="I37" s="104">
        <v>0</v>
      </c>
      <c r="J37" s="103">
        <f>0</f>
        <v>0</v>
      </c>
      <c r="K37" s="33"/>
      <c r="L37" s="9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92"/>
      <c r="J38" s="33"/>
      <c r="K38" s="33"/>
      <c r="L38" s="93"/>
      <c r="S38" s="33"/>
      <c r="T38" s="33"/>
      <c r="U38" s="33"/>
      <c r="V38" s="33"/>
      <c r="W38" s="33"/>
      <c r="X38" s="33"/>
      <c r="Y38" s="33"/>
      <c r="Z38" s="33"/>
      <c r="AA38" s="33"/>
      <c r="AB38" s="33"/>
      <c r="AC38" s="33"/>
      <c r="AD38" s="33"/>
      <c r="AE38" s="33"/>
    </row>
    <row r="39" spans="1:31" s="2" customFormat="1" ht="25.35" customHeight="1">
      <c r="A39" s="33"/>
      <c r="B39" s="34"/>
      <c r="C39" s="105"/>
      <c r="D39" s="106" t="s">
        <v>48</v>
      </c>
      <c r="E39" s="56"/>
      <c r="F39" s="56"/>
      <c r="G39" s="107" t="s">
        <v>49</v>
      </c>
      <c r="H39" s="108" t="s">
        <v>50</v>
      </c>
      <c r="I39" s="109"/>
      <c r="J39" s="110">
        <f>SUM(J30:J37)</f>
        <v>0</v>
      </c>
      <c r="K39" s="111"/>
      <c r="L39" s="93"/>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112"/>
      <c r="J40" s="44"/>
      <c r="K40" s="44"/>
      <c r="L40" s="93"/>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113"/>
      <c r="J44" s="46"/>
      <c r="K44" s="46"/>
      <c r="L44" s="93"/>
      <c r="S44" s="33"/>
      <c r="T44" s="33"/>
      <c r="U44" s="33"/>
      <c r="V44" s="33"/>
      <c r="W44" s="33"/>
      <c r="X44" s="33"/>
      <c r="Y44" s="33"/>
      <c r="Z44" s="33"/>
      <c r="AA44" s="33"/>
      <c r="AB44" s="33"/>
      <c r="AC44" s="33"/>
      <c r="AD44" s="33"/>
      <c r="AE44" s="33"/>
    </row>
    <row r="45" spans="1:31" s="2" customFormat="1" ht="24.95" customHeight="1">
      <c r="A45" s="33"/>
      <c r="B45" s="34"/>
      <c r="C45" s="22" t="s">
        <v>107</v>
      </c>
      <c r="D45" s="33"/>
      <c r="E45" s="33"/>
      <c r="F45" s="33"/>
      <c r="G45" s="33"/>
      <c r="H45" s="33"/>
      <c r="I45" s="92"/>
      <c r="J45" s="33"/>
      <c r="K45" s="33"/>
      <c r="L45" s="93"/>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92"/>
      <c r="J46" s="33"/>
      <c r="K46" s="33"/>
      <c r="L46" s="93"/>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92"/>
      <c r="J47" s="33"/>
      <c r="K47" s="33"/>
      <c r="L47" s="93"/>
      <c r="S47" s="33"/>
      <c r="T47" s="33"/>
      <c r="U47" s="33"/>
      <c r="V47" s="33"/>
      <c r="W47" s="33"/>
      <c r="X47" s="33"/>
      <c r="Y47" s="33"/>
      <c r="Z47" s="33"/>
      <c r="AA47" s="33"/>
      <c r="AB47" s="33"/>
      <c r="AC47" s="33"/>
      <c r="AD47" s="33"/>
      <c r="AE47" s="33"/>
    </row>
    <row r="48" spans="1:31" s="2" customFormat="1" ht="25.5" customHeight="1">
      <c r="A48" s="33"/>
      <c r="B48" s="34"/>
      <c r="C48" s="33"/>
      <c r="D48" s="33"/>
      <c r="E48" s="332" t="str">
        <f>E7</f>
        <v>Stavební úpravy 2.NP - 3.NP pavilonu A přestavba dětského oddělení na LDN - 2.část - 2.NP</v>
      </c>
      <c r="F48" s="333"/>
      <c r="G48" s="333"/>
      <c r="H48" s="333"/>
      <c r="I48" s="92"/>
      <c r="J48" s="33"/>
      <c r="K48" s="33"/>
      <c r="L48" s="93"/>
      <c r="S48" s="33"/>
      <c r="T48" s="33"/>
      <c r="U48" s="33"/>
      <c r="V48" s="33"/>
      <c r="W48" s="33"/>
      <c r="X48" s="33"/>
      <c r="Y48" s="33"/>
      <c r="Z48" s="33"/>
      <c r="AA48" s="33"/>
      <c r="AB48" s="33"/>
      <c r="AC48" s="33"/>
      <c r="AD48" s="33"/>
      <c r="AE48" s="33"/>
    </row>
    <row r="49" spans="1:47" s="2" customFormat="1" ht="12" customHeight="1">
      <c r="A49" s="33"/>
      <c r="B49" s="34"/>
      <c r="C49" s="28" t="s">
        <v>105</v>
      </c>
      <c r="D49" s="33"/>
      <c r="E49" s="33"/>
      <c r="F49" s="33"/>
      <c r="G49" s="33"/>
      <c r="H49" s="33"/>
      <c r="I49" s="92"/>
      <c r="J49" s="33"/>
      <c r="K49" s="33"/>
      <c r="L49" s="93"/>
      <c r="S49" s="33"/>
      <c r="T49" s="33"/>
      <c r="U49" s="33"/>
      <c r="V49" s="33"/>
      <c r="W49" s="33"/>
      <c r="X49" s="33"/>
      <c r="Y49" s="33"/>
      <c r="Z49" s="33"/>
      <c r="AA49" s="33"/>
      <c r="AB49" s="33"/>
      <c r="AC49" s="33"/>
      <c r="AD49" s="33"/>
      <c r="AE49" s="33"/>
    </row>
    <row r="50" spans="1:47" s="2" customFormat="1" ht="16.5" customHeight="1">
      <c r="A50" s="33"/>
      <c r="B50" s="34"/>
      <c r="C50" s="33"/>
      <c r="D50" s="33"/>
      <c r="E50" s="315" t="str">
        <f>E9</f>
        <v>04 - rozvody medicinálních plynů</v>
      </c>
      <c r="F50" s="331"/>
      <c r="G50" s="331"/>
      <c r="H50" s="331"/>
      <c r="I50" s="92"/>
      <c r="J50" s="33"/>
      <c r="K50" s="33"/>
      <c r="L50" s="93"/>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92"/>
      <c r="J51" s="33"/>
      <c r="K51" s="33"/>
      <c r="L51" s="93"/>
      <c r="S51" s="33"/>
      <c r="T51" s="33"/>
      <c r="U51" s="33"/>
      <c r="V51" s="33"/>
      <c r="W51" s="33"/>
      <c r="X51" s="33"/>
      <c r="Y51" s="33"/>
      <c r="Z51" s="33"/>
      <c r="AA51" s="33"/>
      <c r="AB51" s="33"/>
      <c r="AC51" s="33"/>
      <c r="AD51" s="33"/>
      <c r="AE51" s="33"/>
    </row>
    <row r="52" spans="1:47" s="2" customFormat="1" ht="12" customHeight="1">
      <c r="A52" s="33"/>
      <c r="B52" s="34"/>
      <c r="C52" s="28" t="s">
        <v>22</v>
      </c>
      <c r="D52" s="33"/>
      <c r="E52" s="33"/>
      <c r="F52" s="26" t="str">
        <f>F12</f>
        <v>Jindřichův Hradec</v>
      </c>
      <c r="G52" s="33"/>
      <c r="H52" s="33"/>
      <c r="I52" s="94" t="s">
        <v>24</v>
      </c>
      <c r="J52" s="51" t="str">
        <f>IF(J12="","",J12)</f>
        <v>27. 12. 2018</v>
      </c>
      <c r="K52" s="33"/>
      <c r="L52" s="93"/>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92"/>
      <c r="J53" s="33"/>
      <c r="K53" s="33"/>
      <c r="L53" s="93"/>
      <c r="S53" s="33"/>
      <c r="T53" s="33"/>
      <c r="U53" s="33"/>
      <c r="V53" s="33"/>
      <c r="W53" s="33"/>
      <c r="X53" s="33"/>
      <c r="Y53" s="33"/>
      <c r="Z53" s="33"/>
      <c r="AA53" s="33"/>
      <c r="AB53" s="33"/>
      <c r="AC53" s="33"/>
      <c r="AD53" s="33"/>
      <c r="AE53" s="33"/>
    </row>
    <row r="54" spans="1:47" s="2" customFormat="1" ht="27.95" customHeight="1">
      <c r="A54" s="33"/>
      <c r="B54" s="34"/>
      <c r="C54" s="28" t="s">
        <v>26</v>
      </c>
      <c r="D54" s="33"/>
      <c r="E54" s="33"/>
      <c r="F54" s="26" t="str">
        <f>E15</f>
        <v xml:space="preserve"> </v>
      </c>
      <c r="G54" s="33"/>
      <c r="H54" s="33"/>
      <c r="I54" s="94" t="s">
        <v>32</v>
      </c>
      <c r="J54" s="31" t="str">
        <f>E21</f>
        <v>ATELIER G+G s.r.o.</v>
      </c>
      <c r="K54" s="33"/>
      <c r="L54" s="93"/>
      <c r="S54" s="33"/>
      <c r="T54" s="33"/>
      <c r="U54" s="33"/>
      <c r="V54" s="33"/>
      <c r="W54" s="33"/>
      <c r="X54" s="33"/>
      <c r="Y54" s="33"/>
      <c r="Z54" s="33"/>
      <c r="AA54" s="33"/>
      <c r="AB54" s="33"/>
      <c r="AC54" s="33"/>
      <c r="AD54" s="33"/>
      <c r="AE54" s="33"/>
    </row>
    <row r="55" spans="1:47" s="2" customFormat="1" ht="15.2" customHeight="1">
      <c r="A55" s="33"/>
      <c r="B55" s="34"/>
      <c r="C55" s="28" t="s">
        <v>30</v>
      </c>
      <c r="D55" s="33"/>
      <c r="E55" s="33"/>
      <c r="F55" s="26" t="str">
        <f>IF(E18="","",E18)</f>
        <v>Vyplň údaj</v>
      </c>
      <c r="G55" s="33"/>
      <c r="H55" s="33"/>
      <c r="I55" s="94" t="s">
        <v>35</v>
      </c>
      <c r="J55" s="31" t="str">
        <f>E24</f>
        <v xml:space="preserve"> </v>
      </c>
      <c r="K55" s="33"/>
      <c r="L55" s="93"/>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92"/>
      <c r="J56" s="33"/>
      <c r="K56" s="33"/>
      <c r="L56" s="93"/>
      <c r="S56" s="33"/>
      <c r="T56" s="33"/>
      <c r="U56" s="33"/>
      <c r="V56" s="33"/>
      <c r="W56" s="33"/>
      <c r="X56" s="33"/>
      <c r="Y56" s="33"/>
      <c r="Z56" s="33"/>
      <c r="AA56" s="33"/>
      <c r="AB56" s="33"/>
      <c r="AC56" s="33"/>
      <c r="AD56" s="33"/>
      <c r="AE56" s="33"/>
    </row>
    <row r="57" spans="1:47" s="2" customFormat="1" ht="29.25" customHeight="1">
      <c r="A57" s="33"/>
      <c r="B57" s="34"/>
      <c r="C57" s="114" t="s">
        <v>108</v>
      </c>
      <c r="D57" s="105"/>
      <c r="E57" s="105"/>
      <c r="F57" s="105"/>
      <c r="G57" s="105"/>
      <c r="H57" s="105"/>
      <c r="I57" s="115"/>
      <c r="J57" s="116" t="s">
        <v>109</v>
      </c>
      <c r="K57" s="105"/>
      <c r="L57" s="93"/>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92"/>
      <c r="J58" s="33"/>
      <c r="K58" s="33"/>
      <c r="L58" s="93"/>
      <c r="S58" s="33"/>
      <c r="T58" s="33"/>
      <c r="U58" s="33"/>
      <c r="V58" s="33"/>
      <c r="W58" s="33"/>
      <c r="X58" s="33"/>
      <c r="Y58" s="33"/>
      <c r="Z58" s="33"/>
      <c r="AA58" s="33"/>
      <c r="AB58" s="33"/>
      <c r="AC58" s="33"/>
      <c r="AD58" s="33"/>
      <c r="AE58" s="33"/>
    </row>
    <row r="59" spans="1:47" s="2" customFormat="1" ht="22.9" customHeight="1">
      <c r="A59" s="33"/>
      <c r="B59" s="34"/>
      <c r="C59" s="117" t="s">
        <v>70</v>
      </c>
      <c r="D59" s="33"/>
      <c r="E59" s="33"/>
      <c r="F59" s="33"/>
      <c r="G59" s="33"/>
      <c r="H59" s="33"/>
      <c r="I59" s="92"/>
      <c r="J59" s="67">
        <f>J86</f>
        <v>0</v>
      </c>
      <c r="K59" s="33"/>
      <c r="L59" s="93"/>
      <c r="S59" s="33"/>
      <c r="T59" s="33"/>
      <c r="U59" s="33"/>
      <c r="V59" s="33"/>
      <c r="W59" s="33"/>
      <c r="X59" s="33"/>
      <c r="Y59" s="33"/>
      <c r="Z59" s="33"/>
      <c r="AA59" s="33"/>
      <c r="AB59" s="33"/>
      <c r="AC59" s="33"/>
      <c r="AD59" s="33"/>
      <c r="AE59" s="33"/>
      <c r="AU59" s="18" t="s">
        <v>110</v>
      </c>
    </row>
    <row r="60" spans="1:47" s="9" customFormat="1" ht="24.95" customHeight="1">
      <c r="B60" s="118"/>
      <c r="D60" s="119" t="s">
        <v>2704</v>
      </c>
      <c r="E60" s="120"/>
      <c r="F60" s="120"/>
      <c r="G60" s="120"/>
      <c r="H60" s="120"/>
      <c r="I60" s="121"/>
      <c r="J60" s="122">
        <f>J87</f>
        <v>0</v>
      </c>
      <c r="L60" s="118"/>
    </row>
    <row r="61" spans="1:47" s="10" customFormat="1" ht="19.899999999999999" customHeight="1">
      <c r="B61" s="123"/>
      <c r="D61" s="124" t="s">
        <v>2705</v>
      </c>
      <c r="E61" s="125"/>
      <c r="F61" s="125"/>
      <c r="G61" s="125"/>
      <c r="H61" s="125"/>
      <c r="I61" s="126"/>
      <c r="J61" s="127">
        <f>J88</f>
        <v>0</v>
      </c>
      <c r="L61" s="123"/>
    </row>
    <row r="62" spans="1:47" s="10" customFormat="1" ht="14.85" customHeight="1">
      <c r="B62" s="123"/>
      <c r="D62" s="124" t="s">
        <v>2706</v>
      </c>
      <c r="E62" s="125"/>
      <c r="F62" s="125"/>
      <c r="G62" s="125"/>
      <c r="H62" s="125"/>
      <c r="I62" s="126"/>
      <c r="J62" s="127">
        <f>J89</f>
        <v>0</v>
      </c>
      <c r="L62" s="123"/>
    </row>
    <row r="63" spans="1:47" s="10" customFormat="1" ht="14.85" customHeight="1">
      <c r="B63" s="123"/>
      <c r="D63" s="124" t="s">
        <v>2707</v>
      </c>
      <c r="E63" s="125"/>
      <c r="F63" s="125"/>
      <c r="G63" s="125"/>
      <c r="H63" s="125"/>
      <c r="I63" s="126"/>
      <c r="J63" s="127">
        <f>J108</f>
        <v>0</v>
      </c>
      <c r="L63" s="123"/>
    </row>
    <row r="64" spans="1:47" s="10" customFormat="1" ht="14.85" customHeight="1">
      <c r="B64" s="123"/>
      <c r="D64" s="124" t="s">
        <v>2708</v>
      </c>
      <c r="E64" s="125"/>
      <c r="F64" s="125"/>
      <c r="G64" s="125"/>
      <c r="H64" s="125"/>
      <c r="I64" s="126"/>
      <c r="J64" s="127">
        <f>J111</f>
        <v>0</v>
      </c>
      <c r="L64" s="123"/>
    </row>
    <row r="65" spans="1:31" s="10" customFormat="1" ht="14.85" customHeight="1">
      <c r="B65" s="123"/>
      <c r="D65" s="124" t="s">
        <v>2709</v>
      </c>
      <c r="E65" s="125"/>
      <c r="F65" s="125"/>
      <c r="G65" s="125"/>
      <c r="H65" s="125"/>
      <c r="I65" s="126"/>
      <c r="J65" s="127">
        <f>J115</f>
        <v>0</v>
      </c>
      <c r="L65" s="123"/>
    </row>
    <row r="66" spans="1:31" s="10" customFormat="1" ht="14.85" customHeight="1">
      <c r="B66" s="123"/>
      <c r="D66" s="124" t="s">
        <v>2710</v>
      </c>
      <c r="E66" s="125"/>
      <c r="F66" s="125"/>
      <c r="G66" s="125"/>
      <c r="H66" s="125"/>
      <c r="I66" s="126"/>
      <c r="J66" s="127">
        <f>J117</f>
        <v>0</v>
      </c>
      <c r="L66" s="123"/>
    </row>
    <row r="67" spans="1:31" s="2" customFormat="1" ht="21.75" customHeight="1">
      <c r="A67" s="33"/>
      <c r="B67" s="34"/>
      <c r="C67" s="33"/>
      <c r="D67" s="33"/>
      <c r="E67" s="33"/>
      <c r="F67" s="33"/>
      <c r="G67" s="33"/>
      <c r="H67" s="33"/>
      <c r="I67" s="92"/>
      <c r="J67" s="33"/>
      <c r="K67" s="33"/>
      <c r="L67" s="93"/>
      <c r="S67" s="33"/>
      <c r="T67" s="33"/>
      <c r="U67" s="33"/>
      <c r="V67" s="33"/>
      <c r="W67" s="33"/>
      <c r="X67" s="33"/>
      <c r="Y67" s="33"/>
      <c r="Z67" s="33"/>
      <c r="AA67" s="33"/>
      <c r="AB67" s="33"/>
      <c r="AC67" s="33"/>
      <c r="AD67" s="33"/>
      <c r="AE67" s="33"/>
    </row>
    <row r="68" spans="1:31" s="2" customFormat="1" ht="6.95" customHeight="1">
      <c r="A68" s="33"/>
      <c r="B68" s="43"/>
      <c r="C68" s="44"/>
      <c r="D68" s="44"/>
      <c r="E68" s="44"/>
      <c r="F68" s="44"/>
      <c r="G68" s="44"/>
      <c r="H68" s="44"/>
      <c r="I68" s="112"/>
      <c r="J68" s="44"/>
      <c r="K68" s="44"/>
      <c r="L68" s="93"/>
      <c r="S68" s="33"/>
      <c r="T68" s="33"/>
      <c r="U68" s="33"/>
      <c r="V68" s="33"/>
      <c r="W68" s="33"/>
      <c r="X68" s="33"/>
      <c r="Y68" s="33"/>
      <c r="Z68" s="33"/>
      <c r="AA68" s="33"/>
      <c r="AB68" s="33"/>
      <c r="AC68" s="33"/>
      <c r="AD68" s="33"/>
      <c r="AE68" s="33"/>
    </row>
    <row r="72" spans="1:31" s="2" customFormat="1" ht="6.95" customHeight="1">
      <c r="A72" s="33"/>
      <c r="B72" s="45"/>
      <c r="C72" s="46"/>
      <c r="D72" s="46"/>
      <c r="E72" s="46"/>
      <c r="F72" s="46"/>
      <c r="G72" s="46"/>
      <c r="H72" s="46"/>
      <c r="I72" s="113"/>
      <c r="J72" s="46"/>
      <c r="K72" s="46"/>
      <c r="L72" s="93"/>
      <c r="S72" s="33"/>
      <c r="T72" s="33"/>
      <c r="U72" s="33"/>
      <c r="V72" s="33"/>
      <c r="W72" s="33"/>
      <c r="X72" s="33"/>
      <c r="Y72" s="33"/>
      <c r="Z72" s="33"/>
      <c r="AA72" s="33"/>
      <c r="AB72" s="33"/>
      <c r="AC72" s="33"/>
      <c r="AD72" s="33"/>
      <c r="AE72" s="33"/>
    </row>
    <row r="73" spans="1:31" s="2" customFormat="1" ht="24.95" customHeight="1">
      <c r="A73" s="33"/>
      <c r="B73" s="34"/>
      <c r="C73" s="22" t="s">
        <v>135</v>
      </c>
      <c r="D73" s="33"/>
      <c r="E73" s="33"/>
      <c r="F73" s="33"/>
      <c r="G73" s="33"/>
      <c r="H73" s="33"/>
      <c r="I73" s="92"/>
      <c r="J73" s="33"/>
      <c r="K73" s="33"/>
      <c r="L73" s="93"/>
      <c r="S73" s="33"/>
      <c r="T73" s="33"/>
      <c r="U73" s="33"/>
      <c r="V73" s="33"/>
      <c r="W73" s="33"/>
      <c r="X73" s="33"/>
      <c r="Y73" s="33"/>
      <c r="Z73" s="33"/>
      <c r="AA73" s="33"/>
      <c r="AB73" s="33"/>
      <c r="AC73" s="33"/>
      <c r="AD73" s="33"/>
      <c r="AE73" s="33"/>
    </row>
    <row r="74" spans="1:31" s="2" customFormat="1" ht="6.95" customHeight="1">
      <c r="A74" s="33"/>
      <c r="B74" s="34"/>
      <c r="C74" s="33"/>
      <c r="D74" s="33"/>
      <c r="E74" s="33"/>
      <c r="F74" s="33"/>
      <c r="G74" s="33"/>
      <c r="H74" s="33"/>
      <c r="I74" s="92"/>
      <c r="J74" s="33"/>
      <c r="K74" s="33"/>
      <c r="L74" s="93"/>
      <c r="S74" s="33"/>
      <c r="T74" s="33"/>
      <c r="U74" s="33"/>
      <c r="V74" s="33"/>
      <c r="W74" s="33"/>
      <c r="X74" s="33"/>
      <c r="Y74" s="33"/>
      <c r="Z74" s="33"/>
      <c r="AA74" s="33"/>
      <c r="AB74" s="33"/>
      <c r="AC74" s="33"/>
      <c r="AD74" s="33"/>
      <c r="AE74" s="33"/>
    </row>
    <row r="75" spans="1:31" s="2" customFormat="1" ht="12" customHeight="1">
      <c r="A75" s="33"/>
      <c r="B75" s="34"/>
      <c r="C75" s="28" t="s">
        <v>17</v>
      </c>
      <c r="D75" s="33"/>
      <c r="E75" s="33"/>
      <c r="F75" s="33"/>
      <c r="G75" s="33"/>
      <c r="H75" s="33"/>
      <c r="I75" s="92"/>
      <c r="J75" s="33"/>
      <c r="K75" s="33"/>
      <c r="L75" s="93"/>
      <c r="S75" s="33"/>
      <c r="T75" s="33"/>
      <c r="U75" s="33"/>
      <c r="V75" s="33"/>
      <c r="W75" s="33"/>
      <c r="X75" s="33"/>
      <c r="Y75" s="33"/>
      <c r="Z75" s="33"/>
      <c r="AA75" s="33"/>
      <c r="AB75" s="33"/>
      <c r="AC75" s="33"/>
      <c r="AD75" s="33"/>
      <c r="AE75" s="33"/>
    </row>
    <row r="76" spans="1:31" s="2" customFormat="1" ht="25.5" customHeight="1">
      <c r="A76" s="33"/>
      <c r="B76" s="34"/>
      <c r="C76" s="33"/>
      <c r="D76" s="33"/>
      <c r="E76" s="332" t="str">
        <f>E7</f>
        <v>Stavební úpravy 2.NP - 3.NP pavilonu A přestavba dětského oddělení na LDN - 2.část - 2.NP</v>
      </c>
      <c r="F76" s="333"/>
      <c r="G76" s="333"/>
      <c r="H76" s="333"/>
      <c r="I76" s="92"/>
      <c r="J76" s="33"/>
      <c r="K76" s="33"/>
      <c r="L76" s="93"/>
      <c r="S76" s="33"/>
      <c r="T76" s="33"/>
      <c r="U76" s="33"/>
      <c r="V76" s="33"/>
      <c r="W76" s="33"/>
      <c r="X76" s="33"/>
      <c r="Y76" s="33"/>
      <c r="Z76" s="33"/>
      <c r="AA76" s="33"/>
      <c r="AB76" s="33"/>
      <c r="AC76" s="33"/>
      <c r="AD76" s="33"/>
      <c r="AE76" s="33"/>
    </row>
    <row r="77" spans="1:31" s="2" customFormat="1" ht="12" customHeight="1">
      <c r="A77" s="33"/>
      <c r="B77" s="34"/>
      <c r="C77" s="28" t="s">
        <v>105</v>
      </c>
      <c r="D77" s="33"/>
      <c r="E77" s="33"/>
      <c r="F77" s="33"/>
      <c r="G77" s="33"/>
      <c r="H77" s="33"/>
      <c r="I77" s="92"/>
      <c r="J77" s="33"/>
      <c r="K77" s="33"/>
      <c r="L77" s="93"/>
      <c r="S77" s="33"/>
      <c r="T77" s="33"/>
      <c r="U77" s="33"/>
      <c r="V77" s="33"/>
      <c r="W77" s="33"/>
      <c r="X77" s="33"/>
      <c r="Y77" s="33"/>
      <c r="Z77" s="33"/>
      <c r="AA77" s="33"/>
      <c r="AB77" s="33"/>
      <c r="AC77" s="33"/>
      <c r="AD77" s="33"/>
      <c r="AE77" s="33"/>
    </row>
    <row r="78" spans="1:31" s="2" customFormat="1" ht="16.5" customHeight="1">
      <c r="A78" s="33"/>
      <c r="B78" s="34"/>
      <c r="C78" s="33"/>
      <c r="D78" s="33"/>
      <c r="E78" s="315" t="str">
        <f>E9</f>
        <v>04 - rozvody medicinálních plynů</v>
      </c>
      <c r="F78" s="331"/>
      <c r="G78" s="331"/>
      <c r="H78" s="331"/>
      <c r="I78" s="92"/>
      <c r="J78" s="33"/>
      <c r="K78" s="33"/>
      <c r="L78" s="93"/>
      <c r="S78" s="33"/>
      <c r="T78" s="33"/>
      <c r="U78" s="33"/>
      <c r="V78" s="33"/>
      <c r="W78" s="33"/>
      <c r="X78" s="33"/>
      <c r="Y78" s="33"/>
      <c r="Z78" s="33"/>
      <c r="AA78" s="33"/>
      <c r="AB78" s="33"/>
      <c r="AC78" s="33"/>
      <c r="AD78" s="33"/>
      <c r="AE78" s="33"/>
    </row>
    <row r="79" spans="1:31" s="2" customFormat="1" ht="6.95" customHeight="1">
      <c r="A79" s="33"/>
      <c r="B79" s="34"/>
      <c r="C79" s="33"/>
      <c r="D79" s="33"/>
      <c r="E79" s="33"/>
      <c r="F79" s="33"/>
      <c r="G79" s="33"/>
      <c r="H79" s="33"/>
      <c r="I79" s="92"/>
      <c r="J79" s="33"/>
      <c r="K79" s="33"/>
      <c r="L79" s="93"/>
      <c r="S79" s="33"/>
      <c r="T79" s="33"/>
      <c r="U79" s="33"/>
      <c r="V79" s="33"/>
      <c r="W79" s="33"/>
      <c r="X79" s="33"/>
      <c r="Y79" s="33"/>
      <c r="Z79" s="33"/>
      <c r="AA79" s="33"/>
      <c r="AB79" s="33"/>
      <c r="AC79" s="33"/>
      <c r="AD79" s="33"/>
      <c r="AE79" s="33"/>
    </row>
    <row r="80" spans="1:31" s="2" customFormat="1" ht="12" customHeight="1">
      <c r="A80" s="33"/>
      <c r="B80" s="34"/>
      <c r="C80" s="28" t="s">
        <v>22</v>
      </c>
      <c r="D80" s="33"/>
      <c r="E80" s="33"/>
      <c r="F80" s="26" t="str">
        <f>F12</f>
        <v>Jindřichův Hradec</v>
      </c>
      <c r="G80" s="33"/>
      <c r="H80" s="33"/>
      <c r="I80" s="94" t="s">
        <v>24</v>
      </c>
      <c r="J80" s="51" t="str">
        <f>IF(J12="","",J12)</f>
        <v>27. 12. 2018</v>
      </c>
      <c r="K80" s="33"/>
      <c r="L80" s="93"/>
      <c r="S80" s="33"/>
      <c r="T80" s="33"/>
      <c r="U80" s="33"/>
      <c r="V80" s="33"/>
      <c r="W80" s="33"/>
      <c r="X80" s="33"/>
      <c r="Y80" s="33"/>
      <c r="Z80" s="33"/>
      <c r="AA80" s="33"/>
      <c r="AB80" s="33"/>
      <c r="AC80" s="33"/>
      <c r="AD80" s="33"/>
      <c r="AE80" s="33"/>
    </row>
    <row r="81" spans="1:65" s="2" customFormat="1" ht="6.95" customHeight="1">
      <c r="A81" s="33"/>
      <c r="B81" s="34"/>
      <c r="C81" s="33"/>
      <c r="D81" s="33"/>
      <c r="E81" s="33"/>
      <c r="F81" s="33"/>
      <c r="G81" s="33"/>
      <c r="H81" s="33"/>
      <c r="I81" s="92"/>
      <c r="J81" s="33"/>
      <c r="K81" s="33"/>
      <c r="L81" s="93"/>
      <c r="S81" s="33"/>
      <c r="T81" s="33"/>
      <c r="U81" s="33"/>
      <c r="V81" s="33"/>
      <c r="W81" s="33"/>
      <c r="X81" s="33"/>
      <c r="Y81" s="33"/>
      <c r="Z81" s="33"/>
      <c r="AA81" s="33"/>
      <c r="AB81" s="33"/>
      <c r="AC81" s="33"/>
      <c r="AD81" s="33"/>
      <c r="AE81" s="33"/>
    </row>
    <row r="82" spans="1:65" s="2" customFormat="1" ht="27.95" customHeight="1">
      <c r="A82" s="33"/>
      <c r="B82" s="34"/>
      <c r="C82" s="28" t="s">
        <v>26</v>
      </c>
      <c r="D82" s="33"/>
      <c r="E82" s="33"/>
      <c r="F82" s="26" t="str">
        <f>E15</f>
        <v xml:space="preserve"> </v>
      </c>
      <c r="G82" s="33"/>
      <c r="H82" s="33"/>
      <c r="I82" s="94" t="s">
        <v>32</v>
      </c>
      <c r="J82" s="31" t="str">
        <f>E21</f>
        <v>ATELIER G+G s.r.o.</v>
      </c>
      <c r="K82" s="33"/>
      <c r="L82" s="93"/>
      <c r="S82" s="33"/>
      <c r="T82" s="33"/>
      <c r="U82" s="33"/>
      <c r="V82" s="33"/>
      <c r="W82" s="33"/>
      <c r="X82" s="33"/>
      <c r="Y82" s="33"/>
      <c r="Z82" s="33"/>
      <c r="AA82" s="33"/>
      <c r="AB82" s="33"/>
      <c r="AC82" s="33"/>
      <c r="AD82" s="33"/>
      <c r="AE82" s="33"/>
    </row>
    <row r="83" spans="1:65" s="2" customFormat="1" ht="15.2" customHeight="1">
      <c r="A83" s="33"/>
      <c r="B83" s="34"/>
      <c r="C83" s="28" t="s">
        <v>30</v>
      </c>
      <c r="D83" s="33"/>
      <c r="E83" s="33"/>
      <c r="F83" s="26" t="str">
        <f>IF(E18="","",E18)</f>
        <v>Vyplň údaj</v>
      </c>
      <c r="G83" s="33"/>
      <c r="H83" s="33"/>
      <c r="I83" s="94" t="s">
        <v>35</v>
      </c>
      <c r="J83" s="31" t="str">
        <f>E24</f>
        <v xml:space="preserve"> </v>
      </c>
      <c r="K83" s="33"/>
      <c r="L83" s="93"/>
      <c r="S83" s="33"/>
      <c r="T83" s="33"/>
      <c r="U83" s="33"/>
      <c r="V83" s="33"/>
      <c r="W83" s="33"/>
      <c r="X83" s="33"/>
      <c r="Y83" s="33"/>
      <c r="Z83" s="33"/>
      <c r="AA83" s="33"/>
      <c r="AB83" s="33"/>
      <c r="AC83" s="33"/>
      <c r="AD83" s="33"/>
      <c r="AE83" s="33"/>
    </row>
    <row r="84" spans="1:65" s="2" customFormat="1" ht="10.35" customHeight="1">
      <c r="A84" s="33"/>
      <c r="B84" s="34"/>
      <c r="C84" s="33"/>
      <c r="D84" s="33"/>
      <c r="E84" s="33"/>
      <c r="F84" s="33"/>
      <c r="G84" s="33"/>
      <c r="H84" s="33"/>
      <c r="I84" s="92"/>
      <c r="J84" s="33"/>
      <c r="K84" s="33"/>
      <c r="L84" s="93"/>
      <c r="S84" s="33"/>
      <c r="T84" s="33"/>
      <c r="U84" s="33"/>
      <c r="V84" s="33"/>
      <c r="W84" s="33"/>
      <c r="X84" s="33"/>
      <c r="Y84" s="33"/>
      <c r="Z84" s="33"/>
      <c r="AA84" s="33"/>
      <c r="AB84" s="33"/>
      <c r="AC84" s="33"/>
      <c r="AD84" s="33"/>
      <c r="AE84" s="33"/>
    </row>
    <row r="85" spans="1:65" s="11" customFormat="1" ht="29.25" customHeight="1">
      <c r="A85" s="128"/>
      <c r="B85" s="129"/>
      <c r="C85" s="130" t="s">
        <v>136</v>
      </c>
      <c r="D85" s="131" t="s">
        <v>57</v>
      </c>
      <c r="E85" s="131" t="s">
        <v>53</v>
      </c>
      <c r="F85" s="131" t="s">
        <v>54</v>
      </c>
      <c r="G85" s="131" t="s">
        <v>137</v>
      </c>
      <c r="H85" s="131" t="s">
        <v>138</v>
      </c>
      <c r="I85" s="132" t="s">
        <v>139</v>
      </c>
      <c r="J85" s="131" t="s">
        <v>109</v>
      </c>
      <c r="K85" s="133" t="s">
        <v>140</v>
      </c>
      <c r="L85" s="134"/>
      <c r="M85" s="58" t="s">
        <v>3</v>
      </c>
      <c r="N85" s="59" t="s">
        <v>42</v>
      </c>
      <c r="O85" s="59" t="s">
        <v>141</v>
      </c>
      <c r="P85" s="59" t="s">
        <v>142</v>
      </c>
      <c r="Q85" s="59" t="s">
        <v>143</v>
      </c>
      <c r="R85" s="59" t="s">
        <v>144</v>
      </c>
      <c r="S85" s="59" t="s">
        <v>145</v>
      </c>
      <c r="T85" s="60" t="s">
        <v>146</v>
      </c>
      <c r="U85" s="128"/>
      <c r="V85" s="128"/>
      <c r="W85" s="128"/>
      <c r="X85" s="128"/>
      <c r="Y85" s="128"/>
      <c r="Z85" s="128"/>
      <c r="AA85" s="128"/>
      <c r="AB85" s="128"/>
      <c r="AC85" s="128"/>
      <c r="AD85" s="128"/>
      <c r="AE85" s="128"/>
    </row>
    <row r="86" spans="1:65" s="2" customFormat="1" ht="22.9" customHeight="1">
      <c r="A86" s="33"/>
      <c r="B86" s="34"/>
      <c r="C86" s="65" t="s">
        <v>147</v>
      </c>
      <c r="D86" s="33"/>
      <c r="E86" s="33"/>
      <c r="F86" s="33"/>
      <c r="G86" s="33"/>
      <c r="H86" s="33"/>
      <c r="I86" s="92"/>
      <c r="J86" s="135">
        <f>BK86</f>
        <v>0</v>
      </c>
      <c r="K86" s="33"/>
      <c r="L86" s="34"/>
      <c r="M86" s="61"/>
      <c r="N86" s="52"/>
      <c r="O86" s="62"/>
      <c r="P86" s="136">
        <f>P87</f>
        <v>0</v>
      </c>
      <c r="Q86" s="62"/>
      <c r="R86" s="136">
        <f>R87</f>
        <v>0</v>
      </c>
      <c r="S86" s="62"/>
      <c r="T86" s="137">
        <f>T87</f>
        <v>0</v>
      </c>
      <c r="U86" s="33"/>
      <c r="V86" s="33"/>
      <c r="W86" s="33"/>
      <c r="X86" s="33"/>
      <c r="Y86" s="33"/>
      <c r="Z86" s="33"/>
      <c r="AA86" s="33"/>
      <c r="AB86" s="33"/>
      <c r="AC86" s="33"/>
      <c r="AD86" s="33"/>
      <c r="AE86" s="33"/>
      <c r="AT86" s="18" t="s">
        <v>71</v>
      </c>
      <c r="AU86" s="18" t="s">
        <v>110</v>
      </c>
      <c r="BK86" s="138">
        <f>BK87</f>
        <v>0</v>
      </c>
    </row>
    <row r="87" spans="1:65" s="12" customFormat="1" ht="25.9" customHeight="1">
      <c r="B87" s="139"/>
      <c r="D87" s="140" t="s">
        <v>71</v>
      </c>
      <c r="E87" s="141" t="s">
        <v>285</v>
      </c>
      <c r="F87" s="141" t="s">
        <v>2711</v>
      </c>
      <c r="I87" s="142"/>
      <c r="J87" s="143">
        <f>BK87</f>
        <v>0</v>
      </c>
      <c r="L87" s="139"/>
      <c r="M87" s="144"/>
      <c r="N87" s="145"/>
      <c r="O87" s="145"/>
      <c r="P87" s="146">
        <f>P88</f>
        <v>0</v>
      </c>
      <c r="Q87" s="145"/>
      <c r="R87" s="146">
        <f>R88</f>
        <v>0</v>
      </c>
      <c r="S87" s="145"/>
      <c r="T87" s="147">
        <f>T88</f>
        <v>0</v>
      </c>
      <c r="AR87" s="140" t="s">
        <v>151</v>
      </c>
      <c r="AT87" s="148" t="s">
        <v>71</v>
      </c>
      <c r="AU87" s="148" t="s">
        <v>72</v>
      </c>
      <c r="AY87" s="140" t="s">
        <v>150</v>
      </c>
      <c r="BK87" s="149">
        <f>BK88</f>
        <v>0</v>
      </c>
    </row>
    <row r="88" spans="1:65" s="12" customFormat="1" ht="22.9" customHeight="1">
      <c r="B88" s="139"/>
      <c r="D88" s="140" t="s">
        <v>71</v>
      </c>
      <c r="E88" s="150" t="s">
        <v>2712</v>
      </c>
      <c r="F88" s="150" t="s">
        <v>2713</v>
      </c>
      <c r="I88" s="142"/>
      <c r="J88" s="151">
        <f>BK88</f>
        <v>0</v>
      </c>
      <c r="L88" s="139"/>
      <c r="M88" s="144"/>
      <c r="N88" s="145"/>
      <c r="O88" s="145"/>
      <c r="P88" s="146">
        <f>P89+P108+P111+P115+P117</f>
        <v>0</v>
      </c>
      <c r="Q88" s="145"/>
      <c r="R88" s="146">
        <f>R89+R108+R111+R115+R117</f>
        <v>0</v>
      </c>
      <c r="S88" s="145"/>
      <c r="T88" s="147">
        <f>T89+T108+T111+T115+T117</f>
        <v>0</v>
      </c>
      <c r="AR88" s="140" t="s">
        <v>151</v>
      </c>
      <c r="AT88" s="148" t="s">
        <v>71</v>
      </c>
      <c r="AU88" s="148" t="s">
        <v>80</v>
      </c>
      <c r="AY88" s="140" t="s">
        <v>150</v>
      </c>
      <c r="BK88" s="149">
        <f>BK89+BK108+BK111+BK115+BK117</f>
        <v>0</v>
      </c>
    </row>
    <row r="89" spans="1:65" s="12" customFormat="1" ht="20.85" customHeight="1">
      <c r="B89" s="139"/>
      <c r="D89" s="140" t="s">
        <v>71</v>
      </c>
      <c r="E89" s="150" t="s">
        <v>2714</v>
      </c>
      <c r="F89" s="150" t="s">
        <v>2715</v>
      </c>
      <c r="I89" s="142"/>
      <c r="J89" s="151">
        <f>BK89</f>
        <v>0</v>
      </c>
      <c r="L89" s="139"/>
      <c r="M89" s="144"/>
      <c r="N89" s="145"/>
      <c r="O89" s="145"/>
      <c r="P89" s="146">
        <f>SUM(P90:P107)</f>
        <v>0</v>
      </c>
      <c r="Q89" s="145"/>
      <c r="R89" s="146">
        <f>SUM(R90:R107)</f>
        <v>0</v>
      </c>
      <c r="S89" s="145"/>
      <c r="T89" s="147">
        <f>SUM(T90:T107)</f>
        <v>0</v>
      </c>
      <c r="AR89" s="140" t="s">
        <v>80</v>
      </c>
      <c r="AT89" s="148" t="s">
        <v>71</v>
      </c>
      <c r="AU89" s="148" t="s">
        <v>82</v>
      </c>
      <c r="AY89" s="140" t="s">
        <v>150</v>
      </c>
      <c r="BK89" s="149">
        <f>SUM(BK90:BK107)</f>
        <v>0</v>
      </c>
    </row>
    <row r="90" spans="1:65" s="2" customFormat="1" ht="16.5" customHeight="1">
      <c r="A90" s="33"/>
      <c r="B90" s="152"/>
      <c r="C90" s="153" t="s">
        <v>80</v>
      </c>
      <c r="D90" s="153" t="s">
        <v>153</v>
      </c>
      <c r="E90" s="154" t="s">
        <v>2716</v>
      </c>
      <c r="F90" s="155" t="s">
        <v>2717</v>
      </c>
      <c r="G90" s="156" t="s">
        <v>451</v>
      </c>
      <c r="H90" s="157">
        <v>93</v>
      </c>
      <c r="I90" s="158"/>
      <c r="J90" s="159">
        <f t="shared" ref="J90:J107" si="0">ROUND(I90*H90,2)</f>
        <v>0</v>
      </c>
      <c r="K90" s="155" t="s">
        <v>3</v>
      </c>
      <c r="L90" s="34"/>
      <c r="M90" s="160" t="s">
        <v>3</v>
      </c>
      <c r="N90" s="161" t="s">
        <v>43</v>
      </c>
      <c r="O90" s="54"/>
      <c r="P90" s="162">
        <f t="shared" ref="P90:P107" si="1">O90*H90</f>
        <v>0</v>
      </c>
      <c r="Q90" s="162">
        <v>0</v>
      </c>
      <c r="R90" s="162">
        <f t="shared" ref="R90:R107" si="2">Q90*H90</f>
        <v>0</v>
      </c>
      <c r="S90" s="162">
        <v>0</v>
      </c>
      <c r="T90" s="163">
        <f t="shared" ref="T90:T107" si="3">S90*H90</f>
        <v>0</v>
      </c>
      <c r="U90" s="33"/>
      <c r="V90" s="33"/>
      <c r="W90" s="33"/>
      <c r="X90" s="33"/>
      <c r="Y90" s="33"/>
      <c r="Z90" s="33"/>
      <c r="AA90" s="33"/>
      <c r="AB90" s="33"/>
      <c r="AC90" s="33"/>
      <c r="AD90" s="33"/>
      <c r="AE90" s="33"/>
      <c r="AR90" s="164" t="s">
        <v>158</v>
      </c>
      <c r="AT90" s="164" t="s">
        <v>153</v>
      </c>
      <c r="AU90" s="164" t="s">
        <v>151</v>
      </c>
      <c r="AY90" s="18" t="s">
        <v>150</v>
      </c>
      <c r="BE90" s="165">
        <f t="shared" ref="BE90:BE107" si="4">IF(N90="základní",J90,0)</f>
        <v>0</v>
      </c>
      <c r="BF90" s="165">
        <f t="shared" ref="BF90:BF107" si="5">IF(N90="snížená",J90,0)</f>
        <v>0</v>
      </c>
      <c r="BG90" s="165">
        <f t="shared" ref="BG90:BG107" si="6">IF(N90="zákl. přenesená",J90,0)</f>
        <v>0</v>
      </c>
      <c r="BH90" s="165">
        <f t="shared" ref="BH90:BH107" si="7">IF(N90="sníž. přenesená",J90,0)</f>
        <v>0</v>
      </c>
      <c r="BI90" s="165">
        <f t="shared" ref="BI90:BI107" si="8">IF(N90="nulová",J90,0)</f>
        <v>0</v>
      </c>
      <c r="BJ90" s="18" t="s">
        <v>80</v>
      </c>
      <c r="BK90" s="165">
        <f t="shared" ref="BK90:BK107" si="9">ROUND(I90*H90,2)</f>
        <v>0</v>
      </c>
      <c r="BL90" s="18" t="s">
        <v>158</v>
      </c>
      <c r="BM90" s="164" t="s">
        <v>82</v>
      </c>
    </row>
    <row r="91" spans="1:65" s="2" customFormat="1" ht="16.5" customHeight="1">
      <c r="A91" s="33"/>
      <c r="B91" s="152"/>
      <c r="C91" s="153" t="s">
        <v>82</v>
      </c>
      <c r="D91" s="153" t="s">
        <v>153</v>
      </c>
      <c r="E91" s="154" t="s">
        <v>2718</v>
      </c>
      <c r="F91" s="155" t="s">
        <v>2719</v>
      </c>
      <c r="G91" s="156" t="s">
        <v>451</v>
      </c>
      <c r="H91" s="157">
        <v>30</v>
      </c>
      <c r="I91" s="158"/>
      <c r="J91" s="159">
        <f t="shared" si="0"/>
        <v>0</v>
      </c>
      <c r="K91" s="155" t="s">
        <v>3</v>
      </c>
      <c r="L91" s="34"/>
      <c r="M91" s="160" t="s">
        <v>3</v>
      </c>
      <c r="N91" s="161" t="s">
        <v>43</v>
      </c>
      <c r="O91" s="54"/>
      <c r="P91" s="162">
        <f t="shared" si="1"/>
        <v>0</v>
      </c>
      <c r="Q91" s="162">
        <v>0</v>
      </c>
      <c r="R91" s="162">
        <f t="shared" si="2"/>
        <v>0</v>
      </c>
      <c r="S91" s="162">
        <v>0</v>
      </c>
      <c r="T91" s="163">
        <f t="shared" si="3"/>
        <v>0</v>
      </c>
      <c r="U91" s="33"/>
      <c r="V91" s="33"/>
      <c r="W91" s="33"/>
      <c r="X91" s="33"/>
      <c r="Y91" s="33"/>
      <c r="Z91" s="33"/>
      <c r="AA91" s="33"/>
      <c r="AB91" s="33"/>
      <c r="AC91" s="33"/>
      <c r="AD91" s="33"/>
      <c r="AE91" s="33"/>
      <c r="AR91" s="164" t="s">
        <v>158</v>
      </c>
      <c r="AT91" s="164" t="s">
        <v>153</v>
      </c>
      <c r="AU91" s="164" t="s">
        <v>151</v>
      </c>
      <c r="AY91" s="18" t="s">
        <v>150</v>
      </c>
      <c r="BE91" s="165">
        <f t="shared" si="4"/>
        <v>0</v>
      </c>
      <c r="BF91" s="165">
        <f t="shared" si="5"/>
        <v>0</v>
      </c>
      <c r="BG91" s="165">
        <f t="shared" si="6"/>
        <v>0</v>
      </c>
      <c r="BH91" s="165">
        <f t="shared" si="7"/>
        <v>0</v>
      </c>
      <c r="BI91" s="165">
        <f t="shared" si="8"/>
        <v>0</v>
      </c>
      <c r="BJ91" s="18" t="s">
        <v>80</v>
      </c>
      <c r="BK91" s="165">
        <f t="shared" si="9"/>
        <v>0</v>
      </c>
      <c r="BL91" s="18" t="s">
        <v>158</v>
      </c>
      <c r="BM91" s="164" t="s">
        <v>158</v>
      </c>
    </row>
    <row r="92" spans="1:65" s="2" customFormat="1" ht="16.5" customHeight="1">
      <c r="A92" s="33"/>
      <c r="B92" s="152"/>
      <c r="C92" s="153" t="s">
        <v>151</v>
      </c>
      <c r="D92" s="153" t="s">
        <v>153</v>
      </c>
      <c r="E92" s="154" t="s">
        <v>2720</v>
      </c>
      <c r="F92" s="155" t="s">
        <v>2721</v>
      </c>
      <c r="G92" s="156" t="s">
        <v>451</v>
      </c>
      <c r="H92" s="157">
        <v>52</v>
      </c>
      <c r="I92" s="158"/>
      <c r="J92" s="159">
        <f t="shared" si="0"/>
        <v>0</v>
      </c>
      <c r="K92" s="155" t="s">
        <v>3</v>
      </c>
      <c r="L92" s="34"/>
      <c r="M92" s="160" t="s">
        <v>3</v>
      </c>
      <c r="N92" s="161" t="s">
        <v>43</v>
      </c>
      <c r="O92" s="54"/>
      <c r="P92" s="162">
        <f t="shared" si="1"/>
        <v>0</v>
      </c>
      <c r="Q92" s="162">
        <v>0</v>
      </c>
      <c r="R92" s="162">
        <f t="shared" si="2"/>
        <v>0</v>
      </c>
      <c r="S92" s="162">
        <v>0</v>
      </c>
      <c r="T92" s="163">
        <f t="shared" si="3"/>
        <v>0</v>
      </c>
      <c r="U92" s="33"/>
      <c r="V92" s="33"/>
      <c r="W92" s="33"/>
      <c r="X92" s="33"/>
      <c r="Y92" s="33"/>
      <c r="Z92" s="33"/>
      <c r="AA92" s="33"/>
      <c r="AB92" s="33"/>
      <c r="AC92" s="33"/>
      <c r="AD92" s="33"/>
      <c r="AE92" s="33"/>
      <c r="AR92" s="164" t="s">
        <v>158</v>
      </c>
      <c r="AT92" s="164" t="s">
        <v>153</v>
      </c>
      <c r="AU92" s="164" t="s">
        <v>151</v>
      </c>
      <c r="AY92" s="18" t="s">
        <v>150</v>
      </c>
      <c r="BE92" s="165">
        <f t="shared" si="4"/>
        <v>0</v>
      </c>
      <c r="BF92" s="165">
        <f t="shared" si="5"/>
        <v>0</v>
      </c>
      <c r="BG92" s="165">
        <f t="shared" si="6"/>
        <v>0</v>
      </c>
      <c r="BH92" s="165">
        <f t="shared" si="7"/>
        <v>0</v>
      </c>
      <c r="BI92" s="165">
        <f t="shared" si="8"/>
        <v>0</v>
      </c>
      <c r="BJ92" s="18" t="s">
        <v>80</v>
      </c>
      <c r="BK92" s="165">
        <f t="shared" si="9"/>
        <v>0</v>
      </c>
      <c r="BL92" s="18" t="s">
        <v>158</v>
      </c>
      <c r="BM92" s="164" t="s">
        <v>182</v>
      </c>
    </row>
    <row r="93" spans="1:65" s="2" customFormat="1" ht="16.5" customHeight="1">
      <c r="A93" s="33"/>
      <c r="B93" s="152"/>
      <c r="C93" s="153" t="s">
        <v>158</v>
      </c>
      <c r="D93" s="153" t="s">
        <v>153</v>
      </c>
      <c r="E93" s="154" t="s">
        <v>2722</v>
      </c>
      <c r="F93" s="155" t="s">
        <v>2723</v>
      </c>
      <c r="G93" s="156" t="s">
        <v>156</v>
      </c>
      <c r="H93" s="157">
        <v>1</v>
      </c>
      <c r="I93" s="158"/>
      <c r="J93" s="159">
        <f t="shared" si="0"/>
        <v>0</v>
      </c>
      <c r="K93" s="155" t="s">
        <v>3</v>
      </c>
      <c r="L93" s="34"/>
      <c r="M93" s="160" t="s">
        <v>3</v>
      </c>
      <c r="N93" s="161" t="s">
        <v>43</v>
      </c>
      <c r="O93" s="54"/>
      <c r="P93" s="162">
        <f t="shared" si="1"/>
        <v>0</v>
      </c>
      <c r="Q93" s="162">
        <v>0</v>
      </c>
      <c r="R93" s="162">
        <f t="shared" si="2"/>
        <v>0</v>
      </c>
      <c r="S93" s="162">
        <v>0</v>
      </c>
      <c r="T93" s="163">
        <f t="shared" si="3"/>
        <v>0</v>
      </c>
      <c r="U93" s="33"/>
      <c r="V93" s="33"/>
      <c r="W93" s="33"/>
      <c r="X93" s="33"/>
      <c r="Y93" s="33"/>
      <c r="Z93" s="33"/>
      <c r="AA93" s="33"/>
      <c r="AB93" s="33"/>
      <c r="AC93" s="33"/>
      <c r="AD93" s="33"/>
      <c r="AE93" s="33"/>
      <c r="AR93" s="164" t="s">
        <v>158</v>
      </c>
      <c r="AT93" s="164" t="s">
        <v>153</v>
      </c>
      <c r="AU93" s="164" t="s">
        <v>151</v>
      </c>
      <c r="AY93" s="18" t="s">
        <v>150</v>
      </c>
      <c r="BE93" s="165">
        <f t="shared" si="4"/>
        <v>0</v>
      </c>
      <c r="BF93" s="165">
        <f t="shared" si="5"/>
        <v>0</v>
      </c>
      <c r="BG93" s="165">
        <f t="shared" si="6"/>
        <v>0</v>
      </c>
      <c r="BH93" s="165">
        <f t="shared" si="7"/>
        <v>0</v>
      </c>
      <c r="BI93" s="165">
        <f t="shared" si="8"/>
        <v>0</v>
      </c>
      <c r="BJ93" s="18" t="s">
        <v>80</v>
      </c>
      <c r="BK93" s="165">
        <f t="shared" si="9"/>
        <v>0</v>
      </c>
      <c r="BL93" s="18" t="s">
        <v>158</v>
      </c>
      <c r="BM93" s="164" t="s">
        <v>197</v>
      </c>
    </row>
    <row r="94" spans="1:65" s="2" customFormat="1" ht="16.5" customHeight="1">
      <c r="A94" s="33"/>
      <c r="B94" s="152"/>
      <c r="C94" s="153" t="s">
        <v>177</v>
      </c>
      <c r="D94" s="153" t="s">
        <v>153</v>
      </c>
      <c r="E94" s="154" t="s">
        <v>2724</v>
      </c>
      <c r="F94" s="155" t="s">
        <v>2725</v>
      </c>
      <c r="G94" s="156" t="s">
        <v>2726</v>
      </c>
      <c r="H94" s="157">
        <v>260</v>
      </c>
      <c r="I94" s="158"/>
      <c r="J94" s="159">
        <f t="shared" si="0"/>
        <v>0</v>
      </c>
      <c r="K94" s="155" t="s">
        <v>3</v>
      </c>
      <c r="L94" s="34"/>
      <c r="M94" s="160" t="s">
        <v>3</v>
      </c>
      <c r="N94" s="161" t="s">
        <v>43</v>
      </c>
      <c r="O94" s="54"/>
      <c r="P94" s="162">
        <f t="shared" si="1"/>
        <v>0</v>
      </c>
      <c r="Q94" s="162">
        <v>0</v>
      </c>
      <c r="R94" s="162">
        <f t="shared" si="2"/>
        <v>0</v>
      </c>
      <c r="S94" s="162">
        <v>0</v>
      </c>
      <c r="T94" s="163">
        <f t="shared" si="3"/>
        <v>0</v>
      </c>
      <c r="U94" s="33"/>
      <c r="V94" s="33"/>
      <c r="W94" s="33"/>
      <c r="X94" s="33"/>
      <c r="Y94" s="33"/>
      <c r="Z94" s="33"/>
      <c r="AA94" s="33"/>
      <c r="AB94" s="33"/>
      <c r="AC94" s="33"/>
      <c r="AD94" s="33"/>
      <c r="AE94" s="33"/>
      <c r="AR94" s="164" t="s">
        <v>158</v>
      </c>
      <c r="AT94" s="164" t="s">
        <v>153</v>
      </c>
      <c r="AU94" s="164" t="s">
        <v>151</v>
      </c>
      <c r="AY94" s="18" t="s">
        <v>150</v>
      </c>
      <c r="BE94" s="165">
        <f t="shared" si="4"/>
        <v>0</v>
      </c>
      <c r="BF94" s="165">
        <f t="shared" si="5"/>
        <v>0</v>
      </c>
      <c r="BG94" s="165">
        <f t="shared" si="6"/>
        <v>0</v>
      </c>
      <c r="BH94" s="165">
        <f t="shared" si="7"/>
        <v>0</v>
      </c>
      <c r="BI94" s="165">
        <f t="shared" si="8"/>
        <v>0</v>
      </c>
      <c r="BJ94" s="18" t="s">
        <v>80</v>
      </c>
      <c r="BK94" s="165">
        <f t="shared" si="9"/>
        <v>0</v>
      </c>
      <c r="BL94" s="18" t="s">
        <v>158</v>
      </c>
      <c r="BM94" s="164" t="s">
        <v>208</v>
      </c>
    </row>
    <row r="95" spans="1:65" s="2" customFormat="1" ht="16.5" customHeight="1">
      <c r="A95" s="33"/>
      <c r="B95" s="152"/>
      <c r="C95" s="153" t="s">
        <v>182</v>
      </c>
      <c r="D95" s="153" t="s">
        <v>153</v>
      </c>
      <c r="E95" s="154" t="s">
        <v>2727</v>
      </c>
      <c r="F95" s="155" t="s">
        <v>2728</v>
      </c>
      <c r="G95" s="156" t="s">
        <v>156</v>
      </c>
      <c r="H95" s="157">
        <v>2</v>
      </c>
      <c r="I95" s="158"/>
      <c r="J95" s="159">
        <f t="shared" si="0"/>
        <v>0</v>
      </c>
      <c r="K95" s="155" t="s">
        <v>3</v>
      </c>
      <c r="L95" s="34"/>
      <c r="M95" s="160" t="s">
        <v>3</v>
      </c>
      <c r="N95" s="161" t="s">
        <v>43</v>
      </c>
      <c r="O95" s="54"/>
      <c r="P95" s="162">
        <f t="shared" si="1"/>
        <v>0</v>
      </c>
      <c r="Q95" s="162">
        <v>0</v>
      </c>
      <c r="R95" s="162">
        <f t="shared" si="2"/>
        <v>0</v>
      </c>
      <c r="S95" s="162">
        <v>0</v>
      </c>
      <c r="T95" s="163">
        <f t="shared" si="3"/>
        <v>0</v>
      </c>
      <c r="U95" s="33"/>
      <c r="V95" s="33"/>
      <c r="W95" s="33"/>
      <c r="X95" s="33"/>
      <c r="Y95" s="33"/>
      <c r="Z95" s="33"/>
      <c r="AA95" s="33"/>
      <c r="AB95" s="33"/>
      <c r="AC95" s="33"/>
      <c r="AD95" s="33"/>
      <c r="AE95" s="33"/>
      <c r="AR95" s="164" t="s">
        <v>158</v>
      </c>
      <c r="AT95" s="164" t="s">
        <v>153</v>
      </c>
      <c r="AU95" s="164" t="s">
        <v>151</v>
      </c>
      <c r="AY95" s="18" t="s">
        <v>150</v>
      </c>
      <c r="BE95" s="165">
        <f t="shared" si="4"/>
        <v>0</v>
      </c>
      <c r="BF95" s="165">
        <f t="shared" si="5"/>
        <v>0</v>
      </c>
      <c r="BG95" s="165">
        <f t="shared" si="6"/>
        <v>0</v>
      </c>
      <c r="BH95" s="165">
        <f t="shared" si="7"/>
        <v>0</v>
      </c>
      <c r="BI95" s="165">
        <f t="shared" si="8"/>
        <v>0</v>
      </c>
      <c r="BJ95" s="18" t="s">
        <v>80</v>
      </c>
      <c r="BK95" s="165">
        <f t="shared" si="9"/>
        <v>0</v>
      </c>
      <c r="BL95" s="18" t="s">
        <v>158</v>
      </c>
      <c r="BM95" s="164" t="s">
        <v>221</v>
      </c>
    </row>
    <row r="96" spans="1:65" s="2" customFormat="1" ht="16.5" customHeight="1">
      <c r="A96" s="33"/>
      <c r="B96" s="152"/>
      <c r="C96" s="153" t="s">
        <v>190</v>
      </c>
      <c r="D96" s="153" t="s">
        <v>153</v>
      </c>
      <c r="E96" s="154" t="s">
        <v>2729</v>
      </c>
      <c r="F96" s="155" t="s">
        <v>2730</v>
      </c>
      <c r="G96" s="156" t="s">
        <v>156</v>
      </c>
      <c r="H96" s="157">
        <v>10</v>
      </c>
      <c r="I96" s="158"/>
      <c r="J96" s="159">
        <f t="shared" si="0"/>
        <v>0</v>
      </c>
      <c r="K96" s="155" t="s">
        <v>3</v>
      </c>
      <c r="L96" s="34"/>
      <c r="M96" s="160" t="s">
        <v>3</v>
      </c>
      <c r="N96" s="161" t="s">
        <v>43</v>
      </c>
      <c r="O96" s="54"/>
      <c r="P96" s="162">
        <f t="shared" si="1"/>
        <v>0</v>
      </c>
      <c r="Q96" s="162">
        <v>0</v>
      </c>
      <c r="R96" s="162">
        <f t="shared" si="2"/>
        <v>0</v>
      </c>
      <c r="S96" s="162">
        <v>0</v>
      </c>
      <c r="T96" s="163">
        <f t="shared" si="3"/>
        <v>0</v>
      </c>
      <c r="U96" s="33"/>
      <c r="V96" s="33"/>
      <c r="W96" s="33"/>
      <c r="X96" s="33"/>
      <c r="Y96" s="33"/>
      <c r="Z96" s="33"/>
      <c r="AA96" s="33"/>
      <c r="AB96" s="33"/>
      <c r="AC96" s="33"/>
      <c r="AD96" s="33"/>
      <c r="AE96" s="33"/>
      <c r="AR96" s="164" t="s">
        <v>158</v>
      </c>
      <c r="AT96" s="164" t="s">
        <v>153</v>
      </c>
      <c r="AU96" s="164" t="s">
        <v>151</v>
      </c>
      <c r="AY96" s="18" t="s">
        <v>150</v>
      </c>
      <c r="BE96" s="165">
        <f t="shared" si="4"/>
        <v>0</v>
      </c>
      <c r="BF96" s="165">
        <f t="shared" si="5"/>
        <v>0</v>
      </c>
      <c r="BG96" s="165">
        <f t="shared" si="6"/>
        <v>0</v>
      </c>
      <c r="BH96" s="165">
        <f t="shared" si="7"/>
        <v>0</v>
      </c>
      <c r="BI96" s="165">
        <f t="shared" si="8"/>
        <v>0</v>
      </c>
      <c r="BJ96" s="18" t="s">
        <v>80</v>
      </c>
      <c r="BK96" s="165">
        <f t="shared" si="9"/>
        <v>0</v>
      </c>
      <c r="BL96" s="18" t="s">
        <v>158</v>
      </c>
      <c r="BM96" s="164" t="s">
        <v>237</v>
      </c>
    </row>
    <row r="97" spans="1:65" s="2" customFormat="1" ht="16.5" customHeight="1">
      <c r="A97" s="33"/>
      <c r="B97" s="152"/>
      <c r="C97" s="153" t="s">
        <v>197</v>
      </c>
      <c r="D97" s="153" t="s">
        <v>153</v>
      </c>
      <c r="E97" s="154" t="s">
        <v>2731</v>
      </c>
      <c r="F97" s="155" t="s">
        <v>2732</v>
      </c>
      <c r="G97" s="156" t="s">
        <v>156</v>
      </c>
      <c r="H97" s="157">
        <v>2</v>
      </c>
      <c r="I97" s="158"/>
      <c r="J97" s="159">
        <f t="shared" si="0"/>
        <v>0</v>
      </c>
      <c r="K97" s="155" t="s">
        <v>3</v>
      </c>
      <c r="L97" s="34"/>
      <c r="M97" s="160" t="s">
        <v>3</v>
      </c>
      <c r="N97" s="161" t="s">
        <v>43</v>
      </c>
      <c r="O97" s="54"/>
      <c r="P97" s="162">
        <f t="shared" si="1"/>
        <v>0</v>
      </c>
      <c r="Q97" s="162">
        <v>0</v>
      </c>
      <c r="R97" s="162">
        <f t="shared" si="2"/>
        <v>0</v>
      </c>
      <c r="S97" s="162">
        <v>0</v>
      </c>
      <c r="T97" s="163">
        <f t="shared" si="3"/>
        <v>0</v>
      </c>
      <c r="U97" s="33"/>
      <c r="V97" s="33"/>
      <c r="W97" s="33"/>
      <c r="X97" s="33"/>
      <c r="Y97" s="33"/>
      <c r="Z97" s="33"/>
      <c r="AA97" s="33"/>
      <c r="AB97" s="33"/>
      <c r="AC97" s="33"/>
      <c r="AD97" s="33"/>
      <c r="AE97" s="33"/>
      <c r="AR97" s="164" t="s">
        <v>158</v>
      </c>
      <c r="AT97" s="164" t="s">
        <v>153</v>
      </c>
      <c r="AU97" s="164" t="s">
        <v>151</v>
      </c>
      <c r="AY97" s="18" t="s">
        <v>150</v>
      </c>
      <c r="BE97" s="165">
        <f t="shared" si="4"/>
        <v>0</v>
      </c>
      <c r="BF97" s="165">
        <f t="shared" si="5"/>
        <v>0</v>
      </c>
      <c r="BG97" s="165">
        <f t="shared" si="6"/>
        <v>0</v>
      </c>
      <c r="BH97" s="165">
        <f t="shared" si="7"/>
        <v>0</v>
      </c>
      <c r="BI97" s="165">
        <f t="shared" si="8"/>
        <v>0</v>
      </c>
      <c r="BJ97" s="18" t="s">
        <v>80</v>
      </c>
      <c r="BK97" s="165">
        <f t="shared" si="9"/>
        <v>0</v>
      </c>
      <c r="BL97" s="18" t="s">
        <v>158</v>
      </c>
      <c r="BM97" s="164" t="s">
        <v>246</v>
      </c>
    </row>
    <row r="98" spans="1:65" s="2" customFormat="1" ht="16.5" customHeight="1">
      <c r="A98" s="33"/>
      <c r="B98" s="152"/>
      <c r="C98" s="153" t="s">
        <v>203</v>
      </c>
      <c r="D98" s="153" t="s">
        <v>153</v>
      </c>
      <c r="E98" s="154" t="s">
        <v>2733</v>
      </c>
      <c r="F98" s="155" t="s">
        <v>2734</v>
      </c>
      <c r="G98" s="156" t="s">
        <v>156</v>
      </c>
      <c r="H98" s="157">
        <v>70</v>
      </c>
      <c r="I98" s="158"/>
      <c r="J98" s="159">
        <f t="shared" si="0"/>
        <v>0</v>
      </c>
      <c r="K98" s="155" t="s">
        <v>3</v>
      </c>
      <c r="L98" s="34"/>
      <c r="M98" s="160" t="s">
        <v>3</v>
      </c>
      <c r="N98" s="161" t="s">
        <v>43</v>
      </c>
      <c r="O98" s="54"/>
      <c r="P98" s="162">
        <f t="shared" si="1"/>
        <v>0</v>
      </c>
      <c r="Q98" s="162">
        <v>0</v>
      </c>
      <c r="R98" s="162">
        <f t="shared" si="2"/>
        <v>0</v>
      </c>
      <c r="S98" s="162">
        <v>0</v>
      </c>
      <c r="T98" s="163">
        <f t="shared" si="3"/>
        <v>0</v>
      </c>
      <c r="U98" s="33"/>
      <c r="V98" s="33"/>
      <c r="W98" s="33"/>
      <c r="X98" s="33"/>
      <c r="Y98" s="33"/>
      <c r="Z98" s="33"/>
      <c r="AA98" s="33"/>
      <c r="AB98" s="33"/>
      <c r="AC98" s="33"/>
      <c r="AD98" s="33"/>
      <c r="AE98" s="33"/>
      <c r="AR98" s="164" t="s">
        <v>158</v>
      </c>
      <c r="AT98" s="164" t="s">
        <v>153</v>
      </c>
      <c r="AU98" s="164" t="s">
        <v>151</v>
      </c>
      <c r="AY98" s="18" t="s">
        <v>150</v>
      </c>
      <c r="BE98" s="165">
        <f t="shared" si="4"/>
        <v>0</v>
      </c>
      <c r="BF98" s="165">
        <f t="shared" si="5"/>
        <v>0</v>
      </c>
      <c r="BG98" s="165">
        <f t="shared" si="6"/>
        <v>0</v>
      </c>
      <c r="BH98" s="165">
        <f t="shared" si="7"/>
        <v>0</v>
      </c>
      <c r="BI98" s="165">
        <f t="shared" si="8"/>
        <v>0</v>
      </c>
      <c r="BJ98" s="18" t="s">
        <v>80</v>
      </c>
      <c r="BK98" s="165">
        <f t="shared" si="9"/>
        <v>0</v>
      </c>
      <c r="BL98" s="18" t="s">
        <v>158</v>
      </c>
      <c r="BM98" s="164" t="s">
        <v>257</v>
      </c>
    </row>
    <row r="99" spans="1:65" s="2" customFormat="1" ht="16.5" customHeight="1">
      <c r="A99" s="33"/>
      <c r="B99" s="152"/>
      <c r="C99" s="153" t="s">
        <v>208</v>
      </c>
      <c r="D99" s="153" t="s">
        <v>153</v>
      </c>
      <c r="E99" s="154" t="s">
        <v>2735</v>
      </c>
      <c r="F99" s="155" t="s">
        <v>2736</v>
      </c>
      <c r="G99" s="156" t="s">
        <v>156</v>
      </c>
      <c r="H99" s="157">
        <v>98</v>
      </c>
      <c r="I99" s="158"/>
      <c r="J99" s="159">
        <f t="shared" si="0"/>
        <v>0</v>
      </c>
      <c r="K99" s="155" t="s">
        <v>3</v>
      </c>
      <c r="L99" s="34"/>
      <c r="M99" s="160" t="s">
        <v>3</v>
      </c>
      <c r="N99" s="161" t="s">
        <v>43</v>
      </c>
      <c r="O99" s="54"/>
      <c r="P99" s="162">
        <f t="shared" si="1"/>
        <v>0</v>
      </c>
      <c r="Q99" s="162">
        <v>0</v>
      </c>
      <c r="R99" s="162">
        <f t="shared" si="2"/>
        <v>0</v>
      </c>
      <c r="S99" s="162">
        <v>0</v>
      </c>
      <c r="T99" s="163">
        <f t="shared" si="3"/>
        <v>0</v>
      </c>
      <c r="U99" s="33"/>
      <c r="V99" s="33"/>
      <c r="W99" s="33"/>
      <c r="X99" s="33"/>
      <c r="Y99" s="33"/>
      <c r="Z99" s="33"/>
      <c r="AA99" s="33"/>
      <c r="AB99" s="33"/>
      <c r="AC99" s="33"/>
      <c r="AD99" s="33"/>
      <c r="AE99" s="33"/>
      <c r="AR99" s="164" t="s">
        <v>158</v>
      </c>
      <c r="AT99" s="164" t="s">
        <v>153</v>
      </c>
      <c r="AU99" s="164" t="s">
        <v>151</v>
      </c>
      <c r="AY99" s="18" t="s">
        <v>150</v>
      </c>
      <c r="BE99" s="165">
        <f t="shared" si="4"/>
        <v>0</v>
      </c>
      <c r="BF99" s="165">
        <f t="shared" si="5"/>
        <v>0</v>
      </c>
      <c r="BG99" s="165">
        <f t="shared" si="6"/>
        <v>0</v>
      </c>
      <c r="BH99" s="165">
        <f t="shared" si="7"/>
        <v>0</v>
      </c>
      <c r="BI99" s="165">
        <f t="shared" si="8"/>
        <v>0</v>
      </c>
      <c r="BJ99" s="18" t="s">
        <v>80</v>
      </c>
      <c r="BK99" s="165">
        <f t="shared" si="9"/>
        <v>0</v>
      </c>
      <c r="BL99" s="18" t="s">
        <v>158</v>
      </c>
      <c r="BM99" s="164" t="s">
        <v>267</v>
      </c>
    </row>
    <row r="100" spans="1:65" s="2" customFormat="1" ht="16.5" customHeight="1">
      <c r="A100" s="33"/>
      <c r="B100" s="152"/>
      <c r="C100" s="153" t="s">
        <v>213</v>
      </c>
      <c r="D100" s="153" t="s">
        <v>153</v>
      </c>
      <c r="E100" s="154" t="s">
        <v>2737</v>
      </c>
      <c r="F100" s="155" t="s">
        <v>2738</v>
      </c>
      <c r="G100" s="156" t="s">
        <v>156</v>
      </c>
      <c r="H100" s="157">
        <v>175</v>
      </c>
      <c r="I100" s="158"/>
      <c r="J100" s="159">
        <f t="shared" si="0"/>
        <v>0</v>
      </c>
      <c r="K100" s="155" t="s">
        <v>3</v>
      </c>
      <c r="L100" s="34"/>
      <c r="M100" s="160" t="s">
        <v>3</v>
      </c>
      <c r="N100" s="161" t="s">
        <v>43</v>
      </c>
      <c r="O100" s="54"/>
      <c r="P100" s="162">
        <f t="shared" si="1"/>
        <v>0</v>
      </c>
      <c r="Q100" s="162">
        <v>0</v>
      </c>
      <c r="R100" s="162">
        <f t="shared" si="2"/>
        <v>0</v>
      </c>
      <c r="S100" s="162">
        <v>0</v>
      </c>
      <c r="T100" s="163">
        <f t="shared" si="3"/>
        <v>0</v>
      </c>
      <c r="U100" s="33"/>
      <c r="V100" s="33"/>
      <c r="W100" s="33"/>
      <c r="X100" s="33"/>
      <c r="Y100" s="33"/>
      <c r="Z100" s="33"/>
      <c r="AA100" s="33"/>
      <c r="AB100" s="33"/>
      <c r="AC100" s="33"/>
      <c r="AD100" s="33"/>
      <c r="AE100" s="33"/>
      <c r="AR100" s="164" t="s">
        <v>158</v>
      </c>
      <c r="AT100" s="164" t="s">
        <v>153</v>
      </c>
      <c r="AU100" s="164" t="s">
        <v>151</v>
      </c>
      <c r="AY100" s="18" t="s">
        <v>150</v>
      </c>
      <c r="BE100" s="165">
        <f t="shared" si="4"/>
        <v>0</v>
      </c>
      <c r="BF100" s="165">
        <f t="shared" si="5"/>
        <v>0</v>
      </c>
      <c r="BG100" s="165">
        <f t="shared" si="6"/>
        <v>0</v>
      </c>
      <c r="BH100" s="165">
        <f t="shared" si="7"/>
        <v>0</v>
      </c>
      <c r="BI100" s="165">
        <f t="shared" si="8"/>
        <v>0</v>
      </c>
      <c r="BJ100" s="18" t="s">
        <v>80</v>
      </c>
      <c r="BK100" s="165">
        <f t="shared" si="9"/>
        <v>0</v>
      </c>
      <c r="BL100" s="18" t="s">
        <v>158</v>
      </c>
      <c r="BM100" s="164" t="s">
        <v>276</v>
      </c>
    </row>
    <row r="101" spans="1:65" s="2" customFormat="1" ht="16.5" customHeight="1">
      <c r="A101" s="33"/>
      <c r="B101" s="152"/>
      <c r="C101" s="153" t="s">
        <v>221</v>
      </c>
      <c r="D101" s="153" t="s">
        <v>153</v>
      </c>
      <c r="E101" s="154" t="s">
        <v>2739</v>
      </c>
      <c r="F101" s="155" t="s">
        <v>2740</v>
      </c>
      <c r="G101" s="156" t="s">
        <v>451</v>
      </c>
      <c r="H101" s="157">
        <v>175</v>
      </c>
      <c r="I101" s="158"/>
      <c r="J101" s="159">
        <f t="shared" si="0"/>
        <v>0</v>
      </c>
      <c r="K101" s="155" t="s">
        <v>3</v>
      </c>
      <c r="L101" s="34"/>
      <c r="M101" s="160" t="s">
        <v>3</v>
      </c>
      <c r="N101" s="161" t="s">
        <v>43</v>
      </c>
      <c r="O101" s="54"/>
      <c r="P101" s="162">
        <f t="shared" si="1"/>
        <v>0</v>
      </c>
      <c r="Q101" s="162">
        <v>0</v>
      </c>
      <c r="R101" s="162">
        <f t="shared" si="2"/>
        <v>0</v>
      </c>
      <c r="S101" s="162">
        <v>0</v>
      </c>
      <c r="T101" s="163">
        <f t="shared" si="3"/>
        <v>0</v>
      </c>
      <c r="U101" s="33"/>
      <c r="V101" s="33"/>
      <c r="W101" s="33"/>
      <c r="X101" s="33"/>
      <c r="Y101" s="33"/>
      <c r="Z101" s="33"/>
      <c r="AA101" s="33"/>
      <c r="AB101" s="33"/>
      <c r="AC101" s="33"/>
      <c r="AD101" s="33"/>
      <c r="AE101" s="33"/>
      <c r="AR101" s="164" t="s">
        <v>158</v>
      </c>
      <c r="AT101" s="164" t="s">
        <v>153</v>
      </c>
      <c r="AU101" s="164" t="s">
        <v>151</v>
      </c>
      <c r="AY101" s="18" t="s">
        <v>150</v>
      </c>
      <c r="BE101" s="165">
        <f t="shared" si="4"/>
        <v>0</v>
      </c>
      <c r="BF101" s="165">
        <f t="shared" si="5"/>
        <v>0</v>
      </c>
      <c r="BG101" s="165">
        <f t="shared" si="6"/>
        <v>0</v>
      </c>
      <c r="BH101" s="165">
        <f t="shared" si="7"/>
        <v>0</v>
      </c>
      <c r="BI101" s="165">
        <f t="shared" si="8"/>
        <v>0</v>
      </c>
      <c r="BJ101" s="18" t="s">
        <v>80</v>
      </c>
      <c r="BK101" s="165">
        <f t="shared" si="9"/>
        <v>0</v>
      </c>
      <c r="BL101" s="18" t="s">
        <v>158</v>
      </c>
      <c r="BM101" s="164" t="s">
        <v>290</v>
      </c>
    </row>
    <row r="102" spans="1:65" s="2" customFormat="1" ht="16.5" customHeight="1">
      <c r="A102" s="33"/>
      <c r="B102" s="152"/>
      <c r="C102" s="153" t="s">
        <v>232</v>
      </c>
      <c r="D102" s="153" t="s">
        <v>153</v>
      </c>
      <c r="E102" s="154" t="s">
        <v>2741</v>
      </c>
      <c r="F102" s="155" t="s">
        <v>2742</v>
      </c>
      <c r="G102" s="156" t="s">
        <v>451</v>
      </c>
      <c r="H102" s="157">
        <v>175</v>
      </c>
      <c r="I102" s="158"/>
      <c r="J102" s="159">
        <f t="shared" si="0"/>
        <v>0</v>
      </c>
      <c r="K102" s="155" t="s">
        <v>3</v>
      </c>
      <c r="L102" s="34"/>
      <c r="M102" s="160" t="s">
        <v>3</v>
      </c>
      <c r="N102" s="161" t="s">
        <v>43</v>
      </c>
      <c r="O102" s="54"/>
      <c r="P102" s="162">
        <f t="shared" si="1"/>
        <v>0</v>
      </c>
      <c r="Q102" s="162">
        <v>0</v>
      </c>
      <c r="R102" s="162">
        <f t="shared" si="2"/>
        <v>0</v>
      </c>
      <c r="S102" s="162">
        <v>0</v>
      </c>
      <c r="T102" s="163">
        <f t="shared" si="3"/>
        <v>0</v>
      </c>
      <c r="U102" s="33"/>
      <c r="V102" s="33"/>
      <c r="W102" s="33"/>
      <c r="X102" s="33"/>
      <c r="Y102" s="33"/>
      <c r="Z102" s="33"/>
      <c r="AA102" s="33"/>
      <c r="AB102" s="33"/>
      <c r="AC102" s="33"/>
      <c r="AD102" s="33"/>
      <c r="AE102" s="33"/>
      <c r="AR102" s="164" t="s">
        <v>158</v>
      </c>
      <c r="AT102" s="164" t="s">
        <v>153</v>
      </c>
      <c r="AU102" s="164" t="s">
        <v>151</v>
      </c>
      <c r="AY102" s="18" t="s">
        <v>150</v>
      </c>
      <c r="BE102" s="165">
        <f t="shared" si="4"/>
        <v>0</v>
      </c>
      <c r="BF102" s="165">
        <f t="shared" si="5"/>
        <v>0</v>
      </c>
      <c r="BG102" s="165">
        <f t="shared" si="6"/>
        <v>0</v>
      </c>
      <c r="BH102" s="165">
        <f t="shared" si="7"/>
        <v>0</v>
      </c>
      <c r="BI102" s="165">
        <f t="shared" si="8"/>
        <v>0</v>
      </c>
      <c r="BJ102" s="18" t="s">
        <v>80</v>
      </c>
      <c r="BK102" s="165">
        <f t="shared" si="9"/>
        <v>0</v>
      </c>
      <c r="BL102" s="18" t="s">
        <v>158</v>
      </c>
      <c r="BM102" s="164" t="s">
        <v>303</v>
      </c>
    </row>
    <row r="103" spans="1:65" s="2" customFormat="1" ht="16.5" customHeight="1">
      <c r="A103" s="33"/>
      <c r="B103" s="152"/>
      <c r="C103" s="153" t="s">
        <v>237</v>
      </c>
      <c r="D103" s="153" t="s">
        <v>153</v>
      </c>
      <c r="E103" s="154" t="s">
        <v>2743</v>
      </c>
      <c r="F103" s="155" t="s">
        <v>2744</v>
      </c>
      <c r="G103" s="156" t="s">
        <v>156</v>
      </c>
      <c r="H103" s="157">
        <v>2</v>
      </c>
      <c r="I103" s="158"/>
      <c r="J103" s="159">
        <f t="shared" si="0"/>
        <v>0</v>
      </c>
      <c r="K103" s="155" t="s">
        <v>3</v>
      </c>
      <c r="L103" s="34"/>
      <c r="M103" s="160" t="s">
        <v>3</v>
      </c>
      <c r="N103" s="161" t="s">
        <v>43</v>
      </c>
      <c r="O103" s="54"/>
      <c r="P103" s="162">
        <f t="shared" si="1"/>
        <v>0</v>
      </c>
      <c r="Q103" s="162">
        <v>0</v>
      </c>
      <c r="R103" s="162">
        <f t="shared" si="2"/>
        <v>0</v>
      </c>
      <c r="S103" s="162">
        <v>0</v>
      </c>
      <c r="T103" s="163">
        <f t="shared" si="3"/>
        <v>0</v>
      </c>
      <c r="U103" s="33"/>
      <c r="V103" s="33"/>
      <c r="W103" s="33"/>
      <c r="X103" s="33"/>
      <c r="Y103" s="33"/>
      <c r="Z103" s="33"/>
      <c r="AA103" s="33"/>
      <c r="AB103" s="33"/>
      <c r="AC103" s="33"/>
      <c r="AD103" s="33"/>
      <c r="AE103" s="33"/>
      <c r="AR103" s="164" t="s">
        <v>158</v>
      </c>
      <c r="AT103" s="164" t="s">
        <v>153</v>
      </c>
      <c r="AU103" s="164" t="s">
        <v>151</v>
      </c>
      <c r="AY103" s="18" t="s">
        <v>150</v>
      </c>
      <c r="BE103" s="165">
        <f t="shared" si="4"/>
        <v>0</v>
      </c>
      <c r="BF103" s="165">
        <f t="shared" si="5"/>
        <v>0</v>
      </c>
      <c r="BG103" s="165">
        <f t="shared" si="6"/>
        <v>0</v>
      </c>
      <c r="BH103" s="165">
        <f t="shared" si="7"/>
        <v>0</v>
      </c>
      <c r="BI103" s="165">
        <f t="shared" si="8"/>
        <v>0</v>
      </c>
      <c r="BJ103" s="18" t="s">
        <v>80</v>
      </c>
      <c r="BK103" s="165">
        <f t="shared" si="9"/>
        <v>0</v>
      </c>
      <c r="BL103" s="18" t="s">
        <v>158</v>
      </c>
      <c r="BM103" s="164" t="s">
        <v>334</v>
      </c>
    </row>
    <row r="104" spans="1:65" s="2" customFormat="1" ht="16.5" customHeight="1">
      <c r="A104" s="33"/>
      <c r="B104" s="152"/>
      <c r="C104" s="153" t="s">
        <v>9</v>
      </c>
      <c r="D104" s="153" t="s">
        <v>153</v>
      </c>
      <c r="E104" s="154" t="s">
        <v>2745</v>
      </c>
      <c r="F104" s="155" t="s">
        <v>2746</v>
      </c>
      <c r="G104" s="156" t="s">
        <v>156</v>
      </c>
      <c r="H104" s="157">
        <v>2</v>
      </c>
      <c r="I104" s="158"/>
      <c r="J104" s="159">
        <f t="shared" si="0"/>
        <v>0</v>
      </c>
      <c r="K104" s="155" t="s">
        <v>3</v>
      </c>
      <c r="L104" s="34"/>
      <c r="M104" s="160" t="s">
        <v>3</v>
      </c>
      <c r="N104" s="161" t="s">
        <v>43</v>
      </c>
      <c r="O104" s="54"/>
      <c r="P104" s="162">
        <f t="shared" si="1"/>
        <v>0</v>
      </c>
      <c r="Q104" s="162">
        <v>0</v>
      </c>
      <c r="R104" s="162">
        <f t="shared" si="2"/>
        <v>0</v>
      </c>
      <c r="S104" s="162">
        <v>0</v>
      </c>
      <c r="T104" s="163">
        <f t="shared" si="3"/>
        <v>0</v>
      </c>
      <c r="U104" s="33"/>
      <c r="V104" s="33"/>
      <c r="W104" s="33"/>
      <c r="X104" s="33"/>
      <c r="Y104" s="33"/>
      <c r="Z104" s="33"/>
      <c r="AA104" s="33"/>
      <c r="AB104" s="33"/>
      <c r="AC104" s="33"/>
      <c r="AD104" s="33"/>
      <c r="AE104" s="33"/>
      <c r="AR104" s="164" t="s">
        <v>158</v>
      </c>
      <c r="AT104" s="164" t="s">
        <v>153</v>
      </c>
      <c r="AU104" s="164" t="s">
        <v>151</v>
      </c>
      <c r="AY104" s="18" t="s">
        <v>150</v>
      </c>
      <c r="BE104" s="165">
        <f t="shared" si="4"/>
        <v>0</v>
      </c>
      <c r="BF104" s="165">
        <f t="shared" si="5"/>
        <v>0</v>
      </c>
      <c r="BG104" s="165">
        <f t="shared" si="6"/>
        <v>0</v>
      </c>
      <c r="BH104" s="165">
        <f t="shared" si="7"/>
        <v>0</v>
      </c>
      <c r="BI104" s="165">
        <f t="shared" si="8"/>
        <v>0</v>
      </c>
      <c r="BJ104" s="18" t="s">
        <v>80</v>
      </c>
      <c r="BK104" s="165">
        <f t="shared" si="9"/>
        <v>0</v>
      </c>
      <c r="BL104" s="18" t="s">
        <v>158</v>
      </c>
      <c r="BM104" s="164" t="s">
        <v>405</v>
      </c>
    </row>
    <row r="105" spans="1:65" s="2" customFormat="1" ht="16.5" customHeight="1">
      <c r="A105" s="33"/>
      <c r="B105" s="152"/>
      <c r="C105" s="153" t="s">
        <v>246</v>
      </c>
      <c r="D105" s="153" t="s">
        <v>153</v>
      </c>
      <c r="E105" s="154" t="s">
        <v>2747</v>
      </c>
      <c r="F105" s="155" t="s">
        <v>2748</v>
      </c>
      <c r="G105" s="156" t="s">
        <v>156</v>
      </c>
      <c r="H105" s="157">
        <v>4</v>
      </c>
      <c r="I105" s="158"/>
      <c r="J105" s="159">
        <f t="shared" si="0"/>
        <v>0</v>
      </c>
      <c r="K105" s="155" t="s">
        <v>3</v>
      </c>
      <c r="L105" s="34"/>
      <c r="M105" s="160" t="s">
        <v>3</v>
      </c>
      <c r="N105" s="161" t="s">
        <v>43</v>
      </c>
      <c r="O105" s="54"/>
      <c r="P105" s="162">
        <f t="shared" si="1"/>
        <v>0</v>
      </c>
      <c r="Q105" s="162">
        <v>0</v>
      </c>
      <c r="R105" s="162">
        <f t="shared" si="2"/>
        <v>0</v>
      </c>
      <c r="S105" s="162">
        <v>0</v>
      </c>
      <c r="T105" s="163">
        <f t="shared" si="3"/>
        <v>0</v>
      </c>
      <c r="U105" s="33"/>
      <c r="V105" s="33"/>
      <c r="W105" s="33"/>
      <c r="X105" s="33"/>
      <c r="Y105" s="33"/>
      <c r="Z105" s="33"/>
      <c r="AA105" s="33"/>
      <c r="AB105" s="33"/>
      <c r="AC105" s="33"/>
      <c r="AD105" s="33"/>
      <c r="AE105" s="33"/>
      <c r="AR105" s="164" t="s">
        <v>158</v>
      </c>
      <c r="AT105" s="164" t="s">
        <v>153</v>
      </c>
      <c r="AU105" s="164" t="s">
        <v>151</v>
      </c>
      <c r="AY105" s="18" t="s">
        <v>150</v>
      </c>
      <c r="BE105" s="165">
        <f t="shared" si="4"/>
        <v>0</v>
      </c>
      <c r="BF105" s="165">
        <f t="shared" si="5"/>
        <v>0</v>
      </c>
      <c r="BG105" s="165">
        <f t="shared" si="6"/>
        <v>0</v>
      </c>
      <c r="BH105" s="165">
        <f t="shared" si="7"/>
        <v>0</v>
      </c>
      <c r="BI105" s="165">
        <f t="shared" si="8"/>
        <v>0</v>
      </c>
      <c r="BJ105" s="18" t="s">
        <v>80</v>
      </c>
      <c r="BK105" s="165">
        <f t="shared" si="9"/>
        <v>0</v>
      </c>
      <c r="BL105" s="18" t="s">
        <v>158</v>
      </c>
      <c r="BM105" s="164" t="s">
        <v>434</v>
      </c>
    </row>
    <row r="106" spans="1:65" s="2" customFormat="1" ht="16.5" customHeight="1">
      <c r="A106" s="33"/>
      <c r="B106" s="152"/>
      <c r="C106" s="153" t="s">
        <v>252</v>
      </c>
      <c r="D106" s="153" t="s">
        <v>153</v>
      </c>
      <c r="E106" s="154" t="s">
        <v>2749</v>
      </c>
      <c r="F106" s="155" t="s">
        <v>2750</v>
      </c>
      <c r="G106" s="156" t="s">
        <v>156</v>
      </c>
      <c r="H106" s="157">
        <v>2</v>
      </c>
      <c r="I106" s="158"/>
      <c r="J106" s="159">
        <f t="shared" si="0"/>
        <v>0</v>
      </c>
      <c r="K106" s="155" t="s">
        <v>3</v>
      </c>
      <c r="L106" s="34"/>
      <c r="M106" s="160" t="s">
        <v>3</v>
      </c>
      <c r="N106" s="161" t="s">
        <v>43</v>
      </c>
      <c r="O106" s="54"/>
      <c r="P106" s="162">
        <f t="shared" si="1"/>
        <v>0</v>
      </c>
      <c r="Q106" s="162">
        <v>0</v>
      </c>
      <c r="R106" s="162">
        <f t="shared" si="2"/>
        <v>0</v>
      </c>
      <c r="S106" s="162">
        <v>0</v>
      </c>
      <c r="T106" s="163">
        <f t="shared" si="3"/>
        <v>0</v>
      </c>
      <c r="U106" s="33"/>
      <c r="V106" s="33"/>
      <c r="W106" s="33"/>
      <c r="X106" s="33"/>
      <c r="Y106" s="33"/>
      <c r="Z106" s="33"/>
      <c r="AA106" s="33"/>
      <c r="AB106" s="33"/>
      <c r="AC106" s="33"/>
      <c r="AD106" s="33"/>
      <c r="AE106" s="33"/>
      <c r="AR106" s="164" t="s">
        <v>158</v>
      </c>
      <c r="AT106" s="164" t="s">
        <v>153</v>
      </c>
      <c r="AU106" s="164" t="s">
        <v>151</v>
      </c>
      <c r="AY106" s="18" t="s">
        <v>150</v>
      </c>
      <c r="BE106" s="165">
        <f t="shared" si="4"/>
        <v>0</v>
      </c>
      <c r="BF106" s="165">
        <f t="shared" si="5"/>
        <v>0</v>
      </c>
      <c r="BG106" s="165">
        <f t="shared" si="6"/>
        <v>0</v>
      </c>
      <c r="BH106" s="165">
        <f t="shared" si="7"/>
        <v>0</v>
      </c>
      <c r="BI106" s="165">
        <f t="shared" si="8"/>
        <v>0</v>
      </c>
      <c r="BJ106" s="18" t="s">
        <v>80</v>
      </c>
      <c r="BK106" s="165">
        <f t="shared" si="9"/>
        <v>0</v>
      </c>
      <c r="BL106" s="18" t="s">
        <v>158</v>
      </c>
      <c r="BM106" s="164" t="s">
        <v>448</v>
      </c>
    </row>
    <row r="107" spans="1:65" s="2" customFormat="1" ht="16.5" customHeight="1">
      <c r="A107" s="33"/>
      <c r="B107" s="152"/>
      <c r="C107" s="153" t="s">
        <v>257</v>
      </c>
      <c r="D107" s="153" t="s">
        <v>153</v>
      </c>
      <c r="E107" s="154" t="s">
        <v>2751</v>
      </c>
      <c r="F107" s="155" t="s">
        <v>2752</v>
      </c>
      <c r="G107" s="156" t="s">
        <v>156</v>
      </c>
      <c r="H107" s="157">
        <v>2</v>
      </c>
      <c r="I107" s="158"/>
      <c r="J107" s="159">
        <f t="shared" si="0"/>
        <v>0</v>
      </c>
      <c r="K107" s="155" t="s">
        <v>3</v>
      </c>
      <c r="L107" s="34"/>
      <c r="M107" s="160" t="s">
        <v>3</v>
      </c>
      <c r="N107" s="161" t="s">
        <v>43</v>
      </c>
      <c r="O107" s="54"/>
      <c r="P107" s="162">
        <f t="shared" si="1"/>
        <v>0</v>
      </c>
      <c r="Q107" s="162">
        <v>0</v>
      </c>
      <c r="R107" s="162">
        <f t="shared" si="2"/>
        <v>0</v>
      </c>
      <c r="S107" s="162">
        <v>0</v>
      </c>
      <c r="T107" s="163">
        <f t="shared" si="3"/>
        <v>0</v>
      </c>
      <c r="U107" s="33"/>
      <c r="V107" s="33"/>
      <c r="W107" s="33"/>
      <c r="X107" s="33"/>
      <c r="Y107" s="33"/>
      <c r="Z107" s="33"/>
      <c r="AA107" s="33"/>
      <c r="AB107" s="33"/>
      <c r="AC107" s="33"/>
      <c r="AD107" s="33"/>
      <c r="AE107" s="33"/>
      <c r="AR107" s="164" t="s">
        <v>158</v>
      </c>
      <c r="AT107" s="164" t="s">
        <v>153</v>
      </c>
      <c r="AU107" s="164" t="s">
        <v>151</v>
      </c>
      <c r="AY107" s="18" t="s">
        <v>150</v>
      </c>
      <c r="BE107" s="165">
        <f t="shared" si="4"/>
        <v>0</v>
      </c>
      <c r="BF107" s="165">
        <f t="shared" si="5"/>
        <v>0</v>
      </c>
      <c r="BG107" s="165">
        <f t="shared" si="6"/>
        <v>0</v>
      </c>
      <c r="BH107" s="165">
        <f t="shared" si="7"/>
        <v>0</v>
      </c>
      <c r="BI107" s="165">
        <f t="shared" si="8"/>
        <v>0</v>
      </c>
      <c r="BJ107" s="18" t="s">
        <v>80</v>
      </c>
      <c r="BK107" s="165">
        <f t="shared" si="9"/>
        <v>0</v>
      </c>
      <c r="BL107" s="18" t="s">
        <v>158</v>
      </c>
      <c r="BM107" s="164" t="s">
        <v>459</v>
      </c>
    </row>
    <row r="108" spans="1:65" s="12" customFormat="1" ht="20.85" customHeight="1">
      <c r="B108" s="139"/>
      <c r="D108" s="140" t="s">
        <v>71</v>
      </c>
      <c r="E108" s="150" t="s">
        <v>2753</v>
      </c>
      <c r="F108" s="150" t="s">
        <v>2754</v>
      </c>
      <c r="I108" s="142"/>
      <c r="J108" s="151">
        <f>BK108</f>
        <v>0</v>
      </c>
      <c r="L108" s="139"/>
      <c r="M108" s="144"/>
      <c r="N108" s="145"/>
      <c r="O108" s="145"/>
      <c r="P108" s="146">
        <f>SUM(P109:P110)</f>
        <v>0</v>
      </c>
      <c r="Q108" s="145"/>
      <c r="R108" s="146">
        <f>SUM(R109:R110)</f>
        <v>0</v>
      </c>
      <c r="S108" s="145"/>
      <c r="T108" s="147">
        <f>SUM(T109:T110)</f>
        <v>0</v>
      </c>
      <c r="AR108" s="140" t="s">
        <v>80</v>
      </c>
      <c r="AT108" s="148" t="s">
        <v>71</v>
      </c>
      <c r="AU108" s="148" t="s">
        <v>82</v>
      </c>
      <c r="AY108" s="140" t="s">
        <v>150</v>
      </c>
      <c r="BK108" s="149">
        <f>SUM(BK109:BK110)</f>
        <v>0</v>
      </c>
    </row>
    <row r="109" spans="1:65" s="2" customFormat="1" ht="24" customHeight="1">
      <c r="A109" s="33"/>
      <c r="B109" s="152"/>
      <c r="C109" s="153" t="s">
        <v>262</v>
      </c>
      <c r="D109" s="153" t="s">
        <v>153</v>
      </c>
      <c r="E109" s="154" t="s">
        <v>2755</v>
      </c>
      <c r="F109" s="155" t="s">
        <v>2756</v>
      </c>
      <c r="G109" s="156" t="s">
        <v>156</v>
      </c>
      <c r="H109" s="157">
        <v>2</v>
      </c>
      <c r="I109" s="158"/>
      <c r="J109" s="159">
        <f>ROUND(I109*H109,2)</f>
        <v>0</v>
      </c>
      <c r="K109" s="155" t="s">
        <v>3</v>
      </c>
      <c r="L109" s="34"/>
      <c r="M109" s="160" t="s">
        <v>3</v>
      </c>
      <c r="N109" s="161" t="s">
        <v>43</v>
      </c>
      <c r="O109" s="54"/>
      <c r="P109" s="162">
        <f>O109*H109</f>
        <v>0</v>
      </c>
      <c r="Q109" s="162">
        <v>0</v>
      </c>
      <c r="R109" s="162">
        <f>Q109*H109</f>
        <v>0</v>
      </c>
      <c r="S109" s="162">
        <v>0</v>
      </c>
      <c r="T109" s="163">
        <f>S109*H109</f>
        <v>0</v>
      </c>
      <c r="U109" s="33"/>
      <c r="V109" s="33"/>
      <c r="W109" s="33"/>
      <c r="X109" s="33"/>
      <c r="Y109" s="33"/>
      <c r="Z109" s="33"/>
      <c r="AA109" s="33"/>
      <c r="AB109" s="33"/>
      <c r="AC109" s="33"/>
      <c r="AD109" s="33"/>
      <c r="AE109" s="33"/>
      <c r="AR109" s="164" t="s">
        <v>158</v>
      </c>
      <c r="AT109" s="164" t="s">
        <v>153</v>
      </c>
      <c r="AU109" s="164" t="s">
        <v>151</v>
      </c>
      <c r="AY109" s="18" t="s">
        <v>150</v>
      </c>
      <c r="BE109" s="165">
        <f>IF(N109="základní",J109,0)</f>
        <v>0</v>
      </c>
      <c r="BF109" s="165">
        <f>IF(N109="snížená",J109,0)</f>
        <v>0</v>
      </c>
      <c r="BG109" s="165">
        <f>IF(N109="zákl. přenesená",J109,0)</f>
        <v>0</v>
      </c>
      <c r="BH109" s="165">
        <f>IF(N109="sníž. přenesená",J109,0)</f>
        <v>0</v>
      </c>
      <c r="BI109" s="165">
        <f>IF(N109="nulová",J109,0)</f>
        <v>0</v>
      </c>
      <c r="BJ109" s="18" t="s">
        <v>80</v>
      </c>
      <c r="BK109" s="165">
        <f>ROUND(I109*H109,2)</f>
        <v>0</v>
      </c>
      <c r="BL109" s="18" t="s">
        <v>158</v>
      </c>
      <c r="BM109" s="164" t="s">
        <v>469</v>
      </c>
    </row>
    <row r="110" spans="1:65" s="2" customFormat="1" ht="36" customHeight="1">
      <c r="A110" s="33"/>
      <c r="B110" s="152"/>
      <c r="C110" s="153" t="s">
        <v>267</v>
      </c>
      <c r="D110" s="153" t="s">
        <v>153</v>
      </c>
      <c r="E110" s="154" t="s">
        <v>2757</v>
      </c>
      <c r="F110" s="155" t="s">
        <v>2758</v>
      </c>
      <c r="G110" s="156" t="s">
        <v>156</v>
      </c>
      <c r="H110" s="157">
        <v>1</v>
      </c>
      <c r="I110" s="158"/>
      <c r="J110" s="159">
        <f>ROUND(I110*H110,2)</f>
        <v>0</v>
      </c>
      <c r="K110" s="155" t="s">
        <v>3</v>
      </c>
      <c r="L110" s="34"/>
      <c r="M110" s="160" t="s">
        <v>3</v>
      </c>
      <c r="N110" s="161" t="s">
        <v>43</v>
      </c>
      <c r="O110" s="54"/>
      <c r="P110" s="162">
        <f>O110*H110</f>
        <v>0</v>
      </c>
      <c r="Q110" s="162">
        <v>0</v>
      </c>
      <c r="R110" s="162">
        <f>Q110*H110</f>
        <v>0</v>
      </c>
      <c r="S110" s="162">
        <v>0</v>
      </c>
      <c r="T110" s="163">
        <f>S110*H110</f>
        <v>0</v>
      </c>
      <c r="U110" s="33"/>
      <c r="V110" s="33"/>
      <c r="W110" s="33"/>
      <c r="X110" s="33"/>
      <c r="Y110" s="33"/>
      <c r="Z110" s="33"/>
      <c r="AA110" s="33"/>
      <c r="AB110" s="33"/>
      <c r="AC110" s="33"/>
      <c r="AD110" s="33"/>
      <c r="AE110" s="33"/>
      <c r="AR110" s="164" t="s">
        <v>158</v>
      </c>
      <c r="AT110" s="164" t="s">
        <v>153</v>
      </c>
      <c r="AU110" s="164" t="s">
        <v>151</v>
      </c>
      <c r="AY110" s="18" t="s">
        <v>150</v>
      </c>
      <c r="BE110" s="165">
        <f>IF(N110="základní",J110,0)</f>
        <v>0</v>
      </c>
      <c r="BF110" s="165">
        <f>IF(N110="snížená",J110,0)</f>
        <v>0</v>
      </c>
      <c r="BG110" s="165">
        <f>IF(N110="zákl. přenesená",J110,0)</f>
        <v>0</v>
      </c>
      <c r="BH110" s="165">
        <f>IF(N110="sníž. přenesená",J110,0)</f>
        <v>0</v>
      </c>
      <c r="BI110" s="165">
        <f>IF(N110="nulová",J110,0)</f>
        <v>0</v>
      </c>
      <c r="BJ110" s="18" t="s">
        <v>80</v>
      </c>
      <c r="BK110" s="165">
        <f>ROUND(I110*H110,2)</f>
        <v>0</v>
      </c>
      <c r="BL110" s="18" t="s">
        <v>158</v>
      </c>
      <c r="BM110" s="164" t="s">
        <v>477</v>
      </c>
    </row>
    <row r="111" spans="1:65" s="12" customFormat="1" ht="20.85" customHeight="1">
      <c r="B111" s="139"/>
      <c r="D111" s="140" t="s">
        <v>71</v>
      </c>
      <c r="E111" s="150" t="s">
        <v>2759</v>
      </c>
      <c r="F111" s="150" t="s">
        <v>2760</v>
      </c>
      <c r="I111" s="142"/>
      <c r="J111" s="151">
        <f>BK111</f>
        <v>0</v>
      </c>
      <c r="L111" s="139"/>
      <c r="M111" s="144"/>
      <c r="N111" s="145"/>
      <c r="O111" s="145"/>
      <c r="P111" s="146">
        <f>SUM(P112:P114)</f>
        <v>0</v>
      </c>
      <c r="Q111" s="145"/>
      <c r="R111" s="146">
        <f>SUM(R112:R114)</f>
        <v>0</v>
      </c>
      <c r="S111" s="145"/>
      <c r="T111" s="147">
        <f>SUM(T112:T114)</f>
        <v>0</v>
      </c>
      <c r="AR111" s="140" t="s">
        <v>80</v>
      </c>
      <c r="AT111" s="148" t="s">
        <v>71</v>
      </c>
      <c r="AU111" s="148" t="s">
        <v>82</v>
      </c>
      <c r="AY111" s="140" t="s">
        <v>150</v>
      </c>
      <c r="BK111" s="149">
        <f>SUM(BK112:BK114)</f>
        <v>0</v>
      </c>
    </row>
    <row r="112" spans="1:65" s="2" customFormat="1" ht="24" customHeight="1">
      <c r="A112" s="33"/>
      <c r="B112" s="152"/>
      <c r="C112" s="153" t="s">
        <v>8</v>
      </c>
      <c r="D112" s="153" t="s">
        <v>153</v>
      </c>
      <c r="E112" s="154" t="s">
        <v>2761</v>
      </c>
      <c r="F112" s="155" t="s">
        <v>2762</v>
      </c>
      <c r="G112" s="156" t="s">
        <v>156</v>
      </c>
      <c r="H112" s="157">
        <v>1</v>
      </c>
      <c r="I112" s="158"/>
      <c r="J112" s="159">
        <f>ROUND(I112*H112,2)</f>
        <v>0</v>
      </c>
      <c r="K112" s="155" t="s">
        <v>3</v>
      </c>
      <c r="L112" s="34"/>
      <c r="M112" s="160" t="s">
        <v>3</v>
      </c>
      <c r="N112" s="161" t="s">
        <v>43</v>
      </c>
      <c r="O112" s="54"/>
      <c r="P112" s="162">
        <f>O112*H112</f>
        <v>0</v>
      </c>
      <c r="Q112" s="162">
        <v>0</v>
      </c>
      <c r="R112" s="162">
        <f>Q112*H112</f>
        <v>0</v>
      </c>
      <c r="S112" s="162">
        <v>0</v>
      </c>
      <c r="T112" s="163">
        <f>S112*H112</f>
        <v>0</v>
      </c>
      <c r="U112" s="33"/>
      <c r="V112" s="33"/>
      <c r="W112" s="33"/>
      <c r="X112" s="33"/>
      <c r="Y112" s="33"/>
      <c r="Z112" s="33"/>
      <c r="AA112" s="33"/>
      <c r="AB112" s="33"/>
      <c r="AC112" s="33"/>
      <c r="AD112" s="33"/>
      <c r="AE112" s="33"/>
      <c r="AR112" s="164" t="s">
        <v>158</v>
      </c>
      <c r="AT112" s="164" t="s">
        <v>153</v>
      </c>
      <c r="AU112" s="164" t="s">
        <v>151</v>
      </c>
      <c r="AY112" s="18" t="s">
        <v>150</v>
      </c>
      <c r="BE112" s="165">
        <f>IF(N112="základní",J112,0)</f>
        <v>0</v>
      </c>
      <c r="BF112" s="165">
        <f>IF(N112="snížená",J112,0)</f>
        <v>0</v>
      </c>
      <c r="BG112" s="165">
        <f>IF(N112="zákl. přenesená",J112,0)</f>
        <v>0</v>
      </c>
      <c r="BH112" s="165">
        <f>IF(N112="sníž. přenesená",J112,0)</f>
        <v>0</v>
      </c>
      <c r="BI112" s="165">
        <f>IF(N112="nulová",J112,0)</f>
        <v>0</v>
      </c>
      <c r="BJ112" s="18" t="s">
        <v>80</v>
      </c>
      <c r="BK112" s="165">
        <f>ROUND(I112*H112,2)</f>
        <v>0</v>
      </c>
      <c r="BL112" s="18" t="s">
        <v>158</v>
      </c>
      <c r="BM112" s="164" t="s">
        <v>488</v>
      </c>
    </row>
    <row r="113" spans="1:65" s="2" customFormat="1" ht="60" customHeight="1">
      <c r="A113" s="33"/>
      <c r="B113" s="152"/>
      <c r="C113" s="153" t="s">
        <v>276</v>
      </c>
      <c r="D113" s="153" t="s">
        <v>153</v>
      </c>
      <c r="E113" s="154" t="s">
        <v>2763</v>
      </c>
      <c r="F113" s="155" t="s">
        <v>2764</v>
      </c>
      <c r="G113" s="156" t="s">
        <v>156</v>
      </c>
      <c r="H113" s="157">
        <v>2</v>
      </c>
      <c r="I113" s="158"/>
      <c r="J113" s="159">
        <f>ROUND(I113*H113,2)</f>
        <v>0</v>
      </c>
      <c r="K113" s="155" t="s">
        <v>3</v>
      </c>
      <c r="L113" s="34"/>
      <c r="M113" s="160" t="s">
        <v>3</v>
      </c>
      <c r="N113" s="161" t="s">
        <v>43</v>
      </c>
      <c r="O113" s="54"/>
      <c r="P113" s="162">
        <f>O113*H113</f>
        <v>0</v>
      </c>
      <c r="Q113" s="162">
        <v>0</v>
      </c>
      <c r="R113" s="162">
        <f>Q113*H113</f>
        <v>0</v>
      </c>
      <c r="S113" s="162">
        <v>0</v>
      </c>
      <c r="T113" s="163">
        <f>S113*H113</f>
        <v>0</v>
      </c>
      <c r="U113" s="33"/>
      <c r="V113" s="33"/>
      <c r="W113" s="33"/>
      <c r="X113" s="33"/>
      <c r="Y113" s="33"/>
      <c r="Z113" s="33"/>
      <c r="AA113" s="33"/>
      <c r="AB113" s="33"/>
      <c r="AC113" s="33"/>
      <c r="AD113" s="33"/>
      <c r="AE113" s="33"/>
      <c r="AR113" s="164" t="s">
        <v>158</v>
      </c>
      <c r="AT113" s="164" t="s">
        <v>153</v>
      </c>
      <c r="AU113" s="164" t="s">
        <v>151</v>
      </c>
      <c r="AY113" s="18" t="s">
        <v>150</v>
      </c>
      <c r="BE113" s="165">
        <f>IF(N113="základní",J113,0)</f>
        <v>0</v>
      </c>
      <c r="BF113" s="165">
        <f>IF(N113="snížená",J113,0)</f>
        <v>0</v>
      </c>
      <c r="BG113" s="165">
        <f>IF(N113="zákl. přenesená",J113,0)</f>
        <v>0</v>
      </c>
      <c r="BH113" s="165">
        <f>IF(N113="sníž. přenesená",J113,0)</f>
        <v>0</v>
      </c>
      <c r="BI113" s="165">
        <f>IF(N113="nulová",J113,0)</f>
        <v>0</v>
      </c>
      <c r="BJ113" s="18" t="s">
        <v>80</v>
      </c>
      <c r="BK113" s="165">
        <f>ROUND(I113*H113,2)</f>
        <v>0</v>
      </c>
      <c r="BL113" s="18" t="s">
        <v>158</v>
      </c>
      <c r="BM113" s="164" t="s">
        <v>499</v>
      </c>
    </row>
    <row r="114" spans="1:65" s="2" customFormat="1" ht="60" customHeight="1">
      <c r="A114" s="33"/>
      <c r="B114" s="152"/>
      <c r="C114" s="153" t="s">
        <v>284</v>
      </c>
      <c r="D114" s="153" t="s">
        <v>153</v>
      </c>
      <c r="E114" s="154" t="s">
        <v>2765</v>
      </c>
      <c r="F114" s="155" t="s">
        <v>2766</v>
      </c>
      <c r="G114" s="156" t="s">
        <v>156</v>
      </c>
      <c r="H114" s="157">
        <v>9</v>
      </c>
      <c r="I114" s="158"/>
      <c r="J114" s="159">
        <f>ROUND(I114*H114,2)</f>
        <v>0</v>
      </c>
      <c r="K114" s="155" t="s">
        <v>3</v>
      </c>
      <c r="L114" s="34"/>
      <c r="M114" s="160" t="s">
        <v>3</v>
      </c>
      <c r="N114" s="161" t="s">
        <v>43</v>
      </c>
      <c r="O114" s="54"/>
      <c r="P114" s="162">
        <f>O114*H114</f>
        <v>0</v>
      </c>
      <c r="Q114" s="162">
        <v>0</v>
      </c>
      <c r="R114" s="162">
        <f>Q114*H114</f>
        <v>0</v>
      </c>
      <c r="S114" s="162">
        <v>0</v>
      </c>
      <c r="T114" s="163">
        <f>S114*H114</f>
        <v>0</v>
      </c>
      <c r="U114" s="33"/>
      <c r="V114" s="33"/>
      <c r="W114" s="33"/>
      <c r="X114" s="33"/>
      <c r="Y114" s="33"/>
      <c r="Z114" s="33"/>
      <c r="AA114" s="33"/>
      <c r="AB114" s="33"/>
      <c r="AC114" s="33"/>
      <c r="AD114" s="33"/>
      <c r="AE114" s="33"/>
      <c r="AR114" s="164" t="s">
        <v>158</v>
      </c>
      <c r="AT114" s="164" t="s">
        <v>153</v>
      </c>
      <c r="AU114" s="164" t="s">
        <v>151</v>
      </c>
      <c r="AY114" s="18" t="s">
        <v>150</v>
      </c>
      <c r="BE114" s="165">
        <f>IF(N114="základní",J114,0)</f>
        <v>0</v>
      </c>
      <c r="BF114" s="165">
        <f>IF(N114="snížená",J114,0)</f>
        <v>0</v>
      </c>
      <c r="BG114" s="165">
        <f>IF(N114="zákl. přenesená",J114,0)</f>
        <v>0</v>
      </c>
      <c r="BH114" s="165">
        <f>IF(N114="sníž. přenesená",J114,0)</f>
        <v>0</v>
      </c>
      <c r="BI114" s="165">
        <f>IF(N114="nulová",J114,0)</f>
        <v>0</v>
      </c>
      <c r="BJ114" s="18" t="s">
        <v>80</v>
      </c>
      <c r="BK114" s="165">
        <f>ROUND(I114*H114,2)</f>
        <v>0</v>
      </c>
      <c r="BL114" s="18" t="s">
        <v>158</v>
      </c>
      <c r="BM114" s="164" t="s">
        <v>507</v>
      </c>
    </row>
    <row r="115" spans="1:65" s="12" customFormat="1" ht="20.85" customHeight="1">
      <c r="B115" s="139"/>
      <c r="D115" s="140" t="s">
        <v>71</v>
      </c>
      <c r="E115" s="150" t="s">
        <v>2767</v>
      </c>
      <c r="F115" s="150" t="s">
        <v>2768</v>
      </c>
      <c r="I115" s="142"/>
      <c r="J115" s="151">
        <f>BK115</f>
        <v>0</v>
      </c>
      <c r="L115" s="139"/>
      <c r="M115" s="144"/>
      <c r="N115" s="145"/>
      <c r="O115" s="145"/>
      <c r="P115" s="146">
        <f>P116</f>
        <v>0</v>
      </c>
      <c r="Q115" s="145"/>
      <c r="R115" s="146">
        <f>R116</f>
        <v>0</v>
      </c>
      <c r="S115" s="145"/>
      <c r="T115" s="147">
        <f>T116</f>
        <v>0</v>
      </c>
      <c r="AR115" s="140" t="s">
        <v>80</v>
      </c>
      <c r="AT115" s="148" t="s">
        <v>71</v>
      </c>
      <c r="AU115" s="148" t="s">
        <v>82</v>
      </c>
      <c r="AY115" s="140" t="s">
        <v>150</v>
      </c>
      <c r="BK115" s="149">
        <f>BK116</f>
        <v>0</v>
      </c>
    </row>
    <row r="116" spans="1:65" s="2" customFormat="1" ht="16.5" customHeight="1">
      <c r="A116" s="33"/>
      <c r="B116" s="152"/>
      <c r="C116" s="153" t="s">
        <v>290</v>
      </c>
      <c r="D116" s="153" t="s">
        <v>153</v>
      </c>
      <c r="E116" s="154" t="s">
        <v>2769</v>
      </c>
      <c r="F116" s="155" t="s">
        <v>2770</v>
      </c>
      <c r="G116" s="156" t="s">
        <v>156</v>
      </c>
      <c r="H116" s="157">
        <v>9</v>
      </c>
      <c r="I116" s="158"/>
      <c r="J116" s="159">
        <f>ROUND(I116*H116,2)</f>
        <v>0</v>
      </c>
      <c r="K116" s="155" t="s">
        <v>3</v>
      </c>
      <c r="L116" s="34"/>
      <c r="M116" s="160" t="s">
        <v>3</v>
      </c>
      <c r="N116" s="161" t="s">
        <v>43</v>
      </c>
      <c r="O116" s="54"/>
      <c r="P116" s="162">
        <f>O116*H116</f>
        <v>0</v>
      </c>
      <c r="Q116" s="162">
        <v>0</v>
      </c>
      <c r="R116" s="162">
        <f>Q116*H116</f>
        <v>0</v>
      </c>
      <c r="S116" s="162">
        <v>0</v>
      </c>
      <c r="T116" s="163">
        <f>S116*H116</f>
        <v>0</v>
      </c>
      <c r="U116" s="33"/>
      <c r="V116" s="33"/>
      <c r="W116" s="33"/>
      <c r="X116" s="33"/>
      <c r="Y116" s="33"/>
      <c r="Z116" s="33"/>
      <c r="AA116" s="33"/>
      <c r="AB116" s="33"/>
      <c r="AC116" s="33"/>
      <c r="AD116" s="33"/>
      <c r="AE116" s="33"/>
      <c r="AR116" s="164" t="s">
        <v>158</v>
      </c>
      <c r="AT116" s="164" t="s">
        <v>153</v>
      </c>
      <c r="AU116" s="164" t="s">
        <v>151</v>
      </c>
      <c r="AY116" s="18" t="s">
        <v>150</v>
      </c>
      <c r="BE116" s="165">
        <f>IF(N116="základní",J116,0)</f>
        <v>0</v>
      </c>
      <c r="BF116" s="165">
        <f>IF(N116="snížená",J116,0)</f>
        <v>0</v>
      </c>
      <c r="BG116" s="165">
        <f>IF(N116="zákl. přenesená",J116,0)</f>
        <v>0</v>
      </c>
      <c r="BH116" s="165">
        <f>IF(N116="sníž. přenesená",J116,0)</f>
        <v>0</v>
      </c>
      <c r="BI116" s="165">
        <f>IF(N116="nulová",J116,0)</f>
        <v>0</v>
      </c>
      <c r="BJ116" s="18" t="s">
        <v>80</v>
      </c>
      <c r="BK116" s="165">
        <f>ROUND(I116*H116,2)</f>
        <v>0</v>
      </c>
      <c r="BL116" s="18" t="s">
        <v>158</v>
      </c>
      <c r="BM116" s="164" t="s">
        <v>515</v>
      </c>
    </row>
    <row r="117" spans="1:65" s="12" customFormat="1" ht="20.85" customHeight="1">
      <c r="B117" s="139"/>
      <c r="D117" s="140" t="s">
        <v>71</v>
      </c>
      <c r="E117" s="150" t="s">
        <v>2771</v>
      </c>
      <c r="F117" s="150" t="s">
        <v>1433</v>
      </c>
      <c r="I117" s="142"/>
      <c r="J117" s="151">
        <f>BK117</f>
        <v>0</v>
      </c>
      <c r="L117" s="139"/>
      <c r="M117" s="144"/>
      <c r="N117" s="145"/>
      <c r="O117" s="145"/>
      <c r="P117" s="146">
        <f>SUM(P118:P121)</f>
        <v>0</v>
      </c>
      <c r="Q117" s="145"/>
      <c r="R117" s="146">
        <f>SUM(R118:R121)</f>
        <v>0</v>
      </c>
      <c r="S117" s="145"/>
      <c r="T117" s="147">
        <f>SUM(T118:T121)</f>
        <v>0</v>
      </c>
      <c r="AR117" s="140" t="s">
        <v>80</v>
      </c>
      <c r="AT117" s="148" t="s">
        <v>71</v>
      </c>
      <c r="AU117" s="148" t="s">
        <v>82</v>
      </c>
      <c r="AY117" s="140" t="s">
        <v>150</v>
      </c>
      <c r="BK117" s="149">
        <f>SUM(BK118:BK121)</f>
        <v>0</v>
      </c>
    </row>
    <row r="118" spans="1:65" s="2" customFormat="1" ht="16.5" customHeight="1">
      <c r="A118" s="33"/>
      <c r="B118" s="152"/>
      <c r="C118" s="153" t="s">
        <v>296</v>
      </c>
      <c r="D118" s="153" t="s">
        <v>153</v>
      </c>
      <c r="E118" s="154" t="s">
        <v>2772</v>
      </c>
      <c r="F118" s="155" t="s">
        <v>2773</v>
      </c>
      <c r="G118" s="156" t="s">
        <v>156</v>
      </c>
      <c r="H118" s="157">
        <v>1</v>
      </c>
      <c r="I118" s="158"/>
      <c r="J118" s="159">
        <f>ROUND(I118*H118,2)</f>
        <v>0</v>
      </c>
      <c r="K118" s="155" t="s">
        <v>3</v>
      </c>
      <c r="L118" s="34"/>
      <c r="M118" s="160" t="s">
        <v>3</v>
      </c>
      <c r="N118" s="161" t="s">
        <v>43</v>
      </c>
      <c r="O118" s="54"/>
      <c r="P118" s="162">
        <f>O118*H118</f>
        <v>0</v>
      </c>
      <c r="Q118" s="162">
        <v>0</v>
      </c>
      <c r="R118" s="162">
        <f>Q118*H118</f>
        <v>0</v>
      </c>
      <c r="S118" s="162">
        <v>0</v>
      </c>
      <c r="T118" s="163">
        <f>S118*H118</f>
        <v>0</v>
      </c>
      <c r="U118" s="33"/>
      <c r="V118" s="33"/>
      <c r="W118" s="33"/>
      <c r="X118" s="33"/>
      <c r="Y118" s="33"/>
      <c r="Z118" s="33"/>
      <c r="AA118" s="33"/>
      <c r="AB118" s="33"/>
      <c r="AC118" s="33"/>
      <c r="AD118" s="33"/>
      <c r="AE118" s="33"/>
      <c r="AR118" s="164" t="s">
        <v>158</v>
      </c>
      <c r="AT118" s="164" t="s">
        <v>153</v>
      </c>
      <c r="AU118" s="164" t="s">
        <v>151</v>
      </c>
      <c r="AY118" s="18" t="s">
        <v>150</v>
      </c>
      <c r="BE118" s="165">
        <f>IF(N118="základní",J118,0)</f>
        <v>0</v>
      </c>
      <c r="BF118" s="165">
        <f>IF(N118="snížená",J118,0)</f>
        <v>0</v>
      </c>
      <c r="BG118" s="165">
        <f>IF(N118="zákl. přenesená",J118,0)</f>
        <v>0</v>
      </c>
      <c r="BH118" s="165">
        <f>IF(N118="sníž. přenesená",J118,0)</f>
        <v>0</v>
      </c>
      <c r="BI118" s="165">
        <f>IF(N118="nulová",J118,0)</f>
        <v>0</v>
      </c>
      <c r="BJ118" s="18" t="s">
        <v>80</v>
      </c>
      <c r="BK118" s="165">
        <f>ROUND(I118*H118,2)</f>
        <v>0</v>
      </c>
      <c r="BL118" s="18" t="s">
        <v>158</v>
      </c>
      <c r="BM118" s="164" t="s">
        <v>529</v>
      </c>
    </row>
    <row r="119" spans="1:65" s="2" customFormat="1" ht="16.5" customHeight="1">
      <c r="A119" s="33"/>
      <c r="B119" s="152"/>
      <c r="C119" s="153" t="s">
        <v>303</v>
      </c>
      <c r="D119" s="153" t="s">
        <v>153</v>
      </c>
      <c r="E119" s="154" t="s">
        <v>2774</v>
      </c>
      <c r="F119" s="155" t="s">
        <v>2775</v>
      </c>
      <c r="G119" s="156" t="s">
        <v>156</v>
      </c>
      <c r="H119" s="157">
        <v>1</v>
      </c>
      <c r="I119" s="158"/>
      <c r="J119" s="159">
        <f>ROUND(I119*H119,2)</f>
        <v>0</v>
      </c>
      <c r="K119" s="155" t="s">
        <v>3</v>
      </c>
      <c r="L119" s="34"/>
      <c r="M119" s="160" t="s">
        <v>3</v>
      </c>
      <c r="N119" s="161" t="s">
        <v>43</v>
      </c>
      <c r="O119" s="54"/>
      <c r="P119" s="162">
        <f>O119*H119</f>
        <v>0</v>
      </c>
      <c r="Q119" s="162">
        <v>0</v>
      </c>
      <c r="R119" s="162">
        <f>Q119*H119</f>
        <v>0</v>
      </c>
      <c r="S119" s="162">
        <v>0</v>
      </c>
      <c r="T119" s="163">
        <f>S119*H119</f>
        <v>0</v>
      </c>
      <c r="U119" s="33"/>
      <c r="V119" s="33"/>
      <c r="W119" s="33"/>
      <c r="X119" s="33"/>
      <c r="Y119" s="33"/>
      <c r="Z119" s="33"/>
      <c r="AA119" s="33"/>
      <c r="AB119" s="33"/>
      <c r="AC119" s="33"/>
      <c r="AD119" s="33"/>
      <c r="AE119" s="33"/>
      <c r="AR119" s="164" t="s">
        <v>158</v>
      </c>
      <c r="AT119" s="164" t="s">
        <v>153</v>
      </c>
      <c r="AU119" s="164" t="s">
        <v>151</v>
      </c>
      <c r="AY119" s="18" t="s">
        <v>150</v>
      </c>
      <c r="BE119" s="165">
        <f>IF(N119="základní",J119,0)</f>
        <v>0</v>
      </c>
      <c r="BF119" s="165">
        <f>IF(N119="snížená",J119,0)</f>
        <v>0</v>
      </c>
      <c r="BG119" s="165">
        <f>IF(N119="zákl. přenesená",J119,0)</f>
        <v>0</v>
      </c>
      <c r="BH119" s="165">
        <f>IF(N119="sníž. přenesená",J119,0)</f>
        <v>0</v>
      </c>
      <c r="BI119" s="165">
        <f>IF(N119="nulová",J119,0)</f>
        <v>0</v>
      </c>
      <c r="BJ119" s="18" t="s">
        <v>80</v>
      </c>
      <c r="BK119" s="165">
        <f>ROUND(I119*H119,2)</f>
        <v>0</v>
      </c>
      <c r="BL119" s="18" t="s">
        <v>158</v>
      </c>
      <c r="BM119" s="164" t="s">
        <v>540</v>
      </c>
    </row>
    <row r="120" spans="1:65" s="2" customFormat="1" ht="16.5" customHeight="1">
      <c r="A120" s="33"/>
      <c r="B120" s="152"/>
      <c r="C120" s="153" t="s">
        <v>308</v>
      </c>
      <c r="D120" s="153" t="s">
        <v>153</v>
      </c>
      <c r="E120" s="154" t="s">
        <v>2776</v>
      </c>
      <c r="F120" s="155" t="s">
        <v>2777</v>
      </c>
      <c r="G120" s="156" t="s">
        <v>156</v>
      </c>
      <c r="H120" s="157">
        <v>1</v>
      </c>
      <c r="I120" s="158"/>
      <c r="J120" s="159">
        <f>ROUND(I120*H120,2)</f>
        <v>0</v>
      </c>
      <c r="K120" s="155" t="s">
        <v>3</v>
      </c>
      <c r="L120" s="34"/>
      <c r="M120" s="160" t="s">
        <v>3</v>
      </c>
      <c r="N120" s="161" t="s">
        <v>43</v>
      </c>
      <c r="O120" s="54"/>
      <c r="P120" s="162">
        <f>O120*H120</f>
        <v>0</v>
      </c>
      <c r="Q120" s="162">
        <v>0</v>
      </c>
      <c r="R120" s="162">
        <f>Q120*H120</f>
        <v>0</v>
      </c>
      <c r="S120" s="162">
        <v>0</v>
      </c>
      <c r="T120" s="163">
        <f>S120*H120</f>
        <v>0</v>
      </c>
      <c r="U120" s="33"/>
      <c r="V120" s="33"/>
      <c r="W120" s="33"/>
      <c r="X120" s="33"/>
      <c r="Y120" s="33"/>
      <c r="Z120" s="33"/>
      <c r="AA120" s="33"/>
      <c r="AB120" s="33"/>
      <c r="AC120" s="33"/>
      <c r="AD120" s="33"/>
      <c r="AE120" s="33"/>
      <c r="AR120" s="164" t="s">
        <v>158</v>
      </c>
      <c r="AT120" s="164" t="s">
        <v>153</v>
      </c>
      <c r="AU120" s="164" t="s">
        <v>151</v>
      </c>
      <c r="AY120" s="18" t="s">
        <v>150</v>
      </c>
      <c r="BE120" s="165">
        <f>IF(N120="základní",J120,0)</f>
        <v>0</v>
      </c>
      <c r="BF120" s="165">
        <f>IF(N120="snížená",J120,0)</f>
        <v>0</v>
      </c>
      <c r="BG120" s="165">
        <f>IF(N120="zákl. přenesená",J120,0)</f>
        <v>0</v>
      </c>
      <c r="BH120" s="165">
        <f>IF(N120="sníž. přenesená",J120,0)</f>
        <v>0</v>
      </c>
      <c r="BI120" s="165">
        <f>IF(N120="nulová",J120,0)</f>
        <v>0</v>
      </c>
      <c r="BJ120" s="18" t="s">
        <v>80</v>
      </c>
      <c r="BK120" s="165">
        <f>ROUND(I120*H120,2)</f>
        <v>0</v>
      </c>
      <c r="BL120" s="18" t="s">
        <v>158</v>
      </c>
      <c r="BM120" s="164" t="s">
        <v>551</v>
      </c>
    </row>
    <row r="121" spans="1:65" s="2" customFormat="1" ht="16.5" customHeight="1">
      <c r="A121" s="33"/>
      <c r="B121" s="152"/>
      <c r="C121" s="153" t="s">
        <v>334</v>
      </c>
      <c r="D121" s="153" t="s">
        <v>153</v>
      </c>
      <c r="E121" s="154" t="s">
        <v>2778</v>
      </c>
      <c r="F121" s="155" t="s">
        <v>2779</v>
      </c>
      <c r="G121" s="156" t="s">
        <v>156</v>
      </c>
      <c r="H121" s="157">
        <v>1</v>
      </c>
      <c r="I121" s="158"/>
      <c r="J121" s="159">
        <f>ROUND(I121*H121,2)</f>
        <v>0</v>
      </c>
      <c r="K121" s="155" t="s">
        <v>3</v>
      </c>
      <c r="L121" s="34"/>
      <c r="M121" s="210" t="s">
        <v>3</v>
      </c>
      <c r="N121" s="211" t="s">
        <v>43</v>
      </c>
      <c r="O121" s="212"/>
      <c r="P121" s="213">
        <f>O121*H121</f>
        <v>0</v>
      </c>
      <c r="Q121" s="213">
        <v>0</v>
      </c>
      <c r="R121" s="213">
        <f>Q121*H121</f>
        <v>0</v>
      </c>
      <c r="S121" s="213">
        <v>0</v>
      </c>
      <c r="T121" s="214">
        <f>S121*H121</f>
        <v>0</v>
      </c>
      <c r="U121" s="33"/>
      <c r="V121" s="33"/>
      <c r="W121" s="33"/>
      <c r="X121" s="33"/>
      <c r="Y121" s="33"/>
      <c r="Z121" s="33"/>
      <c r="AA121" s="33"/>
      <c r="AB121" s="33"/>
      <c r="AC121" s="33"/>
      <c r="AD121" s="33"/>
      <c r="AE121" s="33"/>
      <c r="AR121" s="164" t="s">
        <v>158</v>
      </c>
      <c r="AT121" s="164" t="s">
        <v>153</v>
      </c>
      <c r="AU121" s="164" t="s">
        <v>151</v>
      </c>
      <c r="AY121" s="18" t="s">
        <v>150</v>
      </c>
      <c r="BE121" s="165">
        <f>IF(N121="základní",J121,0)</f>
        <v>0</v>
      </c>
      <c r="BF121" s="165">
        <f>IF(N121="snížená",J121,0)</f>
        <v>0</v>
      </c>
      <c r="BG121" s="165">
        <f>IF(N121="zákl. přenesená",J121,0)</f>
        <v>0</v>
      </c>
      <c r="BH121" s="165">
        <f>IF(N121="sníž. přenesená",J121,0)</f>
        <v>0</v>
      </c>
      <c r="BI121" s="165">
        <f>IF(N121="nulová",J121,0)</f>
        <v>0</v>
      </c>
      <c r="BJ121" s="18" t="s">
        <v>80</v>
      </c>
      <c r="BK121" s="165">
        <f>ROUND(I121*H121,2)</f>
        <v>0</v>
      </c>
      <c r="BL121" s="18" t="s">
        <v>158</v>
      </c>
      <c r="BM121" s="164" t="s">
        <v>561</v>
      </c>
    </row>
    <row r="122" spans="1:65" s="2" customFormat="1" ht="6.95" customHeight="1">
      <c r="A122" s="33"/>
      <c r="B122" s="43"/>
      <c r="C122" s="44"/>
      <c r="D122" s="44"/>
      <c r="E122" s="44"/>
      <c r="F122" s="44"/>
      <c r="G122" s="44"/>
      <c r="H122" s="44"/>
      <c r="I122" s="112"/>
      <c r="J122" s="44"/>
      <c r="K122" s="44"/>
      <c r="L122" s="34"/>
      <c r="M122" s="33"/>
      <c r="O122" s="33"/>
      <c r="P122" s="33"/>
      <c r="Q122" s="33"/>
      <c r="R122" s="33"/>
      <c r="S122" s="33"/>
      <c r="T122" s="33"/>
      <c r="U122" s="33"/>
      <c r="V122" s="33"/>
      <c r="W122" s="33"/>
      <c r="X122" s="33"/>
      <c r="Y122" s="33"/>
      <c r="Z122" s="33"/>
      <c r="AA122" s="33"/>
      <c r="AB122" s="33"/>
      <c r="AC122" s="33"/>
      <c r="AD122" s="33"/>
      <c r="AE122" s="33"/>
    </row>
  </sheetData>
  <autoFilter ref="C85:K121" xr:uid="{00000000-0009-0000-0000-000004000000}"/>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97"/>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8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89"/>
      <c r="L2" s="302" t="s">
        <v>6</v>
      </c>
      <c r="M2" s="303"/>
      <c r="N2" s="303"/>
      <c r="O2" s="303"/>
      <c r="P2" s="303"/>
      <c r="Q2" s="303"/>
      <c r="R2" s="303"/>
      <c r="S2" s="303"/>
      <c r="T2" s="303"/>
      <c r="U2" s="303"/>
      <c r="V2" s="303"/>
      <c r="AT2" s="18" t="s">
        <v>94</v>
      </c>
    </row>
    <row r="3" spans="1:46" s="1" customFormat="1" ht="6.95" customHeight="1">
      <c r="B3" s="19"/>
      <c r="C3" s="20"/>
      <c r="D3" s="20"/>
      <c r="E3" s="20"/>
      <c r="F3" s="20"/>
      <c r="G3" s="20"/>
      <c r="H3" s="20"/>
      <c r="I3" s="90"/>
      <c r="J3" s="20"/>
      <c r="K3" s="20"/>
      <c r="L3" s="21"/>
      <c r="AT3" s="18" t="s">
        <v>82</v>
      </c>
    </row>
    <row r="4" spans="1:46" s="1" customFormat="1" ht="24.95" customHeight="1">
      <c r="B4" s="21"/>
      <c r="D4" s="22" t="s">
        <v>104</v>
      </c>
      <c r="I4" s="89"/>
      <c r="L4" s="21"/>
      <c r="M4" s="91" t="s">
        <v>11</v>
      </c>
      <c r="AT4" s="18" t="s">
        <v>4</v>
      </c>
    </row>
    <row r="5" spans="1:46" s="1" customFormat="1" ht="6.95" customHeight="1">
      <c r="B5" s="21"/>
      <c r="I5" s="89"/>
      <c r="L5" s="21"/>
    </row>
    <row r="6" spans="1:46" s="1" customFormat="1" ht="12" customHeight="1">
      <c r="B6" s="21"/>
      <c r="D6" s="28" t="s">
        <v>17</v>
      </c>
      <c r="I6" s="89"/>
      <c r="L6" s="21"/>
    </row>
    <row r="7" spans="1:46" s="1" customFormat="1" ht="25.5" customHeight="1">
      <c r="B7" s="21"/>
      <c r="E7" s="332" t="str">
        <f>'Rekapitulace stavby'!K6</f>
        <v>Stavební úpravy 2.NP - 3.NP pavilonu A přestavba dětského oddělení na LDN - 2.část - 2.NP</v>
      </c>
      <c r="F7" s="333"/>
      <c r="G7" s="333"/>
      <c r="H7" s="333"/>
      <c r="I7" s="89"/>
      <c r="L7" s="21"/>
    </row>
    <row r="8" spans="1:46" s="2" customFormat="1" ht="12" customHeight="1">
      <c r="A8" s="33"/>
      <c r="B8" s="34"/>
      <c r="C8" s="33"/>
      <c r="D8" s="28" t="s">
        <v>105</v>
      </c>
      <c r="E8" s="33"/>
      <c r="F8" s="33"/>
      <c r="G8" s="33"/>
      <c r="H8" s="33"/>
      <c r="I8" s="92"/>
      <c r="J8" s="33"/>
      <c r="K8" s="33"/>
      <c r="L8" s="93"/>
      <c r="S8" s="33"/>
      <c r="T8" s="33"/>
      <c r="U8" s="33"/>
      <c r="V8" s="33"/>
      <c r="W8" s="33"/>
      <c r="X8" s="33"/>
      <c r="Y8" s="33"/>
      <c r="Z8" s="33"/>
      <c r="AA8" s="33"/>
      <c r="AB8" s="33"/>
      <c r="AC8" s="33"/>
      <c r="AD8" s="33"/>
      <c r="AE8" s="33"/>
    </row>
    <row r="9" spans="1:46" s="2" customFormat="1" ht="16.5" customHeight="1">
      <c r="A9" s="33"/>
      <c r="B9" s="34"/>
      <c r="C9" s="33"/>
      <c r="D9" s="33"/>
      <c r="E9" s="315" t="s">
        <v>2780</v>
      </c>
      <c r="F9" s="331"/>
      <c r="G9" s="331"/>
      <c r="H9" s="331"/>
      <c r="I9" s="92"/>
      <c r="J9" s="33"/>
      <c r="K9" s="33"/>
      <c r="L9" s="93"/>
      <c r="S9" s="33"/>
      <c r="T9" s="33"/>
      <c r="U9" s="33"/>
      <c r="V9" s="33"/>
      <c r="W9" s="33"/>
      <c r="X9" s="33"/>
      <c r="Y9" s="33"/>
      <c r="Z9" s="33"/>
      <c r="AA9" s="33"/>
      <c r="AB9" s="33"/>
      <c r="AC9" s="33"/>
      <c r="AD9" s="33"/>
      <c r="AE9" s="33"/>
    </row>
    <row r="10" spans="1:46" s="2" customFormat="1">
      <c r="A10" s="33"/>
      <c r="B10" s="34"/>
      <c r="C10" s="33"/>
      <c r="D10" s="33"/>
      <c r="E10" s="33"/>
      <c r="F10" s="33"/>
      <c r="G10" s="33"/>
      <c r="H10" s="33"/>
      <c r="I10" s="92"/>
      <c r="J10" s="33"/>
      <c r="K10" s="33"/>
      <c r="L10" s="93"/>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3</v>
      </c>
      <c r="G11" s="33"/>
      <c r="H11" s="33"/>
      <c r="I11" s="94" t="s">
        <v>21</v>
      </c>
      <c r="J11" s="26" t="s">
        <v>3</v>
      </c>
      <c r="K11" s="33"/>
      <c r="L11" s="93"/>
      <c r="S11" s="33"/>
      <c r="T11" s="33"/>
      <c r="U11" s="33"/>
      <c r="V11" s="33"/>
      <c r="W11" s="33"/>
      <c r="X11" s="33"/>
      <c r="Y11" s="33"/>
      <c r="Z11" s="33"/>
      <c r="AA11" s="33"/>
      <c r="AB11" s="33"/>
      <c r="AC11" s="33"/>
      <c r="AD11" s="33"/>
      <c r="AE11" s="33"/>
    </row>
    <row r="12" spans="1:46" s="2" customFormat="1" ht="12" customHeight="1">
      <c r="A12" s="33"/>
      <c r="B12" s="34"/>
      <c r="C12" s="33"/>
      <c r="D12" s="28" t="s">
        <v>22</v>
      </c>
      <c r="E12" s="33"/>
      <c r="F12" s="26" t="s">
        <v>23</v>
      </c>
      <c r="G12" s="33"/>
      <c r="H12" s="33"/>
      <c r="I12" s="94" t="s">
        <v>24</v>
      </c>
      <c r="J12" s="51" t="str">
        <f>'Rekapitulace stavby'!AN8</f>
        <v>27. 12. 2018</v>
      </c>
      <c r="K12" s="33"/>
      <c r="L12" s="9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92"/>
      <c r="J13" s="33"/>
      <c r="K13" s="33"/>
      <c r="L13" s="93"/>
      <c r="S13" s="33"/>
      <c r="T13" s="33"/>
      <c r="U13" s="33"/>
      <c r="V13" s="33"/>
      <c r="W13" s="33"/>
      <c r="X13" s="33"/>
      <c r="Y13" s="33"/>
      <c r="Z13" s="33"/>
      <c r="AA13" s="33"/>
      <c r="AB13" s="33"/>
      <c r="AC13" s="33"/>
      <c r="AD13" s="33"/>
      <c r="AE13" s="33"/>
    </row>
    <row r="14" spans="1:46" s="2" customFormat="1" ht="12" customHeight="1">
      <c r="A14" s="33"/>
      <c r="B14" s="34"/>
      <c r="C14" s="33"/>
      <c r="D14" s="28" t="s">
        <v>26</v>
      </c>
      <c r="E14" s="33"/>
      <c r="F14" s="33"/>
      <c r="G14" s="33"/>
      <c r="H14" s="33"/>
      <c r="I14" s="94" t="s">
        <v>27</v>
      </c>
      <c r="J14" s="26" t="str">
        <f>IF('Rekapitulace stavby'!AN10="","",'Rekapitulace stavby'!AN10)</f>
        <v/>
      </c>
      <c r="K14" s="33"/>
      <c r="L14" s="9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94" t="s">
        <v>29</v>
      </c>
      <c r="J15" s="26" t="str">
        <f>IF('Rekapitulace stavby'!AN11="","",'Rekapitulace stavby'!AN11)</f>
        <v/>
      </c>
      <c r="K15" s="33"/>
      <c r="L15" s="9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92"/>
      <c r="J16" s="33"/>
      <c r="K16" s="33"/>
      <c r="L16" s="93"/>
      <c r="S16" s="33"/>
      <c r="T16" s="33"/>
      <c r="U16" s="33"/>
      <c r="V16" s="33"/>
      <c r="W16" s="33"/>
      <c r="X16" s="33"/>
      <c r="Y16" s="33"/>
      <c r="Z16" s="33"/>
      <c r="AA16" s="33"/>
      <c r="AB16" s="33"/>
      <c r="AC16" s="33"/>
      <c r="AD16" s="33"/>
      <c r="AE16" s="33"/>
    </row>
    <row r="17" spans="1:31" s="2" customFormat="1" ht="12" customHeight="1">
      <c r="A17" s="33"/>
      <c r="B17" s="34"/>
      <c r="C17" s="33"/>
      <c r="D17" s="28" t="s">
        <v>30</v>
      </c>
      <c r="E17" s="33"/>
      <c r="F17" s="33"/>
      <c r="G17" s="33"/>
      <c r="H17" s="33"/>
      <c r="I17" s="94" t="s">
        <v>27</v>
      </c>
      <c r="J17" s="29" t="str">
        <f>'Rekapitulace stavby'!AN13</f>
        <v>Vyplň údaj</v>
      </c>
      <c r="K17" s="33"/>
      <c r="L17" s="93"/>
      <c r="S17" s="33"/>
      <c r="T17" s="33"/>
      <c r="U17" s="33"/>
      <c r="V17" s="33"/>
      <c r="W17" s="33"/>
      <c r="X17" s="33"/>
      <c r="Y17" s="33"/>
      <c r="Z17" s="33"/>
      <c r="AA17" s="33"/>
      <c r="AB17" s="33"/>
      <c r="AC17" s="33"/>
      <c r="AD17" s="33"/>
      <c r="AE17" s="33"/>
    </row>
    <row r="18" spans="1:31" s="2" customFormat="1" ht="18" customHeight="1">
      <c r="A18" s="33"/>
      <c r="B18" s="34"/>
      <c r="C18" s="33"/>
      <c r="D18" s="33"/>
      <c r="E18" s="334" t="str">
        <f>'Rekapitulace stavby'!E14</f>
        <v>Vyplň údaj</v>
      </c>
      <c r="F18" s="304"/>
      <c r="G18" s="304"/>
      <c r="H18" s="304"/>
      <c r="I18" s="94" t="s">
        <v>29</v>
      </c>
      <c r="J18" s="29" t="str">
        <f>'Rekapitulace stavby'!AN14</f>
        <v>Vyplň údaj</v>
      </c>
      <c r="K18" s="33"/>
      <c r="L18" s="9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92"/>
      <c r="J19" s="33"/>
      <c r="K19" s="33"/>
      <c r="L19" s="93"/>
      <c r="S19" s="33"/>
      <c r="T19" s="33"/>
      <c r="U19" s="33"/>
      <c r="V19" s="33"/>
      <c r="W19" s="33"/>
      <c r="X19" s="33"/>
      <c r="Y19" s="33"/>
      <c r="Z19" s="33"/>
      <c r="AA19" s="33"/>
      <c r="AB19" s="33"/>
      <c r="AC19" s="33"/>
      <c r="AD19" s="33"/>
      <c r="AE19" s="33"/>
    </row>
    <row r="20" spans="1:31" s="2" customFormat="1" ht="12" customHeight="1">
      <c r="A20" s="33"/>
      <c r="B20" s="34"/>
      <c r="C20" s="33"/>
      <c r="D20" s="28" t="s">
        <v>32</v>
      </c>
      <c r="E20" s="33"/>
      <c r="F20" s="33"/>
      <c r="G20" s="33"/>
      <c r="H20" s="33"/>
      <c r="I20" s="94" t="s">
        <v>27</v>
      </c>
      <c r="J20" s="26" t="s">
        <v>3</v>
      </c>
      <c r="K20" s="33"/>
      <c r="L20" s="93"/>
      <c r="S20" s="33"/>
      <c r="T20" s="33"/>
      <c r="U20" s="33"/>
      <c r="V20" s="33"/>
      <c r="W20" s="33"/>
      <c r="X20" s="33"/>
      <c r="Y20" s="33"/>
      <c r="Z20" s="33"/>
      <c r="AA20" s="33"/>
      <c r="AB20" s="33"/>
      <c r="AC20" s="33"/>
      <c r="AD20" s="33"/>
      <c r="AE20" s="33"/>
    </row>
    <row r="21" spans="1:31" s="2" customFormat="1" ht="18" customHeight="1">
      <c r="A21" s="33"/>
      <c r="B21" s="34"/>
      <c r="C21" s="33"/>
      <c r="D21" s="33"/>
      <c r="E21" s="26" t="s">
        <v>33</v>
      </c>
      <c r="F21" s="33"/>
      <c r="G21" s="33"/>
      <c r="H21" s="33"/>
      <c r="I21" s="94" t="s">
        <v>29</v>
      </c>
      <c r="J21" s="26" t="s">
        <v>3</v>
      </c>
      <c r="K21" s="33"/>
      <c r="L21" s="9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92"/>
      <c r="J22" s="33"/>
      <c r="K22" s="33"/>
      <c r="L22" s="93"/>
      <c r="S22" s="33"/>
      <c r="T22" s="33"/>
      <c r="U22" s="33"/>
      <c r="V22" s="33"/>
      <c r="W22" s="33"/>
      <c r="X22" s="33"/>
      <c r="Y22" s="33"/>
      <c r="Z22" s="33"/>
      <c r="AA22" s="33"/>
      <c r="AB22" s="33"/>
      <c r="AC22" s="33"/>
      <c r="AD22" s="33"/>
      <c r="AE22" s="33"/>
    </row>
    <row r="23" spans="1:31" s="2" customFormat="1" ht="12" customHeight="1">
      <c r="A23" s="33"/>
      <c r="B23" s="34"/>
      <c r="C23" s="33"/>
      <c r="D23" s="28" t="s">
        <v>35</v>
      </c>
      <c r="E23" s="33"/>
      <c r="F23" s="33"/>
      <c r="G23" s="33"/>
      <c r="H23" s="33"/>
      <c r="I23" s="94" t="s">
        <v>27</v>
      </c>
      <c r="J23" s="26" t="str">
        <f>IF('Rekapitulace stavby'!AN19="","",'Rekapitulace stavby'!AN19)</f>
        <v/>
      </c>
      <c r="K23" s="33"/>
      <c r="L23" s="9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94" t="s">
        <v>29</v>
      </c>
      <c r="J24" s="26" t="str">
        <f>IF('Rekapitulace stavby'!AN20="","",'Rekapitulace stavby'!AN20)</f>
        <v/>
      </c>
      <c r="K24" s="33"/>
      <c r="L24" s="9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92"/>
      <c r="J25" s="33"/>
      <c r="K25" s="33"/>
      <c r="L25" s="93"/>
      <c r="S25" s="33"/>
      <c r="T25" s="33"/>
      <c r="U25" s="33"/>
      <c r="V25" s="33"/>
      <c r="W25" s="33"/>
      <c r="X25" s="33"/>
      <c r="Y25" s="33"/>
      <c r="Z25" s="33"/>
      <c r="AA25" s="33"/>
      <c r="AB25" s="33"/>
      <c r="AC25" s="33"/>
      <c r="AD25" s="33"/>
      <c r="AE25" s="33"/>
    </row>
    <row r="26" spans="1:31" s="2" customFormat="1" ht="12" customHeight="1">
      <c r="A26" s="33"/>
      <c r="B26" s="34"/>
      <c r="C26" s="33"/>
      <c r="D26" s="28" t="s">
        <v>36</v>
      </c>
      <c r="E26" s="33"/>
      <c r="F26" s="33"/>
      <c r="G26" s="33"/>
      <c r="H26" s="33"/>
      <c r="I26" s="92"/>
      <c r="J26" s="33"/>
      <c r="K26" s="33"/>
      <c r="L26" s="93"/>
      <c r="S26" s="33"/>
      <c r="T26" s="33"/>
      <c r="U26" s="33"/>
      <c r="V26" s="33"/>
      <c r="W26" s="33"/>
      <c r="X26" s="33"/>
      <c r="Y26" s="33"/>
      <c r="Z26" s="33"/>
      <c r="AA26" s="33"/>
      <c r="AB26" s="33"/>
      <c r="AC26" s="33"/>
      <c r="AD26" s="33"/>
      <c r="AE26" s="33"/>
    </row>
    <row r="27" spans="1:31" s="8" customFormat="1" ht="89.25" customHeight="1">
      <c r="A27" s="95"/>
      <c r="B27" s="96"/>
      <c r="C27" s="95"/>
      <c r="D27" s="95"/>
      <c r="E27" s="308" t="s">
        <v>37</v>
      </c>
      <c r="F27" s="308"/>
      <c r="G27" s="308"/>
      <c r="H27" s="308"/>
      <c r="I27" s="97"/>
      <c r="J27" s="95"/>
      <c r="K27" s="95"/>
      <c r="L27" s="98"/>
      <c r="S27" s="95"/>
      <c r="T27" s="95"/>
      <c r="U27" s="95"/>
      <c r="V27" s="95"/>
      <c r="W27" s="95"/>
      <c r="X27" s="95"/>
      <c r="Y27" s="95"/>
      <c r="Z27" s="95"/>
      <c r="AA27" s="95"/>
      <c r="AB27" s="95"/>
      <c r="AC27" s="95"/>
      <c r="AD27" s="95"/>
      <c r="AE27" s="95"/>
    </row>
    <row r="28" spans="1:31" s="2" customFormat="1" ht="6.95" customHeight="1">
      <c r="A28" s="33"/>
      <c r="B28" s="34"/>
      <c r="C28" s="33"/>
      <c r="D28" s="33"/>
      <c r="E28" s="33"/>
      <c r="F28" s="33"/>
      <c r="G28" s="33"/>
      <c r="H28" s="33"/>
      <c r="I28" s="92"/>
      <c r="J28" s="33"/>
      <c r="K28" s="33"/>
      <c r="L28" s="93"/>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99"/>
      <c r="J29" s="62"/>
      <c r="K29" s="62"/>
      <c r="L29" s="93"/>
      <c r="S29" s="33"/>
      <c r="T29" s="33"/>
      <c r="U29" s="33"/>
      <c r="V29" s="33"/>
      <c r="W29" s="33"/>
      <c r="X29" s="33"/>
      <c r="Y29" s="33"/>
      <c r="Z29" s="33"/>
      <c r="AA29" s="33"/>
      <c r="AB29" s="33"/>
      <c r="AC29" s="33"/>
      <c r="AD29" s="33"/>
      <c r="AE29" s="33"/>
    </row>
    <row r="30" spans="1:31" s="2" customFormat="1" ht="25.35" customHeight="1">
      <c r="A30" s="33"/>
      <c r="B30" s="34"/>
      <c r="C30" s="33"/>
      <c r="D30" s="100" t="s">
        <v>38</v>
      </c>
      <c r="E30" s="33"/>
      <c r="F30" s="33"/>
      <c r="G30" s="33"/>
      <c r="H30" s="33"/>
      <c r="I30" s="92"/>
      <c r="J30" s="67">
        <f>ROUND(J81, 2)</f>
        <v>0</v>
      </c>
      <c r="K30" s="33"/>
      <c r="L30" s="93"/>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99"/>
      <c r="J31" s="62"/>
      <c r="K31" s="62"/>
      <c r="L31" s="93"/>
      <c r="S31" s="33"/>
      <c r="T31" s="33"/>
      <c r="U31" s="33"/>
      <c r="V31" s="33"/>
      <c r="W31" s="33"/>
      <c r="X31" s="33"/>
      <c r="Y31" s="33"/>
      <c r="Z31" s="33"/>
      <c r="AA31" s="33"/>
      <c r="AB31" s="33"/>
      <c r="AC31" s="33"/>
      <c r="AD31" s="33"/>
      <c r="AE31" s="33"/>
    </row>
    <row r="32" spans="1:31" s="2" customFormat="1" ht="14.45" customHeight="1">
      <c r="A32" s="33"/>
      <c r="B32" s="34"/>
      <c r="C32" s="33"/>
      <c r="D32" s="33"/>
      <c r="E32" s="33"/>
      <c r="F32" s="37" t="s">
        <v>40</v>
      </c>
      <c r="G32" s="33"/>
      <c r="H32" s="33"/>
      <c r="I32" s="101" t="s">
        <v>39</v>
      </c>
      <c r="J32" s="37" t="s">
        <v>41</v>
      </c>
      <c r="K32" s="33"/>
      <c r="L32" s="93"/>
      <c r="S32" s="33"/>
      <c r="T32" s="33"/>
      <c r="U32" s="33"/>
      <c r="V32" s="33"/>
      <c r="W32" s="33"/>
      <c r="X32" s="33"/>
      <c r="Y32" s="33"/>
      <c r="Z32" s="33"/>
      <c r="AA32" s="33"/>
      <c r="AB32" s="33"/>
      <c r="AC32" s="33"/>
      <c r="AD32" s="33"/>
      <c r="AE32" s="33"/>
    </row>
    <row r="33" spans="1:31" s="2" customFormat="1" ht="14.45" customHeight="1">
      <c r="A33" s="33"/>
      <c r="B33" s="34"/>
      <c r="C33" s="33"/>
      <c r="D33" s="102" t="s">
        <v>42</v>
      </c>
      <c r="E33" s="28" t="s">
        <v>43</v>
      </c>
      <c r="F33" s="103">
        <f>ROUND((SUM(BE81:BE96)),  2)</f>
        <v>0</v>
      </c>
      <c r="G33" s="33"/>
      <c r="H33" s="33"/>
      <c r="I33" s="104">
        <v>0.21</v>
      </c>
      <c r="J33" s="103">
        <f>ROUND(((SUM(BE81:BE96))*I33),  2)</f>
        <v>0</v>
      </c>
      <c r="K33" s="33"/>
      <c r="L33" s="93"/>
      <c r="S33" s="33"/>
      <c r="T33" s="33"/>
      <c r="U33" s="33"/>
      <c r="V33" s="33"/>
      <c r="W33" s="33"/>
      <c r="X33" s="33"/>
      <c r="Y33" s="33"/>
      <c r="Z33" s="33"/>
      <c r="AA33" s="33"/>
      <c r="AB33" s="33"/>
      <c r="AC33" s="33"/>
      <c r="AD33" s="33"/>
      <c r="AE33" s="33"/>
    </row>
    <row r="34" spans="1:31" s="2" customFormat="1" ht="14.45" customHeight="1">
      <c r="A34" s="33"/>
      <c r="B34" s="34"/>
      <c r="C34" s="33"/>
      <c r="D34" s="33"/>
      <c r="E34" s="28" t="s">
        <v>44</v>
      </c>
      <c r="F34" s="103">
        <f>ROUND((SUM(BF81:BF96)),  2)</f>
        <v>0</v>
      </c>
      <c r="G34" s="33"/>
      <c r="H34" s="33"/>
      <c r="I34" s="104">
        <v>0.15</v>
      </c>
      <c r="J34" s="103">
        <f>ROUND(((SUM(BF81:BF96))*I34),  2)</f>
        <v>0</v>
      </c>
      <c r="K34" s="33"/>
      <c r="L34" s="93"/>
      <c r="S34" s="33"/>
      <c r="T34" s="33"/>
      <c r="U34" s="33"/>
      <c r="V34" s="33"/>
      <c r="W34" s="33"/>
      <c r="X34" s="33"/>
      <c r="Y34" s="33"/>
      <c r="Z34" s="33"/>
      <c r="AA34" s="33"/>
      <c r="AB34" s="33"/>
      <c r="AC34" s="33"/>
      <c r="AD34" s="33"/>
      <c r="AE34" s="33"/>
    </row>
    <row r="35" spans="1:31" s="2" customFormat="1" ht="14.45" hidden="1" customHeight="1">
      <c r="A35" s="33"/>
      <c r="B35" s="34"/>
      <c r="C35" s="33"/>
      <c r="D35" s="33"/>
      <c r="E35" s="28" t="s">
        <v>45</v>
      </c>
      <c r="F35" s="103">
        <f>ROUND((SUM(BG81:BG96)),  2)</f>
        <v>0</v>
      </c>
      <c r="G35" s="33"/>
      <c r="H35" s="33"/>
      <c r="I35" s="104">
        <v>0.21</v>
      </c>
      <c r="J35" s="103">
        <f>0</f>
        <v>0</v>
      </c>
      <c r="K35" s="33"/>
      <c r="L35" s="93"/>
      <c r="S35" s="33"/>
      <c r="T35" s="33"/>
      <c r="U35" s="33"/>
      <c r="V35" s="33"/>
      <c r="W35" s="33"/>
      <c r="X35" s="33"/>
      <c r="Y35" s="33"/>
      <c r="Z35" s="33"/>
      <c r="AA35" s="33"/>
      <c r="AB35" s="33"/>
      <c r="AC35" s="33"/>
      <c r="AD35" s="33"/>
      <c r="AE35" s="33"/>
    </row>
    <row r="36" spans="1:31" s="2" customFormat="1" ht="14.45" hidden="1" customHeight="1">
      <c r="A36" s="33"/>
      <c r="B36" s="34"/>
      <c r="C36" s="33"/>
      <c r="D36" s="33"/>
      <c r="E36" s="28" t="s">
        <v>46</v>
      </c>
      <c r="F36" s="103">
        <f>ROUND((SUM(BH81:BH96)),  2)</f>
        <v>0</v>
      </c>
      <c r="G36" s="33"/>
      <c r="H36" s="33"/>
      <c r="I36" s="104">
        <v>0.15</v>
      </c>
      <c r="J36" s="103">
        <f>0</f>
        <v>0</v>
      </c>
      <c r="K36" s="33"/>
      <c r="L36" s="93"/>
      <c r="S36" s="33"/>
      <c r="T36" s="33"/>
      <c r="U36" s="33"/>
      <c r="V36" s="33"/>
      <c r="W36" s="33"/>
      <c r="X36" s="33"/>
      <c r="Y36" s="33"/>
      <c r="Z36" s="33"/>
      <c r="AA36" s="33"/>
      <c r="AB36" s="33"/>
      <c r="AC36" s="33"/>
      <c r="AD36" s="33"/>
      <c r="AE36" s="33"/>
    </row>
    <row r="37" spans="1:31" s="2" customFormat="1" ht="14.45" hidden="1" customHeight="1">
      <c r="A37" s="33"/>
      <c r="B37" s="34"/>
      <c r="C37" s="33"/>
      <c r="D37" s="33"/>
      <c r="E37" s="28" t="s">
        <v>47</v>
      </c>
      <c r="F37" s="103">
        <f>ROUND((SUM(BI81:BI96)),  2)</f>
        <v>0</v>
      </c>
      <c r="G37" s="33"/>
      <c r="H37" s="33"/>
      <c r="I37" s="104">
        <v>0</v>
      </c>
      <c r="J37" s="103">
        <f>0</f>
        <v>0</v>
      </c>
      <c r="K37" s="33"/>
      <c r="L37" s="9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92"/>
      <c r="J38" s="33"/>
      <c r="K38" s="33"/>
      <c r="L38" s="93"/>
      <c r="S38" s="33"/>
      <c r="T38" s="33"/>
      <c r="U38" s="33"/>
      <c r="V38" s="33"/>
      <c r="W38" s="33"/>
      <c r="X38" s="33"/>
      <c r="Y38" s="33"/>
      <c r="Z38" s="33"/>
      <c r="AA38" s="33"/>
      <c r="AB38" s="33"/>
      <c r="AC38" s="33"/>
      <c r="AD38" s="33"/>
      <c r="AE38" s="33"/>
    </row>
    <row r="39" spans="1:31" s="2" customFormat="1" ht="25.35" customHeight="1">
      <c r="A39" s="33"/>
      <c r="B39" s="34"/>
      <c r="C39" s="105"/>
      <c r="D39" s="106" t="s">
        <v>48</v>
      </c>
      <c r="E39" s="56"/>
      <c r="F39" s="56"/>
      <c r="G39" s="107" t="s">
        <v>49</v>
      </c>
      <c r="H39" s="108" t="s">
        <v>50</v>
      </c>
      <c r="I39" s="109"/>
      <c r="J39" s="110">
        <f>SUM(J30:J37)</f>
        <v>0</v>
      </c>
      <c r="K39" s="111"/>
      <c r="L39" s="93"/>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112"/>
      <c r="J40" s="44"/>
      <c r="K40" s="44"/>
      <c r="L40" s="93"/>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113"/>
      <c r="J44" s="46"/>
      <c r="K44" s="46"/>
      <c r="L44" s="93"/>
      <c r="S44" s="33"/>
      <c r="T44" s="33"/>
      <c r="U44" s="33"/>
      <c r="V44" s="33"/>
      <c r="W44" s="33"/>
      <c r="X44" s="33"/>
      <c r="Y44" s="33"/>
      <c r="Z44" s="33"/>
      <c r="AA44" s="33"/>
      <c r="AB44" s="33"/>
      <c r="AC44" s="33"/>
      <c r="AD44" s="33"/>
      <c r="AE44" s="33"/>
    </row>
    <row r="45" spans="1:31" s="2" customFormat="1" ht="24.95" customHeight="1">
      <c r="A45" s="33"/>
      <c r="B45" s="34"/>
      <c r="C45" s="22" t="s">
        <v>107</v>
      </c>
      <c r="D45" s="33"/>
      <c r="E45" s="33"/>
      <c r="F45" s="33"/>
      <c r="G45" s="33"/>
      <c r="H45" s="33"/>
      <c r="I45" s="92"/>
      <c r="J45" s="33"/>
      <c r="K45" s="33"/>
      <c r="L45" s="93"/>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92"/>
      <c r="J46" s="33"/>
      <c r="K46" s="33"/>
      <c r="L46" s="93"/>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92"/>
      <c r="J47" s="33"/>
      <c r="K47" s="33"/>
      <c r="L47" s="93"/>
      <c r="S47" s="33"/>
      <c r="T47" s="33"/>
      <c r="U47" s="33"/>
      <c r="V47" s="33"/>
      <c r="W47" s="33"/>
      <c r="X47" s="33"/>
      <c r="Y47" s="33"/>
      <c r="Z47" s="33"/>
      <c r="AA47" s="33"/>
      <c r="AB47" s="33"/>
      <c r="AC47" s="33"/>
      <c r="AD47" s="33"/>
      <c r="AE47" s="33"/>
    </row>
    <row r="48" spans="1:31" s="2" customFormat="1" ht="25.5" customHeight="1">
      <c r="A48" s="33"/>
      <c r="B48" s="34"/>
      <c r="C48" s="33"/>
      <c r="D48" s="33"/>
      <c r="E48" s="332" t="str">
        <f>E7</f>
        <v>Stavební úpravy 2.NP - 3.NP pavilonu A přestavba dětského oddělení na LDN - 2.část - 2.NP</v>
      </c>
      <c r="F48" s="333"/>
      <c r="G48" s="333"/>
      <c r="H48" s="333"/>
      <c r="I48" s="92"/>
      <c r="J48" s="33"/>
      <c r="K48" s="33"/>
      <c r="L48" s="93"/>
      <c r="S48" s="33"/>
      <c r="T48" s="33"/>
      <c r="U48" s="33"/>
      <c r="V48" s="33"/>
      <c r="W48" s="33"/>
      <c r="X48" s="33"/>
      <c r="Y48" s="33"/>
      <c r="Z48" s="33"/>
      <c r="AA48" s="33"/>
      <c r="AB48" s="33"/>
      <c r="AC48" s="33"/>
      <c r="AD48" s="33"/>
      <c r="AE48" s="33"/>
    </row>
    <row r="49" spans="1:47" s="2" customFormat="1" ht="12" customHeight="1">
      <c r="A49" s="33"/>
      <c r="B49" s="34"/>
      <c r="C49" s="28" t="s">
        <v>105</v>
      </c>
      <c r="D49" s="33"/>
      <c r="E49" s="33"/>
      <c r="F49" s="33"/>
      <c r="G49" s="33"/>
      <c r="H49" s="33"/>
      <c r="I49" s="92"/>
      <c r="J49" s="33"/>
      <c r="K49" s="33"/>
      <c r="L49" s="93"/>
      <c r="S49" s="33"/>
      <c r="T49" s="33"/>
      <c r="U49" s="33"/>
      <c r="V49" s="33"/>
      <c r="W49" s="33"/>
      <c r="X49" s="33"/>
      <c r="Y49" s="33"/>
      <c r="Z49" s="33"/>
      <c r="AA49" s="33"/>
      <c r="AB49" s="33"/>
      <c r="AC49" s="33"/>
      <c r="AD49" s="33"/>
      <c r="AE49" s="33"/>
    </row>
    <row r="50" spans="1:47" s="2" customFormat="1" ht="16.5" customHeight="1">
      <c r="A50" s="33"/>
      <c r="B50" s="34"/>
      <c r="C50" s="33"/>
      <c r="D50" s="33"/>
      <c r="E50" s="315" t="str">
        <f>E9</f>
        <v>05 - ústřední vytápění</v>
      </c>
      <c r="F50" s="331"/>
      <c r="G50" s="331"/>
      <c r="H50" s="331"/>
      <c r="I50" s="92"/>
      <c r="J50" s="33"/>
      <c r="K50" s="33"/>
      <c r="L50" s="93"/>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92"/>
      <c r="J51" s="33"/>
      <c r="K51" s="33"/>
      <c r="L51" s="93"/>
      <c r="S51" s="33"/>
      <c r="T51" s="33"/>
      <c r="U51" s="33"/>
      <c r="V51" s="33"/>
      <c r="W51" s="33"/>
      <c r="X51" s="33"/>
      <c r="Y51" s="33"/>
      <c r="Z51" s="33"/>
      <c r="AA51" s="33"/>
      <c r="AB51" s="33"/>
      <c r="AC51" s="33"/>
      <c r="AD51" s="33"/>
      <c r="AE51" s="33"/>
    </row>
    <row r="52" spans="1:47" s="2" customFormat="1" ht="12" customHeight="1">
      <c r="A52" s="33"/>
      <c r="B52" s="34"/>
      <c r="C52" s="28" t="s">
        <v>22</v>
      </c>
      <c r="D52" s="33"/>
      <c r="E52" s="33"/>
      <c r="F52" s="26" t="str">
        <f>F12</f>
        <v>Jindřichův Hradec</v>
      </c>
      <c r="G52" s="33"/>
      <c r="H52" s="33"/>
      <c r="I52" s="94" t="s">
        <v>24</v>
      </c>
      <c r="J52" s="51" t="str">
        <f>IF(J12="","",J12)</f>
        <v>27. 12. 2018</v>
      </c>
      <c r="K52" s="33"/>
      <c r="L52" s="93"/>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92"/>
      <c r="J53" s="33"/>
      <c r="K53" s="33"/>
      <c r="L53" s="93"/>
      <c r="S53" s="33"/>
      <c r="T53" s="33"/>
      <c r="U53" s="33"/>
      <c r="V53" s="33"/>
      <c r="W53" s="33"/>
      <c r="X53" s="33"/>
      <c r="Y53" s="33"/>
      <c r="Z53" s="33"/>
      <c r="AA53" s="33"/>
      <c r="AB53" s="33"/>
      <c r="AC53" s="33"/>
      <c r="AD53" s="33"/>
      <c r="AE53" s="33"/>
    </row>
    <row r="54" spans="1:47" s="2" customFormat="1" ht="27.95" customHeight="1">
      <c r="A54" s="33"/>
      <c r="B54" s="34"/>
      <c r="C54" s="28" t="s">
        <v>26</v>
      </c>
      <c r="D54" s="33"/>
      <c r="E54" s="33"/>
      <c r="F54" s="26" t="str">
        <f>E15</f>
        <v xml:space="preserve"> </v>
      </c>
      <c r="G54" s="33"/>
      <c r="H54" s="33"/>
      <c r="I54" s="94" t="s">
        <v>32</v>
      </c>
      <c r="J54" s="31" t="str">
        <f>E21</f>
        <v>ATELIER G+G s.r.o.</v>
      </c>
      <c r="K54" s="33"/>
      <c r="L54" s="93"/>
      <c r="S54" s="33"/>
      <c r="T54" s="33"/>
      <c r="U54" s="33"/>
      <c r="V54" s="33"/>
      <c r="W54" s="33"/>
      <c r="X54" s="33"/>
      <c r="Y54" s="33"/>
      <c r="Z54" s="33"/>
      <c r="AA54" s="33"/>
      <c r="AB54" s="33"/>
      <c r="AC54" s="33"/>
      <c r="AD54" s="33"/>
      <c r="AE54" s="33"/>
    </row>
    <row r="55" spans="1:47" s="2" customFormat="1" ht="15.2" customHeight="1">
      <c r="A55" s="33"/>
      <c r="B55" s="34"/>
      <c r="C55" s="28" t="s">
        <v>30</v>
      </c>
      <c r="D55" s="33"/>
      <c r="E55" s="33"/>
      <c r="F55" s="26" t="str">
        <f>IF(E18="","",E18)</f>
        <v>Vyplň údaj</v>
      </c>
      <c r="G55" s="33"/>
      <c r="H55" s="33"/>
      <c r="I55" s="94" t="s">
        <v>35</v>
      </c>
      <c r="J55" s="31" t="str">
        <f>E24</f>
        <v xml:space="preserve"> </v>
      </c>
      <c r="K55" s="33"/>
      <c r="L55" s="93"/>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92"/>
      <c r="J56" s="33"/>
      <c r="K56" s="33"/>
      <c r="L56" s="93"/>
      <c r="S56" s="33"/>
      <c r="T56" s="33"/>
      <c r="U56" s="33"/>
      <c r="V56" s="33"/>
      <c r="W56" s="33"/>
      <c r="X56" s="33"/>
      <c r="Y56" s="33"/>
      <c r="Z56" s="33"/>
      <c r="AA56" s="33"/>
      <c r="AB56" s="33"/>
      <c r="AC56" s="33"/>
      <c r="AD56" s="33"/>
      <c r="AE56" s="33"/>
    </row>
    <row r="57" spans="1:47" s="2" customFormat="1" ht="29.25" customHeight="1">
      <c r="A57" s="33"/>
      <c r="B57" s="34"/>
      <c r="C57" s="114" t="s">
        <v>108</v>
      </c>
      <c r="D57" s="105"/>
      <c r="E57" s="105"/>
      <c r="F57" s="105"/>
      <c r="G57" s="105"/>
      <c r="H57" s="105"/>
      <c r="I57" s="115"/>
      <c r="J57" s="116" t="s">
        <v>109</v>
      </c>
      <c r="K57" s="105"/>
      <c r="L57" s="93"/>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92"/>
      <c r="J58" s="33"/>
      <c r="K58" s="33"/>
      <c r="L58" s="93"/>
      <c r="S58" s="33"/>
      <c r="T58" s="33"/>
      <c r="U58" s="33"/>
      <c r="V58" s="33"/>
      <c r="W58" s="33"/>
      <c r="X58" s="33"/>
      <c r="Y58" s="33"/>
      <c r="Z58" s="33"/>
      <c r="AA58" s="33"/>
      <c r="AB58" s="33"/>
      <c r="AC58" s="33"/>
      <c r="AD58" s="33"/>
      <c r="AE58" s="33"/>
    </row>
    <row r="59" spans="1:47" s="2" customFormat="1" ht="22.9" customHeight="1">
      <c r="A59" s="33"/>
      <c r="B59" s="34"/>
      <c r="C59" s="117" t="s">
        <v>70</v>
      </c>
      <c r="D59" s="33"/>
      <c r="E59" s="33"/>
      <c r="F59" s="33"/>
      <c r="G59" s="33"/>
      <c r="H59" s="33"/>
      <c r="I59" s="92"/>
      <c r="J59" s="67">
        <f>J81</f>
        <v>0</v>
      </c>
      <c r="K59" s="33"/>
      <c r="L59" s="93"/>
      <c r="S59" s="33"/>
      <c r="T59" s="33"/>
      <c r="U59" s="33"/>
      <c r="V59" s="33"/>
      <c r="W59" s="33"/>
      <c r="X59" s="33"/>
      <c r="Y59" s="33"/>
      <c r="Z59" s="33"/>
      <c r="AA59" s="33"/>
      <c r="AB59" s="33"/>
      <c r="AC59" s="33"/>
      <c r="AD59" s="33"/>
      <c r="AE59" s="33"/>
      <c r="AU59" s="18" t="s">
        <v>110</v>
      </c>
    </row>
    <row r="60" spans="1:47" s="9" customFormat="1" ht="24.95" customHeight="1">
      <c r="B60" s="118"/>
      <c r="D60" s="119" t="s">
        <v>118</v>
      </c>
      <c r="E60" s="120"/>
      <c r="F60" s="120"/>
      <c r="G60" s="120"/>
      <c r="H60" s="120"/>
      <c r="I60" s="121"/>
      <c r="J60" s="122">
        <f>J82</f>
        <v>0</v>
      </c>
      <c r="L60" s="118"/>
    </row>
    <row r="61" spans="1:47" s="10" customFormat="1" ht="19.899999999999999" customHeight="1">
      <c r="B61" s="123"/>
      <c r="D61" s="124" t="s">
        <v>2781</v>
      </c>
      <c r="E61" s="125"/>
      <c r="F61" s="125"/>
      <c r="G61" s="125"/>
      <c r="H61" s="125"/>
      <c r="I61" s="126"/>
      <c r="J61" s="127">
        <f>J83</f>
        <v>0</v>
      </c>
      <c r="L61" s="123"/>
    </row>
    <row r="62" spans="1:47" s="2" customFormat="1" ht="21.75" customHeight="1">
      <c r="A62" s="33"/>
      <c r="B62" s="34"/>
      <c r="C62" s="33"/>
      <c r="D62" s="33"/>
      <c r="E62" s="33"/>
      <c r="F62" s="33"/>
      <c r="G62" s="33"/>
      <c r="H62" s="33"/>
      <c r="I62" s="92"/>
      <c r="J62" s="33"/>
      <c r="K62" s="33"/>
      <c r="L62" s="93"/>
      <c r="S62" s="33"/>
      <c r="T62" s="33"/>
      <c r="U62" s="33"/>
      <c r="V62" s="33"/>
      <c r="W62" s="33"/>
      <c r="X62" s="33"/>
      <c r="Y62" s="33"/>
      <c r="Z62" s="33"/>
      <c r="AA62" s="33"/>
      <c r="AB62" s="33"/>
      <c r="AC62" s="33"/>
      <c r="AD62" s="33"/>
      <c r="AE62" s="33"/>
    </row>
    <row r="63" spans="1:47" s="2" customFormat="1" ht="6.95" customHeight="1">
      <c r="A63" s="33"/>
      <c r="B63" s="43"/>
      <c r="C63" s="44"/>
      <c r="D63" s="44"/>
      <c r="E63" s="44"/>
      <c r="F63" s="44"/>
      <c r="G63" s="44"/>
      <c r="H63" s="44"/>
      <c r="I63" s="112"/>
      <c r="J63" s="44"/>
      <c r="K63" s="44"/>
      <c r="L63" s="93"/>
      <c r="S63" s="33"/>
      <c r="T63" s="33"/>
      <c r="U63" s="33"/>
      <c r="V63" s="33"/>
      <c r="W63" s="33"/>
      <c r="X63" s="33"/>
      <c r="Y63" s="33"/>
      <c r="Z63" s="33"/>
      <c r="AA63" s="33"/>
      <c r="AB63" s="33"/>
      <c r="AC63" s="33"/>
      <c r="AD63" s="33"/>
      <c r="AE63" s="33"/>
    </row>
    <row r="67" spans="1:31" s="2" customFormat="1" ht="6.95" customHeight="1">
      <c r="A67" s="33"/>
      <c r="B67" s="45"/>
      <c r="C67" s="46"/>
      <c r="D67" s="46"/>
      <c r="E67" s="46"/>
      <c r="F67" s="46"/>
      <c r="G67" s="46"/>
      <c r="H67" s="46"/>
      <c r="I67" s="113"/>
      <c r="J67" s="46"/>
      <c r="K67" s="46"/>
      <c r="L67" s="93"/>
      <c r="S67" s="33"/>
      <c r="T67" s="33"/>
      <c r="U67" s="33"/>
      <c r="V67" s="33"/>
      <c r="W67" s="33"/>
      <c r="X67" s="33"/>
      <c r="Y67" s="33"/>
      <c r="Z67" s="33"/>
      <c r="AA67" s="33"/>
      <c r="AB67" s="33"/>
      <c r="AC67" s="33"/>
      <c r="AD67" s="33"/>
      <c r="AE67" s="33"/>
    </row>
    <row r="68" spans="1:31" s="2" customFormat="1" ht="24.95" customHeight="1">
      <c r="A68" s="33"/>
      <c r="B68" s="34"/>
      <c r="C68" s="22" t="s">
        <v>135</v>
      </c>
      <c r="D68" s="33"/>
      <c r="E68" s="33"/>
      <c r="F68" s="33"/>
      <c r="G68" s="33"/>
      <c r="H68" s="33"/>
      <c r="I68" s="92"/>
      <c r="J68" s="33"/>
      <c r="K68" s="33"/>
      <c r="L68" s="93"/>
      <c r="S68" s="33"/>
      <c r="T68" s="33"/>
      <c r="U68" s="33"/>
      <c r="V68" s="33"/>
      <c r="W68" s="33"/>
      <c r="X68" s="33"/>
      <c r="Y68" s="33"/>
      <c r="Z68" s="33"/>
      <c r="AA68" s="33"/>
      <c r="AB68" s="33"/>
      <c r="AC68" s="33"/>
      <c r="AD68" s="33"/>
      <c r="AE68" s="33"/>
    </row>
    <row r="69" spans="1:31" s="2" customFormat="1" ht="6.95" customHeight="1">
      <c r="A69" s="33"/>
      <c r="B69" s="34"/>
      <c r="C69" s="33"/>
      <c r="D69" s="33"/>
      <c r="E69" s="33"/>
      <c r="F69" s="33"/>
      <c r="G69" s="33"/>
      <c r="H69" s="33"/>
      <c r="I69" s="92"/>
      <c r="J69" s="33"/>
      <c r="K69" s="33"/>
      <c r="L69" s="93"/>
      <c r="S69" s="33"/>
      <c r="T69" s="33"/>
      <c r="U69" s="33"/>
      <c r="V69" s="33"/>
      <c r="W69" s="33"/>
      <c r="X69" s="33"/>
      <c r="Y69" s="33"/>
      <c r="Z69" s="33"/>
      <c r="AA69" s="33"/>
      <c r="AB69" s="33"/>
      <c r="AC69" s="33"/>
      <c r="AD69" s="33"/>
      <c r="AE69" s="33"/>
    </row>
    <row r="70" spans="1:31" s="2" customFormat="1" ht="12" customHeight="1">
      <c r="A70" s="33"/>
      <c r="B70" s="34"/>
      <c r="C70" s="28" t="s">
        <v>17</v>
      </c>
      <c r="D70" s="33"/>
      <c r="E70" s="33"/>
      <c r="F70" s="33"/>
      <c r="G70" s="33"/>
      <c r="H70" s="33"/>
      <c r="I70" s="92"/>
      <c r="J70" s="33"/>
      <c r="K70" s="33"/>
      <c r="L70" s="93"/>
      <c r="S70" s="33"/>
      <c r="T70" s="33"/>
      <c r="U70" s="33"/>
      <c r="V70" s="33"/>
      <c r="W70" s="33"/>
      <c r="X70" s="33"/>
      <c r="Y70" s="33"/>
      <c r="Z70" s="33"/>
      <c r="AA70" s="33"/>
      <c r="AB70" s="33"/>
      <c r="AC70" s="33"/>
      <c r="AD70" s="33"/>
      <c r="AE70" s="33"/>
    </row>
    <row r="71" spans="1:31" s="2" customFormat="1" ht="25.5" customHeight="1">
      <c r="A71" s="33"/>
      <c r="B71" s="34"/>
      <c r="C71" s="33"/>
      <c r="D71" s="33"/>
      <c r="E71" s="332" t="str">
        <f>E7</f>
        <v>Stavební úpravy 2.NP - 3.NP pavilonu A přestavba dětského oddělení na LDN - 2.část - 2.NP</v>
      </c>
      <c r="F71" s="333"/>
      <c r="G71" s="333"/>
      <c r="H71" s="333"/>
      <c r="I71" s="92"/>
      <c r="J71" s="33"/>
      <c r="K71" s="33"/>
      <c r="L71" s="93"/>
      <c r="S71" s="33"/>
      <c r="T71" s="33"/>
      <c r="U71" s="33"/>
      <c r="V71" s="33"/>
      <c r="W71" s="33"/>
      <c r="X71" s="33"/>
      <c r="Y71" s="33"/>
      <c r="Z71" s="33"/>
      <c r="AA71" s="33"/>
      <c r="AB71" s="33"/>
      <c r="AC71" s="33"/>
      <c r="AD71" s="33"/>
      <c r="AE71" s="33"/>
    </row>
    <row r="72" spans="1:31" s="2" customFormat="1" ht="12" customHeight="1">
      <c r="A72" s="33"/>
      <c r="B72" s="34"/>
      <c r="C72" s="28" t="s">
        <v>105</v>
      </c>
      <c r="D72" s="33"/>
      <c r="E72" s="33"/>
      <c r="F72" s="33"/>
      <c r="G72" s="33"/>
      <c r="H72" s="33"/>
      <c r="I72" s="92"/>
      <c r="J72" s="33"/>
      <c r="K72" s="33"/>
      <c r="L72" s="93"/>
      <c r="S72" s="33"/>
      <c r="T72" s="33"/>
      <c r="U72" s="33"/>
      <c r="V72" s="33"/>
      <c r="W72" s="33"/>
      <c r="X72" s="33"/>
      <c r="Y72" s="33"/>
      <c r="Z72" s="33"/>
      <c r="AA72" s="33"/>
      <c r="AB72" s="33"/>
      <c r="AC72" s="33"/>
      <c r="AD72" s="33"/>
      <c r="AE72" s="33"/>
    </row>
    <row r="73" spans="1:31" s="2" customFormat="1" ht="16.5" customHeight="1">
      <c r="A73" s="33"/>
      <c r="B73" s="34"/>
      <c r="C73" s="33"/>
      <c r="D73" s="33"/>
      <c r="E73" s="315" t="str">
        <f>E9</f>
        <v>05 - ústřední vytápění</v>
      </c>
      <c r="F73" s="331"/>
      <c r="G73" s="331"/>
      <c r="H73" s="331"/>
      <c r="I73" s="92"/>
      <c r="J73" s="33"/>
      <c r="K73" s="33"/>
      <c r="L73" s="93"/>
      <c r="S73" s="33"/>
      <c r="T73" s="33"/>
      <c r="U73" s="33"/>
      <c r="V73" s="33"/>
      <c r="W73" s="33"/>
      <c r="X73" s="33"/>
      <c r="Y73" s="33"/>
      <c r="Z73" s="33"/>
      <c r="AA73" s="33"/>
      <c r="AB73" s="33"/>
      <c r="AC73" s="33"/>
      <c r="AD73" s="33"/>
      <c r="AE73" s="33"/>
    </row>
    <row r="74" spans="1:31" s="2" customFormat="1" ht="6.95" customHeight="1">
      <c r="A74" s="33"/>
      <c r="B74" s="34"/>
      <c r="C74" s="33"/>
      <c r="D74" s="33"/>
      <c r="E74" s="33"/>
      <c r="F74" s="33"/>
      <c r="G74" s="33"/>
      <c r="H74" s="33"/>
      <c r="I74" s="92"/>
      <c r="J74" s="33"/>
      <c r="K74" s="33"/>
      <c r="L74" s="93"/>
      <c r="S74" s="33"/>
      <c r="T74" s="33"/>
      <c r="U74" s="33"/>
      <c r="V74" s="33"/>
      <c r="W74" s="33"/>
      <c r="X74" s="33"/>
      <c r="Y74" s="33"/>
      <c r="Z74" s="33"/>
      <c r="AA74" s="33"/>
      <c r="AB74" s="33"/>
      <c r="AC74" s="33"/>
      <c r="AD74" s="33"/>
      <c r="AE74" s="33"/>
    </row>
    <row r="75" spans="1:31" s="2" customFormat="1" ht="12" customHeight="1">
      <c r="A75" s="33"/>
      <c r="B75" s="34"/>
      <c r="C75" s="28" t="s">
        <v>22</v>
      </c>
      <c r="D75" s="33"/>
      <c r="E75" s="33"/>
      <c r="F75" s="26" t="str">
        <f>F12</f>
        <v>Jindřichův Hradec</v>
      </c>
      <c r="G75" s="33"/>
      <c r="H75" s="33"/>
      <c r="I75" s="94" t="s">
        <v>24</v>
      </c>
      <c r="J75" s="51" t="str">
        <f>IF(J12="","",J12)</f>
        <v>27. 12. 2018</v>
      </c>
      <c r="K75" s="33"/>
      <c r="L75" s="93"/>
      <c r="S75" s="33"/>
      <c r="T75" s="33"/>
      <c r="U75" s="33"/>
      <c r="V75" s="33"/>
      <c r="W75" s="33"/>
      <c r="X75" s="33"/>
      <c r="Y75" s="33"/>
      <c r="Z75" s="33"/>
      <c r="AA75" s="33"/>
      <c r="AB75" s="33"/>
      <c r="AC75" s="33"/>
      <c r="AD75" s="33"/>
      <c r="AE75" s="33"/>
    </row>
    <row r="76" spans="1:31" s="2" customFormat="1" ht="6.95" customHeight="1">
      <c r="A76" s="33"/>
      <c r="B76" s="34"/>
      <c r="C76" s="33"/>
      <c r="D76" s="33"/>
      <c r="E76" s="33"/>
      <c r="F76" s="33"/>
      <c r="G76" s="33"/>
      <c r="H76" s="33"/>
      <c r="I76" s="92"/>
      <c r="J76" s="33"/>
      <c r="K76" s="33"/>
      <c r="L76" s="93"/>
      <c r="S76" s="33"/>
      <c r="T76" s="33"/>
      <c r="U76" s="33"/>
      <c r="V76" s="33"/>
      <c r="W76" s="33"/>
      <c r="X76" s="33"/>
      <c r="Y76" s="33"/>
      <c r="Z76" s="33"/>
      <c r="AA76" s="33"/>
      <c r="AB76" s="33"/>
      <c r="AC76" s="33"/>
      <c r="AD76" s="33"/>
      <c r="AE76" s="33"/>
    </row>
    <row r="77" spans="1:31" s="2" customFormat="1" ht="27.95" customHeight="1">
      <c r="A77" s="33"/>
      <c r="B77" s="34"/>
      <c r="C77" s="28" t="s">
        <v>26</v>
      </c>
      <c r="D77" s="33"/>
      <c r="E77" s="33"/>
      <c r="F77" s="26" t="str">
        <f>E15</f>
        <v xml:space="preserve"> </v>
      </c>
      <c r="G77" s="33"/>
      <c r="H77" s="33"/>
      <c r="I77" s="94" t="s">
        <v>32</v>
      </c>
      <c r="J77" s="31" t="str">
        <f>E21</f>
        <v>ATELIER G+G s.r.o.</v>
      </c>
      <c r="K77" s="33"/>
      <c r="L77" s="93"/>
      <c r="S77" s="33"/>
      <c r="T77" s="33"/>
      <c r="U77" s="33"/>
      <c r="V77" s="33"/>
      <c r="W77" s="33"/>
      <c r="X77" s="33"/>
      <c r="Y77" s="33"/>
      <c r="Z77" s="33"/>
      <c r="AA77" s="33"/>
      <c r="AB77" s="33"/>
      <c r="AC77" s="33"/>
      <c r="AD77" s="33"/>
      <c r="AE77" s="33"/>
    </row>
    <row r="78" spans="1:31" s="2" customFormat="1" ht="15.2" customHeight="1">
      <c r="A78" s="33"/>
      <c r="B78" s="34"/>
      <c r="C78" s="28" t="s">
        <v>30</v>
      </c>
      <c r="D78" s="33"/>
      <c r="E78" s="33"/>
      <c r="F78" s="26" t="str">
        <f>IF(E18="","",E18)</f>
        <v>Vyplň údaj</v>
      </c>
      <c r="G78" s="33"/>
      <c r="H78" s="33"/>
      <c r="I78" s="94" t="s">
        <v>35</v>
      </c>
      <c r="J78" s="31" t="str">
        <f>E24</f>
        <v xml:space="preserve"> </v>
      </c>
      <c r="K78" s="33"/>
      <c r="L78" s="93"/>
      <c r="S78" s="33"/>
      <c r="T78" s="33"/>
      <c r="U78" s="33"/>
      <c r="V78" s="33"/>
      <c r="W78" s="33"/>
      <c r="X78" s="33"/>
      <c r="Y78" s="33"/>
      <c r="Z78" s="33"/>
      <c r="AA78" s="33"/>
      <c r="AB78" s="33"/>
      <c r="AC78" s="33"/>
      <c r="AD78" s="33"/>
      <c r="AE78" s="33"/>
    </row>
    <row r="79" spans="1:31" s="2" customFormat="1" ht="10.35" customHeight="1">
      <c r="A79" s="33"/>
      <c r="B79" s="34"/>
      <c r="C79" s="33"/>
      <c r="D79" s="33"/>
      <c r="E79" s="33"/>
      <c r="F79" s="33"/>
      <c r="G79" s="33"/>
      <c r="H79" s="33"/>
      <c r="I79" s="92"/>
      <c r="J79" s="33"/>
      <c r="K79" s="33"/>
      <c r="L79" s="93"/>
      <c r="S79" s="33"/>
      <c r="T79" s="33"/>
      <c r="U79" s="33"/>
      <c r="V79" s="33"/>
      <c r="W79" s="33"/>
      <c r="X79" s="33"/>
      <c r="Y79" s="33"/>
      <c r="Z79" s="33"/>
      <c r="AA79" s="33"/>
      <c r="AB79" s="33"/>
      <c r="AC79" s="33"/>
      <c r="AD79" s="33"/>
      <c r="AE79" s="33"/>
    </row>
    <row r="80" spans="1:31" s="11" customFormat="1" ht="29.25" customHeight="1">
      <c r="A80" s="128"/>
      <c r="B80" s="129"/>
      <c r="C80" s="130" t="s">
        <v>136</v>
      </c>
      <c r="D80" s="131" t="s">
        <v>57</v>
      </c>
      <c r="E80" s="131" t="s">
        <v>53</v>
      </c>
      <c r="F80" s="131" t="s">
        <v>54</v>
      </c>
      <c r="G80" s="131" t="s">
        <v>137</v>
      </c>
      <c r="H80" s="131" t="s">
        <v>138</v>
      </c>
      <c r="I80" s="132" t="s">
        <v>139</v>
      </c>
      <c r="J80" s="131" t="s">
        <v>109</v>
      </c>
      <c r="K80" s="133" t="s">
        <v>140</v>
      </c>
      <c r="L80" s="134"/>
      <c r="M80" s="58" t="s">
        <v>3</v>
      </c>
      <c r="N80" s="59" t="s">
        <v>42</v>
      </c>
      <c r="O80" s="59" t="s">
        <v>141</v>
      </c>
      <c r="P80" s="59" t="s">
        <v>142</v>
      </c>
      <c r="Q80" s="59" t="s">
        <v>143</v>
      </c>
      <c r="R80" s="59" t="s">
        <v>144</v>
      </c>
      <c r="S80" s="59" t="s">
        <v>145</v>
      </c>
      <c r="T80" s="60" t="s">
        <v>146</v>
      </c>
      <c r="U80" s="128"/>
      <c r="V80" s="128"/>
      <c r="W80" s="128"/>
      <c r="X80" s="128"/>
      <c r="Y80" s="128"/>
      <c r="Z80" s="128"/>
      <c r="AA80" s="128"/>
      <c r="AB80" s="128"/>
      <c r="AC80" s="128"/>
      <c r="AD80" s="128"/>
      <c r="AE80" s="128"/>
    </row>
    <row r="81" spans="1:65" s="2" customFormat="1" ht="22.9" customHeight="1">
      <c r="A81" s="33"/>
      <c r="B81" s="34"/>
      <c r="C81" s="65" t="s">
        <v>147</v>
      </c>
      <c r="D81" s="33"/>
      <c r="E81" s="33"/>
      <c r="F81" s="33"/>
      <c r="G81" s="33"/>
      <c r="H81" s="33"/>
      <c r="I81" s="92"/>
      <c r="J81" s="135">
        <f>BK81</f>
        <v>0</v>
      </c>
      <c r="K81" s="33"/>
      <c r="L81" s="34"/>
      <c r="M81" s="61"/>
      <c r="N81" s="52"/>
      <c r="O81" s="62"/>
      <c r="P81" s="136">
        <f>P82</f>
        <v>0</v>
      </c>
      <c r="Q81" s="62"/>
      <c r="R81" s="136">
        <f>R82</f>
        <v>0</v>
      </c>
      <c r="S81" s="62"/>
      <c r="T81" s="137">
        <f>T82</f>
        <v>0</v>
      </c>
      <c r="U81" s="33"/>
      <c r="V81" s="33"/>
      <c r="W81" s="33"/>
      <c r="X81" s="33"/>
      <c r="Y81" s="33"/>
      <c r="Z81" s="33"/>
      <c r="AA81" s="33"/>
      <c r="AB81" s="33"/>
      <c r="AC81" s="33"/>
      <c r="AD81" s="33"/>
      <c r="AE81" s="33"/>
      <c r="AT81" s="18" t="s">
        <v>71</v>
      </c>
      <c r="AU81" s="18" t="s">
        <v>110</v>
      </c>
      <c r="BK81" s="138">
        <f>BK82</f>
        <v>0</v>
      </c>
    </row>
    <row r="82" spans="1:65" s="12" customFormat="1" ht="25.9" customHeight="1">
      <c r="B82" s="139"/>
      <c r="D82" s="140" t="s">
        <v>71</v>
      </c>
      <c r="E82" s="141" t="s">
        <v>707</v>
      </c>
      <c r="F82" s="141" t="s">
        <v>708</v>
      </c>
      <c r="I82" s="142"/>
      <c r="J82" s="143">
        <f>BK82</f>
        <v>0</v>
      </c>
      <c r="L82" s="139"/>
      <c r="M82" s="144"/>
      <c r="N82" s="145"/>
      <c r="O82" s="145"/>
      <c r="P82" s="146">
        <f>P83</f>
        <v>0</v>
      </c>
      <c r="Q82" s="145"/>
      <c r="R82" s="146">
        <f>R83</f>
        <v>0</v>
      </c>
      <c r="S82" s="145"/>
      <c r="T82" s="147">
        <f>T83</f>
        <v>0</v>
      </c>
      <c r="AR82" s="140" t="s">
        <v>82</v>
      </c>
      <c r="AT82" s="148" t="s">
        <v>71</v>
      </c>
      <c r="AU82" s="148" t="s">
        <v>72</v>
      </c>
      <c r="AY82" s="140" t="s">
        <v>150</v>
      </c>
      <c r="BK82" s="149">
        <f>BK83</f>
        <v>0</v>
      </c>
    </row>
    <row r="83" spans="1:65" s="12" customFormat="1" ht="22.9" customHeight="1">
      <c r="B83" s="139"/>
      <c r="D83" s="140" t="s">
        <v>71</v>
      </c>
      <c r="E83" s="150" t="s">
        <v>2782</v>
      </c>
      <c r="F83" s="150" t="s">
        <v>2783</v>
      </c>
      <c r="I83" s="142"/>
      <c r="J83" s="151">
        <f>BK83</f>
        <v>0</v>
      </c>
      <c r="L83" s="139"/>
      <c r="M83" s="144"/>
      <c r="N83" s="145"/>
      <c r="O83" s="145"/>
      <c r="P83" s="146">
        <f>SUM(P84:P96)</f>
        <v>0</v>
      </c>
      <c r="Q83" s="145"/>
      <c r="R83" s="146">
        <f>SUM(R84:R96)</f>
        <v>0</v>
      </c>
      <c r="S83" s="145"/>
      <c r="T83" s="147">
        <f>SUM(T84:T96)</f>
        <v>0</v>
      </c>
      <c r="AR83" s="140" t="s">
        <v>82</v>
      </c>
      <c r="AT83" s="148" t="s">
        <v>71</v>
      </c>
      <c r="AU83" s="148" t="s">
        <v>80</v>
      </c>
      <c r="AY83" s="140" t="s">
        <v>150</v>
      </c>
      <c r="BK83" s="149">
        <f>SUM(BK84:BK96)</f>
        <v>0</v>
      </c>
    </row>
    <row r="84" spans="1:65" s="2" customFormat="1" ht="16.5" customHeight="1">
      <c r="A84" s="33"/>
      <c r="B84" s="152"/>
      <c r="C84" s="153" t="s">
        <v>80</v>
      </c>
      <c r="D84" s="153" t="s">
        <v>153</v>
      </c>
      <c r="E84" s="154" t="s">
        <v>2784</v>
      </c>
      <c r="F84" s="155" t="s">
        <v>2785</v>
      </c>
      <c r="G84" s="156" t="s">
        <v>1009</v>
      </c>
      <c r="H84" s="157">
        <v>1</v>
      </c>
      <c r="I84" s="158"/>
      <c r="J84" s="159">
        <f t="shared" ref="J84:J96" si="0">ROUND(I84*H84,2)</f>
        <v>0</v>
      </c>
      <c r="K84" s="155" t="s">
        <v>3</v>
      </c>
      <c r="L84" s="34"/>
      <c r="M84" s="160" t="s">
        <v>3</v>
      </c>
      <c r="N84" s="161" t="s">
        <v>43</v>
      </c>
      <c r="O84" s="54"/>
      <c r="P84" s="162">
        <f t="shared" ref="P84:P96" si="1">O84*H84</f>
        <v>0</v>
      </c>
      <c r="Q84" s="162">
        <v>0</v>
      </c>
      <c r="R84" s="162">
        <f t="shared" ref="R84:R96" si="2">Q84*H84</f>
        <v>0</v>
      </c>
      <c r="S84" s="162">
        <v>0</v>
      </c>
      <c r="T84" s="163">
        <f t="shared" ref="T84:T96" si="3">S84*H84</f>
        <v>0</v>
      </c>
      <c r="U84" s="33"/>
      <c r="V84" s="33"/>
      <c r="W84" s="33"/>
      <c r="X84" s="33"/>
      <c r="Y84" s="33"/>
      <c r="Z84" s="33"/>
      <c r="AA84" s="33"/>
      <c r="AB84" s="33"/>
      <c r="AC84" s="33"/>
      <c r="AD84" s="33"/>
      <c r="AE84" s="33"/>
      <c r="AR84" s="164" t="s">
        <v>246</v>
      </c>
      <c r="AT84" s="164" t="s">
        <v>153</v>
      </c>
      <c r="AU84" s="164" t="s">
        <v>82</v>
      </c>
      <c r="AY84" s="18" t="s">
        <v>150</v>
      </c>
      <c r="BE84" s="165">
        <f t="shared" ref="BE84:BE96" si="4">IF(N84="základní",J84,0)</f>
        <v>0</v>
      </c>
      <c r="BF84" s="165">
        <f t="shared" ref="BF84:BF96" si="5">IF(N84="snížená",J84,0)</f>
        <v>0</v>
      </c>
      <c r="BG84" s="165">
        <f t="shared" ref="BG84:BG96" si="6">IF(N84="zákl. přenesená",J84,0)</f>
        <v>0</v>
      </c>
      <c r="BH84" s="165">
        <f t="shared" ref="BH84:BH96" si="7">IF(N84="sníž. přenesená",J84,0)</f>
        <v>0</v>
      </c>
      <c r="BI84" s="165">
        <f t="shared" ref="BI84:BI96" si="8">IF(N84="nulová",J84,0)</f>
        <v>0</v>
      </c>
      <c r="BJ84" s="18" t="s">
        <v>80</v>
      </c>
      <c r="BK84" s="165">
        <f t="shared" ref="BK84:BK96" si="9">ROUND(I84*H84,2)</f>
        <v>0</v>
      </c>
      <c r="BL84" s="18" t="s">
        <v>246</v>
      </c>
      <c r="BM84" s="164" t="s">
        <v>2786</v>
      </c>
    </row>
    <row r="85" spans="1:65" s="2" customFormat="1" ht="16.5" customHeight="1">
      <c r="A85" s="33"/>
      <c r="B85" s="152"/>
      <c r="C85" s="153" t="s">
        <v>82</v>
      </c>
      <c r="D85" s="153" t="s">
        <v>153</v>
      </c>
      <c r="E85" s="154" t="s">
        <v>2787</v>
      </c>
      <c r="F85" s="155" t="s">
        <v>2788</v>
      </c>
      <c r="G85" s="156" t="s">
        <v>1417</v>
      </c>
      <c r="H85" s="157">
        <v>64</v>
      </c>
      <c r="I85" s="158"/>
      <c r="J85" s="159">
        <f t="shared" si="0"/>
        <v>0</v>
      </c>
      <c r="K85" s="155" t="s">
        <v>3</v>
      </c>
      <c r="L85" s="34"/>
      <c r="M85" s="160" t="s">
        <v>3</v>
      </c>
      <c r="N85" s="161" t="s">
        <v>43</v>
      </c>
      <c r="O85" s="54"/>
      <c r="P85" s="162">
        <f t="shared" si="1"/>
        <v>0</v>
      </c>
      <c r="Q85" s="162">
        <v>0</v>
      </c>
      <c r="R85" s="162">
        <f t="shared" si="2"/>
        <v>0</v>
      </c>
      <c r="S85" s="162">
        <v>0</v>
      </c>
      <c r="T85" s="163">
        <f t="shared" si="3"/>
        <v>0</v>
      </c>
      <c r="U85" s="33"/>
      <c r="V85" s="33"/>
      <c r="W85" s="33"/>
      <c r="X85" s="33"/>
      <c r="Y85" s="33"/>
      <c r="Z85" s="33"/>
      <c r="AA85" s="33"/>
      <c r="AB85" s="33"/>
      <c r="AC85" s="33"/>
      <c r="AD85" s="33"/>
      <c r="AE85" s="33"/>
      <c r="AR85" s="164" t="s">
        <v>246</v>
      </c>
      <c r="AT85" s="164" t="s">
        <v>153</v>
      </c>
      <c r="AU85" s="164" t="s">
        <v>82</v>
      </c>
      <c r="AY85" s="18" t="s">
        <v>150</v>
      </c>
      <c r="BE85" s="165">
        <f t="shared" si="4"/>
        <v>0</v>
      </c>
      <c r="BF85" s="165">
        <f t="shared" si="5"/>
        <v>0</v>
      </c>
      <c r="BG85" s="165">
        <f t="shared" si="6"/>
        <v>0</v>
      </c>
      <c r="BH85" s="165">
        <f t="shared" si="7"/>
        <v>0</v>
      </c>
      <c r="BI85" s="165">
        <f t="shared" si="8"/>
        <v>0</v>
      </c>
      <c r="BJ85" s="18" t="s">
        <v>80</v>
      </c>
      <c r="BK85" s="165">
        <f t="shared" si="9"/>
        <v>0</v>
      </c>
      <c r="BL85" s="18" t="s">
        <v>246</v>
      </c>
      <c r="BM85" s="164" t="s">
        <v>2789</v>
      </c>
    </row>
    <row r="86" spans="1:65" s="2" customFormat="1" ht="16.5" customHeight="1">
      <c r="A86" s="33"/>
      <c r="B86" s="152"/>
      <c r="C86" s="153" t="s">
        <v>151</v>
      </c>
      <c r="D86" s="153" t="s">
        <v>153</v>
      </c>
      <c r="E86" s="154" t="s">
        <v>2790</v>
      </c>
      <c r="F86" s="155" t="s">
        <v>2791</v>
      </c>
      <c r="G86" s="156" t="s">
        <v>1009</v>
      </c>
      <c r="H86" s="157">
        <v>1</v>
      </c>
      <c r="I86" s="158"/>
      <c r="J86" s="159">
        <f t="shared" si="0"/>
        <v>0</v>
      </c>
      <c r="K86" s="155" t="s">
        <v>3</v>
      </c>
      <c r="L86" s="34"/>
      <c r="M86" s="160" t="s">
        <v>3</v>
      </c>
      <c r="N86" s="161" t="s">
        <v>43</v>
      </c>
      <c r="O86" s="54"/>
      <c r="P86" s="162">
        <f t="shared" si="1"/>
        <v>0</v>
      </c>
      <c r="Q86" s="162">
        <v>0</v>
      </c>
      <c r="R86" s="162">
        <f t="shared" si="2"/>
        <v>0</v>
      </c>
      <c r="S86" s="162">
        <v>0</v>
      </c>
      <c r="T86" s="163">
        <f t="shared" si="3"/>
        <v>0</v>
      </c>
      <c r="U86" s="33"/>
      <c r="V86" s="33"/>
      <c r="W86" s="33"/>
      <c r="X86" s="33"/>
      <c r="Y86" s="33"/>
      <c r="Z86" s="33"/>
      <c r="AA86" s="33"/>
      <c r="AB86" s="33"/>
      <c r="AC86" s="33"/>
      <c r="AD86" s="33"/>
      <c r="AE86" s="33"/>
      <c r="AR86" s="164" t="s">
        <v>246</v>
      </c>
      <c r="AT86" s="164" t="s">
        <v>153</v>
      </c>
      <c r="AU86" s="164" t="s">
        <v>82</v>
      </c>
      <c r="AY86" s="18" t="s">
        <v>150</v>
      </c>
      <c r="BE86" s="165">
        <f t="shared" si="4"/>
        <v>0</v>
      </c>
      <c r="BF86" s="165">
        <f t="shared" si="5"/>
        <v>0</v>
      </c>
      <c r="BG86" s="165">
        <f t="shared" si="6"/>
        <v>0</v>
      </c>
      <c r="BH86" s="165">
        <f t="shared" si="7"/>
        <v>0</v>
      </c>
      <c r="BI86" s="165">
        <f t="shared" si="8"/>
        <v>0</v>
      </c>
      <c r="BJ86" s="18" t="s">
        <v>80</v>
      </c>
      <c r="BK86" s="165">
        <f t="shared" si="9"/>
        <v>0</v>
      </c>
      <c r="BL86" s="18" t="s">
        <v>246</v>
      </c>
      <c r="BM86" s="164" t="s">
        <v>2792</v>
      </c>
    </row>
    <row r="87" spans="1:65" s="2" customFormat="1" ht="16.5" customHeight="1">
      <c r="A87" s="33"/>
      <c r="B87" s="152"/>
      <c r="C87" s="153" t="s">
        <v>158</v>
      </c>
      <c r="D87" s="153" t="s">
        <v>153</v>
      </c>
      <c r="E87" s="154" t="s">
        <v>2793</v>
      </c>
      <c r="F87" s="155" t="s">
        <v>2794</v>
      </c>
      <c r="G87" s="156" t="s">
        <v>156</v>
      </c>
      <c r="H87" s="157">
        <v>35</v>
      </c>
      <c r="I87" s="158"/>
      <c r="J87" s="159">
        <f t="shared" si="0"/>
        <v>0</v>
      </c>
      <c r="K87" s="155" t="s">
        <v>3</v>
      </c>
      <c r="L87" s="34"/>
      <c r="M87" s="160" t="s">
        <v>3</v>
      </c>
      <c r="N87" s="161" t="s">
        <v>43</v>
      </c>
      <c r="O87" s="54"/>
      <c r="P87" s="162">
        <f t="shared" si="1"/>
        <v>0</v>
      </c>
      <c r="Q87" s="162">
        <v>0</v>
      </c>
      <c r="R87" s="162">
        <f t="shared" si="2"/>
        <v>0</v>
      </c>
      <c r="S87" s="162">
        <v>0</v>
      </c>
      <c r="T87" s="163">
        <f t="shared" si="3"/>
        <v>0</v>
      </c>
      <c r="U87" s="33"/>
      <c r="V87" s="33"/>
      <c r="W87" s="33"/>
      <c r="X87" s="33"/>
      <c r="Y87" s="33"/>
      <c r="Z87" s="33"/>
      <c r="AA87" s="33"/>
      <c r="AB87" s="33"/>
      <c r="AC87" s="33"/>
      <c r="AD87" s="33"/>
      <c r="AE87" s="33"/>
      <c r="AR87" s="164" t="s">
        <v>246</v>
      </c>
      <c r="AT87" s="164" t="s">
        <v>153</v>
      </c>
      <c r="AU87" s="164" t="s">
        <v>82</v>
      </c>
      <c r="AY87" s="18" t="s">
        <v>150</v>
      </c>
      <c r="BE87" s="165">
        <f t="shared" si="4"/>
        <v>0</v>
      </c>
      <c r="BF87" s="165">
        <f t="shared" si="5"/>
        <v>0</v>
      </c>
      <c r="BG87" s="165">
        <f t="shared" si="6"/>
        <v>0</v>
      </c>
      <c r="BH87" s="165">
        <f t="shared" si="7"/>
        <v>0</v>
      </c>
      <c r="BI87" s="165">
        <f t="shared" si="8"/>
        <v>0</v>
      </c>
      <c r="BJ87" s="18" t="s">
        <v>80</v>
      </c>
      <c r="BK87" s="165">
        <f t="shared" si="9"/>
        <v>0</v>
      </c>
      <c r="BL87" s="18" t="s">
        <v>246</v>
      </c>
      <c r="BM87" s="164" t="s">
        <v>2795</v>
      </c>
    </row>
    <row r="88" spans="1:65" s="2" customFormat="1" ht="16.5" customHeight="1">
      <c r="A88" s="33"/>
      <c r="B88" s="152"/>
      <c r="C88" s="153" t="s">
        <v>177</v>
      </c>
      <c r="D88" s="153" t="s">
        <v>153</v>
      </c>
      <c r="E88" s="154" t="s">
        <v>2796</v>
      </c>
      <c r="F88" s="155" t="s">
        <v>2797</v>
      </c>
      <c r="G88" s="156" t="s">
        <v>156</v>
      </c>
      <c r="H88" s="157">
        <v>35</v>
      </c>
      <c r="I88" s="158"/>
      <c r="J88" s="159">
        <f t="shared" si="0"/>
        <v>0</v>
      </c>
      <c r="K88" s="155" t="s">
        <v>3</v>
      </c>
      <c r="L88" s="34"/>
      <c r="M88" s="160" t="s">
        <v>3</v>
      </c>
      <c r="N88" s="161" t="s">
        <v>43</v>
      </c>
      <c r="O88" s="54"/>
      <c r="P88" s="162">
        <f t="shared" si="1"/>
        <v>0</v>
      </c>
      <c r="Q88" s="162">
        <v>0</v>
      </c>
      <c r="R88" s="162">
        <f t="shared" si="2"/>
        <v>0</v>
      </c>
      <c r="S88" s="162">
        <v>0</v>
      </c>
      <c r="T88" s="163">
        <f t="shared" si="3"/>
        <v>0</v>
      </c>
      <c r="U88" s="33"/>
      <c r="V88" s="33"/>
      <c r="W88" s="33"/>
      <c r="X88" s="33"/>
      <c r="Y88" s="33"/>
      <c r="Z88" s="33"/>
      <c r="AA88" s="33"/>
      <c r="AB88" s="33"/>
      <c r="AC88" s="33"/>
      <c r="AD88" s="33"/>
      <c r="AE88" s="33"/>
      <c r="AR88" s="164" t="s">
        <v>246</v>
      </c>
      <c r="AT88" s="164" t="s">
        <v>153</v>
      </c>
      <c r="AU88" s="164" t="s">
        <v>82</v>
      </c>
      <c r="AY88" s="18" t="s">
        <v>150</v>
      </c>
      <c r="BE88" s="165">
        <f t="shared" si="4"/>
        <v>0</v>
      </c>
      <c r="BF88" s="165">
        <f t="shared" si="5"/>
        <v>0</v>
      </c>
      <c r="BG88" s="165">
        <f t="shared" si="6"/>
        <v>0</v>
      </c>
      <c r="BH88" s="165">
        <f t="shared" si="7"/>
        <v>0</v>
      </c>
      <c r="BI88" s="165">
        <f t="shared" si="8"/>
        <v>0</v>
      </c>
      <c r="BJ88" s="18" t="s">
        <v>80</v>
      </c>
      <c r="BK88" s="165">
        <f t="shared" si="9"/>
        <v>0</v>
      </c>
      <c r="BL88" s="18" t="s">
        <v>246</v>
      </c>
      <c r="BM88" s="164" t="s">
        <v>2798</v>
      </c>
    </row>
    <row r="89" spans="1:65" s="2" customFormat="1" ht="16.5" customHeight="1">
      <c r="A89" s="33"/>
      <c r="B89" s="152"/>
      <c r="C89" s="153" t="s">
        <v>182</v>
      </c>
      <c r="D89" s="153" t="s">
        <v>153</v>
      </c>
      <c r="E89" s="154" t="s">
        <v>2799</v>
      </c>
      <c r="F89" s="155" t="s">
        <v>2800</v>
      </c>
      <c r="G89" s="156" t="s">
        <v>156</v>
      </c>
      <c r="H89" s="157">
        <v>35</v>
      </c>
      <c r="I89" s="158"/>
      <c r="J89" s="159">
        <f t="shared" si="0"/>
        <v>0</v>
      </c>
      <c r="K89" s="155" t="s">
        <v>3</v>
      </c>
      <c r="L89" s="34"/>
      <c r="M89" s="160" t="s">
        <v>3</v>
      </c>
      <c r="N89" s="161" t="s">
        <v>43</v>
      </c>
      <c r="O89" s="54"/>
      <c r="P89" s="162">
        <f t="shared" si="1"/>
        <v>0</v>
      </c>
      <c r="Q89" s="162">
        <v>0</v>
      </c>
      <c r="R89" s="162">
        <f t="shared" si="2"/>
        <v>0</v>
      </c>
      <c r="S89" s="162">
        <v>0</v>
      </c>
      <c r="T89" s="163">
        <f t="shared" si="3"/>
        <v>0</v>
      </c>
      <c r="U89" s="33"/>
      <c r="V89" s="33"/>
      <c r="W89" s="33"/>
      <c r="X89" s="33"/>
      <c r="Y89" s="33"/>
      <c r="Z89" s="33"/>
      <c r="AA89" s="33"/>
      <c r="AB89" s="33"/>
      <c r="AC89" s="33"/>
      <c r="AD89" s="33"/>
      <c r="AE89" s="33"/>
      <c r="AR89" s="164" t="s">
        <v>246</v>
      </c>
      <c r="AT89" s="164" t="s">
        <v>153</v>
      </c>
      <c r="AU89" s="164" t="s">
        <v>82</v>
      </c>
      <c r="AY89" s="18" t="s">
        <v>150</v>
      </c>
      <c r="BE89" s="165">
        <f t="shared" si="4"/>
        <v>0</v>
      </c>
      <c r="BF89" s="165">
        <f t="shared" si="5"/>
        <v>0</v>
      </c>
      <c r="BG89" s="165">
        <f t="shared" si="6"/>
        <v>0</v>
      </c>
      <c r="BH89" s="165">
        <f t="shared" si="7"/>
        <v>0</v>
      </c>
      <c r="BI89" s="165">
        <f t="shared" si="8"/>
        <v>0</v>
      </c>
      <c r="BJ89" s="18" t="s">
        <v>80</v>
      </c>
      <c r="BK89" s="165">
        <f t="shared" si="9"/>
        <v>0</v>
      </c>
      <c r="BL89" s="18" t="s">
        <v>246</v>
      </c>
      <c r="BM89" s="164" t="s">
        <v>2801</v>
      </c>
    </row>
    <row r="90" spans="1:65" s="2" customFormat="1" ht="16.5" customHeight="1">
      <c r="A90" s="33"/>
      <c r="B90" s="152"/>
      <c r="C90" s="153" t="s">
        <v>190</v>
      </c>
      <c r="D90" s="153" t="s">
        <v>153</v>
      </c>
      <c r="E90" s="154" t="s">
        <v>2802</v>
      </c>
      <c r="F90" s="155" t="s">
        <v>2803</v>
      </c>
      <c r="G90" s="156" t="s">
        <v>156</v>
      </c>
      <c r="H90" s="157">
        <v>20</v>
      </c>
      <c r="I90" s="158"/>
      <c r="J90" s="159">
        <f t="shared" si="0"/>
        <v>0</v>
      </c>
      <c r="K90" s="155" t="s">
        <v>3</v>
      </c>
      <c r="L90" s="34"/>
      <c r="M90" s="160" t="s">
        <v>3</v>
      </c>
      <c r="N90" s="161" t="s">
        <v>43</v>
      </c>
      <c r="O90" s="54"/>
      <c r="P90" s="162">
        <f t="shared" si="1"/>
        <v>0</v>
      </c>
      <c r="Q90" s="162">
        <v>0</v>
      </c>
      <c r="R90" s="162">
        <f t="shared" si="2"/>
        <v>0</v>
      </c>
      <c r="S90" s="162">
        <v>0</v>
      </c>
      <c r="T90" s="163">
        <f t="shared" si="3"/>
        <v>0</v>
      </c>
      <c r="U90" s="33"/>
      <c r="V90" s="33"/>
      <c r="W90" s="33"/>
      <c r="X90" s="33"/>
      <c r="Y90" s="33"/>
      <c r="Z90" s="33"/>
      <c r="AA90" s="33"/>
      <c r="AB90" s="33"/>
      <c r="AC90" s="33"/>
      <c r="AD90" s="33"/>
      <c r="AE90" s="33"/>
      <c r="AR90" s="164" t="s">
        <v>246</v>
      </c>
      <c r="AT90" s="164" t="s">
        <v>153</v>
      </c>
      <c r="AU90" s="164" t="s">
        <v>82</v>
      </c>
      <c r="AY90" s="18" t="s">
        <v>150</v>
      </c>
      <c r="BE90" s="165">
        <f t="shared" si="4"/>
        <v>0</v>
      </c>
      <c r="BF90" s="165">
        <f t="shared" si="5"/>
        <v>0</v>
      </c>
      <c r="BG90" s="165">
        <f t="shared" si="6"/>
        <v>0</v>
      </c>
      <c r="BH90" s="165">
        <f t="shared" si="7"/>
        <v>0</v>
      </c>
      <c r="BI90" s="165">
        <f t="shared" si="8"/>
        <v>0</v>
      </c>
      <c r="BJ90" s="18" t="s">
        <v>80</v>
      </c>
      <c r="BK90" s="165">
        <f t="shared" si="9"/>
        <v>0</v>
      </c>
      <c r="BL90" s="18" t="s">
        <v>246</v>
      </c>
      <c r="BM90" s="164" t="s">
        <v>2804</v>
      </c>
    </row>
    <row r="91" spans="1:65" s="2" customFormat="1" ht="16.5" customHeight="1">
      <c r="A91" s="33"/>
      <c r="B91" s="152"/>
      <c r="C91" s="153" t="s">
        <v>197</v>
      </c>
      <c r="D91" s="153" t="s">
        <v>153</v>
      </c>
      <c r="E91" s="154" t="s">
        <v>2805</v>
      </c>
      <c r="F91" s="155" t="s">
        <v>2806</v>
      </c>
      <c r="G91" s="156" t="s">
        <v>156</v>
      </c>
      <c r="H91" s="157">
        <v>22</v>
      </c>
      <c r="I91" s="158"/>
      <c r="J91" s="159">
        <f t="shared" si="0"/>
        <v>0</v>
      </c>
      <c r="K91" s="155" t="s">
        <v>3</v>
      </c>
      <c r="L91" s="34"/>
      <c r="M91" s="160" t="s">
        <v>3</v>
      </c>
      <c r="N91" s="161" t="s">
        <v>43</v>
      </c>
      <c r="O91" s="54"/>
      <c r="P91" s="162">
        <f t="shared" si="1"/>
        <v>0</v>
      </c>
      <c r="Q91" s="162">
        <v>0</v>
      </c>
      <c r="R91" s="162">
        <f t="shared" si="2"/>
        <v>0</v>
      </c>
      <c r="S91" s="162">
        <v>0</v>
      </c>
      <c r="T91" s="163">
        <f t="shared" si="3"/>
        <v>0</v>
      </c>
      <c r="U91" s="33"/>
      <c r="V91" s="33"/>
      <c r="W91" s="33"/>
      <c r="X91" s="33"/>
      <c r="Y91" s="33"/>
      <c r="Z91" s="33"/>
      <c r="AA91" s="33"/>
      <c r="AB91" s="33"/>
      <c r="AC91" s="33"/>
      <c r="AD91" s="33"/>
      <c r="AE91" s="33"/>
      <c r="AR91" s="164" t="s">
        <v>246</v>
      </c>
      <c r="AT91" s="164" t="s">
        <v>153</v>
      </c>
      <c r="AU91" s="164" t="s">
        <v>82</v>
      </c>
      <c r="AY91" s="18" t="s">
        <v>150</v>
      </c>
      <c r="BE91" s="165">
        <f t="shared" si="4"/>
        <v>0</v>
      </c>
      <c r="BF91" s="165">
        <f t="shared" si="5"/>
        <v>0</v>
      </c>
      <c r="BG91" s="165">
        <f t="shared" si="6"/>
        <v>0</v>
      </c>
      <c r="BH91" s="165">
        <f t="shared" si="7"/>
        <v>0</v>
      </c>
      <c r="BI91" s="165">
        <f t="shared" si="8"/>
        <v>0</v>
      </c>
      <c r="BJ91" s="18" t="s">
        <v>80</v>
      </c>
      <c r="BK91" s="165">
        <f t="shared" si="9"/>
        <v>0</v>
      </c>
      <c r="BL91" s="18" t="s">
        <v>246</v>
      </c>
      <c r="BM91" s="164" t="s">
        <v>2807</v>
      </c>
    </row>
    <row r="92" spans="1:65" s="2" customFormat="1" ht="16.5" customHeight="1">
      <c r="A92" s="33"/>
      <c r="B92" s="152"/>
      <c r="C92" s="153" t="s">
        <v>203</v>
      </c>
      <c r="D92" s="153" t="s">
        <v>153</v>
      </c>
      <c r="E92" s="154" t="s">
        <v>2808</v>
      </c>
      <c r="F92" s="155" t="s">
        <v>2809</v>
      </c>
      <c r="G92" s="156" t="s">
        <v>451</v>
      </c>
      <c r="H92" s="157">
        <v>35</v>
      </c>
      <c r="I92" s="158"/>
      <c r="J92" s="159">
        <f t="shared" si="0"/>
        <v>0</v>
      </c>
      <c r="K92" s="155" t="s">
        <v>3</v>
      </c>
      <c r="L92" s="34"/>
      <c r="M92" s="160" t="s">
        <v>3</v>
      </c>
      <c r="N92" s="161" t="s">
        <v>43</v>
      </c>
      <c r="O92" s="54"/>
      <c r="P92" s="162">
        <f t="shared" si="1"/>
        <v>0</v>
      </c>
      <c r="Q92" s="162">
        <v>0</v>
      </c>
      <c r="R92" s="162">
        <f t="shared" si="2"/>
        <v>0</v>
      </c>
      <c r="S92" s="162">
        <v>0</v>
      </c>
      <c r="T92" s="163">
        <f t="shared" si="3"/>
        <v>0</v>
      </c>
      <c r="U92" s="33"/>
      <c r="V92" s="33"/>
      <c r="W92" s="33"/>
      <c r="X92" s="33"/>
      <c r="Y92" s="33"/>
      <c r="Z92" s="33"/>
      <c r="AA92" s="33"/>
      <c r="AB92" s="33"/>
      <c r="AC92" s="33"/>
      <c r="AD92" s="33"/>
      <c r="AE92" s="33"/>
      <c r="AR92" s="164" t="s">
        <v>246</v>
      </c>
      <c r="AT92" s="164" t="s">
        <v>153</v>
      </c>
      <c r="AU92" s="164" t="s">
        <v>82</v>
      </c>
      <c r="AY92" s="18" t="s">
        <v>150</v>
      </c>
      <c r="BE92" s="165">
        <f t="shared" si="4"/>
        <v>0</v>
      </c>
      <c r="BF92" s="165">
        <f t="shared" si="5"/>
        <v>0</v>
      </c>
      <c r="BG92" s="165">
        <f t="shared" si="6"/>
        <v>0</v>
      </c>
      <c r="BH92" s="165">
        <f t="shared" si="7"/>
        <v>0</v>
      </c>
      <c r="BI92" s="165">
        <f t="shared" si="8"/>
        <v>0</v>
      </c>
      <c r="BJ92" s="18" t="s">
        <v>80</v>
      </c>
      <c r="BK92" s="165">
        <f t="shared" si="9"/>
        <v>0</v>
      </c>
      <c r="BL92" s="18" t="s">
        <v>246</v>
      </c>
      <c r="BM92" s="164" t="s">
        <v>2810</v>
      </c>
    </row>
    <row r="93" spans="1:65" s="2" customFormat="1" ht="16.5" customHeight="1">
      <c r="A93" s="33"/>
      <c r="B93" s="152"/>
      <c r="C93" s="153" t="s">
        <v>208</v>
      </c>
      <c r="D93" s="153" t="s">
        <v>153</v>
      </c>
      <c r="E93" s="154" t="s">
        <v>2811</v>
      </c>
      <c r="F93" s="155" t="s">
        <v>2812</v>
      </c>
      <c r="G93" s="156" t="s">
        <v>451</v>
      </c>
      <c r="H93" s="157">
        <v>25</v>
      </c>
      <c r="I93" s="158"/>
      <c r="J93" s="159">
        <f t="shared" si="0"/>
        <v>0</v>
      </c>
      <c r="K93" s="155" t="s">
        <v>3</v>
      </c>
      <c r="L93" s="34"/>
      <c r="M93" s="160" t="s">
        <v>3</v>
      </c>
      <c r="N93" s="161" t="s">
        <v>43</v>
      </c>
      <c r="O93" s="54"/>
      <c r="P93" s="162">
        <f t="shared" si="1"/>
        <v>0</v>
      </c>
      <c r="Q93" s="162">
        <v>0</v>
      </c>
      <c r="R93" s="162">
        <f t="shared" si="2"/>
        <v>0</v>
      </c>
      <c r="S93" s="162">
        <v>0</v>
      </c>
      <c r="T93" s="163">
        <f t="shared" si="3"/>
        <v>0</v>
      </c>
      <c r="U93" s="33"/>
      <c r="V93" s="33"/>
      <c r="W93" s="33"/>
      <c r="X93" s="33"/>
      <c r="Y93" s="33"/>
      <c r="Z93" s="33"/>
      <c r="AA93" s="33"/>
      <c r="AB93" s="33"/>
      <c r="AC93" s="33"/>
      <c r="AD93" s="33"/>
      <c r="AE93" s="33"/>
      <c r="AR93" s="164" t="s">
        <v>246</v>
      </c>
      <c r="AT93" s="164" t="s">
        <v>153</v>
      </c>
      <c r="AU93" s="164" t="s">
        <v>82</v>
      </c>
      <c r="AY93" s="18" t="s">
        <v>150</v>
      </c>
      <c r="BE93" s="165">
        <f t="shared" si="4"/>
        <v>0</v>
      </c>
      <c r="BF93" s="165">
        <f t="shared" si="5"/>
        <v>0</v>
      </c>
      <c r="BG93" s="165">
        <f t="shared" si="6"/>
        <v>0</v>
      </c>
      <c r="BH93" s="165">
        <f t="shared" si="7"/>
        <v>0</v>
      </c>
      <c r="BI93" s="165">
        <f t="shared" si="8"/>
        <v>0</v>
      </c>
      <c r="BJ93" s="18" t="s">
        <v>80</v>
      </c>
      <c r="BK93" s="165">
        <f t="shared" si="9"/>
        <v>0</v>
      </c>
      <c r="BL93" s="18" t="s">
        <v>246</v>
      </c>
      <c r="BM93" s="164" t="s">
        <v>2813</v>
      </c>
    </row>
    <row r="94" spans="1:65" s="2" customFormat="1" ht="16.5" customHeight="1">
      <c r="A94" s="33"/>
      <c r="B94" s="152"/>
      <c r="C94" s="153" t="s">
        <v>213</v>
      </c>
      <c r="D94" s="153" t="s">
        <v>153</v>
      </c>
      <c r="E94" s="154" t="s">
        <v>2814</v>
      </c>
      <c r="F94" s="155" t="s">
        <v>2815</v>
      </c>
      <c r="G94" s="156" t="s">
        <v>156</v>
      </c>
      <c r="H94" s="157">
        <v>35</v>
      </c>
      <c r="I94" s="158"/>
      <c r="J94" s="159">
        <f t="shared" si="0"/>
        <v>0</v>
      </c>
      <c r="K94" s="155" t="s">
        <v>3</v>
      </c>
      <c r="L94" s="34"/>
      <c r="M94" s="160" t="s">
        <v>3</v>
      </c>
      <c r="N94" s="161" t="s">
        <v>43</v>
      </c>
      <c r="O94" s="54"/>
      <c r="P94" s="162">
        <f t="shared" si="1"/>
        <v>0</v>
      </c>
      <c r="Q94" s="162">
        <v>0</v>
      </c>
      <c r="R94" s="162">
        <f t="shared" si="2"/>
        <v>0</v>
      </c>
      <c r="S94" s="162">
        <v>0</v>
      </c>
      <c r="T94" s="163">
        <f t="shared" si="3"/>
        <v>0</v>
      </c>
      <c r="U94" s="33"/>
      <c r="V94" s="33"/>
      <c r="W94" s="33"/>
      <c r="X94" s="33"/>
      <c r="Y94" s="33"/>
      <c r="Z94" s="33"/>
      <c r="AA94" s="33"/>
      <c r="AB94" s="33"/>
      <c r="AC94" s="33"/>
      <c r="AD94" s="33"/>
      <c r="AE94" s="33"/>
      <c r="AR94" s="164" t="s">
        <v>246</v>
      </c>
      <c r="AT94" s="164" t="s">
        <v>153</v>
      </c>
      <c r="AU94" s="164" t="s">
        <v>82</v>
      </c>
      <c r="AY94" s="18" t="s">
        <v>150</v>
      </c>
      <c r="BE94" s="165">
        <f t="shared" si="4"/>
        <v>0</v>
      </c>
      <c r="BF94" s="165">
        <f t="shared" si="5"/>
        <v>0</v>
      </c>
      <c r="BG94" s="165">
        <f t="shared" si="6"/>
        <v>0</v>
      </c>
      <c r="BH94" s="165">
        <f t="shared" si="7"/>
        <v>0</v>
      </c>
      <c r="BI94" s="165">
        <f t="shared" si="8"/>
        <v>0</v>
      </c>
      <c r="BJ94" s="18" t="s">
        <v>80</v>
      </c>
      <c r="BK94" s="165">
        <f t="shared" si="9"/>
        <v>0</v>
      </c>
      <c r="BL94" s="18" t="s">
        <v>246</v>
      </c>
      <c r="BM94" s="164" t="s">
        <v>2816</v>
      </c>
    </row>
    <row r="95" spans="1:65" s="2" customFormat="1" ht="16.5" customHeight="1">
      <c r="A95" s="33"/>
      <c r="B95" s="152"/>
      <c r="C95" s="153" t="s">
        <v>221</v>
      </c>
      <c r="D95" s="153" t="s">
        <v>153</v>
      </c>
      <c r="E95" s="154" t="s">
        <v>2817</v>
      </c>
      <c r="F95" s="155" t="s">
        <v>2818</v>
      </c>
      <c r="G95" s="156" t="s">
        <v>156</v>
      </c>
      <c r="H95" s="157">
        <v>35</v>
      </c>
      <c r="I95" s="158"/>
      <c r="J95" s="159">
        <f t="shared" si="0"/>
        <v>0</v>
      </c>
      <c r="K95" s="155" t="s">
        <v>3</v>
      </c>
      <c r="L95" s="34"/>
      <c r="M95" s="160" t="s">
        <v>3</v>
      </c>
      <c r="N95" s="161" t="s">
        <v>43</v>
      </c>
      <c r="O95" s="54"/>
      <c r="P95" s="162">
        <f t="shared" si="1"/>
        <v>0</v>
      </c>
      <c r="Q95" s="162">
        <v>0</v>
      </c>
      <c r="R95" s="162">
        <f t="shared" si="2"/>
        <v>0</v>
      </c>
      <c r="S95" s="162">
        <v>0</v>
      </c>
      <c r="T95" s="163">
        <f t="shared" si="3"/>
        <v>0</v>
      </c>
      <c r="U95" s="33"/>
      <c r="V95" s="33"/>
      <c r="W95" s="33"/>
      <c r="X95" s="33"/>
      <c r="Y95" s="33"/>
      <c r="Z95" s="33"/>
      <c r="AA95" s="33"/>
      <c r="AB95" s="33"/>
      <c r="AC95" s="33"/>
      <c r="AD95" s="33"/>
      <c r="AE95" s="33"/>
      <c r="AR95" s="164" t="s">
        <v>246</v>
      </c>
      <c r="AT95" s="164" t="s">
        <v>153</v>
      </c>
      <c r="AU95" s="164" t="s">
        <v>82</v>
      </c>
      <c r="AY95" s="18" t="s">
        <v>150</v>
      </c>
      <c r="BE95" s="165">
        <f t="shared" si="4"/>
        <v>0</v>
      </c>
      <c r="BF95" s="165">
        <f t="shared" si="5"/>
        <v>0</v>
      </c>
      <c r="BG95" s="165">
        <f t="shared" si="6"/>
        <v>0</v>
      </c>
      <c r="BH95" s="165">
        <f t="shared" si="7"/>
        <v>0</v>
      </c>
      <c r="BI95" s="165">
        <f t="shared" si="8"/>
        <v>0</v>
      </c>
      <c r="BJ95" s="18" t="s">
        <v>80</v>
      </c>
      <c r="BK95" s="165">
        <f t="shared" si="9"/>
        <v>0</v>
      </c>
      <c r="BL95" s="18" t="s">
        <v>246</v>
      </c>
      <c r="BM95" s="164" t="s">
        <v>2819</v>
      </c>
    </row>
    <row r="96" spans="1:65" s="2" customFormat="1" ht="16.5" customHeight="1">
      <c r="A96" s="33"/>
      <c r="B96" s="152"/>
      <c r="C96" s="153" t="s">
        <v>232</v>
      </c>
      <c r="D96" s="153" t="s">
        <v>153</v>
      </c>
      <c r="E96" s="154" t="s">
        <v>2820</v>
      </c>
      <c r="F96" s="155" t="s">
        <v>2821</v>
      </c>
      <c r="G96" s="156" t="s">
        <v>1009</v>
      </c>
      <c r="H96" s="157">
        <v>1</v>
      </c>
      <c r="I96" s="158"/>
      <c r="J96" s="159">
        <f t="shared" si="0"/>
        <v>0</v>
      </c>
      <c r="K96" s="155" t="s">
        <v>3</v>
      </c>
      <c r="L96" s="34"/>
      <c r="M96" s="210" t="s">
        <v>3</v>
      </c>
      <c r="N96" s="211" t="s">
        <v>43</v>
      </c>
      <c r="O96" s="212"/>
      <c r="P96" s="213">
        <f t="shared" si="1"/>
        <v>0</v>
      </c>
      <c r="Q96" s="213">
        <v>0</v>
      </c>
      <c r="R96" s="213">
        <f t="shared" si="2"/>
        <v>0</v>
      </c>
      <c r="S96" s="213">
        <v>0</v>
      </c>
      <c r="T96" s="214">
        <f t="shared" si="3"/>
        <v>0</v>
      </c>
      <c r="U96" s="33"/>
      <c r="V96" s="33"/>
      <c r="W96" s="33"/>
      <c r="X96" s="33"/>
      <c r="Y96" s="33"/>
      <c r="Z96" s="33"/>
      <c r="AA96" s="33"/>
      <c r="AB96" s="33"/>
      <c r="AC96" s="33"/>
      <c r="AD96" s="33"/>
      <c r="AE96" s="33"/>
      <c r="AR96" s="164" t="s">
        <v>246</v>
      </c>
      <c r="AT96" s="164" t="s">
        <v>153</v>
      </c>
      <c r="AU96" s="164" t="s">
        <v>82</v>
      </c>
      <c r="AY96" s="18" t="s">
        <v>150</v>
      </c>
      <c r="BE96" s="165">
        <f t="shared" si="4"/>
        <v>0</v>
      </c>
      <c r="BF96" s="165">
        <f t="shared" si="5"/>
        <v>0</v>
      </c>
      <c r="BG96" s="165">
        <f t="shared" si="6"/>
        <v>0</v>
      </c>
      <c r="BH96" s="165">
        <f t="shared" si="7"/>
        <v>0</v>
      </c>
      <c r="BI96" s="165">
        <f t="shared" si="8"/>
        <v>0</v>
      </c>
      <c r="BJ96" s="18" t="s">
        <v>80</v>
      </c>
      <c r="BK96" s="165">
        <f t="shared" si="9"/>
        <v>0</v>
      </c>
      <c r="BL96" s="18" t="s">
        <v>246</v>
      </c>
      <c r="BM96" s="164" t="s">
        <v>2822</v>
      </c>
    </row>
    <row r="97" spans="1:31" s="2" customFormat="1" ht="6.95" customHeight="1">
      <c r="A97" s="33"/>
      <c r="B97" s="43"/>
      <c r="C97" s="44"/>
      <c r="D97" s="44"/>
      <c r="E97" s="44"/>
      <c r="F97" s="44"/>
      <c r="G97" s="44"/>
      <c r="H97" s="44"/>
      <c r="I97" s="112"/>
      <c r="J97" s="44"/>
      <c r="K97" s="44"/>
      <c r="L97" s="34"/>
      <c r="M97" s="33"/>
      <c r="O97" s="33"/>
      <c r="P97" s="33"/>
      <c r="Q97" s="33"/>
      <c r="R97" s="33"/>
      <c r="S97" s="33"/>
      <c r="T97" s="33"/>
      <c r="U97" s="33"/>
      <c r="V97" s="33"/>
      <c r="W97" s="33"/>
      <c r="X97" s="33"/>
      <c r="Y97" s="33"/>
      <c r="Z97" s="33"/>
      <c r="AA97" s="33"/>
      <c r="AB97" s="33"/>
      <c r="AC97" s="33"/>
      <c r="AD97" s="33"/>
      <c r="AE97" s="33"/>
    </row>
  </sheetData>
  <autoFilter ref="C80:K96" xr:uid="{00000000-0009-0000-0000-000005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90"/>
  <sheetViews>
    <sheetView showGridLines="0" topLeftCell="A152" workbookViewId="0">
      <selection activeCell="W169" sqref="W169"/>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8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89"/>
      <c r="L2" s="302" t="s">
        <v>6</v>
      </c>
      <c r="M2" s="303"/>
      <c r="N2" s="303"/>
      <c r="O2" s="303"/>
      <c r="P2" s="303"/>
      <c r="Q2" s="303"/>
      <c r="R2" s="303"/>
      <c r="S2" s="303"/>
      <c r="T2" s="303"/>
      <c r="U2" s="303"/>
      <c r="V2" s="303"/>
      <c r="AT2" s="18" t="s">
        <v>97</v>
      </c>
    </row>
    <row r="3" spans="1:46" s="1" customFormat="1" ht="6.95" customHeight="1">
      <c r="B3" s="19"/>
      <c r="C3" s="20"/>
      <c r="D3" s="20"/>
      <c r="E3" s="20"/>
      <c r="F3" s="20"/>
      <c r="G3" s="20"/>
      <c r="H3" s="20"/>
      <c r="I3" s="90"/>
      <c r="J3" s="20"/>
      <c r="K3" s="20"/>
      <c r="L3" s="21"/>
      <c r="AT3" s="18" t="s">
        <v>82</v>
      </c>
    </row>
    <row r="4" spans="1:46" s="1" customFormat="1" ht="24.95" customHeight="1">
      <c r="B4" s="21"/>
      <c r="D4" s="22" t="s">
        <v>104</v>
      </c>
      <c r="I4" s="89"/>
      <c r="L4" s="21"/>
      <c r="M4" s="91" t="s">
        <v>11</v>
      </c>
      <c r="AT4" s="18" t="s">
        <v>4</v>
      </c>
    </row>
    <row r="5" spans="1:46" s="1" customFormat="1" ht="6.95" customHeight="1">
      <c r="B5" s="21"/>
      <c r="I5" s="89"/>
      <c r="L5" s="21"/>
    </row>
    <row r="6" spans="1:46" s="1" customFormat="1" ht="12" customHeight="1">
      <c r="B6" s="21"/>
      <c r="D6" s="28" t="s">
        <v>17</v>
      </c>
      <c r="I6" s="89"/>
      <c r="L6" s="21"/>
    </row>
    <row r="7" spans="1:46" s="1" customFormat="1" ht="25.5" customHeight="1">
      <c r="B7" s="21"/>
      <c r="E7" s="332" t="str">
        <f>'Rekapitulace stavby'!K6</f>
        <v>Stavební úpravy 2.NP - 3.NP pavilonu A přestavba dětského oddělení na LDN - 2.část - 2.NP</v>
      </c>
      <c r="F7" s="333"/>
      <c r="G7" s="333"/>
      <c r="H7" s="333"/>
      <c r="I7" s="89"/>
      <c r="L7" s="21"/>
    </row>
    <row r="8" spans="1:46" s="2" customFormat="1" ht="12" customHeight="1">
      <c r="A8" s="33"/>
      <c r="B8" s="34"/>
      <c r="C8" s="33"/>
      <c r="D8" s="28" t="s">
        <v>105</v>
      </c>
      <c r="E8" s="33"/>
      <c r="F8" s="33"/>
      <c r="G8" s="33"/>
      <c r="H8" s="33"/>
      <c r="I8" s="92"/>
      <c r="J8" s="33"/>
      <c r="K8" s="33"/>
      <c r="L8" s="93"/>
      <c r="S8" s="33"/>
      <c r="T8" s="33"/>
      <c r="U8" s="33"/>
      <c r="V8" s="33"/>
      <c r="W8" s="33"/>
      <c r="X8" s="33"/>
      <c r="Y8" s="33"/>
      <c r="Z8" s="33"/>
      <c r="AA8" s="33"/>
      <c r="AB8" s="33"/>
      <c r="AC8" s="33"/>
      <c r="AD8" s="33"/>
      <c r="AE8" s="33"/>
    </row>
    <row r="9" spans="1:46" s="2" customFormat="1" ht="16.5" customHeight="1">
      <c r="A9" s="33"/>
      <c r="B9" s="34"/>
      <c r="C9" s="33"/>
      <c r="D9" s="33"/>
      <c r="E9" s="315" t="s">
        <v>2823</v>
      </c>
      <c r="F9" s="331"/>
      <c r="G9" s="331"/>
      <c r="H9" s="331"/>
      <c r="I9" s="92"/>
      <c r="J9" s="33"/>
      <c r="K9" s="33"/>
      <c r="L9" s="93"/>
      <c r="S9" s="33"/>
      <c r="T9" s="33"/>
      <c r="U9" s="33"/>
      <c r="V9" s="33"/>
      <c r="W9" s="33"/>
      <c r="X9" s="33"/>
      <c r="Y9" s="33"/>
      <c r="Z9" s="33"/>
      <c r="AA9" s="33"/>
      <c r="AB9" s="33"/>
      <c r="AC9" s="33"/>
      <c r="AD9" s="33"/>
      <c r="AE9" s="33"/>
    </row>
    <row r="10" spans="1:46" s="2" customFormat="1">
      <c r="A10" s="33"/>
      <c r="B10" s="34"/>
      <c r="C10" s="33"/>
      <c r="D10" s="33"/>
      <c r="E10" s="33"/>
      <c r="F10" s="33"/>
      <c r="G10" s="33"/>
      <c r="H10" s="33"/>
      <c r="I10" s="92"/>
      <c r="J10" s="33"/>
      <c r="K10" s="33"/>
      <c r="L10" s="93"/>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3</v>
      </c>
      <c r="G11" s="33"/>
      <c r="H11" s="33"/>
      <c r="I11" s="94" t="s">
        <v>21</v>
      </c>
      <c r="J11" s="26" t="s">
        <v>3</v>
      </c>
      <c r="K11" s="33"/>
      <c r="L11" s="93"/>
      <c r="S11" s="33"/>
      <c r="T11" s="33"/>
      <c r="U11" s="33"/>
      <c r="V11" s="33"/>
      <c r="W11" s="33"/>
      <c r="X11" s="33"/>
      <c r="Y11" s="33"/>
      <c r="Z11" s="33"/>
      <c r="AA11" s="33"/>
      <c r="AB11" s="33"/>
      <c r="AC11" s="33"/>
      <c r="AD11" s="33"/>
      <c r="AE11" s="33"/>
    </row>
    <row r="12" spans="1:46" s="2" customFormat="1" ht="12" customHeight="1">
      <c r="A12" s="33"/>
      <c r="B12" s="34"/>
      <c r="C12" s="33"/>
      <c r="D12" s="28" t="s">
        <v>22</v>
      </c>
      <c r="E12" s="33"/>
      <c r="F12" s="26" t="s">
        <v>23</v>
      </c>
      <c r="G12" s="33"/>
      <c r="H12" s="33"/>
      <c r="I12" s="94" t="s">
        <v>24</v>
      </c>
      <c r="J12" s="51" t="str">
        <f>'Rekapitulace stavby'!AN8</f>
        <v>27. 12. 2018</v>
      </c>
      <c r="K12" s="33"/>
      <c r="L12" s="9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92"/>
      <c r="J13" s="33"/>
      <c r="K13" s="33"/>
      <c r="L13" s="93"/>
      <c r="S13" s="33"/>
      <c r="T13" s="33"/>
      <c r="U13" s="33"/>
      <c r="V13" s="33"/>
      <c r="W13" s="33"/>
      <c r="X13" s="33"/>
      <c r="Y13" s="33"/>
      <c r="Z13" s="33"/>
      <c r="AA13" s="33"/>
      <c r="AB13" s="33"/>
      <c r="AC13" s="33"/>
      <c r="AD13" s="33"/>
      <c r="AE13" s="33"/>
    </row>
    <row r="14" spans="1:46" s="2" customFormat="1" ht="12" customHeight="1">
      <c r="A14" s="33"/>
      <c r="B14" s="34"/>
      <c r="C14" s="33"/>
      <c r="D14" s="28" t="s">
        <v>26</v>
      </c>
      <c r="E14" s="33"/>
      <c r="F14" s="33"/>
      <c r="G14" s="33"/>
      <c r="H14" s="33"/>
      <c r="I14" s="94" t="s">
        <v>27</v>
      </c>
      <c r="J14" s="26" t="str">
        <f>IF('Rekapitulace stavby'!AN10="","",'Rekapitulace stavby'!AN10)</f>
        <v/>
      </c>
      <c r="K14" s="33"/>
      <c r="L14" s="9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94" t="s">
        <v>29</v>
      </c>
      <c r="J15" s="26" t="str">
        <f>IF('Rekapitulace stavby'!AN11="","",'Rekapitulace stavby'!AN11)</f>
        <v/>
      </c>
      <c r="K15" s="33"/>
      <c r="L15" s="9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92"/>
      <c r="J16" s="33"/>
      <c r="K16" s="33"/>
      <c r="L16" s="93"/>
      <c r="S16" s="33"/>
      <c r="T16" s="33"/>
      <c r="U16" s="33"/>
      <c r="V16" s="33"/>
      <c r="W16" s="33"/>
      <c r="X16" s="33"/>
      <c r="Y16" s="33"/>
      <c r="Z16" s="33"/>
      <c r="AA16" s="33"/>
      <c r="AB16" s="33"/>
      <c r="AC16" s="33"/>
      <c r="AD16" s="33"/>
      <c r="AE16" s="33"/>
    </row>
    <row r="17" spans="1:31" s="2" customFormat="1" ht="12" customHeight="1">
      <c r="A17" s="33"/>
      <c r="B17" s="34"/>
      <c r="C17" s="33"/>
      <c r="D17" s="28" t="s">
        <v>30</v>
      </c>
      <c r="E17" s="33"/>
      <c r="F17" s="33"/>
      <c r="G17" s="33"/>
      <c r="H17" s="33"/>
      <c r="I17" s="94" t="s">
        <v>27</v>
      </c>
      <c r="J17" s="29" t="str">
        <f>'Rekapitulace stavby'!AN13</f>
        <v>Vyplň údaj</v>
      </c>
      <c r="K17" s="33"/>
      <c r="L17" s="93"/>
      <c r="S17" s="33"/>
      <c r="T17" s="33"/>
      <c r="U17" s="33"/>
      <c r="V17" s="33"/>
      <c r="W17" s="33"/>
      <c r="X17" s="33"/>
      <c r="Y17" s="33"/>
      <c r="Z17" s="33"/>
      <c r="AA17" s="33"/>
      <c r="AB17" s="33"/>
      <c r="AC17" s="33"/>
      <c r="AD17" s="33"/>
      <c r="AE17" s="33"/>
    </row>
    <row r="18" spans="1:31" s="2" customFormat="1" ht="18" customHeight="1">
      <c r="A18" s="33"/>
      <c r="B18" s="34"/>
      <c r="C18" s="33"/>
      <c r="D18" s="33"/>
      <c r="E18" s="334" t="str">
        <f>'Rekapitulace stavby'!E14</f>
        <v>Vyplň údaj</v>
      </c>
      <c r="F18" s="304"/>
      <c r="G18" s="304"/>
      <c r="H18" s="304"/>
      <c r="I18" s="94" t="s">
        <v>29</v>
      </c>
      <c r="J18" s="29" t="str">
        <f>'Rekapitulace stavby'!AN14</f>
        <v>Vyplň údaj</v>
      </c>
      <c r="K18" s="33"/>
      <c r="L18" s="9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92"/>
      <c r="J19" s="33"/>
      <c r="K19" s="33"/>
      <c r="L19" s="93"/>
      <c r="S19" s="33"/>
      <c r="T19" s="33"/>
      <c r="U19" s="33"/>
      <c r="V19" s="33"/>
      <c r="W19" s="33"/>
      <c r="X19" s="33"/>
      <c r="Y19" s="33"/>
      <c r="Z19" s="33"/>
      <c r="AA19" s="33"/>
      <c r="AB19" s="33"/>
      <c r="AC19" s="33"/>
      <c r="AD19" s="33"/>
      <c r="AE19" s="33"/>
    </row>
    <row r="20" spans="1:31" s="2" customFormat="1" ht="12" customHeight="1">
      <c r="A20" s="33"/>
      <c r="B20" s="34"/>
      <c r="C20" s="33"/>
      <c r="D20" s="28" t="s">
        <v>32</v>
      </c>
      <c r="E20" s="33"/>
      <c r="F20" s="33"/>
      <c r="G20" s="33"/>
      <c r="H20" s="33"/>
      <c r="I20" s="94" t="s">
        <v>27</v>
      </c>
      <c r="J20" s="26" t="s">
        <v>3</v>
      </c>
      <c r="K20" s="33"/>
      <c r="L20" s="93"/>
      <c r="S20" s="33"/>
      <c r="T20" s="33"/>
      <c r="U20" s="33"/>
      <c r="V20" s="33"/>
      <c r="W20" s="33"/>
      <c r="X20" s="33"/>
      <c r="Y20" s="33"/>
      <c r="Z20" s="33"/>
      <c r="AA20" s="33"/>
      <c r="AB20" s="33"/>
      <c r="AC20" s="33"/>
      <c r="AD20" s="33"/>
      <c r="AE20" s="33"/>
    </row>
    <row r="21" spans="1:31" s="2" customFormat="1" ht="18" customHeight="1">
      <c r="A21" s="33"/>
      <c r="B21" s="34"/>
      <c r="C21" s="33"/>
      <c r="D21" s="33"/>
      <c r="E21" s="26" t="s">
        <v>33</v>
      </c>
      <c r="F21" s="33"/>
      <c r="G21" s="33"/>
      <c r="H21" s="33"/>
      <c r="I21" s="94" t="s">
        <v>29</v>
      </c>
      <c r="J21" s="26" t="s">
        <v>3</v>
      </c>
      <c r="K21" s="33"/>
      <c r="L21" s="9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92"/>
      <c r="J22" s="33"/>
      <c r="K22" s="33"/>
      <c r="L22" s="93"/>
      <c r="S22" s="33"/>
      <c r="T22" s="33"/>
      <c r="U22" s="33"/>
      <c r="V22" s="33"/>
      <c r="W22" s="33"/>
      <c r="X22" s="33"/>
      <c r="Y22" s="33"/>
      <c r="Z22" s="33"/>
      <c r="AA22" s="33"/>
      <c r="AB22" s="33"/>
      <c r="AC22" s="33"/>
      <c r="AD22" s="33"/>
      <c r="AE22" s="33"/>
    </row>
    <row r="23" spans="1:31" s="2" customFormat="1" ht="12" customHeight="1">
      <c r="A23" s="33"/>
      <c r="B23" s="34"/>
      <c r="C23" s="33"/>
      <c r="D23" s="28" t="s">
        <v>35</v>
      </c>
      <c r="E23" s="33"/>
      <c r="F23" s="33"/>
      <c r="G23" s="33"/>
      <c r="H23" s="33"/>
      <c r="I23" s="94" t="s">
        <v>27</v>
      </c>
      <c r="J23" s="26" t="str">
        <f>IF('Rekapitulace stavby'!AN19="","",'Rekapitulace stavby'!AN19)</f>
        <v/>
      </c>
      <c r="K23" s="33"/>
      <c r="L23" s="9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94" t="s">
        <v>29</v>
      </c>
      <c r="J24" s="26" t="str">
        <f>IF('Rekapitulace stavby'!AN20="","",'Rekapitulace stavby'!AN20)</f>
        <v/>
      </c>
      <c r="K24" s="33"/>
      <c r="L24" s="9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92"/>
      <c r="J25" s="33"/>
      <c r="K25" s="33"/>
      <c r="L25" s="93"/>
      <c r="S25" s="33"/>
      <c r="T25" s="33"/>
      <c r="U25" s="33"/>
      <c r="V25" s="33"/>
      <c r="W25" s="33"/>
      <c r="X25" s="33"/>
      <c r="Y25" s="33"/>
      <c r="Z25" s="33"/>
      <c r="AA25" s="33"/>
      <c r="AB25" s="33"/>
      <c r="AC25" s="33"/>
      <c r="AD25" s="33"/>
      <c r="AE25" s="33"/>
    </row>
    <row r="26" spans="1:31" s="2" customFormat="1" ht="12" customHeight="1">
      <c r="A26" s="33"/>
      <c r="B26" s="34"/>
      <c r="C26" s="33"/>
      <c r="D26" s="28" t="s">
        <v>36</v>
      </c>
      <c r="E26" s="33"/>
      <c r="F26" s="33"/>
      <c r="G26" s="33"/>
      <c r="H26" s="33"/>
      <c r="I26" s="92"/>
      <c r="J26" s="33"/>
      <c r="K26" s="33"/>
      <c r="L26" s="93"/>
      <c r="S26" s="33"/>
      <c r="T26" s="33"/>
      <c r="U26" s="33"/>
      <c r="V26" s="33"/>
      <c r="W26" s="33"/>
      <c r="X26" s="33"/>
      <c r="Y26" s="33"/>
      <c r="Z26" s="33"/>
      <c r="AA26" s="33"/>
      <c r="AB26" s="33"/>
      <c r="AC26" s="33"/>
      <c r="AD26" s="33"/>
      <c r="AE26" s="33"/>
    </row>
    <row r="27" spans="1:31" s="8" customFormat="1" ht="89.25" customHeight="1">
      <c r="A27" s="95"/>
      <c r="B27" s="96"/>
      <c r="C27" s="95"/>
      <c r="D27" s="95"/>
      <c r="E27" s="308" t="s">
        <v>37</v>
      </c>
      <c r="F27" s="308"/>
      <c r="G27" s="308"/>
      <c r="H27" s="308"/>
      <c r="I27" s="97"/>
      <c r="J27" s="95"/>
      <c r="K27" s="95"/>
      <c r="L27" s="98"/>
      <c r="S27" s="95"/>
      <c r="T27" s="95"/>
      <c r="U27" s="95"/>
      <c r="V27" s="95"/>
      <c r="W27" s="95"/>
      <c r="X27" s="95"/>
      <c r="Y27" s="95"/>
      <c r="Z27" s="95"/>
      <c r="AA27" s="95"/>
      <c r="AB27" s="95"/>
      <c r="AC27" s="95"/>
      <c r="AD27" s="95"/>
      <c r="AE27" s="95"/>
    </row>
    <row r="28" spans="1:31" s="2" customFormat="1" ht="6.95" customHeight="1">
      <c r="A28" s="33"/>
      <c r="B28" s="34"/>
      <c r="C28" s="33"/>
      <c r="D28" s="33"/>
      <c r="E28" s="33"/>
      <c r="F28" s="33"/>
      <c r="G28" s="33"/>
      <c r="H28" s="33"/>
      <c r="I28" s="92"/>
      <c r="J28" s="33"/>
      <c r="K28" s="33"/>
      <c r="L28" s="93"/>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99"/>
      <c r="J29" s="62"/>
      <c r="K29" s="62"/>
      <c r="L29" s="93"/>
      <c r="S29" s="33"/>
      <c r="T29" s="33"/>
      <c r="U29" s="33"/>
      <c r="V29" s="33"/>
      <c r="W29" s="33"/>
      <c r="X29" s="33"/>
      <c r="Y29" s="33"/>
      <c r="Z29" s="33"/>
      <c r="AA29" s="33"/>
      <c r="AB29" s="33"/>
      <c r="AC29" s="33"/>
      <c r="AD29" s="33"/>
      <c r="AE29" s="33"/>
    </row>
    <row r="30" spans="1:31" s="2" customFormat="1" ht="25.35" customHeight="1">
      <c r="A30" s="33"/>
      <c r="B30" s="34"/>
      <c r="C30" s="33"/>
      <c r="D30" s="100" t="s">
        <v>38</v>
      </c>
      <c r="E30" s="33"/>
      <c r="F30" s="33"/>
      <c r="G30" s="33"/>
      <c r="H30" s="33"/>
      <c r="I30" s="92"/>
      <c r="J30" s="67">
        <f>ROUND(J89, 2)</f>
        <v>0</v>
      </c>
      <c r="K30" s="33"/>
      <c r="L30" s="93"/>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99"/>
      <c r="J31" s="62"/>
      <c r="K31" s="62"/>
      <c r="L31" s="93"/>
      <c r="S31" s="33"/>
      <c r="T31" s="33"/>
      <c r="U31" s="33"/>
      <c r="V31" s="33"/>
      <c r="W31" s="33"/>
      <c r="X31" s="33"/>
      <c r="Y31" s="33"/>
      <c r="Z31" s="33"/>
      <c r="AA31" s="33"/>
      <c r="AB31" s="33"/>
      <c r="AC31" s="33"/>
      <c r="AD31" s="33"/>
      <c r="AE31" s="33"/>
    </row>
    <row r="32" spans="1:31" s="2" customFormat="1" ht="14.45" customHeight="1">
      <c r="A32" s="33"/>
      <c r="B32" s="34"/>
      <c r="C32" s="33"/>
      <c r="D32" s="33"/>
      <c r="E32" s="33"/>
      <c r="F32" s="37" t="s">
        <v>40</v>
      </c>
      <c r="G32" s="33"/>
      <c r="H32" s="33"/>
      <c r="I32" s="101" t="s">
        <v>39</v>
      </c>
      <c r="J32" s="37" t="s">
        <v>41</v>
      </c>
      <c r="K32" s="33"/>
      <c r="L32" s="93"/>
      <c r="S32" s="33"/>
      <c r="T32" s="33"/>
      <c r="U32" s="33"/>
      <c r="V32" s="33"/>
      <c r="W32" s="33"/>
      <c r="X32" s="33"/>
      <c r="Y32" s="33"/>
      <c r="Z32" s="33"/>
      <c r="AA32" s="33"/>
      <c r="AB32" s="33"/>
      <c r="AC32" s="33"/>
      <c r="AD32" s="33"/>
      <c r="AE32" s="33"/>
    </row>
    <row r="33" spans="1:31" s="2" customFormat="1" ht="14.45" customHeight="1">
      <c r="A33" s="33"/>
      <c r="B33" s="34"/>
      <c r="C33" s="33"/>
      <c r="D33" s="102" t="s">
        <v>42</v>
      </c>
      <c r="E33" s="28" t="s">
        <v>43</v>
      </c>
      <c r="F33" s="103">
        <f>ROUND((SUM(BE89:BE189)),  2)</f>
        <v>0</v>
      </c>
      <c r="G33" s="33"/>
      <c r="H33" s="33"/>
      <c r="I33" s="104">
        <v>0.21</v>
      </c>
      <c r="J33" s="103">
        <f>ROUND(((SUM(BE89:BE189))*I33),  2)</f>
        <v>0</v>
      </c>
      <c r="K33" s="33"/>
      <c r="L33" s="93"/>
      <c r="S33" s="33"/>
      <c r="T33" s="33"/>
      <c r="U33" s="33"/>
      <c r="V33" s="33"/>
      <c r="W33" s="33"/>
      <c r="X33" s="33"/>
      <c r="Y33" s="33"/>
      <c r="Z33" s="33"/>
      <c r="AA33" s="33"/>
      <c r="AB33" s="33"/>
      <c r="AC33" s="33"/>
      <c r="AD33" s="33"/>
      <c r="AE33" s="33"/>
    </row>
    <row r="34" spans="1:31" s="2" customFormat="1" ht="14.45" customHeight="1">
      <c r="A34" s="33"/>
      <c r="B34" s="34"/>
      <c r="C34" s="33"/>
      <c r="D34" s="33"/>
      <c r="E34" s="28" t="s">
        <v>44</v>
      </c>
      <c r="F34" s="103">
        <f>ROUND((SUM(BF89:BF189)),  2)</f>
        <v>0</v>
      </c>
      <c r="G34" s="33"/>
      <c r="H34" s="33"/>
      <c r="I34" s="104">
        <v>0.15</v>
      </c>
      <c r="J34" s="103">
        <f>ROUND(((SUM(BF89:BF189))*I34),  2)</f>
        <v>0</v>
      </c>
      <c r="K34" s="33"/>
      <c r="L34" s="93"/>
      <c r="S34" s="33"/>
      <c r="T34" s="33"/>
      <c r="U34" s="33"/>
      <c r="V34" s="33"/>
      <c r="W34" s="33"/>
      <c r="X34" s="33"/>
      <c r="Y34" s="33"/>
      <c r="Z34" s="33"/>
      <c r="AA34" s="33"/>
      <c r="AB34" s="33"/>
      <c r="AC34" s="33"/>
      <c r="AD34" s="33"/>
      <c r="AE34" s="33"/>
    </row>
    <row r="35" spans="1:31" s="2" customFormat="1" ht="14.45" hidden="1" customHeight="1">
      <c r="A35" s="33"/>
      <c r="B35" s="34"/>
      <c r="C35" s="33"/>
      <c r="D35" s="33"/>
      <c r="E35" s="28" t="s">
        <v>45</v>
      </c>
      <c r="F35" s="103">
        <f>ROUND((SUM(BG89:BG189)),  2)</f>
        <v>0</v>
      </c>
      <c r="G35" s="33"/>
      <c r="H35" s="33"/>
      <c r="I35" s="104">
        <v>0.21</v>
      </c>
      <c r="J35" s="103">
        <f>0</f>
        <v>0</v>
      </c>
      <c r="K35" s="33"/>
      <c r="L35" s="93"/>
      <c r="S35" s="33"/>
      <c r="T35" s="33"/>
      <c r="U35" s="33"/>
      <c r="V35" s="33"/>
      <c r="W35" s="33"/>
      <c r="X35" s="33"/>
      <c r="Y35" s="33"/>
      <c r="Z35" s="33"/>
      <c r="AA35" s="33"/>
      <c r="AB35" s="33"/>
      <c r="AC35" s="33"/>
      <c r="AD35" s="33"/>
      <c r="AE35" s="33"/>
    </row>
    <row r="36" spans="1:31" s="2" customFormat="1" ht="14.45" hidden="1" customHeight="1">
      <c r="A36" s="33"/>
      <c r="B36" s="34"/>
      <c r="C36" s="33"/>
      <c r="D36" s="33"/>
      <c r="E36" s="28" t="s">
        <v>46</v>
      </c>
      <c r="F36" s="103">
        <f>ROUND((SUM(BH89:BH189)),  2)</f>
        <v>0</v>
      </c>
      <c r="G36" s="33"/>
      <c r="H36" s="33"/>
      <c r="I36" s="104">
        <v>0.15</v>
      </c>
      <c r="J36" s="103">
        <f>0</f>
        <v>0</v>
      </c>
      <c r="K36" s="33"/>
      <c r="L36" s="93"/>
      <c r="S36" s="33"/>
      <c r="T36" s="33"/>
      <c r="U36" s="33"/>
      <c r="V36" s="33"/>
      <c r="W36" s="33"/>
      <c r="X36" s="33"/>
      <c r="Y36" s="33"/>
      <c r="Z36" s="33"/>
      <c r="AA36" s="33"/>
      <c r="AB36" s="33"/>
      <c r="AC36" s="33"/>
      <c r="AD36" s="33"/>
      <c r="AE36" s="33"/>
    </row>
    <row r="37" spans="1:31" s="2" customFormat="1" ht="14.45" hidden="1" customHeight="1">
      <c r="A37" s="33"/>
      <c r="B37" s="34"/>
      <c r="C37" s="33"/>
      <c r="D37" s="33"/>
      <c r="E37" s="28" t="s">
        <v>47</v>
      </c>
      <c r="F37" s="103">
        <f>ROUND((SUM(BI89:BI189)),  2)</f>
        <v>0</v>
      </c>
      <c r="G37" s="33"/>
      <c r="H37" s="33"/>
      <c r="I37" s="104">
        <v>0</v>
      </c>
      <c r="J37" s="103">
        <f>0</f>
        <v>0</v>
      </c>
      <c r="K37" s="33"/>
      <c r="L37" s="9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92"/>
      <c r="J38" s="33"/>
      <c r="K38" s="33"/>
      <c r="L38" s="93"/>
      <c r="S38" s="33"/>
      <c r="T38" s="33"/>
      <c r="U38" s="33"/>
      <c r="V38" s="33"/>
      <c r="W38" s="33"/>
      <c r="X38" s="33"/>
      <c r="Y38" s="33"/>
      <c r="Z38" s="33"/>
      <c r="AA38" s="33"/>
      <c r="AB38" s="33"/>
      <c r="AC38" s="33"/>
      <c r="AD38" s="33"/>
      <c r="AE38" s="33"/>
    </row>
    <row r="39" spans="1:31" s="2" customFormat="1" ht="25.35" customHeight="1">
      <c r="A39" s="33"/>
      <c r="B39" s="34"/>
      <c r="C39" s="105"/>
      <c r="D39" s="106" t="s">
        <v>48</v>
      </c>
      <c r="E39" s="56"/>
      <c r="F39" s="56"/>
      <c r="G39" s="107" t="s">
        <v>49</v>
      </c>
      <c r="H39" s="108" t="s">
        <v>50</v>
      </c>
      <c r="I39" s="109"/>
      <c r="J39" s="110">
        <f>SUM(J30:J37)</f>
        <v>0</v>
      </c>
      <c r="K39" s="111"/>
      <c r="L39" s="93"/>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112"/>
      <c r="J40" s="44"/>
      <c r="K40" s="44"/>
      <c r="L40" s="93"/>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113"/>
      <c r="J44" s="46"/>
      <c r="K44" s="46"/>
      <c r="L44" s="93"/>
      <c r="S44" s="33"/>
      <c r="T44" s="33"/>
      <c r="U44" s="33"/>
      <c r="V44" s="33"/>
      <c r="W44" s="33"/>
      <c r="X44" s="33"/>
      <c r="Y44" s="33"/>
      <c r="Z44" s="33"/>
      <c r="AA44" s="33"/>
      <c r="AB44" s="33"/>
      <c r="AC44" s="33"/>
      <c r="AD44" s="33"/>
      <c r="AE44" s="33"/>
    </row>
    <row r="45" spans="1:31" s="2" customFormat="1" ht="24.95" customHeight="1">
      <c r="A45" s="33"/>
      <c r="B45" s="34"/>
      <c r="C45" s="22" t="s">
        <v>107</v>
      </c>
      <c r="D45" s="33"/>
      <c r="E45" s="33"/>
      <c r="F45" s="33"/>
      <c r="G45" s="33"/>
      <c r="H45" s="33"/>
      <c r="I45" s="92"/>
      <c r="J45" s="33"/>
      <c r="K45" s="33"/>
      <c r="L45" s="93"/>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92"/>
      <c r="J46" s="33"/>
      <c r="K46" s="33"/>
      <c r="L46" s="93"/>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92"/>
      <c r="J47" s="33"/>
      <c r="K47" s="33"/>
      <c r="L47" s="93"/>
      <c r="S47" s="33"/>
      <c r="T47" s="33"/>
      <c r="U47" s="33"/>
      <c r="V47" s="33"/>
      <c r="W47" s="33"/>
      <c r="X47" s="33"/>
      <c r="Y47" s="33"/>
      <c r="Z47" s="33"/>
      <c r="AA47" s="33"/>
      <c r="AB47" s="33"/>
      <c r="AC47" s="33"/>
      <c r="AD47" s="33"/>
      <c r="AE47" s="33"/>
    </row>
    <row r="48" spans="1:31" s="2" customFormat="1" ht="25.5" customHeight="1">
      <c r="A48" s="33"/>
      <c r="B48" s="34"/>
      <c r="C48" s="33"/>
      <c r="D48" s="33"/>
      <c r="E48" s="332" t="str">
        <f>E7</f>
        <v>Stavební úpravy 2.NP - 3.NP pavilonu A přestavba dětského oddělení na LDN - 2.část - 2.NP</v>
      </c>
      <c r="F48" s="333"/>
      <c r="G48" s="333"/>
      <c r="H48" s="333"/>
      <c r="I48" s="92"/>
      <c r="J48" s="33"/>
      <c r="K48" s="33"/>
      <c r="L48" s="93"/>
      <c r="S48" s="33"/>
      <c r="T48" s="33"/>
      <c r="U48" s="33"/>
      <c r="V48" s="33"/>
      <c r="W48" s="33"/>
      <c r="X48" s="33"/>
      <c r="Y48" s="33"/>
      <c r="Z48" s="33"/>
      <c r="AA48" s="33"/>
      <c r="AB48" s="33"/>
      <c r="AC48" s="33"/>
      <c r="AD48" s="33"/>
      <c r="AE48" s="33"/>
    </row>
    <row r="49" spans="1:47" s="2" customFormat="1" ht="12" customHeight="1">
      <c r="A49" s="33"/>
      <c r="B49" s="34"/>
      <c r="C49" s="28" t="s">
        <v>105</v>
      </c>
      <c r="D49" s="33"/>
      <c r="E49" s="33"/>
      <c r="F49" s="33"/>
      <c r="G49" s="33"/>
      <c r="H49" s="33"/>
      <c r="I49" s="92"/>
      <c r="J49" s="33"/>
      <c r="K49" s="33"/>
      <c r="L49" s="93"/>
      <c r="S49" s="33"/>
      <c r="T49" s="33"/>
      <c r="U49" s="33"/>
      <c r="V49" s="33"/>
      <c r="W49" s="33"/>
      <c r="X49" s="33"/>
      <c r="Y49" s="33"/>
      <c r="Z49" s="33"/>
      <c r="AA49" s="33"/>
      <c r="AB49" s="33"/>
      <c r="AC49" s="33"/>
      <c r="AD49" s="33"/>
      <c r="AE49" s="33"/>
    </row>
    <row r="50" spans="1:47" s="2" customFormat="1" ht="16.5" customHeight="1">
      <c r="A50" s="33"/>
      <c r="B50" s="34"/>
      <c r="C50" s="33"/>
      <c r="D50" s="33"/>
      <c r="E50" s="315" t="str">
        <f>E9</f>
        <v>06 - elektroinstalace - silnoproud</v>
      </c>
      <c r="F50" s="331"/>
      <c r="G50" s="331"/>
      <c r="H50" s="331"/>
      <c r="I50" s="92"/>
      <c r="J50" s="33"/>
      <c r="K50" s="33"/>
      <c r="L50" s="93"/>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92"/>
      <c r="J51" s="33"/>
      <c r="K51" s="33"/>
      <c r="L51" s="93"/>
      <c r="S51" s="33"/>
      <c r="T51" s="33"/>
      <c r="U51" s="33"/>
      <c r="V51" s="33"/>
      <c r="W51" s="33"/>
      <c r="X51" s="33"/>
      <c r="Y51" s="33"/>
      <c r="Z51" s="33"/>
      <c r="AA51" s="33"/>
      <c r="AB51" s="33"/>
      <c r="AC51" s="33"/>
      <c r="AD51" s="33"/>
      <c r="AE51" s="33"/>
    </row>
    <row r="52" spans="1:47" s="2" customFormat="1" ht="12" customHeight="1">
      <c r="A52" s="33"/>
      <c r="B52" s="34"/>
      <c r="C52" s="28" t="s">
        <v>22</v>
      </c>
      <c r="D52" s="33"/>
      <c r="E52" s="33"/>
      <c r="F52" s="26" t="str">
        <f>F12</f>
        <v>Jindřichův Hradec</v>
      </c>
      <c r="G52" s="33"/>
      <c r="H52" s="33"/>
      <c r="I52" s="94" t="s">
        <v>24</v>
      </c>
      <c r="J52" s="51" t="str">
        <f>IF(J12="","",J12)</f>
        <v>27. 12. 2018</v>
      </c>
      <c r="K52" s="33"/>
      <c r="L52" s="93"/>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92"/>
      <c r="J53" s="33"/>
      <c r="K53" s="33"/>
      <c r="L53" s="93"/>
      <c r="S53" s="33"/>
      <c r="T53" s="33"/>
      <c r="U53" s="33"/>
      <c r="V53" s="33"/>
      <c r="W53" s="33"/>
      <c r="X53" s="33"/>
      <c r="Y53" s="33"/>
      <c r="Z53" s="33"/>
      <c r="AA53" s="33"/>
      <c r="AB53" s="33"/>
      <c r="AC53" s="33"/>
      <c r="AD53" s="33"/>
      <c r="AE53" s="33"/>
    </row>
    <row r="54" spans="1:47" s="2" customFormat="1" ht="27.95" customHeight="1">
      <c r="A54" s="33"/>
      <c r="B54" s="34"/>
      <c r="C54" s="28" t="s">
        <v>26</v>
      </c>
      <c r="D54" s="33"/>
      <c r="E54" s="33"/>
      <c r="F54" s="26" t="str">
        <f>E15</f>
        <v xml:space="preserve"> </v>
      </c>
      <c r="G54" s="33"/>
      <c r="H54" s="33"/>
      <c r="I54" s="94" t="s">
        <v>32</v>
      </c>
      <c r="J54" s="31" t="str">
        <f>E21</f>
        <v>ATELIER G+G s.r.o.</v>
      </c>
      <c r="K54" s="33"/>
      <c r="L54" s="93"/>
      <c r="S54" s="33"/>
      <c r="T54" s="33"/>
      <c r="U54" s="33"/>
      <c r="V54" s="33"/>
      <c r="W54" s="33"/>
      <c r="X54" s="33"/>
      <c r="Y54" s="33"/>
      <c r="Z54" s="33"/>
      <c r="AA54" s="33"/>
      <c r="AB54" s="33"/>
      <c r="AC54" s="33"/>
      <c r="AD54" s="33"/>
      <c r="AE54" s="33"/>
    </row>
    <row r="55" spans="1:47" s="2" customFormat="1" ht="15.2" customHeight="1">
      <c r="A55" s="33"/>
      <c r="B55" s="34"/>
      <c r="C55" s="28" t="s">
        <v>30</v>
      </c>
      <c r="D55" s="33"/>
      <c r="E55" s="33"/>
      <c r="F55" s="26" t="str">
        <f>IF(E18="","",E18)</f>
        <v>Vyplň údaj</v>
      </c>
      <c r="G55" s="33"/>
      <c r="H55" s="33"/>
      <c r="I55" s="94" t="s">
        <v>35</v>
      </c>
      <c r="J55" s="31" t="str">
        <f>E24</f>
        <v xml:space="preserve"> </v>
      </c>
      <c r="K55" s="33"/>
      <c r="L55" s="93"/>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92"/>
      <c r="J56" s="33"/>
      <c r="K56" s="33"/>
      <c r="L56" s="93"/>
      <c r="S56" s="33"/>
      <c r="T56" s="33"/>
      <c r="U56" s="33"/>
      <c r="V56" s="33"/>
      <c r="W56" s="33"/>
      <c r="X56" s="33"/>
      <c r="Y56" s="33"/>
      <c r="Z56" s="33"/>
      <c r="AA56" s="33"/>
      <c r="AB56" s="33"/>
      <c r="AC56" s="33"/>
      <c r="AD56" s="33"/>
      <c r="AE56" s="33"/>
    </row>
    <row r="57" spans="1:47" s="2" customFormat="1" ht="29.25" customHeight="1">
      <c r="A57" s="33"/>
      <c r="B57" s="34"/>
      <c r="C57" s="114" t="s">
        <v>108</v>
      </c>
      <c r="D57" s="105"/>
      <c r="E57" s="105"/>
      <c r="F57" s="105"/>
      <c r="G57" s="105"/>
      <c r="H57" s="105"/>
      <c r="I57" s="115"/>
      <c r="J57" s="116" t="s">
        <v>109</v>
      </c>
      <c r="K57" s="105"/>
      <c r="L57" s="93"/>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92"/>
      <c r="J58" s="33"/>
      <c r="K58" s="33"/>
      <c r="L58" s="93"/>
      <c r="S58" s="33"/>
      <c r="T58" s="33"/>
      <c r="U58" s="33"/>
      <c r="V58" s="33"/>
      <c r="W58" s="33"/>
      <c r="X58" s="33"/>
      <c r="Y58" s="33"/>
      <c r="Z58" s="33"/>
      <c r="AA58" s="33"/>
      <c r="AB58" s="33"/>
      <c r="AC58" s="33"/>
      <c r="AD58" s="33"/>
      <c r="AE58" s="33"/>
    </row>
    <row r="59" spans="1:47" s="2" customFormat="1" ht="22.9" customHeight="1">
      <c r="A59" s="33"/>
      <c r="B59" s="34"/>
      <c r="C59" s="117" t="s">
        <v>70</v>
      </c>
      <c r="D59" s="33"/>
      <c r="E59" s="33"/>
      <c r="F59" s="33"/>
      <c r="G59" s="33"/>
      <c r="H59" s="33"/>
      <c r="I59" s="92"/>
      <c r="J59" s="67">
        <f>J89</f>
        <v>0</v>
      </c>
      <c r="K59" s="33"/>
      <c r="L59" s="93"/>
      <c r="S59" s="33"/>
      <c r="T59" s="33"/>
      <c r="U59" s="33"/>
      <c r="V59" s="33"/>
      <c r="W59" s="33"/>
      <c r="X59" s="33"/>
      <c r="Y59" s="33"/>
      <c r="Z59" s="33"/>
      <c r="AA59" s="33"/>
      <c r="AB59" s="33"/>
      <c r="AC59" s="33"/>
      <c r="AD59" s="33"/>
      <c r="AE59" s="33"/>
      <c r="AU59" s="18" t="s">
        <v>110</v>
      </c>
    </row>
    <row r="60" spans="1:47" s="9" customFormat="1" ht="24.95" customHeight="1">
      <c r="B60" s="118"/>
      <c r="D60" s="119" t="s">
        <v>2824</v>
      </c>
      <c r="E60" s="120"/>
      <c r="F60" s="120"/>
      <c r="G60" s="120"/>
      <c r="H60" s="120"/>
      <c r="I60" s="121"/>
      <c r="J60" s="122">
        <f>J90</f>
        <v>0</v>
      </c>
      <c r="L60" s="118"/>
    </row>
    <row r="61" spans="1:47" s="9" customFormat="1" ht="24.95" customHeight="1">
      <c r="B61" s="118"/>
      <c r="D61" s="119" t="s">
        <v>2825</v>
      </c>
      <c r="E61" s="120"/>
      <c r="F61" s="120"/>
      <c r="G61" s="120"/>
      <c r="H61" s="120"/>
      <c r="I61" s="121"/>
      <c r="J61" s="122">
        <f>J108</f>
        <v>0</v>
      </c>
      <c r="L61" s="118"/>
    </row>
    <row r="62" spans="1:47" s="9" customFormat="1" ht="24.95" customHeight="1">
      <c r="B62" s="118"/>
      <c r="D62" s="119" t="s">
        <v>2826</v>
      </c>
      <c r="E62" s="120"/>
      <c r="F62" s="120"/>
      <c r="G62" s="120"/>
      <c r="H62" s="120"/>
      <c r="I62" s="121"/>
      <c r="J62" s="122">
        <f>J116</f>
        <v>0</v>
      </c>
      <c r="L62" s="118"/>
    </row>
    <row r="63" spans="1:47" s="9" customFormat="1" ht="24.95" customHeight="1">
      <c r="B63" s="118"/>
      <c r="D63" s="119" t="s">
        <v>2827</v>
      </c>
      <c r="E63" s="120"/>
      <c r="F63" s="120"/>
      <c r="G63" s="120"/>
      <c r="H63" s="120"/>
      <c r="I63" s="121"/>
      <c r="J63" s="122">
        <f>J128</f>
        <v>0</v>
      </c>
      <c r="L63" s="118"/>
    </row>
    <row r="64" spans="1:47" s="9" customFormat="1" ht="24.95" customHeight="1">
      <c r="B64" s="118"/>
      <c r="D64" s="119" t="s">
        <v>2828</v>
      </c>
      <c r="E64" s="120"/>
      <c r="F64" s="120"/>
      <c r="G64" s="120"/>
      <c r="H64" s="120"/>
      <c r="I64" s="121"/>
      <c r="J64" s="122">
        <f>J140</f>
        <v>0</v>
      </c>
      <c r="L64" s="118"/>
    </row>
    <row r="65" spans="1:31" s="9" customFormat="1" ht="24.95" customHeight="1">
      <c r="B65" s="118"/>
      <c r="D65" s="119" t="s">
        <v>2829</v>
      </c>
      <c r="E65" s="120"/>
      <c r="F65" s="120"/>
      <c r="G65" s="120"/>
      <c r="H65" s="120"/>
      <c r="I65" s="121"/>
      <c r="J65" s="122">
        <f>J147</f>
        <v>0</v>
      </c>
      <c r="L65" s="118"/>
    </row>
    <row r="66" spans="1:31" s="9" customFormat="1" ht="24.95" customHeight="1">
      <c r="B66" s="118"/>
      <c r="D66" s="119" t="s">
        <v>2830</v>
      </c>
      <c r="E66" s="120"/>
      <c r="F66" s="120"/>
      <c r="G66" s="120"/>
      <c r="H66" s="120"/>
      <c r="I66" s="121"/>
      <c r="J66" s="122">
        <f>J152</f>
        <v>0</v>
      </c>
      <c r="L66" s="118"/>
    </row>
    <row r="67" spans="1:31" s="9" customFormat="1" ht="24.95" customHeight="1">
      <c r="B67" s="118"/>
      <c r="D67" s="119" t="s">
        <v>2831</v>
      </c>
      <c r="E67" s="120"/>
      <c r="F67" s="120"/>
      <c r="G67" s="120"/>
      <c r="H67" s="120"/>
      <c r="I67" s="121"/>
      <c r="J67" s="122">
        <f>J157</f>
        <v>0</v>
      </c>
      <c r="L67" s="118"/>
    </row>
    <row r="68" spans="1:31" s="9" customFormat="1" ht="24.95" customHeight="1">
      <c r="B68" s="118"/>
      <c r="D68" s="119" t="s">
        <v>2832</v>
      </c>
      <c r="E68" s="120"/>
      <c r="F68" s="120"/>
      <c r="G68" s="120"/>
      <c r="H68" s="120"/>
      <c r="I68" s="121"/>
      <c r="J68" s="122">
        <f>J161</f>
        <v>0</v>
      </c>
      <c r="L68" s="118"/>
    </row>
    <row r="69" spans="1:31" s="9" customFormat="1" ht="24.95" customHeight="1">
      <c r="B69" s="118"/>
      <c r="D69" s="119" t="s">
        <v>2833</v>
      </c>
      <c r="E69" s="120"/>
      <c r="F69" s="120"/>
      <c r="G69" s="120"/>
      <c r="H69" s="120"/>
      <c r="I69" s="121"/>
      <c r="J69" s="122">
        <f>J171</f>
        <v>0</v>
      </c>
      <c r="L69" s="118"/>
    </row>
    <row r="70" spans="1:31" s="2" customFormat="1" ht="21.75" customHeight="1">
      <c r="A70" s="33"/>
      <c r="B70" s="34"/>
      <c r="C70" s="33"/>
      <c r="D70" s="33"/>
      <c r="E70" s="33"/>
      <c r="F70" s="33"/>
      <c r="G70" s="33"/>
      <c r="H70" s="33"/>
      <c r="I70" s="92"/>
      <c r="J70" s="33"/>
      <c r="K70" s="33"/>
      <c r="L70" s="93"/>
      <c r="S70" s="33"/>
      <c r="T70" s="33"/>
      <c r="U70" s="33"/>
      <c r="V70" s="33"/>
      <c r="W70" s="33"/>
      <c r="X70" s="33"/>
      <c r="Y70" s="33"/>
      <c r="Z70" s="33"/>
      <c r="AA70" s="33"/>
      <c r="AB70" s="33"/>
      <c r="AC70" s="33"/>
      <c r="AD70" s="33"/>
      <c r="AE70" s="33"/>
    </row>
    <row r="71" spans="1:31" s="2" customFormat="1" ht="6.95" customHeight="1">
      <c r="A71" s="33"/>
      <c r="B71" s="43"/>
      <c r="C71" s="44"/>
      <c r="D71" s="44"/>
      <c r="E71" s="44"/>
      <c r="F71" s="44"/>
      <c r="G71" s="44"/>
      <c r="H71" s="44"/>
      <c r="I71" s="112"/>
      <c r="J71" s="44"/>
      <c r="K71" s="44"/>
      <c r="L71" s="93"/>
      <c r="S71" s="33"/>
      <c r="T71" s="33"/>
      <c r="U71" s="33"/>
      <c r="V71" s="33"/>
      <c r="W71" s="33"/>
      <c r="X71" s="33"/>
      <c r="Y71" s="33"/>
      <c r="Z71" s="33"/>
      <c r="AA71" s="33"/>
      <c r="AB71" s="33"/>
      <c r="AC71" s="33"/>
      <c r="AD71" s="33"/>
      <c r="AE71" s="33"/>
    </row>
    <row r="75" spans="1:31" s="2" customFormat="1" ht="6.95" customHeight="1">
      <c r="A75" s="33"/>
      <c r="B75" s="45"/>
      <c r="C75" s="46"/>
      <c r="D75" s="46"/>
      <c r="E75" s="46"/>
      <c r="F75" s="46"/>
      <c r="G75" s="46"/>
      <c r="H75" s="46"/>
      <c r="I75" s="113"/>
      <c r="J75" s="46"/>
      <c r="K75" s="46"/>
      <c r="L75" s="93"/>
      <c r="S75" s="33"/>
      <c r="T75" s="33"/>
      <c r="U75" s="33"/>
      <c r="V75" s="33"/>
      <c r="W75" s="33"/>
      <c r="X75" s="33"/>
      <c r="Y75" s="33"/>
      <c r="Z75" s="33"/>
      <c r="AA75" s="33"/>
      <c r="AB75" s="33"/>
      <c r="AC75" s="33"/>
      <c r="AD75" s="33"/>
      <c r="AE75" s="33"/>
    </row>
    <row r="76" spans="1:31" s="2" customFormat="1" ht="24.95" customHeight="1">
      <c r="A76" s="33"/>
      <c r="B76" s="34"/>
      <c r="C76" s="22" t="s">
        <v>135</v>
      </c>
      <c r="D76" s="33"/>
      <c r="E76" s="33"/>
      <c r="F76" s="33"/>
      <c r="G76" s="33"/>
      <c r="H76" s="33"/>
      <c r="I76" s="92"/>
      <c r="J76" s="33"/>
      <c r="K76" s="33"/>
      <c r="L76" s="93"/>
      <c r="S76" s="33"/>
      <c r="T76" s="33"/>
      <c r="U76" s="33"/>
      <c r="V76" s="33"/>
      <c r="W76" s="33"/>
      <c r="X76" s="33"/>
      <c r="Y76" s="33"/>
      <c r="Z76" s="33"/>
      <c r="AA76" s="33"/>
      <c r="AB76" s="33"/>
      <c r="AC76" s="33"/>
      <c r="AD76" s="33"/>
      <c r="AE76" s="33"/>
    </row>
    <row r="77" spans="1:31" s="2" customFormat="1" ht="6.95" customHeight="1">
      <c r="A77" s="33"/>
      <c r="B77" s="34"/>
      <c r="C77" s="33"/>
      <c r="D77" s="33"/>
      <c r="E77" s="33"/>
      <c r="F77" s="33"/>
      <c r="G77" s="33"/>
      <c r="H77" s="33"/>
      <c r="I77" s="92"/>
      <c r="J77" s="33"/>
      <c r="K77" s="33"/>
      <c r="L77" s="93"/>
      <c r="S77" s="33"/>
      <c r="T77" s="33"/>
      <c r="U77" s="33"/>
      <c r="V77" s="33"/>
      <c r="W77" s="33"/>
      <c r="X77" s="33"/>
      <c r="Y77" s="33"/>
      <c r="Z77" s="33"/>
      <c r="AA77" s="33"/>
      <c r="AB77" s="33"/>
      <c r="AC77" s="33"/>
      <c r="AD77" s="33"/>
      <c r="AE77" s="33"/>
    </row>
    <row r="78" spans="1:31" s="2" customFormat="1" ht="12" customHeight="1">
      <c r="A78" s="33"/>
      <c r="B78" s="34"/>
      <c r="C78" s="28" t="s">
        <v>17</v>
      </c>
      <c r="D78" s="33"/>
      <c r="E78" s="33"/>
      <c r="F78" s="33"/>
      <c r="G78" s="33"/>
      <c r="H78" s="33"/>
      <c r="I78" s="92"/>
      <c r="J78" s="33"/>
      <c r="K78" s="33"/>
      <c r="L78" s="93"/>
      <c r="S78" s="33"/>
      <c r="T78" s="33"/>
      <c r="U78" s="33"/>
      <c r="V78" s="33"/>
      <c r="W78" s="33"/>
      <c r="X78" s="33"/>
      <c r="Y78" s="33"/>
      <c r="Z78" s="33"/>
      <c r="AA78" s="33"/>
      <c r="AB78" s="33"/>
      <c r="AC78" s="33"/>
      <c r="AD78" s="33"/>
      <c r="AE78" s="33"/>
    </row>
    <row r="79" spans="1:31" s="2" customFormat="1" ht="25.5" customHeight="1">
      <c r="A79" s="33"/>
      <c r="B79" s="34"/>
      <c r="C79" s="33"/>
      <c r="D79" s="33"/>
      <c r="E79" s="332" t="str">
        <f>E7</f>
        <v>Stavební úpravy 2.NP - 3.NP pavilonu A přestavba dětského oddělení na LDN - 2.část - 2.NP</v>
      </c>
      <c r="F79" s="333"/>
      <c r="G79" s="333"/>
      <c r="H79" s="333"/>
      <c r="I79" s="92"/>
      <c r="J79" s="33"/>
      <c r="K79" s="33"/>
      <c r="L79" s="93"/>
      <c r="S79" s="33"/>
      <c r="T79" s="33"/>
      <c r="U79" s="33"/>
      <c r="V79" s="33"/>
      <c r="W79" s="33"/>
      <c r="X79" s="33"/>
      <c r="Y79" s="33"/>
      <c r="Z79" s="33"/>
      <c r="AA79" s="33"/>
      <c r="AB79" s="33"/>
      <c r="AC79" s="33"/>
      <c r="AD79" s="33"/>
      <c r="AE79" s="33"/>
    </row>
    <row r="80" spans="1:31" s="2" customFormat="1" ht="12" customHeight="1">
      <c r="A80" s="33"/>
      <c r="B80" s="34"/>
      <c r="C80" s="28" t="s">
        <v>105</v>
      </c>
      <c r="D80" s="33"/>
      <c r="E80" s="33"/>
      <c r="F80" s="33"/>
      <c r="G80" s="33"/>
      <c r="H80" s="33"/>
      <c r="I80" s="92"/>
      <c r="J80" s="33"/>
      <c r="K80" s="33"/>
      <c r="L80" s="93"/>
      <c r="S80" s="33"/>
      <c r="T80" s="33"/>
      <c r="U80" s="33"/>
      <c r="V80" s="33"/>
      <c r="W80" s="33"/>
      <c r="X80" s="33"/>
      <c r="Y80" s="33"/>
      <c r="Z80" s="33"/>
      <c r="AA80" s="33"/>
      <c r="AB80" s="33"/>
      <c r="AC80" s="33"/>
      <c r="AD80" s="33"/>
      <c r="AE80" s="33"/>
    </row>
    <row r="81" spans="1:65" s="2" customFormat="1" ht="16.5" customHeight="1">
      <c r="A81" s="33"/>
      <c r="B81" s="34"/>
      <c r="C81" s="33"/>
      <c r="D81" s="33"/>
      <c r="E81" s="315" t="str">
        <f>E9</f>
        <v>06 - elektroinstalace - silnoproud</v>
      </c>
      <c r="F81" s="331"/>
      <c r="G81" s="331"/>
      <c r="H81" s="331"/>
      <c r="I81" s="92"/>
      <c r="J81" s="33"/>
      <c r="K81" s="33"/>
      <c r="L81" s="93"/>
      <c r="S81" s="33"/>
      <c r="T81" s="33"/>
      <c r="U81" s="33"/>
      <c r="V81" s="33"/>
      <c r="W81" s="33"/>
      <c r="X81" s="33"/>
      <c r="Y81" s="33"/>
      <c r="Z81" s="33"/>
      <c r="AA81" s="33"/>
      <c r="AB81" s="33"/>
      <c r="AC81" s="33"/>
      <c r="AD81" s="33"/>
      <c r="AE81" s="33"/>
    </row>
    <row r="82" spans="1:65" s="2" customFormat="1" ht="6.95" customHeight="1">
      <c r="A82" s="33"/>
      <c r="B82" s="34"/>
      <c r="C82" s="33"/>
      <c r="D82" s="33"/>
      <c r="E82" s="33"/>
      <c r="F82" s="33"/>
      <c r="G82" s="33"/>
      <c r="H82" s="33"/>
      <c r="I82" s="92"/>
      <c r="J82" s="33"/>
      <c r="K82" s="33"/>
      <c r="L82" s="93"/>
      <c r="S82" s="33"/>
      <c r="T82" s="33"/>
      <c r="U82" s="33"/>
      <c r="V82" s="33"/>
      <c r="W82" s="33"/>
      <c r="X82" s="33"/>
      <c r="Y82" s="33"/>
      <c r="Z82" s="33"/>
      <c r="AA82" s="33"/>
      <c r="AB82" s="33"/>
      <c r="AC82" s="33"/>
      <c r="AD82" s="33"/>
      <c r="AE82" s="33"/>
    </row>
    <row r="83" spans="1:65" s="2" customFormat="1" ht="12" customHeight="1">
      <c r="A83" s="33"/>
      <c r="B83" s="34"/>
      <c r="C83" s="28" t="s">
        <v>22</v>
      </c>
      <c r="D83" s="33"/>
      <c r="E83" s="33"/>
      <c r="F83" s="26" t="str">
        <f>F12</f>
        <v>Jindřichův Hradec</v>
      </c>
      <c r="G83" s="33"/>
      <c r="H83" s="33"/>
      <c r="I83" s="94" t="s">
        <v>24</v>
      </c>
      <c r="J83" s="51" t="str">
        <f>IF(J12="","",J12)</f>
        <v>27. 12. 2018</v>
      </c>
      <c r="K83" s="33"/>
      <c r="L83" s="93"/>
      <c r="S83" s="33"/>
      <c r="T83" s="33"/>
      <c r="U83" s="33"/>
      <c r="V83" s="33"/>
      <c r="W83" s="33"/>
      <c r="X83" s="33"/>
      <c r="Y83" s="33"/>
      <c r="Z83" s="33"/>
      <c r="AA83" s="33"/>
      <c r="AB83" s="33"/>
      <c r="AC83" s="33"/>
      <c r="AD83" s="33"/>
      <c r="AE83" s="33"/>
    </row>
    <row r="84" spans="1:65" s="2" customFormat="1" ht="6.95" customHeight="1">
      <c r="A84" s="33"/>
      <c r="B84" s="34"/>
      <c r="C84" s="33"/>
      <c r="D84" s="33"/>
      <c r="E84" s="33"/>
      <c r="F84" s="33"/>
      <c r="G84" s="33"/>
      <c r="H84" s="33"/>
      <c r="I84" s="92"/>
      <c r="J84" s="33"/>
      <c r="K84" s="33"/>
      <c r="L84" s="93"/>
      <c r="S84" s="33"/>
      <c r="T84" s="33"/>
      <c r="U84" s="33"/>
      <c r="V84" s="33"/>
      <c r="W84" s="33"/>
      <c r="X84" s="33"/>
      <c r="Y84" s="33"/>
      <c r="Z84" s="33"/>
      <c r="AA84" s="33"/>
      <c r="AB84" s="33"/>
      <c r="AC84" s="33"/>
      <c r="AD84" s="33"/>
      <c r="AE84" s="33"/>
    </row>
    <row r="85" spans="1:65" s="2" customFormat="1" ht="27.95" customHeight="1">
      <c r="A85" s="33"/>
      <c r="B85" s="34"/>
      <c r="C85" s="28" t="s">
        <v>26</v>
      </c>
      <c r="D85" s="33"/>
      <c r="E85" s="33"/>
      <c r="F85" s="26" t="str">
        <f>E15</f>
        <v xml:space="preserve"> </v>
      </c>
      <c r="G85" s="33"/>
      <c r="H85" s="33"/>
      <c r="I85" s="94" t="s">
        <v>32</v>
      </c>
      <c r="J85" s="31" t="str">
        <f>E21</f>
        <v>ATELIER G+G s.r.o.</v>
      </c>
      <c r="K85" s="33"/>
      <c r="L85" s="93"/>
      <c r="S85" s="33"/>
      <c r="T85" s="33"/>
      <c r="U85" s="33"/>
      <c r="V85" s="33"/>
      <c r="W85" s="33"/>
      <c r="X85" s="33"/>
      <c r="Y85" s="33"/>
      <c r="Z85" s="33"/>
      <c r="AA85" s="33"/>
      <c r="AB85" s="33"/>
      <c r="AC85" s="33"/>
      <c r="AD85" s="33"/>
      <c r="AE85" s="33"/>
    </row>
    <row r="86" spans="1:65" s="2" customFormat="1" ht="15.2" customHeight="1">
      <c r="A86" s="33"/>
      <c r="B86" s="34"/>
      <c r="C86" s="28" t="s">
        <v>30</v>
      </c>
      <c r="D86" s="33"/>
      <c r="E86" s="33"/>
      <c r="F86" s="26" t="str">
        <f>IF(E18="","",E18)</f>
        <v>Vyplň údaj</v>
      </c>
      <c r="G86" s="33"/>
      <c r="H86" s="33"/>
      <c r="I86" s="94" t="s">
        <v>35</v>
      </c>
      <c r="J86" s="31" t="str">
        <f>E24</f>
        <v xml:space="preserve"> </v>
      </c>
      <c r="K86" s="33"/>
      <c r="L86" s="93"/>
      <c r="S86" s="33"/>
      <c r="T86" s="33"/>
      <c r="U86" s="33"/>
      <c r="V86" s="33"/>
      <c r="W86" s="33"/>
      <c r="X86" s="33"/>
      <c r="Y86" s="33"/>
      <c r="Z86" s="33"/>
      <c r="AA86" s="33"/>
      <c r="AB86" s="33"/>
      <c r="AC86" s="33"/>
      <c r="AD86" s="33"/>
      <c r="AE86" s="33"/>
    </row>
    <row r="87" spans="1:65" s="2" customFormat="1" ht="10.35" customHeight="1">
      <c r="A87" s="33"/>
      <c r="B87" s="34"/>
      <c r="C87" s="33"/>
      <c r="D87" s="33"/>
      <c r="E87" s="33"/>
      <c r="F87" s="33"/>
      <c r="G87" s="33"/>
      <c r="H87" s="33"/>
      <c r="I87" s="92"/>
      <c r="J87" s="33"/>
      <c r="K87" s="33"/>
      <c r="L87" s="93"/>
      <c r="S87" s="33"/>
      <c r="T87" s="33"/>
      <c r="U87" s="33"/>
      <c r="V87" s="33"/>
      <c r="W87" s="33"/>
      <c r="X87" s="33"/>
      <c r="Y87" s="33"/>
      <c r="Z87" s="33"/>
      <c r="AA87" s="33"/>
      <c r="AB87" s="33"/>
      <c r="AC87" s="33"/>
      <c r="AD87" s="33"/>
      <c r="AE87" s="33"/>
    </row>
    <row r="88" spans="1:65" s="11" customFormat="1" ht="29.25" customHeight="1">
      <c r="A88" s="128"/>
      <c r="B88" s="129"/>
      <c r="C88" s="130" t="s">
        <v>136</v>
      </c>
      <c r="D88" s="131" t="s">
        <v>57</v>
      </c>
      <c r="E88" s="131" t="s">
        <v>53</v>
      </c>
      <c r="F88" s="131" t="s">
        <v>54</v>
      </c>
      <c r="G88" s="131" t="s">
        <v>137</v>
      </c>
      <c r="H88" s="131" t="s">
        <v>138</v>
      </c>
      <c r="I88" s="132" t="s">
        <v>139</v>
      </c>
      <c r="J88" s="131" t="s">
        <v>109</v>
      </c>
      <c r="K88" s="133" t="s">
        <v>140</v>
      </c>
      <c r="L88" s="134"/>
      <c r="M88" s="58" t="s">
        <v>3</v>
      </c>
      <c r="N88" s="59" t="s">
        <v>42</v>
      </c>
      <c r="O88" s="59" t="s">
        <v>141</v>
      </c>
      <c r="P88" s="59" t="s">
        <v>142</v>
      </c>
      <c r="Q88" s="59" t="s">
        <v>143</v>
      </c>
      <c r="R88" s="59" t="s">
        <v>144</v>
      </c>
      <c r="S88" s="59" t="s">
        <v>145</v>
      </c>
      <c r="T88" s="60" t="s">
        <v>146</v>
      </c>
      <c r="U88" s="128"/>
      <c r="V88" s="128"/>
      <c r="W88" s="128"/>
      <c r="X88" s="128"/>
      <c r="Y88" s="128"/>
      <c r="Z88" s="128"/>
      <c r="AA88" s="128"/>
      <c r="AB88" s="128"/>
      <c r="AC88" s="128"/>
      <c r="AD88" s="128"/>
      <c r="AE88" s="128"/>
    </row>
    <row r="89" spans="1:65" s="2" customFormat="1" ht="22.9" customHeight="1">
      <c r="A89" s="33"/>
      <c r="B89" s="34"/>
      <c r="C89" s="65" t="s">
        <v>147</v>
      </c>
      <c r="D89" s="33"/>
      <c r="E89" s="33"/>
      <c r="F89" s="33"/>
      <c r="G89" s="33"/>
      <c r="H89" s="33"/>
      <c r="I89" s="92"/>
      <c r="J89" s="135">
        <f>BK89</f>
        <v>0</v>
      </c>
      <c r="K89" s="33"/>
      <c r="L89" s="34"/>
      <c r="M89" s="61"/>
      <c r="N89" s="52"/>
      <c r="O89" s="62"/>
      <c r="P89" s="136">
        <f>P90+P108+P116+P128+P140+P147+P152+P157+P161+P171</f>
        <v>0</v>
      </c>
      <c r="Q89" s="62"/>
      <c r="R89" s="136">
        <f>R90+R108+R116+R128+R140+R147+R152+R157+R161+R171</f>
        <v>0</v>
      </c>
      <c r="S89" s="62"/>
      <c r="T89" s="137">
        <f>T90+T108+T116+T128+T140+T147+T152+T157+T161+T171</f>
        <v>0</v>
      </c>
      <c r="U89" s="33"/>
      <c r="V89" s="33"/>
      <c r="W89" s="33"/>
      <c r="X89" s="33"/>
      <c r="Y89" s="33"/>
      <c r="Z89" s="33"/>
      <c r="AA89" s="33"/>
      <c r="AB89" s="33"/>
      <c r="AC89" s="33"/>
      <c r="AD89" s="33"/>
      <c r="AE89" s="33"/>
      <c r="AT89" s="18" t="s">
        <v>71</v>
      </c>
      <c r="AU89" s="18" t="s">
        <v>110</v>
      </c>
      <c r="BK89" s="138">
        <f>BK90+BK108+BK116+BK128+BK140+BK147+BK152+BK157+BK161+BK171</f>
        <v>0</v>
      </c>
    </row>
    <row r="90" spans="1:65" s="12" customFormat="1" ht="25.9" customHeight="1">
      <c r="B90" s="139"/>
      <c r="D90" s="140" t="s">
        <v>71</v>
      </c>
      <c r="E90" s="141" t="s">
        <v>1487</v>
      </c>
      <c r="F90" s="141" t="s">
        <v>2834</v>
      </c>
      <c r="I90" s="142"/>
      <c r="J90" s="143">
        <f>BK90</f>
        <v>0</v>
      </c>
      <c r="L90" s="139"/>
      <c r="M90" s="144"/>
      <c r="N90" s="145"/>
      <c r="O90" s="145"/>
      <c r="P90" s="146">
        <f>SUM(P91:P107)</f>
        <v>0</v>
      </c>
      <c r="Q90" s="145"/>
      <c r="R90" s="146">
        <f>SUM(R91:R107)</f>
        <v>0</v>
      </c>
      <c r="S90" s="145"/>
      <c r="T90" s="147">
        <f>SUM(T91:T107)</f>
        <v>0</v>
      </c>
      <c r="AR90" s="140" t="s">
        <v>80</v>
      </c>
      <c r="AT90" s="148" t="s">
        <v>71</v>
      </c>
      <c r="AU90" s="148" t="s">
        <v>72</v>
      </c>
      <c r="AY90" s="140" t="s">
        <v>150</v>
      </c>
      <c r="BK90" s="149">
        <f>SUM(BK91:BK107)</f>
        <v>0</v>
      </c>
    </row>
    <row r="91" spans="1:65" s="2" customFormat="1" ht="16.5" customHeight="1">
      <c r="A91" s="33"/>
      <c r="B91" s="152"/>
      <c r="C91" s="153" t="s">
        <v>80</v>
      </c>
      <c r="D91" s="153" t="s">
        <v>153</v>
      </c>
      <c r="E91" s="154" t="s">
        <v>2835</v>
      </c>
      <c r="F91" s="155" t="s">
        <v>2836</v>
      </c>
      <c r="G91" s="156" t="s">
        <v>451</v>
      </c>
      <c r="H91" s="157">
        <v>480</v>
      </c>
      <c r="I91" s="158"/>
      <c r="J91" s="159">
        <f t="shared" ref="J91:J107" si="0">ROUND(I91*H91,2)</f>
        <v>0</v>
      </c>
      <c r="K91" s="155" t="s">
        <v>3</v>
      </c>
      <c r="L91" s="34"/>
      <c r="M91" s="160" t="s">
        <v>3</v>
      </c>
      <c r="N91" s="161" t="s">
        <v>43</v>
      </c>
      <c r="O91" s="54"/>
      <c r="P91" s="162">
        <f t="shared" ref="P91:P107" si="1">O91*H91</f>
        <v>0</v>
      </c>
      <c r="Q91" s="162">
        <v>0</v>
      </c>
      <c r="R91" s="162">
        <f t="shared" ref="R91:R107" si="2">Q91*H91</f>
        <v>0</v>
      </c>
      <c r="S91" s="162">
        <v>0</v>
      </c>
      <c r="T91" s="163">
        <f t="shared" ref="T91:T107" si="3">S91*H91</f>
        <v>0</v>
      </c>
      <c r="U91" s="33"/>
      <c r="V91" s="33"/>
      <c r="W91" s="33"/>
      <c r="X91" s="33"/>
      <c r="Y91" s="33"/>
      <c r="Z91" s="33"/>
      <c r="AA91" s="33"/>
      <c r="AB91" s="33"/>
      <c r="AC91" s="33"/>
      <c r="AD91" s="33"/>
      <c r="AE91" s="33"/>
      <c r="AR91" s="164" t="s">
        <v>158</v>
      </c>
      <c r="AT91" s="164" t="s">
        <v>153</v>
      </c>
      <c r="AU91" s="164" t="s">
        <v>80</v>
      </c>
      <c r="AY91" s="18" t="s">
        <v>150</v>
      </c>
      <c r="BE91" s="165">
        <f t="shared" ref="BE91:BE107" si="4">IF(N91="základní",J91,0)</f>
        <v>0</v>
      </c>
      <c r="BF91" s="165">
        <f t="shared" ref="BF91:BF107" si="5">IF(N91="snížená",J91,0)</f>
        <v>0</v>
      </c>
      <c r="BG91" s="165">
        <f t="shared" ref="BG91:BG107" si="6">IF(N91="zákl. přenesená",J91,0)</f>
        <v>0</v>
      </c>
      <c r="BH91" s="165">
        <f t="shared" ref="BH91:BH107" si="7">IF(N91="sníž. přenesená",J91,0)</f>
        <v>0</v>
      </c>
      <c r="BI91" s="165">
        <f t="shared" ref="BI91:BI107" si="8">IF(N91="nulová",J91,0)</f>
        <v>0</v>
      </c>
      <c r="BJ91" s="18" t="s">
        <v>80</v>
      </c>
      <c r="BK91" s="165">
        <f t="shared" ref="BK91:BK107" si="9">ROUND(I91*H91,2)</f>
        <v>0</v>
      </c>
      <c r="BL91" s="18" t="s">
        <v>158</v>
      </c>
      <c r="BM91" s="164" t="s">
        <v>82</v>
      </c>
    </row>
    <row r="92" spans="1:65" s="2" customFormat="1" ht="16.5" customHeight="1">
      <c r="A92" s="33"/>
      <c r="B92" s="152"/>
      <c r="C92" s="153" t="s">
        <v>82</v>
      </c>
      <c r="D92" s="153" t="s">
        <v>153</v>
      </c>
      <c r="E92" s="154" t="s">
        <v>2837</v>
      </c>
      <c r="F92" s="155" t="s">
        <v>2838</v>
      </c>
      <c r="G92" s="156" t="s">
        <v>451</v>
      </c>
      <c r="H92" s="157">
        <v>2080</v>
      </c>
      <c r="I92" s="158"/>
      <c r="J92" s="159">
        <f t="shared" si="0"/>
        <v>0</v>
      </c>
      <c r="K92" s="155" t="s">
        <v>3</v>
      </c>
      <c r="L92" s="34"/>
      <c r="M92" s="160" t="s">
        <v>3</v>
      </c>
      <c r="N92" s="161" t="s">
        <v>43</v>
      </c>
      <c r="O92" s="54"/>
      <c r="P92" s="162">
        <f t="shared" si="1"/>
        <v>0</v>
      </c>
      <c r="Q92" s="162">
        <v>0</v>
      </c>
      <c r="R92" s="162">
        <f t="shared" si="2"/>
        <v>0</v>
      </c>
      <c r="S92" s="162">
        <v>0</v>
      </c>
      <c r="T92" s="163">
        <f t="shared" si="3"/>
        <v>0</v>
      </c>
      <c r="U92" s="33"/>
      <c r="V92" s="33"/>
      <c r="W92" s="33"/>
      <c r="X92" s="33"/>
      <c r="Y92" s="33"/>
      <c r="Z92" s="33"/>
      <c r="AA92" s="33"/>
      <c r="AB92" s="33"/>
      <c r="AC92" s="33"/>
      <c r="AD92" s="33"/>
      <c r="AE92" s="33"/>
      <c r="AR92" s="164" t="s">
        <v>158</v>
      </c>
      <c r="AT92" s="164" t="s">
        <v>153</v>
      </c>
      <c r="AU92" s="164" t="s">
        <v>80</v>
      </c>
      <c r="AY92" s="18" t="s">
        <v>150</v>
      </c>
      <c r="BE92" s="165">
        <f t="shared" si="4"/>
        <v>0</v>
      </c>
      <c r="BF92" s="165">
        <f t="shared" si="5"/>
        <v>0</v>
      </c>
      <c r="BG92" s="165">
        <f t="shared" si="6"/>
        <v>0</v>
      </c>
      <c r="BH92" s="165">
        <f t="shared" si="7"/>
        <v>0</v>
      </c>
      <c r="BI92" s="165">
        <f t="shared" si="8"/>
        <v>0</v>
      </c>
      <c r="BJ92" s="18" t="s">
        <v>80</v>
      </c>
      <c r="BK92" s="165">
        <f t="shared" si="9"/>
        <v>0</v>
      </c>
      <c r="BL92" s="18" t="s">
        <v>158</v>
      </c>
      <c r="BM92" s="164" t="s">
        <v>158</v>
      </c>
    </row>
    <row r="93" spans="1:65" s="2" customFormat="1" ht="16.5" customHeight="1">
      <c r="A93" s="33"/>
      <c r="B93" s="152"/>
      <c r="C93" s="153" t="s">
        <v>151</v>
      </c>
      <c r="D93" s="153" t="s">
        <v>153</v>
      </c>
      <c r="E93" s="154" t="s">
        <v>2839</v>
      </c>
      <c r="F93" s="155" t="s">
        <v>2840</v>
      </c>
      <c r="G93" s="156" t="s">
        <v>451</v>
      </c>
      <c r="H93" s="157">
        <v>1950</v>
      </c>
      <c r="I93" s="158"/>
      <c r="J93" s="159">
        <f t="shared" si="0"/>
        <v>0</v>
      </c>
      <c r="K93" s="155" t="s">
        <v>3</v>
      </c>
      <c r="L93" s="34"/>
      <c r="M93" s="160" t="s">
        <v>3</v>
      </c>
      <c r="N93" s="161" t="s">
        <v>43</v>
      </c>
      <c r="O93" s="54"/>
      <c r="P93" s="162">
        <f t="shared" si="1"/>
        <v>0</v>
      </c>
      <c r="Q93" s="162">
        <v>0</v>
      </c>
      <c r="R93" s="162">
        <f t="shared" si="2"/>
        <v>0</v>
      </c>
      <c r="S93" s="162">
        <v>0</v>
      </c>
      <c r="T93" s="163">
        <f t="shared" si="3"/>
        <v>0</v>
      </c>
      <c r="U93" s="33"/>
      <c r="V93" s="33"/>
      <c r="W93" s="33"/>
      <c r="X93" s="33"/>
      <c r="Y93" s="33"/>
      <c r="Z93" s="33"/>
      <c r="AA93" s="33"/>
      <c r="AB93" s="33"/>
      <c r="AC93" s="33"/>
      <c r="AD93" s="33"/>
      <c r="AE93" s="33"/>
      <c r="AR93" s="164" t="s">
        <v>158</v>
      </c>
      <c r="AT93" s="164" t="s">
        <v>153</v>
      </c>
      <c r="AU93" s="164" t="s">
        <v>80</v>
      </c>
      <c r="AY93" s="18" t="s">
        <v>150</v>
      </c>
      <c r="BE93" s="165">
        <f t="shared" si="4"/>
        <v>0</v>
      </c>
      <c r="BF93" s="165">
        <f t="shared" si="5"/>
        <v>0</v>
      </c>
      <c r="BG93" s="165">
        <f t="shared" si="6"/>
        <v>0</v>
      </c>
      <c r="BH93" s="165">
        <f t="shared" si="7"/>
        <v>0</v>
      </c>
      <c r="BI93" s="165">
        <f t="shared" si="8"/>
        <v>0</v>
      </c>
      <c r="BJ93" s="18" t="s">
        <v>80</v>
      </c>
      <c r="BK93" s="165">
        <f t="shared" si="9"/>
        <v>0</v>
      </c>
      <c r="BL93" s="18" t="s">
        <v>158</v>
      </c>
      <c r="BM93" s="164" t="s">
        <v>182</v>
      </c>
    </row>
    <row r="94" spans="1:65" s="2" customFormat="1" ht="16.5" customHeight="1">
      <c r="A94" s="33"/>
      <c r="B94" s="152"/>
      <c r="C94" s="153" t="s">
        <v>158</v>
      </c>
      <c r="D94" s="153" t="s">
        <v>153</v>
      </c>
      <c r="E94" s="154" t="s">
        <v>2841</v>
      </c>
      <c r="F94" s="155" t="s">
        <v>2842</v>
      </c>
      <c r="G94" s="156" t="s">
        <v>451</v>
      </c>
      <c r="H94" s="157">
        <v>250</v>
      </c>
      <c r="I94" s="158"/>
      <c r="J94" s="159">
        <f t="shared" si="0"/>
        <v>0</v>
      </c>
      <c r="K94" s="155" t="s">
        <v>3</v>
      </c>
      <c r="L94" s="34"/>
      <c r="M94" s="160" t="s">
        <v>3</v>
      </c>
      <c r="N94" s="161" t="s">
        <v>43</v>
      </c>
      <c r="O94" s="54"/>
      <c r="P94" s="162">
        <f t="shared" si="1"/>
        <v>0</v>
      </c>
      <c r="Q94" s="162">
        <v>0</v>
      </c>
      <c r="R94" s="162">
        <f t="shared" si="2"/>
        <v>0</v>
      </c>
      <c r="S94" s="162">
        <v>0</v>
      </c>
      <c r="T94" s="163">
        <f t="shared" si="3"/>
        <v>0</v>
      </c>
      <c r="U94" s="33"/>
      <c r="V94" s="33"/>
      <c r="W94" s="33"/>
      <c r="X94" s="33"/>
      <c r="Y94" s="33"/>
      <c r="Z94" s="33"/>
      <c r="AA94" s="33"/>
      <c r="AB94" s="33"/>
      <c r="AC94" s="33"/>
      <c r="AD94" s="33"/>
      <c r="AE94" s="33"/>
      <c r="AR94" s="164" t="s">
        <v>158</v>
      </c>
      <c r="AT94" s="164" t="s">
        <v>153</v>
      </c>
      <c r="AU94" s="164" t="s">
        <v>80</v>
      </c>
      <c r="AY94" s="18" t="s">
        <v>150</v>
      </c>
      <c r="BE94" s="165">
        <f t="shared" si="4"/>
        <v>0</v>
      </c>
      <c r="BF94" s="165">
        <f t="shared" si="5"/>
        <v>0</v>
      </c>
      <c r="BG94" s="165">
        <f t="shared" si="6"/>
        <v>0</v>
      </c>
      <c r="BH94" s="165">
        <f t="shared" si="7"/>
        <v>0</v>
      </c>
      <c r="BI94" s="165">
        <f t="shared" si="8"/>
        <v>0</v>
      </c>
      <c r="BJ94" s="18" t="s">
        <v>80</v>
      </c>
      <c r="BK94" s="165">
        <f t="shared" si="9"/>
        <v>0</v>
      </c>
      <c r="BL94" s="18" t="s">
        <v>158</v>
      </c>
      <c r="BM94" s="164" t="s">
        <v>197</v>
      </c>
    </row>
    <row r="95" spans="1:65" s="2" customFormat="1" ht="16.5" customHeight="1">
      <c r="A95" s="33"/>
      <c r="B95" s="152"/>
      <c r="C95" s="153" t="s">
        <v>177</v>
      </c>
      <c r="D95" s="153" t="s">
        <v>153</v>
      </c>
      <c r="E95" s="154" t="s">
        <v>2843</v>
      </c>
      <c r="F95" s="155" t="s">
        <v>2844</v>
      </c>
      <c r="G95" s="156" t="s">
        <v>451</v>
      </c>
      <c r="H95" s="157">
        <v>10</v>
      </c>
      <c r="I95" s="158"/>
      <c r="J95" s="159">
        <f t="shared" si="0"/>
        <v>0</v>
      </c>
      <c r="K95" s="155" t="s">
        <v>3</v>
      </c>
      <c r="L95" s="34"/>
      <c r="M95" s="160" t="s">
        <v>3</v>
      </c>
      <c r="N95" s="161" t="s">
        <v>43</v>
      </c>
      <c r="O95" s="54"/>
      <c r="P95" s="162">
        <f t="shared" si="1"/>
        <v>0</v>
      </c>
      <c r="Q95" s="162">
        <v>0</v>
      </c>
      <c r="R95" s="162">
        <f t="shared" si="2"/>
        <v>0</v>
      </c>
      <c r="S95" s="162">
        <v>0</v>
      </c>
      <c r="T95" s="163">
        <f t="shared" si="3"/>
        <v>0</v>
      </c>
      <c r="U95" s="33"/>
      <c r="V95" s="33"/>
      <c r="W95" s="33"/>
      <c r="X95" s="33"/>
      <c r="Y95" s="33"/>
      <c r="Z95" s="33"/>
      <c r="AA95" s="33"/>
      <c r="AB95" s="33"/>
      <c r="AC95" s="33"/>
      <c r="AD95" s="33"/>
      <c r="AE95" s="33"/>
      <c r="AR95" s="164" t="s">
        <v>158</v>
      </c>
      <c r="AT95" s="164" t="s">
        <v>153</v>
      </c>
      <c r="AU95" s="164" t="s">
        <v>80</v>
      </c>
      <c r="AY95" s="18" t="s">
        <v>150</v>
      </c>
      <c r="BE95" s="165">
        <f t="shared" si="4"/>
        <v>0</v>
      </c>
      <c r="BF95" s="165">
        <f t="shared" si="5"/>
        <v>0</v>
      </c>
      <c r="BG95" s="165">
        <f t="shared" si="6"/>
        <v>0</v>
      </c>
      <c r="BH95" s="165">
        <f t="shared" si="7"/>
        <v>0</v>
      </c>
      <c r="BI95" s="165">
        <f t="shared" si="8"/>
        <v>0</v>
      </c>
      <c r="BJ95" s="18" t="s">
        <v>80</v>
      </c>
      <c r="BK95" s="165">
        <f t="shared" si="9"/>
        <v>0</v>
      </c>
      <c r="BL95" s="18" t="s">
        <v>158</v>
      </c>
      <c r="BM95" s="164" t="s">
        <v>208</v>
      </c>
    </row>
    <row r="96" spans="1:65" s="2" customFormat="1" ht="16.5" customHeight="1">
      <c r="A96" s="33"/>
      <c r="B96" s="152"/>
      <c r="C96" s="153" t="s">
        <v>182</v>
      </c>
      <c r="D96" s="153" t="s">
        <v>153</v>
      </c>
      <c r="E96" s="154" t="s">
        <v>2845</v>
      </c>
      <c r="F96" s="155" t="s">
        <v>2846</v>
      </c>
      <c r="G96" s="156" t="s">
        <v>451</v>
      </c>
      <c r="H96" s="157">
        <v>70</v>
      </c>
      <c r="I96" s="158"/>
      <c r="J96" s="159">
        <f t="shared" si="0"/>
        <v>0</v>
      </c>
      <c r="K96" s="155" t="s">
        <v>3</v>
      </c>
      <c r="L96" s="34"/>
      <c r="M96" s="160" t="s">
        <v>3</v>
      </c>
      <c r="N96" s="161" t="s">
        <v>43</v>
      </c>
      <c r="O96" s="54"/>
      <c r="P96" s="162">
        <f t="shared" si="1"/>
        <v>0</v>
      </c>
      <c r="Q96" s="162">
        <v>0</v>
      </c>
      <c r="R96" s="162">
        <f t="shared" si="2"/>
        <v>0</v>
      </c>
      <c r="S96" s="162">
        <v>0</v>
      </c>
      <c r="T96" s="163">
        <f t="shared" si="3"/>
        <v>0</v>
      </c>
      <c r="U96" s="33"/>
      <c r="V96" s="33"/>
      <c r="W96" s="33"/>
      <c r="X96" s="33"/>
      <c r="Y96" s="33"/>
      <c r="Z96" s="33"/>
      <c r="AA96" s="33"/>
      <c r="AB96" s="33"/>
      <c r="AC96" s="33"/>
      <c r="AD96" s="33"/>
      <c r="AE96" s="33"/>
      <c r="AR96" s="164" t="s">
        <v>158</v>
      </c>
      <c r="AT96" s="164" t="s">
        <v>153</v>
      </c>
      <c r="AU96" s="164" t="s">
        <v>80</v>
      </c>
      <c r="AY96" s="18" t="s">
        <v>150</v>
      </c>
      <c r="BE96" s="165">
        <f t="shared" si="4"/>
        <v>0</v>
      </c>
      <c r="BF96" s="165">
        <f t="shared" si="5"/>
        <v>0</v>
      </c>
      <c r="BG96" s="165">
        <f t="shared" si="6"/>
        <v>0</v>
      </c>
      <c r="BH96" s="165">
        <f t="shared" si="7"/>
        <v>0</v>
      </c>
      <c r="BI96" s="165">
        <f t="shared" si="8"/>
        <v>0</v>
      </c>
      <c r="BJ96" s="18" t="s">
        <v>80</v>
      </c>
      <c r="BK96" s="165">
        <f t="shared" si="9"/>
        <v>0</v>
      </c>
      <c r="BL96" s="18" t="s">
        <v>158</v>
      </c>
      <c r="BM96" s="164" t="s">
        <v>221</v>
      </c>
    </row>
    <row r="97" spans="1:65" s="2" customFormat="1" ht="16.5" customHeight="1">
      <c r="A97" s="33"/>
      <c r="B97" s="152"/>
      <c r="C97" s="153" t="s">
        <v>190</v>
      </c>
      <c r="D97" s="153" t="s">
        <v>153</v>
      </c>
      <c r="E97" s="154" t="s">
        <v>2847</v>
      </c>
      <c r="F97" s="155" t="s">
        <v>2848</v>
      </c>
      <c r="G97" s="156" t="s">
        <v>451</v>
      </c>
      <c r="H97" s="157">
        <v>100</v>
      </c>
      <c r="I97" s="158"/>
      <c r="J97" s="159">
        <f t="shared" si="0"/>
        <v>0</v>
      </c>
      <c r="K97" s="155" t="s">
        <v>3</v>
      </c>
      <c r="L97" s="34"/>
      <c r="M97" s="160" t="s">
        <v>3</v>
      </c>
      <c r="N97" s="161" t="s">
        <v>43</v>
      </c>
      <c r="O97" s="54"/>
      <c r="P97" s="162">
        <f t="shared" si="1"/>
        <v>0</v>
      </c>
      <c r="Q97" s="162">
        <v>0</v>
      </c>
      <c r="R97" s="162">
        <f t="shared" si="2"/>
        <v>0</v>
      </c>
      <c r="S97" s="162">
        <v>0</v>
      </c>
      <c r="T97" s="163">
        <f t="shared" si="3"/>
        <v>0</v>
      </c>
      <c r="U97" s="33"/>
      <c r="V97" s="33"/>
      <c r="W97" s="33"/>
      <c r="X97" s="33"/>
      <c r="Y97" s="33"/>
      <c r="Z97" s="33"/>
      <c r="AA97" s="33"/>
      <c r="AB97" s="33"/>
      <c r="AC97" s="33"/>
      <c r="AD97" s="33"/>
      <c r="AE97" s="33"/>
      <c r="AR97" s="164" t="s">
        <v>158</v>
      </c>
      <c r="AT97" s="164" t="s">
        <v>153</v>
      </c>
      <c r="AU97" s="164" t="s">
        <v>80</v>
      </c>
      <c r="AY97" s="18" t="s">
        <v>150</v>
      </c>
      <c r="BE97" s="165">
        <f t="shared" si="4"/>
        <v>0</v>
      </c>
      <c r="BF97" s="165">
        <f t="shared" si="5"/>
        <v>0</v>
      </c>
      <c r="BG97" s="165">
        <f t="shared" si="6"/>
        <v>0</v>
      </c>
      <c r="BH97" s="165">
        <f t="shared" si="7"/>
        <v>0</v>
      </c>
      <c r="BI97" s="165">
        <f t="shared" si="8"/>
        <v>0</v>
      </c>
      <c r="BJ97" s="18" t="s">
        <v>80</v>
      </c>
      <c r="BK97" s="165">
        <f t="shared" si="9"/>
        <v>0</v>
      </c>
      <c r="BL97" s="18" t="s">
        <v>158</v>
      </c>
      <c r="BM97" s="164" t="s">
        <v>237</v>
      </c>
    </row>
    <row r="98" spans="1:65" s="2" customFormat="1" ht="16.5" customHeight="1">
      <c r="A98" s="33"/>
      <c r="B98" s="152"/>
      <c r="C98" s="153" t="s">
        <v>197</v>
      </c>
      <c r="D98" s="153" t="s">
        <v>153</v>
      </c>
      <c r="E98" s="154" t="s">
        <v>2849</v>
      </c>
      <c r="F98" s="155" t="s">
        <v>2850</v>
      </c>
      <c r="G98" s="156" t="s">
        <v>451</v>
      </c>
      <c r="H98" s="157">
        <v>700</v>
      </c>
      <c r="I98" s="158"/>
      <c r="J98" s="159">
        <f t="shared" si="0"/>
        <v>0</v>
      </c>
      <c r="K98" s="155" t="s">
        <v>3</v>
      </c>
      <c r="L98" s="34"/>
      <c r="M98" s="160" t="s">
        <v>3</v>
      </c>
      <c r="N98" s="161" t="s">
        <v>43</v>
      </c>
      <c r="O98" s="54"/>
      <c r="P98" s="162">
        <f t="shared" si="1"/>
        <v>0</v>
      </c>
      <c r="Q98" s="162">
        <v>0</v>
      </c>
      <c r="R98" s="162">
        <f t="shared" si="2"/>
        <v>0</v>
      </c>
      <c r="S98" s="162">
        <v>0</v>
      </c>
      <c r="T98" s="163">
        <f t="shared" si="3"/>
        <v>0</v>
      </c>
      <c r="U98" s="33"/>
      <c r="V98" s="33"/>
      <c r="W98" s="33"/>
      <c r="X98" s="33"/>
      <c r="Y98" s="33"/>
      <c r="Z98" s="33"/>
      <c r="AA98" s="33"/>
      <c r="AB98" s="33"/>
      <c r="AC98" s="33"/>
      <c r="AD98" s="33"/>
      <c r="AE98" s="33"/>
      <c r="AR98" s="164" t="s">
        <v>158</v>
      </c>
      <c r="AT98" s="164" t="s">
        <v>153</v>
      </c>
      <c r="AU98" s="164" t="s">
        <v>80</v>
      </c>
      <c r="AY98" s="18" t="s">
        <v>150</v>
      </c>
      <c r="BE98" s="165">
        <f t="shared" si="4"/>
        <v>0</v>
      </c>
      <c r="BF98" s="165">
        <f t="shared" si="5"/>
        <v>0</v>
      </c>
      <c r="BG98" s="165">
        <f t="shared" si="6"/>
        <v>0</v>
      </c>
      <c r="BH98" s="165">
        <f t="shared" si="7"/>
        <v>0</v>
      </c>
      <c r="BI98" s="165">
        <f t="shared" si="8"/>
        <v>0</v>
      </c>
      <c r="BJ98" s="18" t="s">
        <v>80</v>
      </c>
      <c r="BK98" s="165">
        <f t="shared" si="9"/>
        <v>0</v>
      </c>
      <c r="BL98" s="18" t="s">
        <v>158</v>
      </c>
      <c r="BM98" s="164" t="s">
        <v>246</v>
      </c>
    </row>
    <row r="99" spans="1:65" s="2" customFormat="1" ht="24" customHeight="1">
      <c r="A99" s="33"/>
      <c r="B99" s="152"/>
      <c r="C99" s="153" t="s">
        <v>203</v>
      </c>
      <c r="D99" s="153" t="s">
        <v>153</v>
      </c>
      <c r="E99" s="154" t="s">
        <v>2851</v>
      </c>
      <c r="F99" s="155" t="s">
        <v>2852</v>
      </c>
      <c r="G99" s="156" t="s">
        <v>451</v>
      </c>
      <c r="H99" s="157">
        <v>1890</v>
      </c>
      <c r="I99" s="158"/>
      <c r="J99" s="159">
        <f t="shared" si="0"/>
        <v>0</v>
      </c>
      <c r="K99" s="155" t="s">
        <v>3</v>
      </c>
      <c r="L99" s="34"/>
      <c r="M99" s="160" t="s">
        <v>3</v>
      </c>
      <c r="N99" s="161" t="s">
        <v>43</v>
      </c>
      <c r="O99" s="54"/>
      <c r="P99" s="162">
        <f t="shared" si="1"/>
        <v>0</v>
      </c>
      <c r="Q99" s="162">
        <v>0</v>
      </c>
      <c r="R99" s="162">
        <f t="shared" si="2"/>
        <v>0</v>
      </c>
      <c r="S99" s="162">
        <v>0</v>
      </c>
      <c r="T99" s="163">
        <f t="shared" si="3"/>
        <v>0</v>
      </c>
      <c r="U99" s="33"/>
      <c r="V99" s="33"/>
      <c r="W99" s="33"/>
      <c r="X99" s="33"/>
      <c r="Y99" s="33"/>
      <c r="Z99" s="33"/>
      <c r="AA99" s="33"/>
      <c r="AB99" s="33"/>
      <c r="AC99" s="33"/>
      <c r="AD99" s="33"/>
      <c r="AE99" s="33"/>
      <c r="AR99" s="164" t="s">
        <v>158</v>
      </c>
      <c r="AT99" s="164" t="s">
        <v>153</v>
      </c>
      <c r="AU99" s="164" t="s">
        <v>80</v>
      </c>
      <c r="AY99" s="18" t="s">
        <v>150</v>
      </c>
      <c r="BE99" s="165">
        <f t="shared" si="4"/>
        <v>0</v>
      </c>
      <c r="BF99" s="165">
        <f t="shared" si="5"/>
        <v>0</v>
      </c>
      <c r="BG99" s="165">
        <f t="shared" si="6"/>
        <v>0</v>
      </c>
      <c r="BH99" s="165">
        <f t="shared" si="7"/>
        <v>0</v>
      </c>
      <c r="BI99" s="165">
        <f t="shared" si="8"/>
        <v>0</v>
      </c>
      <c r="BJ99" s="18" t="s">
        <v>80</v>
      </c>
      <c r="BK99" s="165">
        <f t="shared" si="9"/>
        <v>0</v>
      </c>
      <c r="BL99" s="18" t="s">
        <v>158</v>
      </c>
      <c r="BM99" s="164" t="s">
        <v>257</v>
      </c>
    </row>
    <row r="100" spans="1:65" s="2" customFormat="1" ht="24" customHeight="1">
      <c r="A100" s="33"/>
      <c r="B100" s="152"/>
      <c r="C100" s="153" t="s">
        <v>208</v>
      </c>
      <c r="D100" s="153" t="s">
        <v>153</v>
      </c>
      <c r="E100" s="154" t="s">
        <v>2853</v>
      </c>
      <c r="F100" s="155" t="s">
        <v>2854</v>
      </c>
      <c r="G100" s="156" t="s">
        <v>451</v>
      </c>
      <c r="H100" s="157">
        <v>1280</v>
      </c>
      <c r="I100" s="158"/>
      <c r="J100" s="159">
        <f t="shared" si="0"/>
        <v>0</v>
      </c>
      <c r="K100" s="155" t="s">
        <v>3</v>
      </c>
      <c r="L100" s="34"/>
      <c r="M100" s="160" t="s">
        <v>3</v>
      </c>
      <c r="N100" s="161" t="s">
        <v>43</v>
      </c>
      <c r="O100" s="54"/>
      <c r="P100" s="162">
        <f t="shared" si="1"/>
        <v>0</v>
      </c>
      <c r="Q100" s="162">
        <v>0</v>
      </c>
      <c r="R100" s="162">
        <f t="shared" si="2"/>
        <v>0</v>
      </c>
      <c r="S100" s="162">
        <v>0</v>
      </c>
      <c r="T100" s="163">
        <f t="shared" si="3"/>
        <v>0</v>
      </c>
      <c r="U100" s="33"/>
      <c r="V100" s="33"/>
      <c r="W100" s="33"/>
      <c r="X100" s="33"/>
      <c r="Y100" s="33"/>
      <c r="Z100" s="33"/>
      <c r="AA100" s="33"/>
      <c r="AB100" s="33"/>
      <c r="AC100" s="33"/>
      <c r="AD100" s="33"/>
      <c r="AE100" s="33"/>
      <c r="AR100" s="164" t="s">
        <v>158</v>
      </c>
      <c r="AT100" s="164" t="s">
        <v>153</v>
      </c>
      <c r="AU100" s="164" t="s">
        <v>80</v>
      </c>
      <c r="AY100" s="18" t="s">
        <v>150</v>
      </c>
      <c r="BE100" s="165">
        <f t="shared" si="4"/>
        <v>0</v>
      </c>
      <c r="BF100" s="165">
        <f t="shared" si="5"/>
        <v>0</v>
      </c>
      <c r="BG100" s="165">
        <f t="shared" si="6"/>
        <v>0</v>
      </c>
      <c r="BH100" s="165">
        <f t="shared" si="7"/>
        <v>0</v>
      </c>
      <c r="BI100" s="165">
        <f t="shared" si="8"/>
        <v>0</v>
      </c>
      <c r="BJ100" s="18" t="s">
        <v>80</v>
      </c>
      <c r="BK100" s="165">
        <f t="shared" si="9"/>
        <v>0</v>
      </c>
      <c r="BL100" s="18" t="s">
        <v>158</v>
      </c>
      <c r="BM100" s="164" t="s">
        <v>267</v>
      </c>
    </row>
    <row r="101" spans="1:65" s="2" customFormat="1" ht="24" customHeight="1">
      <c r="A101" s="33"/>
      <c r="B101" s="152"/>
      <c r="C101" s="153" t="s">
        <v>213</v>
      </c>
      <c r="D101" s="153" t="s">
        <v>153</v>
      </c>
      <c r="E101" s="154" t="s">
        <v>2855</v>
      </c>
      <c r="F101" s="155" t="s">
        <v>2856</v>
      </c>
      <c r="G101" s="156" t="s">
        <v>451</v>
      </c>
      <c r="H101" s="157">
        <v>35</v>
      </c>
      <c r="I101" s="158"/>
      <c r="J101" s="159">
        <f t="shared" si="0"/>
        <v>0</v>
      </c>
      <c r="K101" s="155" t="s">
        <v>3</v>
      </c>
      <c r="L101" s="34"/>
      <c r="M101" s="160" t="s">
        <v>3</v>
      </c>
      <c r="N101" s="161" t="s">
        <v>43</v>
      </c>
      <c r="O101" s="54"/>
      <c r="P101" s="162">
        <f t="shared" si="1"/>
        <v>0</v>
      </c>
      <c r="Q101" s="162">
        <v>0</v>
      </c>
      <c r="R101" s="162">
        <f t="shared" si="2"/>
        <v>0</v>
      </c>
      <c r="S101" s="162">
        <v>0</v>
      </c>
      <c r="T101" s="163">
        <f t="shared" si="3"/>
        <v>0</v>
      </c>
      <c r="U101" s="33"/>
      <c r="V101" s="33"/>
      <c r="W101" s="33"/>
      <c r="X101" s="33"/>
      <c r="Y101" s="33"/>
      <c r="Z101" s="33"/>
      <c r="AA101" s="33"/>
      <c r="AB101" s="33"/>
      <c r="AC101" s="33"/>
      <c r="AD101" s="33"/>
      <c r="AE101" s="33"/>
      <c r="AR101" s="164" t="s">
        <v>158</v>
      </c>
      <c r="AT101" s="164" t="s">
        <v>153</v>
      </c>
      <c r="AU101" s="164" t="s">
        <v>80</v>
      </c>
      <c r="AY101" s="18" t="s">
        <v>150</v>
      </c>
      <c r="BE101" s="165">
        <f t="shared" si="4"/>
        <v>0</v>
      </c>
      <c r="BF101" s="165">
        <f t="shared" si="5"/>
        <v>0</v>
      </c>
      <c r="BG101" s="165">
        <f t="shared" si="6"/>
        <v>0</v>
      </c>
      <c r="BH101" s="165">
        <f t="shared" si="7"/>
        <v>0</v>
      </c>
      <c r="BI101" s="165">
        <f t="shared" si="8"/>
        <v>0</v>
      </c>
      <c r="BJ101" s="18" t="s">
        <v>80</v>
      </c>
      <c r="BK101" s="165">
        <f t="shared" si="9"/>
        <v>0</v>
      </c>
      <c r="BL101" s="18" t="s">
        <v>158</v>
      </c>
      <c r="BM101" s="164" t="s">
        <v>276</v>
      </c>
    </row>
    <row r="102" spans="1:65" s="2" customFormat="1" ht="24" customHeight="1">
      <c r="A102" s="33"/>
      <c r="B102" s="152"/>
      <c r="C102" s="153" t="s">
        <v>221</v>
      </c>
      <c r="D102" s="153" t="s">
        <v>153</v>
      </c>
      <c r="E102" s="154" t="s">
        <v>2857</v>
      </c>
      <c r="F102" s="155" t="s">
        <v>2858</v>
      </c>
      <c r="G102" s="156" t="s">
        <v>451</v>
      </c>
      <c r="H102" s="157">
        <v>250</v>
      </c>
      <c r="I102" s="158"/>
      <c r="J102" s="159">
        <f t="shared" si="0"/>
        <v>0</v>
      </c>
      <c r="K102" s="155" t="s">
        <v>3</v>
      </c>
      <c r="L102" s="34"/>
      <c r="M102" s="160" t="s">
        <v>3</v>
      </c>
      <c r="N102" s="161" t="s">
        <v>43</v>
      </c>
      <c r="O102" s="54"/>
      <c r="P102" s="162">
        <f t="shared" si="1"/>
        <v>0</v>
      </c>
      <c r="Q102" s="162">
        <v>0</v>
      </c>
      <c r="R102" s="162">
        <f t="shared" si="2"/>
        <v>0</v>
      </c>
      <c r="S102" s="162">
        <v>0</v>
      </c>
      <c r="T102" s="163">
        <f t="shared" si="3"/>
        <v>0</v>
      </c>
      <c r="U102" s="33"/>
      <c r="V102" s="33"/>
      <c r="W102" s="33"/>
      <c r="X102" s="33"/>
      <c r="Y102" s="33"/>
      <c r="Z102" s="33"/>
      <c r="AA102" s="33"/>
      <c r="AB102" s="33"/>
      <c r="AC102" s="33"/>
      <c r="AD102" s="33"/>
      <c r="AE102" s="33"/>
      <c r="AR102" s="164" t="s">
        <v>158</v>
      </c>
      <c r="AT102" s="164" t="s">
        <v>153</v>
      </c>
      <c r="AU102" s="164" t="s">
        <v>80</v>
      </c>
      <c r="AY102" s="18" t="s">
        <v>150</v>
      </c>
      <c r="BE102" s="165">
        <f t="shared" si="4"/>
        <v>0</v>
      </c>
      <c r="BF102" s="165">
        <f t="shared" si="5"/>
        <v>0</v>
      </c>
      <c r="BG102" s="165">
        <f t="shared" si="6"/>
        <v>0</v>
      </c>
      <c r="BH102" s="165">
        <f t="shared" si="7"/>
        <v>0</v>
      </c>
      <c r="BI102" s="165">
        <f t="shared" si="8"/>
        <v>0</v>
      </c>
      <c r="BJ102" s="18" t="s">
        <v>80</v>
      </c>
      <c r="BK102" s="165">
        <f t="shared" si="9"/>
        <v>0</v>
      </c>
      <c r="BL102" s="18" t="s">
        <v>158</v>
      </c>
      <c r="BM102" s="164" t="s">
        <v>290</v>
      </c>
    </row>
    <row r="103" spans="1:65" s="2" customFormat="1" ht="24" customHeight="1">
      <c r="A103" s="33"/>
      <c r="B103" s="152"/>
      <c r="C103" s="153" t="s">
        <v>232</v>
      </c>
      <c r="D103" s="153" t="s">
        <v>153</v>
      </c>
      <c r="E103" s="154" t="s">
        <v>2859</v>
      </c>
      <c r="F103" s="155" t="s">
        <v>2860</v>
      </c>
      <c r="G103" s="156" t="s">
        <v>451</v>
      </c>
      <c r="H103" s="157">
        <v>70</v>
      </c>
      <c r="I103" s="158"/>
      <c r="J103" s="159">
        <f t="shared" si="0"/>
        <v>0</v>
      </c>
      <c r="K103" s="155" t="s">
        <v>3</v>
      </c>
      <c r="L103" s="34"/>
      <c r="M103" s="160" t="s">
        <v>3</v>
      </c>
      <c r="N103" s="161" t="s">
        <v>43</v>
      </c>
      <c r="O103" s="54"/>
      <c r="P103" s="162">
        <f t="shared" si="1"/>
        <v>0</v>
      </c>
      <c r="Q103" s="162">
        <v>0</v>
      </c>
      <c r="R103" s="162">
        <f t="shared" si="2"/>
        <v>0</v>
      </c>
      <c r="S103" s="162">
        <v>0</v>
      </c>
      <c r="T103" s="163">
        <f t="shared" si="3"/>
        <v>0</v>
      </c>
      <c r="U103" s="33"/>
      <c r="V103" s="33"/>
      <c r="W103" s="33"/>
      <c r="X103" s="33"/>
      <c r="Y103" s="33"/>
      <c r="Z103" s="33"/>
      <c r="AA103" s="33"/>
      <c r="AB103" s="33"/>
      <c r="AC103" s="33"/>
      <c r="AD103" s="33"/>
      <c r="AE103" s="33"/>
      <c r="AR103" s="164" t="s">
        <v>158</v>
      </c>
      <c r="AT103" s="164" t="s">
        <v>153</v>
      </c>
      <c r="AU103" s="164" t="s">
        <v>80</v>
      </c>
      <c r="AY103" s="18" t="s">
        <v>150</v>
      </c>
      <c r="BE103" s="165">
        <f t="shared" si="4"/>
        <v>0</v>
      </c>
      <c r="BF103" s="165">
        <f t="shared" si="5"/>
        <v>0</v>
      </c>
      <c r="BG103" s="165">
        <f t="shared" si="6"/>
        <v>0</v>
      </c>
      <c r="BH103" s="165">
        <f t="shared" si="7"/>
        <v>0</v>
      </c>
      <c r="BI103" s="165">
        <f t="shared" si="8"/>
        <v>0</v>
      </c>
      <c r="BJ103" s="18" t="s">
        <v>80</v>
      </c>
      <c r="BK103" s="165">
        <f t="shared" si="9"/>
        <v>0</v>
      </c>
      <c r="BL103" s="18" t="s">
        <v>158</v>
      </c>
      <c r="BM103" s="164" t="s">
        <v>303</v>
      </c>
    </row>
    <row r="104" spans="1:65" s="2" customFormat="1" ht="24" customHeight="1">
      <c r="A104" s="33"/>
      <c r="B104" s="152"/>
      <c r="C104" s="153" t="s">
        <v>237</v>
      </c>
      <c r="D104" s="153" t="s">
        <v>153</v>
      </c>
      <c r="E104" s="154" t="s">
        <v>2861</v>
      </c>
      <c r="F104" s="155" t="s">
        <v>2862</v>
      </c>
      <c r="G104" s="156" t="s">
        <v>451</v>
      </c>
      <c r="H104" s="157">
        <v>100</v>
      </c>
      <c r="I104" s="158"/>
      <c r="J104" s="159">
        <f t="shared" si="0"/>
        <v>0</v>
      </c>
      <c r="K104" s="155" t="s">
        <v>3</v>
      </c>
      <c r="L104" s="34"/>
      <c r="M104" s="160" t="s">
        <v>3</v>
      </c>
      <c r="N104" s="161" t="s">
        <v>43</v>
      </c>
      <c r="O104" s="54"/>
      <c r="P104" s="162">
        <f t="shared" si="1"/>
        <v>0</v>
      </c>
      <c r="Q104" s="162">
        <v>0</v>
      </c>
      <c r="R104" s="162">
        <f t="shared" si="2"/>
        <v>0</v>
      </c>
      <c r="S104" s="162">
        <v>0</v>
      </c>
      <c r="T104" s="163">
        <f t="shared" si="3"/>
        <v>0</v>
      </c>
      <c r="U104" s="33"/>
      <c r="V104" s="33"/>
      <c r="W104" s="33"/>
      <c r="X104" s="33"/>
      <c r="Y104" s="33"/>
      <c r="Z104" s="33"/>
      <c r="AA104" s="33"/>
      <c r="AB104" s="33"/>
      <c r="AC104" s="33"/>
      <c r="AD104" s="33"/>
      <c r="AE104" s="33"/>
      <c r="AR104" s="164" t="s">
        <v>158</v>
      </c>
      <c r="AT104" s="164" t="s">
        <v>153</v>
      </c>
      <c r="AU104" s="164" t="s">
        <v>80</v>
      </c>
      <c r="AY104" s="18" t="s">
        <v>150</v>
      </c>
      <c r="BE104" s="165">
        <f t="shared" si="4"/>
        <v>0</v>
      </c>
      <c r="BF104" s="165">
        <f t="shared" si="5"/>
        <v>0</v>
      </c>
      <c r="BG104" s="165">
        <f t="shared" si="6"/>
        <v>0</v>
      </c>
      <c r="BH104" s="165">
        <f t="shared" si="7"/>
        <v>0</v>
      </c>
      <c r="BI104" s="165">
        <f t="shared" si="8"/>
        <v>0</v>
      </c>
      <c r="BJ104" s="18" t="s">
        <v>80</v>
      </c>
      <c r="BK104" s="165">
        <f t="shared" si="9"/>
        <v>0</v>
      </c>
      <c r="BL104" s="18" t="s">
        <v>158</v>
      </c>
      <c r="BM104" s="164" t="s">
        <v>334</v>
      </c>
    </row>
    <row r="105" spans="1:65" s="2" customFormat="1" ht="16.5" customHeight="1">
      <c r="A105" s="33"/>
      <c r="B105" s="152"/>
      <c r="C105" s="153" t="s">
        <v>9</v>
      </c>
      <c r="D105" s="153" t="s">
        <v>153</v>
      </c>
      <c r="E105" s="154" t="s">
        <v>2863</v>
      </c>
      <c r="F105" s="155" t="s">
        <v>2864</v>
      </c>
      <c r="G105" s="156" t="s">
        <v>451</v>
      </c>
      <c r="H105" s="157">
        <v>1350</v>
      </c>
      <c r="I105" s="158"/>
      <c r="J105" s="159">
        <f t="shared" si="0"/>
        <v>0</v>
      </c>
      <c r="K105" s="155" t="s">
        <v>3</v>
      </c>
      <c r="L105" s="34"/>
      <c r="M105" s="160" t="s">
        <v>3</v>
      </c>
      <c r="N105" s="161" t="s">
        <v>43</v>
      </c>
      <c r="O105" s="54"/>
      <c r="P105" s="162">
        <f t="shared" si="1"/>
        <v>0</v>
      </c>
      <c r="Q105" s="162">
        <v>0</v>
      </c>
      <c r="R105" s="162">
        <f t="shared" si="2"/>
        <v>0</v>
      </c>
      <c r="S105" s="162">
        <v>0</v>
      </c>
      <c r="T105" s="163">
        <f t="shared" si="3"/>
        <v>0</v>
      </c>
      <c r="U105" s="33"/>
      <c r="V105" s="33"/>
      <c r="W105" s="33"/>
      <c r="X105" s="33"/>
      <c r="Y105" s="33"/>
      <c r="Z105" s="33"/>
      <c r="AA105" s="33"/>
      <c r="AB105" s="33"/>
      <c r="AC105" s="33"/>
      <c r="AD105" s="33"/>
      <c r="AE105" s="33"/>
      <c r="AR105" s="164" t="s">
        <v>158</v>
      </c>
      <c r="AT105" s="164" t="s">
        <v>153</v>
      </c>
      <c r="AU105" s="164" t="s">
        <v>80</v>
      </c>
      <c r="AY105" s="18" t="s">
        <v>150</v>
      </c>
      <c r="BE105" s="165">
        <f t="shared" si="4"/>
        <v>0</v>
      </c>
      <c r="BF105" s="165">
        <f t="shared" si="5"/>
        <v>0</v>
      </c>
      <c r="BG105" s="165">
        <f t="shared" si="6"/>
        <v>0</v>
      </c>
      <c r="BH105" s="165">
        <f t="shared" si="7"/>
        <v>0</v>
      </c>
      <c r="BI105" s="165">
        <f t="shared" si="8"/>
        <v>0</v>
      </c>
      <c r="BJ105" s="18" t="s">
        <v>80</v>
      </c>
      <c r="BK105" s="165">
        <f t="shared" si="9"/>
        <v>0</v>
      </c>
      <c r="BL105" s="18" t="s">
        <v>158</v>
      </c>
      <c r="BM105" s="164" t="s">
        <v>405</v>
      </c>
    </row>
    <row r="106" spans="1:65" s="2" customFormat="1" ht="16.5" customHeight="1">
      <c r="A106" s="33"/>
      <c r="B106" s="152"/>
      <c r="C106" s="153" t="s">
        <v>246</v>
      </c>
      <c r="D106" s="153" t="s">
        <v>153</v>
      </c>
      <c r="E106" s="154" t="s">
        <v>2865</v>
      </c>
      <c r="F106" s="155" t="s">
        <v>2866</v>
      </c>
      <c r="G106" s="156" t="s">
        <v>451</v>
      </c>
      <c r="H106" s="157">
        <v>200</v>
      </c>
      <c r="I106" s="158"/>
      <c r="J106" s="159">
        <f t="shared" si="0"/>
        <v>0</v>
      </c>
      <c r="K106" s="155" t="s">
        <v>3</v>
      </c>
      <c r="L106" s="34"/>
      <c r="M106" s="160" t="s">
        <v>3</v>
      </c>
      <c r="N106" s="161" t="s">
        <v>43</v>
      </c>
      <c r="O106" s="54"/>
      <c r="P106" s="162">
        <f t="shared" si="1"/>
        <v>0</v>
      </c>
      <c r="Q106" s="162">
        <v>0</v>
      </c>
      <c r="R106" s="162">
        <f t="shared" si="2"/>
        <v>0</v>
      </c>
      <c r="S106" s="162">
        <v>0</v>
      </c>
      <c r="T106" s="163">
        <f t="shared" si="3"/>
        <v>0</v>
      </c>
      <c r="U106" s="33"/>
      <c r="V106" s="33"/>
      <c r="W106" s="33"/>
      <c r="X106" s="33"/>
      <c r="Y106" s="33"/>
      <c r="Z106" s="33"/>
      <c r="AA106" s="33"/>
      <c r="AB106" s="33"/>
      <c r="AC106" s="33"/>
      <c r="AD106" s="33"/>
      <c r="AE106" s="33"/>
      <c r="AR106" s="164" t="s">
        <v>158</v>
      </c>
      <c r="AT106" s="164" t="s">
        <v>153</v>
      </c>
      <c r="AU106" s="164" t="s">
        <v>80</v>
      </c>
      <c r="AY106" s="18" t="s">
        <v>150</v>
      </c>
      <c r="BE106" s="165">
        <f t="shared" si="4"/>
        <v>0</v>
      </c>
      <c r="BF106" s="165">
        <f t="shared" si="5"/>
        <v>0</v>
      </c>
      <c r="BG106" s="165">
        <f t="shared" si="6"/>
        <v>0</v>
      </c>
      <c r="BH106" s="165">
        <f t="shared" si="7"/>
        <v>0</v>
      </c>
      <c r="BI106" s="165">
        <f t="shared" si="8"/>
        <v>0</v>
      </c>
      <c r="BJ106" s="18" t="s">
        <v>80</v>
      </c>
      <c r="BK106" s="165">
        <f t="shared" si="9"/>
        <v>0</v>
      </c>
      <c r="BL106" s="18" t="s">
        <v>158</v>
      </c>
      <c r="BM106" s="164" t="s">
        <v>434</v>
      </c>
    </row>
    <row r="107" spans="1:65" s="2" customFormat="1" ht="16.5" customHeight="1">
      <c r="A107" s="33"/>
      <c r="B107" s="152"/>
      <c r="C107" s="153" t="s">
        <v>252</v>
      </c>
      <c r="D107" s="153" t="s">
        <v>153</v>
      </c>
      <c r="E107" s="154" t="s">
        <v>2867</v>
      </c>
      <c r="F107" s="155" t="s">
        <v>2868</v>
      </c>
      <c r="G107" s="156" t="s">
        <v>451</v>
      </c>
      <c r="H107" s="157">
        <v>20</v>
      </c>
      <c r="I107" s="158"/>
      <c r="J107" s="159">
        <f t="shared" si="0"/>
        <v>0</v>
      </c>
      <c r="K107" s="155" t="s">
        <v>3</v>
      </c>
      <c r="L107" s="34"/>
      <c r="M107" s="160" t="s">
        <v>3</v>
      </c>
      <c r="N107" s="161" t="s">
        <v>43</v>
      </c>
      <c r="O107" s="54"/>
      <c r="P107" s="162">
        <f t="shared" si="1"/>
        <v>0</v>
      </c>
      <c r="Q107" s="162">
        <v>0</v>
      </c>
      <c r="R107" s="162">
        <f t="shared" si="2"/>
        <v>0</v>
      </c>
      <c r="S107" s="162">
        <v>0</v>
      </c>
      <c r="T107" s="163">
        <f t="shared" si="3"/>
        <v>0</v>
      </c>
      <c r="U107" s="33"/>
      <c r="V107" s="33"/>
      <c r="W107" s="33"/>
      <c r="X107" s="33"/>
      <c r="Y107" s="33"/>
      <c r="Z107" s="33"/>
      <c r="AA107" s="33"/>
      <c r="AB107" s="33"/>
      <c r="AC107" s="33"/>
      <c r="AD107" s="33"/>
      <c r="AE107" s="33"/>
      <c r="AR107" s="164" t="s">
        <v>158</v>
      </c>
      <c r="AT107" s="164" t="s">
        <v>153</v>
      </c>
      <c r="AU107" s="164" t="s">
        <v>80</v>
      </c>
      <c r="AY107" s="18" t="s">
        <v>150</v>
      </c>
      <c r="BE107" s="165">
        <f t="shared" si="4"/>
        <v>0</v>
      </c>
      <c r="BF107" s="165">
        <f t="shared" si="5"/>
        <v>0</v>
      </c>
      <c r="BG107" s="165">
        <f t="shared" si="6"/>
        <v>0</v>
      </c>
      <c r="BH107" s="165">
        <f t="shared" si="7"/>
        <v>0</v>
      </c>
      <c r="BI107" s="165">
        <f t="shared" si="8"/>
        <v>0</v>
      </c>
      <c r="BJ107" s="18" t="s">
        <v>80</v>
      </c>
      <c r="BK107" s="165">
        <f t="shared" si="9"/>
        <v>0</v>
      </c>
      <c r="BL107" s="18" t="s">
        <v>158</v>
      </c>
      <c r="BM107" s="164" t="s">
        <v>448</v>
      </c>
    </row>
    <row r="108" spans="1:65" s="12" customFormat="1" ht="25.9" customHeight="1">
      <c r="B108" s="139"/>
      <c r="D108" s="140" t="s">
        <v>71</v>
      </c>
      <c r="E108" s="141" t="s">
        <v>1514</v>
      </c>
      <c r="F108" s="141" t="s">
        <v>2869</v>
      </c>
      <c r="I108" s="142"/>
      <c r="J108" s="143">
        <f>BK108</f>
        <v>0</v>
      </c>
      <c r="L108" s="139"/>
      <c r="M108" s="144"/>
      <c r="N108" s="145"/>
      <c r="O108" s="145"/>
      <c r="P108" s="146">
        <f>SUM(P109:P115)</f>
        <v>0</v>
      </c>
      <c r="Q108" s="145"/>
      <c r="R108" s="146">
        <f>SUM(R109:R115)</f>
        <v>0</v>
      </c>
      <c r="S108" s="145"/>
      <c r="T108" s="147">
        <f>SUM(T109:T115)</f>
        <v>0</v>
      </c>
      <c r="AR108" s="140" t="s">
        <v>80</v>
      </c>
      <c r="AT108" s="148" t="s">
        <v>71</v>
      </c>
      <c r="AU108" s="148" t="s">
        <v>72</v>
      </c>
      <c r="AY108" s="140" t="s">
        <v>150</v>
      </c>
      <c r="BK108" s="149">
        <f>SUM(BK109:BK115)</f>
        <v>0</v>
      </c>
    </row>
    <row r="109" spans="1:65" s="2" customFormat="1" ht="36" customHeight="1">
      <c r="A109" s="33"/>
      <c r="B109" s="152"/>
      <c r="C109" s="153" t="s">
        <v>257</v>
      </c>
      <c r="D109" s="153" t="s">
        <v>153</v>
      </c>
      <c r="E109" s="154" t="s">
        <v>2870</v>
      </c>
      <c r="F109" s="155" t="s">
        <v>2871</v>
      </c>
      <c r="G109" s="156" t="s">
        <v>1490</v>
      </c>
      <c r="H109" s="157">
        <v>35</v>
      </c>
      <c r="I109" s="158"/>
      <c r="J109" s="159">
        <f t="shared" ref="J109:J115" si="10">ROUND(I109*H109,2)</f>
        <v>0</v>
      </c>
      <c r="K109" s="155" t="s">
        <v>3</v>
      </c>
      <c r="L109" s="34"/>
      <c r="M109" s="160" t="s">
        <v>3</v>
      </c>
      <c r="N109" s="161" t="s">
        <v>43</v>
      </c>
      <c r="O109" s="54"/>
      <c r="P109" s="162">
        <f t="shared" ref="P109:P115" si="11">O109*H109</f>
        <v>0</v>
      </c>
      <c r="Q109" s="162">
        <v>0</v>
      </c>
      <c r="R109" s="162">
        <f t="shared" ref="R109:R115" si="12">Q109*H109</f>
        <v>0</v>
      </c>
      <c r="S109" s="162">
        <v>0</v>
      </c>
      <c r="T109" s="163">
        <f t="shared" ref="T109:T115" si="13">S109*H109</f>
        <v>0</v>
      </c>
      <c r="U109" s="33"/>
      <c r="V109" s="33"/>
      <c r="W109" s="33"/>
      <c r="X109" s="33"/>
      <c r="Y109" s="33"/>
      <c r="Z109" s="33"/>
      <c r="AA109" s="33"/>
      <c r="AB109" s="33"/>
      <c r="AC109" s="33"/>
      <c r="AD109" s="33"/>
      <c r="AE109" s="33"/>
      <c r="AR109" s="164" t="s">
        <v>158</v>
      </c>
      <c r="AT109" s="164" t="s">
        <v>153</v>
      </c>
      <c r="AU109" s="164" t="s">
        <v>80</v>
      </c>
      <c r="AY109" s="18" t="s">
        <v>150</v>
      </c>
      <c r="BE109" s="165">
        <f t="shared" ref="BE109:BE115" si="14">IF(N109="základní",J109,0)</f>
        <v>0</v>
      </c>
      <c r="BF109" s="165">
        <f t="shared" ref="BF109:BF115" si="15">IF(N109="snížená",J109,0)</f>
        <v>0</v>
      </c>
      <c r="BG109" s="165">
        <f t="shared" ref="BG109:BG115" si="16">IF(N109="zákl. přenesená",J109,0)</f>
        <v>0</v>
      </c>
      <c r="BH109" s="165">
        <f t="shared" ref="BH109:BH115" si="17">IF(N109="sníž. přenesená",J109,0)</f>
        <v>0</v>
      </c>
      <c r="BI109" s="165">
        <f t="shared" ref="BI109:BI115" si="18">IF(N109="nulová",J109,0)</f>
        <v>0</v>
      </c>
      <c r="BJ109" s="18" t="s">
        <v>80</v>
      </c>
      <c r="BK109" s="165">
        <f t="shared" ref="BK109:BK115" si="19">ROUND(I109*H109,2)</f>
        <v>0</v>
      </c>
      <c r="BL109" s="18" t="s">
        <v>158</v>
      </c>
      <c r="BM109" s="164" t="s">
        <v>459</v>
      </c>
    </row>
    <row r="110" spans="1:65" s="2" customFormat="1" ht="60" customHeight="1">
      <c r="A110" s="33"/>
      <c r="B110" s="152"/>
      <c r="C110" s="153" t="s">
        <v>262</v>
      </c>
      <c r="D110" s="153" t="s">
        <v>153</v>
      </c>
      <c r="E110" s="154" t="s">
        <v>2872</v>
      </c>
      <c r="F110" s="155" t="s">
        <v>2873</v>
      </c>
      <c r="G110" s="156" t="s">
        <v>1490</v>
      </c>
      <c r="H110" s="157">
        <v>36</v>
      </c>
      <c r="I110" s="158"/>
      <c r="J110" s="159">
        <f t="shared" si="10"/>
        <v>0</v>
      </c>
      <c r="K110" s="155" t="s">
        <v>3</v>
      </c>
      <c r="L110" s="34"/>
      <c r="M110" s="160" t="s">
        <v>3</v>
      </c>
      <c r="N110" s="161" t="s">
        <v>43</v>
      </c>
      <c r="O110" s="54"/>
      <c r="P110" s="162">
        <f t="shared" si="11"/>
        <v>0</v>
      </c>
      <c r="Q110" s="162">
        <v>0</v>
      </c>
      <c r="R110" s="162">
        <f t="shared" si="12"/>
        <v>0</v>
      </c>
      <c r="S110" s="162">
        <v>0</v>
      </c>
      <c r="T110" s="163">
        <f t="shared" si="13"/>
        <v>0</v>
      </c>
      <c r="U110" s="33"/>
      <c r="V110" s="33"/>
      <c r="W110" s="33"/>
      <c r="X110" s="33"/>
      <c r="Y110" s="33"/>
      <c r="Z110" s="33"/>
      <c r="AA110" s="33"/>
      <c r="AB110" s="33"/>
      <c r="AC110" s="33"/>
      <c r="AD110" s="33"/>
      <c r="AE110" s="33"/>
      <c r="AR110" s="164" t="s">
        <v>158</v>
      </c>
      <c r="AT110" s="164" t="s">
        <v>153</v>
      </c>
      <c r="AU110" s="164" t="s">
        <v>80</v>
      </c>
      <c r="AY110" s="18" t="s">
        <v>150</v>
      </c>
      <c r="BE110" s="165">
        <f t="shared" si="14"/>
        <v>0</v>
      </c>
      <c r="BF110" s="165">
        <f t="shared" si="15"/>
        <v>0</v>
      </c>
      <c r="BG110" s="165">
        <f t="shared" si="16"/>
        <v>0</v>
      </c>
      <c r="BH110" s="165">
        <f t="shared" si="17"/>
        <v>0</v>
      </c>
      <c r="BI110" s="165">
        <f t="shared" si="18"/>
        <v>0</v>
      </c>
      <c r="BJ110" s="18" t="s">
        <v>80</v>
      </c>
      <c r="BK110" s="165">
        <f t="shared" si="19"/>
        <v>0</v>
      </c>
      <c r="BL110" s="18" t="s">
        <v>158</v>
      </c>
      <c r="BM110" s="164" t="s">
        <v>469</v>
      </c>
    </row>
    <row r="111" spans="1:65" s="2" customFormat="1" ht="36" customHeight="1">
      <c r="A111" s="33"/>
      <c r="B111" s="152"/>
      <c r="C111" s="153" t="s">
        <v>267</v>
      </c>
      <c r="D111" s="153" t="s">
        <v>153</v>
      </c>
      <c r="E111" s="154" t="s">
        <v>2874</v>
      </c>
      <c r="F111" s="155" t="s">
        <v>2875</v>
      </c>
      <c r="G111" s="156" t="s">
        <v>1490</v>
      </c>
      <c r="H111" s="157">
        <v>23</v>
      </c>
      <c r="I111" s="158"/>
      <c r="J111" s="159">
        <f t="shared" si="10"/>
        <v>0</v>
      </c>
      <c r="K111" s="155" t="s">
        <v>3</v>
      </c>
      <c r="L111" s="34"/>
      <c r="M111" s="160" t="s">
        <v>3</v>
      </c>
      <c r="N111" s="161" t="s">
        <v>43</v>
      </c>
      <c r="O111" s="54"/>
      <c r="P111" s="162">
        <f t="shared" si="11"/>
        <v>0</v>
      </c>
      <c r="Q111" s="162">
        <v>0</v>
      </c>
      <c r="R111" s="162">
        <f t="shared" si="12"/>
        <v>0</v>
      </c>
      <c r="S111" s="162">
        <v>0</v>
      </c>
      <c r="T111" s="163">
        <f t="shared" si="13"/>
        <v>0</v>
      </c>
      <c r="U111" s="33"/>
      <c r="V111" s="33"/>
      <c r="W111" s="33"/>
      <c r="X111" s="33"/>
      <c r="Y111" s="33"/>
      <c r="Z111" s="33"/>
      <c r="AA111" s="33"/>
      <c r="AB111" s="33"/>
      <c r="AC111" s="33"/>
      <c r="AD111" s="33"/>
      <c r="AE111" s="33"/>
      <c r="AR111" s="164" t="s">
        <v>158</v>
      </c>
      <c r="AT111" s="164" t="s">
        <v>153</v>
      </c>
      <c r="AU111" s="164" t="s">
        <v>80</v>
      </c>
      <c r="AY111" s="18" t="s">
        <v>150</v>
      </c>
      <c r="BE111" s="165">
        <f t="shared" si="14"/>
        <v>0</v>
      </c>
      <c r="BF111" s="165">
        <f t="shared" si="15"/>
        <v>0</v>
      </c>
      <c r="BG111" s="165">
        <f t="shared" si="16"/>
        <v>0</v>
      </c>
      <c r="BH111" s="165">
        <f t="shared" si="17"/>
        <v>0</v>
      </c>
      <c r="BI111" s="165">
        <f t="shared" si="18"/>
        <v>0</v>
      </c>
      <c r="BJ111" s="18" t="s">
        <v>80</v>
      </c>
      <c r="BK111" s="165">
        <f t="shared" si="19"/>
        <v>0</v>
      </c>
      <c r="BL111" s="18" t="s">
        <v>158</v>
      </c>
      <c r="BM111" s="164" t="s">
        <v>477</v>
      </c>
    </row>
    <row r="112" spans="1:65" s="2" customFormat="1" ht="24" customHeight="1">
      <c r="A112" s="33"/>
      <c r="B112" s="152"/>
      <c r="C112" s="153" t="s">
        <v>8</v>
      </c>
      <c r="D112" s="153" t="s">
        <v>153</v>
      </c>
      <c r="E112" s="154" t="s">
        <v>2876</v>
      </c>
      <c r="F112" s="155" t="s">
        <v>2877</v>
      </c>
      <c r="G112" s="156" t="s">
        <v>1490</v>
      </c>
      <c r="H112" s="157">
        <v>1</v>
      </c>
      <c r="I112" s="158"/>
      <c r="J112" s="159">
        <f t="shared" si="10"/>
        <v>0</v>
      </c>
      <c r="K112" s="155" t="s">
        <v>3</v>
      </c>
      <c r="L112" s="34"/>
      <c r="M112" s="160" t="s">
        <v>3</v>
      </c>
      <c r="N112" s="161" t="s">
        <v>43</v>
      </c>
      <c r="O112" s="54"/>
      <c r="P112" s="162">
        <f t="shared" si="11"/>
        <v>0</v>
      </c>
      <c r="Q112" s="162">
        <v>0</v>
      </c>
      <c r="R112" s="162">
        <f t="shared" si="12"/>
        <v>0</v>
      </c>
      <c r="S112" s="162">
        <v>0</v>
      </c>
      <c r="T112" s="163">
        <f t="shared" si="13"/>
        <v>0</v>
      </c>
      <c r="U112" s="33"/>
      <c r="V112" s="33"/>
      <c r="W112" s="33"/>
      <c r="X112" s="33"/>
      <c r="Y112" s="33"/>
      <c r="Z112" s="33"/>
      <c r="AA112" s="33"/>
      <c r="AB112" s="33"/>
      <c r="AC112" s="33"/>
      <c r="AD112" s="33"/>
      <c r="AE112" s="33"/>
      <c r="AR112" s="164" t="s">
        <v>158</v>
      </c>
      <c r="AT112" s="164" t="s">
        <v>153</v>
      </c>
      <c r="AU112" s="164" t="s">
        <v>80</v>
      </c>
      <c r="AY112" s="18" t="s">
        <v>150</v>
      </c>
      <c r="BE112" s="165">
        <f t="shared" si="14"/>
        <v>0</v>
      </c>
      <c r="BF112" s="165">
        <f t="shared" si="15"/>
        <v>0</v>
      </c>
      <c r="BG112" s="165">
        <f t="shared" si="16"/>
        <v>0</v>
      </c>
      <c r="BH112" s="165">
        <f t="shared" si="17"/>
        <v>0</v>
      </c>
      <c r="BI112" s="165">
        <f t="shared" si="18"/>
        <v>0</v>
      </c>
      <c r="BJ112" s="18" t="s">
        <v>80</v>
      </c>
      <c r="BK112" s="165">
        <f t="shared" si="19"/>
        <v>0</v>
      </c>
      <c r="BL112" s="18" t="s">
        <v>158</v>
      </c>
      <c r="BM112" s="164" t="s">
        <v>488</v>
      </c>
    </row>
    <row r="113" spans="1:65" s="2" customFormat="1" ht="24" customHeight="1">
      <c r="A113" s="33"/>
      <c r="B113" s="152"/>
      <c r="C113" s="153" t="s">
        <v>276</v>
      </c>
      <c r="D113" s="153" t="s">
        <v>153</v>
      </c>
      <c r="E113" s="154" t="s">
        <v>2878</v>
      </c>
      <c r="F113" s="155" t="s">
        <v>2879</v>
      </c>
      <c r="G113" s="156" t="s">
        <v>1490</v>
      </c>
      <c r="H113" s="157">
        <v>10</v>
      </c>
      <c r="I113" s="158"/>
      <c r="J113" s="159">
        <f t="shared" si="10"/>
        <v>0</v>
      </c>
      <c r="K113" s="155" t="s">
        <v>3</v>
      </c>
      <c r="L113" s="34"/>
      <c r="M113" s="160" t="s">
        <v>3</v>
      </c>
      <c r="N113" s="161" t="s">
        <v>43</v>
      </c>
      <c r="O113" s="54"/>
      <c r="P113" s="162">
        <f t="shared" si="11"/>
        <v>0</v>
      </c>
      <c r="Q113" s="162">
        <v>0</v>
      </c>
      <c r="R113" s="162">
        <f t="shared" si="12"/>
        <v>0</v>
      </c>
      <c r="S113" s="162">
        <v>0</v>
      </c>
      <c r="T113" s="163">
        <f t="shared" si="13"/>
        <v>0</v>
      </c>
      <c r="U113" s="33"/>
      <c r="V113" s="33"/>
      <c r="W113" s="33"/>
      <c r="X113" s="33"/>
      <c r="Y113" s="33"/>
      <c r="Z113" s="33"/>
      <c r="AA113" s="33"/>
      <c r="AB113" s="33"/>
      <c r="AC113" s="33"/>
      <c r="AD113" s="33"/>
      <c r="AE113" s="33"/>
      <c r="AR113" s="164" t="s">
        <v>158</v>
      </c>
      <c r="AT113" s="164" t="s">
        <v>153</v>
      </c>
      <c r="AU113" s="164" t="s">
        <v>80</v>
      </c>
      <c r="AY113" s="18" t="s">
        <v>150</v>
      </c>
      <c r="BE113" s="165">
        <f t="shared" si="14"/>
        <v>0</v>
      </c>
      <c r="BF113" s="165">
        <f t="shared" si="15"/>
        <v>0</v>
      </c>
      <c r="BG113" s="165">
        <f t="shared" si="16"/>
        <v>0</v>
      </c>
      <c r="BH113" s="165">
        <f t="shared" si="17"/>
        <v>0</v>
      </c>
      <c r="BI113" s="165">
        <f t="shared" si="18"/>
        <v>0</v>
      </c>
      <c r="BJ113" s="18" t="s">
        <v>80</v>
      </c>
      <c r="BK113" s="165">
        <f t="shared" si="19"/>
        <v>0</v>
      </c>
      <c r="BL113" s="18" t="s">
        <v>158</v>
      </c>
      <c r="BM113" s="164" t="s">
        <v>499</v>
      </c>
    </row>
    <row r="114" spans="1:65" s="2" customFormat="1" ht="36" customHeight="1">
      <c r="A114" s="33"/>
      <c r="B114" s="152"/>
      <c r="C114" s="153" t="s">
        <v>284</v>
      </c>
      <c r="D114" s="153" t="s">
        <v>153</v>
      </c>
      <c r="E114" s="154" t="s">
        <v>2880</v>
      </c>
      <c r="F114" s="155" t="s">
        <v>2881</v>
      </c>
      <c r="G114" s="156" t="s">
        <v>1490</v>
      </c>
      <c r="H114" s="157">
        <v>27</v>
      </c>
      <c r="I114" s="158"/>
      <c r="J114" s="159">
        <f t="shared" si="10"/>
        <v>0</v>
      </c>
      <c r="K114" s="155" t="s">
        <v>3</v>
      </c>
      <c r="L114" s="34"/>
      <c r="M114" s="160" t="s">
        <v>3</v>
      </c>
      <c r="N114" s="161" t="s">
        <v>43</v>
      </c>
      <c r="O114" s="54"/>
      <c r="P114" s="162">
        <f t="shared" si="11"/>
        <v>0</v>
      </c>
      <c r="Q114" s="162">
        <v>0</v>
      </c>
      <c r="R114" s="162">
        <f t="shared" si="12"/>
        <v>0</v>
      </c>
      <c r="S114" s="162">
        <v>0</v>
      </c>
      <c r="T114" s="163">
        <f t="shared" si="13"/>
        <v>0</v>
      </c>
      <c r="U114" s="33"/>
      <c r="V114" s="33"/>
      <c r="W114" s="33"/>
      <c r="X114" s="33"/>
      <c r="Y114" s="33"/>
      <c r="Z114" s="33"/>
      <c r="AA114" s="33"/>
      <c r="AB114" s="33"/>
      <c r="AC114" s="33"/>
      <c r="AD114" s="33"/>
      <c r="AE114" s="33"/>
      <c r="AR114" s="164" t="s">
        <v>158</v>
      </c>
      <c r="AT114" s="164" t="s">
        <v>153</v>
      </c>
      <c r="AU114" s="164" t="s">
        <v>80</v>
      </c>
      <c r="AY114" s="18" t="s">
        <v>150</v>
      </c>
      <c r="BE114" s="165">
        <f t="shared" si="14"/>
        <v>0</v>
      </c>
      <c r="BF114" s="165">
        <f t="shared" si="15"/>
        <v>0</v>
      </c>
      <c r="BG114" s="165">
        <f t="shared" si="16"/>
        <v>0</v>
      </c>
      <c r="BH114" s="165">
        <f t="shared" si="17"/>
        <v>0</v>
      </c>
      <c r="BI114" s="165">
        <f t="shared" si="18"/>
        <v>0</v>
      </c>
      <c r="BJ114" s="18" t="s">
        <v>80</v>
      </c>
      <c r="BK114" s="165">
        <f t="shared" si="19"/>
        <v>0</v>
      </c>
      <c r="BL114" s="18" t="s">
        <v>158</v>
      </c>
      <c r="BM114" s="164" t="s">
        <v>507</v>
      </c>
    </row>
    <row r="115" spans="1:65" s="2" customFormat="1" ht="36" customHeight="1">
      <c r="A115" s="33"/>
      <c r="B115" s="152"/>
      <c r="C115" s="153" t="s">
        <v>290</v>
      </c>
      <c r="D115" s="153" t="s">
        <v>153</v>
      </c>
      <c r="E115" s="154" t="s">
        <v>2882</v>
      </c>
      <c r="F115" s="155" t="s">
        <v>2883</v>
      </c>
      <c r="G115" s="156" t="s">
        <v>1490</v>
      </c>
      <c r="H115" s="157">
        <v>22</v>
      </c>
      <c r="I115" s="158"/>
      <c r="J115" s="159">
        <f t="shared" si="10"/>
        <v>0</v>
      </c>
      <c r="K115" s="155" t="s">
        <v>3</v>
      </c>
      <c r="L115" s="34"/>
      <c r="M115" s="160" t="s">
        <v>3</v>
      </c>
      <c r="N115" s="161" t="s">
        <v>43</v>
      </c>
      <c r="O115" s="54"/>
      <c r="P115" s="162">
        <f t="shared" si="11"/>
        <v>0</v>
      </c>
      <c r="Q115" s="162">
        <v>0</v>
      </c>
      <c r="R115" s="162">
        <f t="shared" si="12"/>
        <v>0</v>
      </c>
      <c r="S115" s="162">
        <v>0</v>
      </c>
      <c r="T115" s="163">
        <f t="shared" si="13"/>
        <v>0</v>
      </c>
      <c r="U115" s="33"/>
      <c r="V115" s="33"/>
      <c r="W115" s="33"/>
      <c r="X115" s="33"/>
      <c r="Y115" s="33"/>
      <c r="Z115" s="33"/>
      <c r="AA115" s="33"/>
      <c r="AB115" s="33"/>
      <c r="AC115" s="33"/>
      <c r="AD115" s="33"/>
      <c r="AE115" s="33"/>
      <c r="AR115" s="164" t="s">
        <v>158</v>
      </c>
      <c r="AT115" s="164" t="s">
        <v>153</v>
      </c>
      <c r="AU115" s="164" t="s">
        <v>80</v>
      </c>
      <c r="AY115" s="18" t="s">
        <v>150</v>
      </c>
      <c r="BE115" s="165">
        <f t="shared" si="14"/>
        <v>0</v>
      </c>
      <c r="BF115" s="165">
        <f t="shared" si="15"/>
        <v>0</v>
      </c>
      <c r="BG115" s="165">
        <f t="shared" si="16"/>
        <v>0</v>
      </c>
      <c r="BH115" s="165">
        <f t="shared" si="17"/>
        <v>0</v>
      </c>
      <c r="BI115" s="165">
        <f t="shared" si="18"/>
        <v>0</v>
      </c>
      <c r="BJ115" s="18" t="s">
        <v>80</v>
      </c>
      <c r="BK115" s="165">
        <f t="shared" si="19"/>
        <v>0</v>
      </c>
      <c r="BL115" s="18" t="s">
        <v>158</v>
      </c>
      <c r="BM115" s="164" t="s">
        <v>515</v>
      </c>
    </row>
    <row r="116" spans="1:65" s="12" customFormat="1" ht="25.9" customHeight="1">
      <c r="B116" s="139"/>
      <c r="D116" s="140" t="s">
        <v>71</v>
      </c>
      <c r="E116" s="141" t="s">
        <v>1534</v>
      </c>
      <c r="F116" s="141" t="s">
        <v>2884</v>
      </c>
      <c r="I116" s="142"/>
      <c r="J116" s="143">
        <f>BK116</f>
        <v>0</v>
      </c>
      <c r="L116" s="139"/>
      <c r="M116" s="144"/>
      <c r="N116" s="145"/>
      <c r="O116" s="145"/>
      <c r="P116" s="146">
        <f>SUM(P117:P127)</f>
        <v>0</v>
      </c>
      <c r="Q116" s="145"/>
      <c r="R116" s="146">
        <f>SUM(R117:R127)</f>
        <v>0</v>
      </c>
      <c r="S116" s="145"/>
      <c r="T116" s="147">
        <f>SUM(T117:T127)</f>
        <v>0</v>
      </c>
      <c r="AR116" s="140" t="s">
        <v>80</v>
      </c>
      <c r="AT116" s="148" t="s">
        <v>71</v>
      </c>
      <c r="AU116" s="148" t="s">
        <v>72</v>
      </c>
      <c r="AY116" s="140" t="s">
        <v>150</v>
      </c>
      <c r="BK116" s="149">
        <f>SUM(BK117:BK127)</f>
        <v>0</v>
      </c>
    </row>
    <row r="117" spans="1:65" s="2" customFormat="1" ht="24" customHeight="1">
      <c r="A117" s="33"/>
      <c r="B117" s="152"/>
      <c r="C117" s="153" t="s">
        <v>296</v>
      </c>
      <c r="D117" s="153" t="s">
        <v>153</v>
      </c>
      <c r="E117" s="154" t="s">
        <v>2885</v>
      </c>
      <c r="F117" s="155" t="s">
        <v>2886</v>
      </c>
      <c r="G117" s="156" t="s">
        <v>451</v>
      </c>
      <c r="H117" s="157">
        <v>62</v>
      </c>
      <c r="I117" s="158"/>
      <c r="J117" s="159">
        <f t="shared" ref="J117:J127" si="20">ROUND(I117*H117,2)</f>
        <v>0</v>
      </c>
      <c r="K117" s="155" t="s">
        <v>3</v>
      </c>
      <c r="L117" s="34"/>
      <c r="M117" s="160" t="s">
        <v>3</v>
      </c>
      <c r="N117" s="161" t="s">
        <v>43</v>
      </c>
      <c r="O117" s="54"/>
      <c r="P117" s="162">
        <f t="shared" ref="P117:P127" si="21">O117*H117</f>
        <v>0</v>
      </c>
      <c r="Q117" s="162">
        <v>0</v>
      </c>
      <c r="R117" s="162">
        <f t="shared" ref="R117:R127" si="22">Q117*H117</f>
        <v>0</v>
      </c>
      <c r="S117" s="162">
        <v>0</v>
      </c>
      <c r="T117" s="163">
        <f t="shared" ref="T117:T127" si="23">S117*H117</f>
        <v>0</v>
      </c>
      <c r="U117" s="33"/>
      <c r="V117" s="33"/>
      <c r="W117" s="33"/>
      <c r="X117" s="33"/>
      <c r="Y117" s="33"/>
      <c r="Z117" s="33"/>
      <c r="AA117" s="33"/>
      <c r="AB117" s="33"/>
      <c r="AC117" s="33"/>
      <c r="AD117" s="33"/>
      <c r="AE117" s="33"/>
      <c r="AR117" s="164" t="s">
        <v>158</v>
      </c>
      <c r="AT117" s="164" t="s">
        <v>153</v>
      </c>
      <c r="AU117" s="164" t="s">
        <v>80</v>
      </c>
      <c r="AY117" s="18" t="s">
        <v>150</v>
      </c>
      <c r="BE117" s="165">
        <f t="shared" ref="BE117:BE127" si="24">IF(N117="základní",J117,0)</f>
        <v>0</v>
      </c>
      <c r="BF117" s="165">
        <f t="shared" ref="BF117:BF127" si="25">IF(N117="snížená",J117,0)</f>
        <v>0</v>
      </c>
      <c r="BG117" s="165">
        <f t="shared" ref="BG117:BG127" si="26">IF(N117="zákl. přenesená",J117,0)</f>
        <v>0</v>
      </c>
      <c r="BH117" s="165">
        <f t="shared" ref="BH117:BH127" si="27">IF(N117="sníž. přenesená",J117,0)</f>
        <v>0</v>
      </c>
      <c r="BI117" s="165">
        <f t="shared" ref="BI117:BI127" si="28">IF(N117="nulová",J117,0)</f>
        <v>0</v>
      </c>
      <c r="BJ117" s="18" t="s">
        <v>80</v>
      </c>
      <c r="BK117" s="165">
        <f t="shared" ref="BK117:BK127" si="29">ROUND(I117*H117,2)</f>
        <v>0</v>
      </c>
      <c r="BL117" s="18" t="s">
        <v>158</v>
      </c>
      <c r="BM117" s="164" t="s">
        <v>529</v>
      </c>
    </row>
    <row r="118" spans="1:65" s="2" customFormat="1" ht="24" customHeight="1">
      <c r="A118" s="33"/>
      <c r="B118" s="152"/>
      <c r="C118" s="153" t="s">
        <v>303</v>
      </c>
      <c r="D118" s="153" t="s">
        <v>153</v>
      </c>
      <c r="E118" s="154" t="s">
        <v>2887</v>
      </c>
      <c r="F118" s="155" t="s">
        <v>2888</v>
      </c>
      <c r="G118" s="156" t="s">
        <v>451</v>
      </c>
      <c r="H118" s="157">
        <v>20</v>
      </c>
      <c r="I118" s="158"/>
      <c r="J118" s="159">
        <f t="shared" si="20"/>
        <v>0</v>
      </c>
      <c r="K118" s="155" t="s">
        <v>3</v>
      </c>
      <c r="L118" s="34"/>
      <c r="M118" s="160" t="s">
        <v>3</v>
      </c>
      <c r="N118" s="161" t="s">
        <v>43</v>
      </c>
      <c r="O118" s="54"/>
      <c r="P118" s="162">
        <f t="shared" si="21"/>
        <v>0</v>
      </c>
      <c r="Q118" s="162">
        <v>0</v>
      </c>
      <c r="R118" s="162">
        <f t="shared" si="22"/>
        <v>0</v>
      </c>
      <c r="S118" s="162">
        <v>0</v>
      </c>
      <c r="T118" s="163">
        <f t="shared" si="23"/>
        <v>0</v>
      </c>
      <c r="U118" s="33"/>
      <c r="V118" s="33"/>
      <c r="W118" s="33"/>
      <c r="X118" s="33"/>
      <c r="Y118" s="33"/>
      <c r="Z118" s="33"/>
      <c r="AA118" s="33"/>
      <c r="AB118" s="33"/>
      <c r="AC118" s="33"/>
      <c r="AD118" s="33"/>
      <c r="AE118" s="33"/>
      <c r="AR118" s="164" t="s">
        <v>158</v>
      </c>
      <c r="AT118" s="164" t="s">
        <v>153</v>
      </c>
      <c r="AU118" s="164" t="s">
        <v>80</v>
      </c>
      <c r="AY118" s="18" t="s">
        <v>150</v>
      </c>
      <c r="BE118" s="165">
        <f t="shared" si="24"/>
        <v>0</v>
      </c>
      <c r="BF118" s="165">
        <f t="shared" si="25"/>
        <v>0</v>
      </c>
      <c r="BG118" s="165">
        <f t="shared" si="26"/>
        <v>0</v>
      </c>
      <c r="BH118" s="165">
        <f t="shared" si="27"/>
        <v>0</v>
      </c>
      <c r="BI118" s="165">
        <f t="shared" si="28"/>
        <v>0</v>
      </c>
      <c r="BJ118" s="18" t="s">
        <v>80</v>
      </c>
      <c r="BK118" s="165">
        <f t="shared" si="29"/>
        <v>0</v>
      </c>
      <c r="BL118" s="18" t="s">
        <v>158</v>
      </c>
      <c r="BM118" s="164" t="s">
        <v>540</v>
      </c>
    </row>
    <row r="119" spans="1:65" s="2" customFormat="1" ht="24" customHeight="1">
      <c r="A119" s="33"/>
      <c r="B119" s="152"/>
      <c r="C119" s="153" t="s">
        <v>308</v>
      </c>
      <c r="D119" s="153" t="s">
        <v>153</v>
      </c>
      <c r="E119" s="154" t="s">
        <v>2889</v>
      </c>
      <c r="F119" s="155" t="s">
        <v>2890</v>
      </c>
      <c r="G119" s="156" t="s">
        <v>451</v>
      </c>
      <c r="H119" s="157">
        <v>150</v>
      </c>
      <c r="I119" s="158"/>
      <c r="J119" s="159">
        <f t="shared" si="20"/>
        <v>0</v>
      </c>
      <c r="K119" s="155" t="s">
        <v>3</v>
      </c>
      <c r="L119" s="34"/>
      <c r="M119" s="160" t="s">
        <v>3</v>
      </c>
      <c r="N119" s="161" t="s">
        <v>43</v>
      </c>
      <c r="O119" s="54"/>
      <c r="P119" s="162">
        <f t="shared" si="21"/>
        <v>0</v>
      </c>
      <c r="Q119" s="162">
        <v>0</v>
      </c>
      <c r="R119" s="162">
        <f t="shared" si="22"/>
        <v>0</v>
      </c>
      <c r="S119" s="162">
        <v>0</v>
      </c>
      <c r="T119" s="163">
        <f t="shared" si="23"/>
        <v>0</v>
      </c>
      <c r="U119" s="33"/>
      <c r="V119" s="33"/>
      <c r="W119" s="33"/>
      <c r="X119" s="33"/>
      <c r="Y119" s="33"/>
      <c r="Z119" s="33"/>
      <c r="AA119" s="33"/>
      <c r="AB119" s="33"/>
      <c r="AC119" s="33"/>
      <c r="AD119" s="33"/>
      <c r="AE119" s="33"/>
      <c r="AR119" s="164" t="s">
        <v>158</v>
      </c>
      <c r="AT119" s="164" t="s">
        <v>153</v>
      </c>
      <c r="AU119" s="164" t="s">
        <v>80</v>
      </c>
      <c r="AY119" s="18" t="s">
        <v>150</v>
      </c>
      <c r="BE119" s="165">
        <f t="shared" si="24"/>
        <v>0</v>
      </c>
      <c r="BF119" s="165">
        <f t="shared" si="25"/>
        <v>0</v>
      </c>
      <c r="BG119" s="165">
        <f t="shared" si="26"/>
        <v>0</v>
      </c>
      <c r="BH119" s="165">
        <f t="shared" si="27"/>
        <v>0</v>
      </c>
      <c r="BI119" s="165">
        <f t="shared" si="28"/>
        <v>0</v>
      </c>
      <c r="BJ119" s="18" t="s">
        <v>80</v>
      </c>
      <c r="BK119" s="165">
        <f t="shared" si="29"/>
        <v>0</v>
      </c>
      <c r="BL119" s="18" t="s">
        <v>158</v>
      </c>
      <c r="BM119" s="164" t="s">
        <v>551</v>
      </c>
    </row>
    <row r="120" spans="1:65" s="2" customFormat="1" ht="24" customHeight="1">
      <c r="A120" s="33"/>
      <c r="B120" s="152"/>
      <c r="C120" s="153" t="s">
        <v>334</v>
      </c>
      <c r="D120" s="153" t="s">
        <v>153</v>
      </c>
      <c r="E120" s="154" t="s">
        <v>2891</v>
      </c>
      <c r="F120" s="155" t="s">
        <v>2892</v>
      </c>
      <c r="G120" s="156" t="s">
        <v>451</v>
      </c>
      <c r="H120" s="157">
        <v>150</v>
      </c>
      <c r="I120" s="158"/>
      <c r="J120" s="159">
        <f t="shared" si="20"/>
        <v>0</v>
      </c>
      <c r="K120" s="155" t="s">
        <v>3</v>
      </c>
      <c r="L120" s="34"/>
      <c r="M120" s="160" t="s">
        <v>3</v>
      </c>
      <c r="N120" s="161" t="s">
        <v>43</v>
      </c>
      <c r="O120" s="54"/>
      <c r="P120" s="162">
        <f t="shared" si="21"/>
        <v>0</v>
      </c>
      <c r="Q120" s="162">
        <v>0</v>
      </c>
      <c r="R120" s="162">
        <f t="shared" si="22"/>
        <v>0</v>
      </c>
      <c r="S120" s="162">
        <v>0</v>
      </c>
      <c r="T120" s="163">
        <f t="shared" si="23"/>
        <v>0</v>
      </c>
      <c r="U120" s="33"/>
      <c r="V120" s="33"/>
      <c r="W120" s="33"/>
      <c r="X120" s="33"/>
      <c r="Y120" s="33"/>
      <c r="Z120" s="33"/>
      <c r="AA120" s="33"/>
      <c r="AB120" s="33"/>
      <c r="AC120" s="33"/>
      <c r="AD120" s="33"/>
      <c r="AE120" s="33"/>
      <c r="AR120" s="164" t="s">
        <v>158</v>
      </c>
      <c r="AT120" s="164" t="s">
        <v>153</v>
      </c>
      <c r="AU120" s="164" t="s">
        <v>80</v>
      </c>
      <c r="AY120" s="18" t="s">
        <v>150</v>
      </c>
      <c r="BE120" s="165">
        <f t="shared" si="24"/>
        <v>0</v>
      </c>
      <c r="BF120" s="165">
        <f t="shared" si="25"/>
        <v>0</v>
      </c>
      <c r="BG120" s="165">
        <f t="shared" si="26"/>
        <v>0</v>
      </c>
      <c r="BH120" s="165">
        <f t="shared" si="27"/>
        <v>0</v>
      </c>
      <c r="BI120" s="165">
        <f t="shared" si="28"/>
        <v>0</v>
      </c>
      <c r="BJ120" s="18" t="s">
        <v>80</v>
      </c>
      <c r="BK120" s="165">
        <f t="shared" si="29"/>
        <v>0</v>
      </c>
      <c r="BL120" s="18" t="s">
        <v>158</v>
      </c>
      <c r="BM120" s="164" t="s">
        <v>561</v>
      </c>
    </row>
    <row r="121" spans="1:65" s="2" customFormat="1" ht="24" customHeight="1">
      <c r="A121" s="33"/>
      <c r="B121" s="152"/>
      <c r="C121" s="153" t="s">
        <v>401</v>
      </c>
      <c r="D121" s="153" t="s">
        <v>153</v>
      </c>
      <c r="E121" s="154" t="s">
        <v>2893</v>
      </c>
      <c r="F121" s="155" t="s">
        <v>2894</v>
      </c>
      <c r="G121" s="156" t="s">
        <v>451</v>
      </c>
      <c r="H121" s="157">
        <v>220</v>
      </c>
      <c r="I121" s="158"/>
      <c r="J121" s="159">
        <f t="shared" si="20"/>
        <v>0</v>
      </c>
      <c r="K121" s="155" t="s">
        <v>3</v>
      </c>
      <c r="L121" s="34"/>
      <c r="M121" s="160" t="s">
        <v>3</v>
      </c>
      <c r="N121" s="161" t="s">
        <v>43</v>
      </c>
      <c r="O121" s="54"/>
      <c r="P121" s="162">
        <f t="shared" si="21"/>
        <v>0</v>
      </c>
      <c r="Q121" s="162">
        <v>0</v>
      </c>
      <c r="R121" s="162">
        <f t="shared" si="22"/>
        <v>0</v>
      </c>
      <c r="S121" s="162">
        <v>0</v>
      </c>
      <c r="T121" s="163">
        <f t="shared" si="23"/>
        <v>0</v>
      </c>
      <c r="U121" s="33"/>
      <c r="V121" s="33"/>
      <c r="W121" s="33"/>
      <c r="X121" s="33"/>
      <c r="Y121" s="33"/>
      <c r="Z121" s="33"/>
      <c r="AA121" s="33"/>
      <c r="AB121" s="33"/>
      <c r="AC121" s="33"/>
      <c r="AD121" s="33"/>
      <c r="AE121" s="33"/>
      <c r="AR121" s="164" t="s">
        <v>158</v>
      </c>
      <c r="AT121" s="164" t="s">
        <v>153</v>
      </c>
      <c r="AU121" s="164" t="s">
        <v>80</v>
      </c>
      <c r="AY121" s="18" t="s">
        <v>150</v>
      </c>
      <c r="BE121" s="165">
        <f t="shared" si="24"/>
        <v>0</v>
      </c>
      <c r="BF121" s="165">
        <f t="shared" si="25"/>
        <v>0</v>
      </c>
      <c r="BG121" s="165">
        <f t="shared" si="26"/>
        <v>0</v>
      </c>
      <c r="BH121" s="165">
        <f t="shared" si="27"/>
        <v>0</v>
      </c>
      <c r="BI121" s="165">
        <f t="shared" si="28"/>
        <v>0</v>
      </c>
      <c r="BJ121" s="18" t="s">
        <v>80</v>
      </c>
      <c r="BK121" s="165">
        <f t="shared" si="29"/>
        <v>0</v>
      </c>
      <c r="BL121" s="18" t="s">
        <v>158</v>
      </c>
      <c r="BM121" s="164" t="s">
        <v>572</v>
      </c>
    </row>
    <row r="122" spans="1:65" s="2" customFormat="1" ht="24" customHeight="1">
      <c r="A122" s="33"/>
      <c r="B122" s="152"/>
      <c r="C122" s="153" t="s">
        <v>405</v>
      </c>
      <c r="D122" s="153" t="s">
        <v>153</v>
      </c>
      <c r="E122" s="154" t="s">
        <v>2895</v>
      </c>
      <c r="F122" s="155" t="s">
        <v>2896</v>
      </c>
      <c r="G122" s="156" t="s">
        <v>451</v>
      </c>
      <c r="H122" s="157">
        <v>70</v>
      </c>
      <c r="I122" s="158"/>
      <c r="J122" s="159">
        <f t="shared" si="20"/>
        <v>0</v>
      </c>
      <c r="K122" s="155" t="s">
        <v>3</v>
      </c>
      <c r="L122" s="34"/>
      <c r="M122" s="160" t="s">
        <v>3</v>
      </c>
      <c r="N122" s="161" t="s">
        <v>43</v>
      </c>
      <c r="O122" s="54"/>
      <c r="P122" s="162">
        <f t="shared" si="21"/>
        <v>0</v>
      </c>
      <c r="Q122" s="162">
        <v>0</v>
      </c>
      <c r="R122" s="162">
        <f t="shared" si="22"/>
        <v>0</v>
      </c>
      <c r="S122" s="162">
        <v>0</v>
      </c>
      <c r="T122" s="163">
        <f t="shared" si="23"/>
        <v>0</v>
      </c>
      <c r="U122" s="33"/>
      <c r="V122" s="33"/>
      <c r="W122" s="33"/>
      <c r="X122" s="33"/>
      <c r="Y122" s="33"/>
      <c r="Z122" s="33"/>
      <c r="AA122" s="33"/>
      <c r="AB122" s="33"/>
      <c r="AC122" s="33"/>
      <c r="AD122" s="33"/>
      <c r="AE122" s="33"/>
      <c r="AR122" s="164" t="s">
        <v>158</v>
      </c>
      <c r="AT122" s="164" t="s">
        <v>153</v>
      </c>
      <c r="AU122" s="164" t="s">
        <v>80</v>
      </c>
      <c r="AY122" s="18" t="s">
        <v>150</v>
      </c>
      <c r="BE122" s="165">
        <f t="shared" si="24"/>
        <v>0</v>
      </c>
      <c r="BF122" s="165">
        <f t="shared" si="25"/>
        <v>0</v>
      </c>
      <c r="BG122" s="165">
        <f t="shared" si="26"/>
        <v>0</v>
      </c>
      <c r="BH122" s="165">
        <f t="shared" si="27"/>
        <v>0</v>
      </c>
      <c r="BI122" s="165">
        <f t="shared" si="28"/>
        <v>0</v>
      </c>
      <c r="BJ122" s="18" t="s">
        <v>80</v>
      </c>
      <c r="BK122" s="165">
        <f t="shared" si="29"/>
        <v>0</v>
      </c>
      <c r="BL122" s="18" t="s">
        <v>158</v>
      </c>
      <c r="BM122" s="164" t="s">
        <v>582</v>
      </c>
    </row>
    <row r="123" spans="1:65" s="2" customFormat="1" ht="24" customHeight="1">
      <c r="A123" s="33"/>
      <c r="B123" s="152"/>
      <c r="C123" s="153" t="s">
        <v>428</v>
      </c>
      <c r="D123" s="153" t="s">
        <v>153</v>
      </c>
      <c r="E123" s="154" t="s">
        <v>2897</v>
      </c>
      <c r="F123" s="155" t="s">
        <v>2898</v>
      </c>
      <c r="G123" s="156" t="s">
        <v>451</v>
      </c>
      <c r="H123" s="157">
        <v>90</v>
      </c>
      <c r="I123" s="158"/>
      <c r="J123" s="159">
        <f t="shared" si="20"/>
        <v>0</v>
      </c>
      <c r="K123" s="155" t="s">
        <v>3</v>
      </c>
      <c r="L123" s="34"/>
      <c r="M123" s="160" t="s">
        <v>3</v>
      </c>
      <c r="N123" s="161" t="s">
        <v>43</v>
      </c>
      <c r="O123" s="54"/>
      <c r="P123" s="162">
        <f t="shared" si="21"/>
        <v>0</v>
      </c>
      <c r="Q123" s="162">
        <v>0</v>
      </c>
      <c r="R123" s="162">
        <f t="shared" si="22"/>
        <v>0</v>
      </c>
      <c r="S123" s="162">
        <v>0</v>
      </c>
      <c r="T123" s="163">
        <f t="shared" si="23"/>
        <v>0</v>
      </c>
      <c r="U123" s="33"/>
      <c r="V123" s="33"/>
      <c r="W123" s="33"/>
      <c r="X123" s="33"/>
      <c r="Y123" s="33"/>
      <c r="Z123" s="33"/>
      <c r="AA123" s="33"/>
      <c r="AB123" s="33"/>
      <c r="AC123" s="33"/>
      <c r="AD123" s="33"/>
      <c r="AE123" s="33"/>
      <c r="AR123" s="164" t="s">
        <v>158</v>
      </c>
      <c r="AT123" s="164" t="s">
        <v>153</v>
      </c>
      <c r="AU123" s="164" t="s">
        <v>80</v>
      </c>
      <c r="AY123" s="18" t="s">
        <v>150</v>
      </c>
      <c r="BE123" s="165">
        <f t="shared" si="24"/>
        <v>0</v>
      </c>
      <c r="BF123" s="165">
        <f t="shared" si="25"/>
        <v>0</v>
      </c>
      <c r="BG123" s="165">
        <f t="shared" si="26"/>
        <v>0</v>
      </c>
      <c r="BH123" s="165">
        <f t="shared" si="27"/>
        <v>0</v>
      </c>
      <c r="BI123" s="165">
        <f t="shared" si="28"/>
        <v>0</v>
      </c>
      <c r="BJ123" s="18" t="s">
        <v>80</v>
      </c>
      <c r="BK123" s="165">
        <f t="shared" si="29"/>
        <v>0</v>
      </c>
      <c r="BL123" s="18" t="s">
        <v>158</v>
      </c>
      <c r="BM123" s="164" t="s">
        <v>589</v>
      </c>
    </row>
    <row r="124" spans="1:65" s="2" customFormat="1" ht="16.5" customHeight="1">
      <c r="A124" s="33"/>
      <c r="B124" s="152"/>
      <c r="C124" s="153" t="s">
        <v>434</v>
      </c>
      <c r="D124" s="153" t="s">
        <v>153</v>
      </c>
      <c r="E124" s="154" t="s">
        <v>2899</v>
      </c>
      <c r="F124" s="155" t="s">
        <v>2900</v>
      </c>
      <c r="G124" s="156" t="s">
        <v>1490</v>
      </c>
      <c r="H124" s="157">
        <v>100</v>
      </c>
      <c r="I124" s="158"/>
      <c r="J124" s="159">
        <f t="shared" si="20"/>
        <v>0</v>
      </c>
      <c r="K124" s="155" t="s">
        <v>3</v>
      </c>
      <c r="L124" s="34"/>
      <c r="M124" s="160" t="s">
        <v>3</v>
      </c>
      <c r="N124" s="161" t="s">
        <v>43</v>
      </c>
      <c r="O124" s="54"/>
      <c r="P124" s="162">
        <f t="shared" si="21"/>
        <v>0</v>
      </c>
      <c r="Q124" s="162">
        <v>0</v>
      </c>
      <c r="R124" s="162">
        <f t="shared" si="22"/>
        <v>0</v>
      </c>
      <c r="S124" s="162">
        <v>0</v>
      </c>
      <c r="T124" s="163">
        <f t="shared" si="23"/>
        <v>0</v>
      </c>
      <c r="U124" s="33"/>
      <c r="V124" s="33"/>
      <c r="W124" s="33"/>
      <c r="X124" s="33"/>
      <c r="Y124" s="33"/>
      <c r="Z124" s="33"/>
      <c r="AA124" s="33"/>
      <c r="AB124" s="33"/>
      <c r="AC124" s="33"/>
      <c r="AD124" s="33"/>
      <c r="AE124" s="33"/>
      <c r="AR124" s="164" t="s">
        <v>158</v>
      </c>
      <c r="AT124" s="164" t="s">
        <v>153</v>
      </c>
      <c r="AU124" s="164" t="s">
        <v>80</v>
      </c>
      <c r="AY124" s="18" t="s">
        <v>150</v>
      </c>
      <c r="BE124" s="165">
        <f t="shared" si="24"/>
        <v>0</v>
      </c>
      <c r="BF124" s="165">
        <f t="shared" si="25"/>
        <v>0</v>
      </c>
      <c r="BG124" s="165">
        <f t="shared" si="26"/>
        <v>0</v>
      </c>
      <c r="BH124" s="165">
        <f t="shared" si="27"/>
        <v>0</v>
      </c>
      <c r="BI124" s="165">
        <f t="shared" si="28"/>
        <v>0</v>
      </c>
      <c r="BJ124" s="18" t="s">
        <v>80</v>
      </c>
      <c r="BK124" s="165">
        <f t="shared" si="29"/>
        <v>0</v>
      </c>
      <c r="BL124" s="18" t="s">
        <v>158</v>
      </c>
      <c r="BM124" s="164" t="s">
        <v>599</v>
      </c>
    </row>
    <row r="125" spans="1:65" s="2" customFormat="1" ht="16.5" customHeight="1">
      <c r="A125" s="33"/>
      <c r="B125" s="152"/>
      <c r="C125" s="153" t="s">
        <v>440</v>
      </c>
      <c r="D125" s="153" t="s">
        <v>153</v>
      </c>
      <c r="E125" s="154" t="s">
        <v>2901</v>
      </c>
      <c r="F125" s="155" t="s">
        <v>2902</v>
      </c>
      <c r="G125" s="156" t="s">
        <v>1490</v>
      </c>
      <c r="H125" s="157">
        <v>30</v>
      </c>
      <c r="I125" s="158"/>
      <c r="J125" s="159">
        <f t="shared" si="20"/>
        <v>0</v>
      </c>
      <c r="K125" s="155" t="s">
        <v>3</v>
      </c>
      <c r="L125" s="34"/>
      <c r="M125" s="160" t="s">
        <v>3</v>
      </c>
      <c r="N125" s="161" t="s">
        <v>43</v>
      </c>
      <c r="O125" s="54"/>
      <c r="P125" s="162">
        <f t="shared" si="21"/>
        <v>0</v>
      </c>
      <c r="Q125" s="162">
        <v>0</v>
      </c>
      <c r="R125" s="162">
        <f t="shared" si="22"/>
        <v>0</v>
      </c>
      <c r="S125" s="162">
        <v>0</v>
      </c>
      <c r="T125" s="163">
        <f t="shared" si="23"/>
        <v>0</v>
      </c>
      <c r="U125" s="33"/>
      <c r="V125" s="33"/>
      <c r="W125" s="33"/>
      <c r="X125" s="33"/>
      <c r="Y125" s="33"/>
      <c r="Z125" s="33"/>
      <c r="AA125" s="33"/>
      <c r="AB125" s="33"/>
      <c r="AC125" s="33"/>
      <c r="AD125" s="33"/>
      <c r="AE125" s="33"/>
      <c r="AR125" s="164" t="s">
        <v>158</v>
      </c>
      <c r="AT125" s="164" t="s">
        <v>153</v>
      </c>
      <c r="AU125" s="164" t="s">
        <v>80</v>
      </c>
      <c r="AY125" s="18" t="s">
        <v>150</v>
      </c>
      <c r="BE125" s="165">
        <f t="shared" si="24"/>
        <v>0</v>
      </c>
      <c r="BF125" s="165">
        <f t="shared" si="25"/>
        <v>0</v>
      </c>
      <c r="BG125" s="165">
        <f t="shared" si="26"/>
        <v>0</v>
      </c>
      <c r="BH125" s="165">
        <f t="shared" si="27"/>
        <v>0</v>
      </c>
      <c r="BI125" s="165">
        <f t="shared" si="28"/>
        <v>0</v>
      </c>
      <c r="BJ125" s="18" t="s">
        <v>80</v>
      </c>
      <c r="BK125" s="165">
        <f t="shared" si="29"/>
        <v>0</v>
      </c>
      <c r="BL125" s="18" t="s">
        <v>158</v>
      </c>
      <c r="BM125" s="164" t="s">
        <v>609</v>
      </c>
    </row>
    <row r="126" spans="1:65" s="2" customFormat="1" ht="16.5" customHeight="1">
      <c r="A126" s="33"/>
      <c r="B126" s="152"/>
      <c r="C126" s="153" t="s">
        <v>448</v>
      </c>
      <c r="D126" s="153" t="s">
        <v>153</v>
      </c>
      <c r="E126" s="154" t="s">
        <v>2903</v>
      </c>
      <c r="F126" s="155" t="s">
        <v>2904</v>
      </c>
      <c r="G126" s="156" t="s">
        <v>1490</v>
      </c>
      <c r="H126" s="157">
        <v>40</v>
      </c>
      <c r="I126" s="158"/>
      <c r="J126" s="159">
        <f t="shared" si="20"/>
        <v>0</v>
      </c>
      <c r="K126" s="155" t="s">
        <v>3</v>
      </c>
      <c r="L126" s="34"/>
      <c r="M126" s="160" t="s">
        <v>3</v>
      </c>
      <c r="N126" s="161" t="s">
        <v>43</v>
      </c>
      <c r="O126" s="54"/>
      <c r="P126" s="162">
        <f t="shared" si="21"/>
        <v>0</v>
      </c>
      <c r="Q126" s="162">
        <v>0</v>
      </c>
      <c r="R126" s="162">
        <f t="shared" si="22"/>
        <v>0</v>
      </c>
      <c r="S126" s="162">
        <v>0</v>
      </c>
      <c r="T126" s="163">
        <f t="shared" si="23"/>
        <v>0</v>
      </c>
      <c r="U126" s="33"/>
      <c r="V126" s="33"/>
      <c r="W126" s="33"/>
      <c r="X126" s="33"/>
      <c r="Y126" s="33"/>
      <c r="Z126" s="33"/>
      <c r="AA126" s="33"/>
      <c r="AB126" s="33"/>
      <c r="AC126" s="33"/>
      <c r="AD126" s="33"/>
      <c r="AE126" s="33"/>
      <c r="AR126" s="164" t="s">
        <v>158</v>
      </c>
      <c r="AT126" s="164" t="s">
        <v>153</v>
      </c>
      <c r="AU126" s="164" t="s">
        <v>80</v>
      </c>
      <c r="AY126" s="18" t="s">
        <v>150</v>
      </c>
      <c r="BE126" s="165">
        <f t="shared" si="24"/>
        <v>0</v>
      </c>
      <c r="BF126" s="165">
        <f t="shared" si="25"/>
        <v>0</v>
      </c>
      <c r="BG126" s="165">
        <f t="shared" si="26"/>
        <v>0</v>
      </c>
      <c r="BH126" s="165">
        <f t="shared" si="27"/>
        <v>0</v>
      </c>
      <c r="BI126" s="165">
        <f t="shared" si="28"/>
        <v>0</v>
      </c>
      <c r="BJ126" s="18" t="s">
        <v>80</v>
      </c>
      <c r="BK126" s="165">
        <f t="shared" si="29"/>
        <v>0</v>
      </c>
      <c r="BL126" s="18" t="s">
        <v>158</v>
      </c>
      <c r="BM126" s="164" t="s">
        <v>620</v>
      </c>
    </row>
    <row r="127" spans="1:65" s="2" customFormat="1" ht="16.5" customHeight="1">
      <c r="A127" s="33"/>
      <c r="B127" s="152"/>
      <c r="C127" s="153" t="s">
        <v>454</v>
      </c>
      <c r="D127" s="153" t="s">
        <v>153</v>
      </c>
      <c r="E127" s="154" t="s">
        <v>2905</v>
      </c>
      <c r="F127" s="155" t="s">
        <v>2906</v>
      </c>
      <c r="G127" s="156" t="s">
        <v>1490</v>
      </c>
      <c r="H127" s="157">
        <v>160</v>
      </c>
      <c r="I127" s="158"/>
      <c r="J127" s="159">
        <f t="shared" si="20"/>
        <v>0</v>
      </c>
      <c r="K127" s="155" t="s">
        <v>3</v>
      </c>
      <c r="L127" s="34"/>
      <c r="M127" s="160" t="s">
        <v>3</v>
      </c>
      <c r="N127" s="161" t="s">
        <v>43</v>
      </c>
      <c r="O127" s="54"/>
      <c r="P127" s="162">
        <f t="shared" si="21"/>
        <v>0</v>
      </c>
      <c r="Q127" s="162">
        <v>0</v>
      </c>
      <c r="R127" s="162">
        <f t="shared" si="22"/>
        <v>0</v>
      </c>
      <c r="S127" s="162">
        <v>0</v>
      </c>
      <c r="T127" s="163">
        <f t="shared" si="23"/>
        <v>0</v>
      </c>
      <c r="U127" s="33"/>
      <c r="V127" s="33"/>
      <c r="W127" s="33"/>
      <c r="X127" s="33"/>
      <c r="Y127" s="33"/>
      <c r="Z127" s="33"/>
      <c r="AA127" s="33"/>
      <c r="AB127" s="33"/>
      <c r="AC127" s="33"/>
      <c r="AD127" s="33"/>
      <c r="AE127" s="33"/>
      <c r="AR127" s="164" t="s">
        <v>158</v>
      </c>
      <c r="AT127" s="164" t="s">
        <v>153</v>
      </c>
      <c r="AU127" s="164" t="s">
        <v>80</v>
      </c>
      <c r="AY127" s="18" t="s">
        <v>150</v>
      </c>
      <c r="BE127" s="165">
        <f t="shared" si="24"/>
        <v>0</v>
      </c>
      <c r="BF127" s="165">
        <f t="shared" si="25"/>
        <v>0</v>
      </c>
      <c r="BG127" s="165">
        <f t="shared" si="26"/>
        <v>0</v>
      </c>
      <c r="BH127" s="165">
        <f t="shared" si="27"/>
        <v>0</v>
      </c>
      <c r="BI127" s="165">
        <f t="shared" si="28"/>
        <v>0</v>
      </c>
      <c r="BJ127" s="18" t="s">
        <v>80</v>
      </c>
      <c r="BK127" s="165">
        <f t="shared" si="29"/>
        <v>0</v>
      </c>
      <c r="BL127" s="18" t="s">
        <v>158</v>
      </c>
      <c r="BM127" s="164" t="s">
        <v>650</v>
      </c>
    </row>
    <row r="128" spans="1:65" s="12" customFormat="1" ht="25.9" customHeight="1">
      <c r="B128" s="139"/>
      <c r="D128" s="140" t="s">
        <v>71</v>
      </c>
      <c r="E128" s="141" t="s">
        <v>1552</v>
      </c>
      <c r="F128" s="141" t="s">
        <v>2907</v>
      </c>
      <c r="I128" s="142"/>
      <c r="J128" s="143">
        <f>BK128</f>
        <v>0</v>
      </c>
      <c r="L128" s="139"/>
      <c r="M128" s="144"/>
      <c r="N128" s="145"/>
      <c r="O128" s="145"/>
      <c r="P128" s="146">
        <f>SUM(P129:P139)</f>
        <v>0</v>
      </c>
      <c r="Q128" s="145"/>
      <c r="R128" s="146">
        <f>SUM(R129:R139)</f>
        <v>0</v>
      </c>
      <c r="S128" s="145"/>
      <c r="T128" s="147">
        <f>SUM(T129:T139)</f>
        <v>0</v>
      </c>
      <c r="AR128" s="140" t="s">
        <v>80</v>
      </c>
      <c r="AT128" s="148" t="s">
        <v>71</v>
      </c>
      <c r="AU128" s="148" t="s">
        <v>72</v>
      </c>
      <c r="AY128" s="140" t="s">
        <v>150</v>
      </c>
      <c r="BK128" s="149">
        <f>SUM(BK129:BK139)</f>
        <v>0</v>
      </c>
    </row>
    <row r="129" spans="1:65" s="2" customFormat="1" ht="16.5" customHeight="1">
      <c r="A129" s="33"/>
      <c r="B129" s="152"/>
      <c r="C129" s="153" t="s">
        <v>459</v>
      </c>
      <c r="D129" s="153" t="s">
        <v>153</v>
      </c>
      <c r="E129" s="154" t="s">
        <v>2908</v>
      </c>
      <c r="F129" s="155" t="s">
        <v>2909</v>
      </c>
      <c r="G129" s="156" t="s">
        <v>1490</v>
      </c>
      <c r="H129" s="157">
        <v>25</v>
      </c>
      <c r="I129" s="158"/>
      <c r="J129" s="159">
        <f t="shared" ref="J129:J139" si="30">ROUND(I129*H129,2)</f>
        <v>0</v>
      </c>
      <c r="K129" s="155" t="s">
        <v>3</v>
      </c>
      <c r="L129" s="34"/>
      <c r="M129" s="160" t="s">
        <v>3</v>
      </c>
      <c r="N129" s="161" t="s">
        <v>43</v>
      </c>
      <c r="O129" s="54"/>
      <c r="P129" s="162">
        <f t="shared" ref="P129:P139" si="31">O129*H129</f>
        <v>0</v>
      </c>
      <c r="Q129" s="162">
        <v>0</v>
      </c>
      <c r="R129" s="162">
        <f t="shared" ref="R129:R139" si="32">Q129*H129</f>
        <v>0</v>
      </c>
      <c r="S129" s="162">
        <v>0</v>
      </c>
      <c r="T129" s="163">
        <f t="shared" ref="T129:T139" si="33">S129*H129</f>
        <v>0</v>
      </c>
      <c r="U129" s="33"/>
      <c r="V129" s="33"/>
      <c r="W129" s="33"/>
      <c r="X129" s="33"/>
      <c r="Y129" s="33"/>
      <c r="Z129" s="33"/>
      <c r="AA129" s="33"/>
      <c r="AB129" s="33"/>
      <c r="AC129" s="33"/>
      <c r="AD129" s="33"/>
      <c r="AE129" s="33"/>
      <c r="AR129" s="164" t="s">
        <v>158</v>
      </c>
      <c r="AT129" s="164" t="s">
        <v>153</v>
      </c>
      <c r="AU129" s="164" t="s">
        <v>80</v>
      </c>
      <c r="AY129" s="18" t="s">
        <v>150</v>
      </c>
      <c r="BE129" s="165">
        <f t="shared" ref="BE129:BE139" si="34">IF(N129="základní",J129,0)</f>
        <v>0</v>
      </c>
      <c r="BF129" s="165">
        <f t="shared" ref="BF129:BF139" si="35">IF(N129="snížená",J129,0)</f>
        <v>0</v>
      </c>
      <c r="BG129" s="165">
        <f t="shared" ref="BG129:BG139" si="36">IF(N129="zákl. přenesená",J129,0)</f>
        <v>0</v>
      </c>
      <c r="BH129" s="165">
        <f t="shared" ref="BH129:BH139" si="37">IF(N129="sníž. přenesená",J129,0)</f>
        <v>0</v>
      </c>
      <c r="BI129" s="165">
        <f t="shared" ref="BI129:BI139" si="38">IF(N129="nulová",J129,0)</f>
        <v>0</v>
      </c>
      <c r="BJ129" s="18" t="s">
        <v>80</v>
      </c>
      <c r="BK129" s="165">
        <f t="shared" ref="BK129:BK139" si="39">ROUND(I129*H129,2)</f>
        <v>0</v>
      </c>
      <c r="BL129" s="18" t="s">
        <v>158</v>
      </c>
      <c r="BM129" s="164" t="s">
        <v>661</v>
      </c>
    </row>
    <row r="130" spans="1:65" s="2" customFormat="1" ht="16.5" customHeight="1">
      <c r="A130" s="33"/>
      <c r="B130" s="152"/>
      <c r="C130" s="153" t="s">
        <v>462</v>
      </c>
      <c r="D130" s="153" t="s">
        <v>153</v>
      </c>
      <c r="E130" s="154" t="s">
        <v>2910</v>
      </c>
      <c r="F130" s="155" t="s">
        <v>2911</v>
      </c>
      <c r="G130" s="156" t="s">
        <v>1490</v>
      </c>
      <c r="H130" s="157">
        <v>219</v>
      </c>
      <c r="I130" s="158"/>
      <c r="J130" s="159">
        <f t="shared" si="30"/>
        <v>0</v>
      </c>
      <c r="K130" s="155" t="s">
        <v>3</v>
      </c>
      <c r="L130" s="34"/>
      <c r="M130" s="160" t="s">
        <v>3</v>
      </c>
      <c r="N130" s="161" t="s">
        <v>43</v>
      </c>
      <c r="O130" s="54"/>
      <c r="P130" s="162">
        <f t="shared" si="31"/>
        <v>0</v>
      </c>
      <c r="Q130" s="162">
        <v>0</v>
      </c>
      <c r="R130" s="162">
        <f t="shared" si="32"/>
        <v>0</v>
      </c>
      <c r="S130" s="162">
        <v>0</v>
      </c>
      <c r="T130" s="163">
        <f t="shared" si="33"/>
        <v>0</v>
      </c>
      <c r="U130" s="33"/>
      <c r="V130" s="33"/>
      <c r="W130" s="33"/>
      <c r="X130" s="33"/>
      <c r="Y130" s="33"/>
      <c r="Z130" s="33"/>
      <c r="AA130" s="33"/>
      <c r="AB130" s="33"/>
      <c r="AC130" s="33"/>
      <c r="AD130" s="33"/>
      <c r="AE130" s="33"/>
      <c r="AR130" s="164" t="s">
        <v>158</v>
      </c>
      <c r="AT130" s="164" t="s">
        <v>153</v>
      </c>
      <c r="AU130" s="164" t="s">
        <v>80</v>
      </c>
      <c r="AY130" s="18" t="s">
        <v>150</v>
      </c>
      <c r="BE130" s="165">
        <f t="shared" si="34"/>
        <v>0</v>
      </c>
      <c r="BF130" s="165">
        <f t="shared" si="35"/>
        <v>0</v>
      </c>
      <c r="BG130" s="165">
        <f t="shared" si="36"/>
        <v>0</v>
      </c>
      <c r="BH130" s="165">
        <f t="shared" si="37"/>
        <v>0</v>
      </c>
      <c r="BI130" s="165">
        <f t="shared" si="38"/>
        <v>0</v>
      </c>
      <c r="BJ130" s="18" t="s">
        <v>80</v>
      </c>
      <c r="BK130" s="165">
        <f t="shared" si="39"/>
        <v>0</v>
      </c>
      <c r="BL130" s="18" t="s">
        <v>158</v>
      </c>
      <c r="BM130" s="164" t="s">
        <v>672</v>
      </c>
    </row>
    <row r="131" spans="1:65" s="2" customFormat="1" ht="24" customHeight="1">
      <c r="A131" s="33"/>
      <c r="B131" s="152"/>
      <c r="C131" s="153" t="s">
        <v>469</v>
      </c>
      <c r="D131" s="153" t="s">
        <v>153</v>
      </c>
      <c r="E131" s="154" t="s">
        <v>2912</v>
      </c>
      <c r="F131" s="155" t="s">
        <v>2913</v>
      </c>
      <c r="G131" s="156" t="s">
        <v>1490</v>
      </c>
      <c r="H131" s="157">
        <v>30</v>
      </c>
      <c r="I131" s="158"/>
      <c r="J131" s="159">
        <f t="shared" si="30"/>
        <v>0</v>
      </c>
      <c r="K131" s="155" t="s">
        <v>3</v>
      </c>
      <c r="L131" s="34"/>
      <c r="M131" s="160" t="s">
        <v>3</v>
      </c>
      <c r="N131" s="161" t="s">
        <v>43</v>
      </c>
      <c r="O131" s="54"/>
      <c r="P131" s="162">
        <f t="shared" si="31"/>
        <v>0</v>
      </c>
      <c r="Q131" s="162">
        <v>0</v>
      </c>
      <c r="R131" s="162">
        <f t="shared" si="32"/>
        <v>0</v>
      </c>
      <c r="S131" s="162">
        <v>0</v>
      </c>
      <c r="T131" s="163">
        <f t="shared" si="33"/>
        <v>0</v>
      </c>
      <c r="U131" s="33"/>
      <c r="V131" s="33"/>
      <c r="W131" s="33"/>
      <c r="X131" s="33"/>
      <c r="Y131" s="33"/>
      <c r="Z131" s="33"/>
      <c r="AA131" s="33"/>
      <c r="AB131" s="33"/>
      <c r="AC131" s="33"/>
      <c r="AD131" s="33"/>
      <c r="AE131" s="33"/>
      <c r="AR131" s="164" t="s">
        <v>158</v>
      </c>
      <c r="AT131" s="164" t="s">
        <v>153</v>
      </c>
      <c r="AU131" s="164" t="s">
        <v>80</v>
      </c>
      <c r="AY131" s="18" t="s">
        <v>150</v>
      </c>
      <c r="BE131" s="165">
        <f t="shared" si="34"/>
        <v>0</v>
      </c>
      <c r="BF131" s="165">
        <f t="shared" si="35"/>
        <v>0</v>
      </c>
      <c r="BG131" s="165">
        <f t="shared" si="36"/>
        <v>0</v>
      </c>
      <c r="BH131" s="165">
        <f t="shared" si="37"/>
        <v>0</v>
      </c>
      <c r="BI131" s="165">
        <f t="shared" si="38"/>
        <v>0</v>
      </c>
      <c r="BJ131" s="18" t="s">
        <v>80</v>
      </c>
      <c r="BK131" s="165">
        <f t="shared" si="39"/>
        <v>0</v>
      </c>
      <c r="BL131" s="18" t="s">
        <v>158</v>
      </c>
      <c r="BM131" s="164" t="s">
        <v>681</v>
      </c>
    </row>
    <row r="132" spans="1:65" s="2" customFormat="1" ht="24" customHeight="1">
      <c r="A132" s="33"/>
      <c r="B132" s="152"/>
      <c r="C132" s="153" t="s">
        <v>473</v>
      </c>
      <c r="D132" s="153" t="s">
        <v>153</v>
      </c>
      <c r="E132" s="154" t="s">
        <v>2914</v>
      </c>
      <c r="F132" s="155" t="s">
        <v>2915</v>
      </c>
      <c r="G132" s="156" t="s">
        <v>1490</v>
      </c>
      <c r="H132" s="157">
        <v>25</v>
      </c>
      <c r="I132" s="158"/>
      <c r="J132" s="159">
        <f t="shared" si="30"/>
        <v>0</v>
      </c>
      <c r="K132" s="155" t="s">
        <v>3</v>
      </c>
      <c r="L132" s="34"/>
      <c r="M132" s="160" t="s">
        <v>3</v>
      </c>
      <c r="N132" s="161" t="s">
        <v>43</v>
      </c>
      <c r="O132" s="54"/>
      <c r="P132" s="162">
        <f t="shared" si="31"/>
        <v>0</v>
      </c>
      <c r="Q132" s="162">
        <v>0</v>
      </c>
      <c r="R132" s="162">
        <f t="shared" si="32"/>
        <v>0</v>
      </c>
      <c r="S132" s="162">
        <v>0</v>
      </c>
      <c r="T132" s="163">
        <f t="shared" si="33"/>
        <v>0</v>
      </c>
      <c r="U132" s="33"/>
      <c r="V132" s="33"/>
      <c r="W132" s="33"/>
      <c r="X132" s="33"/>
      <c r="Y132" s="33"/>
      <c r="Z132" s="33"/>
      <c r="AA132" s="33"/>
      <c r="AB132" s="33"/>
      <c r="AC132" s="33"/>
      <c r="AD132" s="33"/>
      <c r="AE132" s="33"/>
      <c r="AR132" s="164" t="s">
        <v>158</v>
      </c>
      <c r="AT132" s="164" t="s">
        <v>153</v>
      </c>
      <c r="AU132" s="164" t="s">
        <v>80</v>
      </c>
      <c r="AY132" s="18" t="s">
        <v>150</v>
      </c>
      <c r="BE132" s="165">
        <f t="shared" si="34"/>
        <v>0</v>
      </c>
      <c r="BF132" s="165">
        <f t="shared" si="35"/>
        <v>0</v>
      </c>
      <c r="BG132" s="165">
        <f t="shared" si="36"/>
        <v>0</v>
      </c>
      <c r="BH132" s="165">
        <f t="shared" si="37"/>
        <v>0</v>
      </c>
      <c r="BI132" s="165">
        <f t="shared" si="38"/>
        <v>0</v>
      </c>
      <c r="BJ132" s="18" t="s">
        <v>80</v>
      </c>
      <c r="BK132" s="165">
        <f t="shared" si="39"/>
        <v>0</v>
      </c>
      <c r="BL132" s="18" t="s">
        <v>158</v>
      </c>
      <c r="BM132" s="164" t="s">
        <v>691</v>
      </c>
    </row>
    <row r="133" spans="1:65" s="2" customFormat="1" ht="24" customHeight="1">
      <c r="A133" s="33"/>
      <c r="B133" s="152"/>
      <c r="C133" s="153" t="s">
        <v>477</v>
      </c>
      <c r="D133" s="153" t="s">
        <v>153</v>
      </c>
      <c r="E133" s="154" t="s">
        <v>2916</v>
      </c>
      <c r="F133" s="155" t="s">
        <v>2917</v>
      </c>
      <c r="G133" s="156" t="s">
        <v>1490</v>
      </c>
      <c r="H133" s="157">
        <v>20</v>
      </c>
      <c r="I133" s="158"/>
      <c r="J133" s="159">
        <f t="shared" si="30"/>
        <v>0</v>
      </c>
      <c r="K133" s="155" t="s">
        <v>3</v>
      </c>
      <c r="L133" s="34"/>
      <c r="M133" s="160" t="s">
        <v>3</v>
      </c>
      <c r="N133" s="161" t="s">
        <v>43</v>
      </c>
      <c r="O133" s="54"/>
      <c r="P133" s="162">
        <f t="shared" si="31"/>
        <v>0</v>
      </c>
      <c r="Q133" s="162">
        <v>0</v>
      </c>
      <c r="R133" s="162">
        <f t="shared" si="32"/>
        <v>0</v>
      </c>
      <c r="S133" s="162">
        <v>0</v>
      </c>
      <c r="T133" s="163">
        <f t="shared" si="33"/>
        <v>0</v>
      </c>
      <c r="U133" s="33"/>
      <c r="V133" s="33"/>
      <c r="W133" s="33"/>
      <c r="X133" s="33"/>
      <c r="Y133" s="33"/>
      <c r="Z133" s="33"/>
      <c r="AA133" s="33"/>
      <c r="AB133" s="33"/>
      <c r="AC133" s="33"/>
      <c r="AD133" s="33"/>
      <c r="AE133" s="33"/>
      <c r="AR133" s="164" t="s">
        <v>158</v>
      </c>
      <c r="AT133" s="164" t="s">
        <v>153</v>
      </c>
      <c r="AU133" s="164" t="s">
        <v>80</v>
      </c>
      <c r="AY133" s="18" t="s">
        <v>150</v>
      </c>
      <c r="BE133" s="165">
        <f t="shared" si="34"/>
        <v>0</v>
      </c>
      <c r="BF133" s="165">
        <f t="shared" si="35"/>
        <v>0</v>
      </c>
      <c r="BG133" s="165">
        <f t="shared" si="36"/>
        <v>0</v>
      </c>
      <c r="BH133" s="165">
        <f t="shared" si="37"/>
        <v>0</v>
      </c>
      <c r="BI133" s="165">
        <f t="shared" si="38"/>
        <v>0</v>
      </c>
      <c r="BJ133" s="18" t="s">
        <v>80</v>
      </c>
      <c r="BK133" s="165">
        <f t="shared" si="39"/>
        <v>0</v>
      </c>
      <c r="BL133" s="18" t="s">
        <v>158</v>
      </c>
      <c r="BM133" s="164" t="s">
        <v>702</v>
      </c>
    </row>
    <row r="134" spans="1:65" s="2" customFormat="1" ht="24" customHeight="1">
      <c r="A134" s="33"/>
      <c r="B134" s="152"/>
      <c r="C134" s="153" t="s">
        <v>482</v>
      </c>
      <c r="D134" s="153" t="s">
        <v>153</v>
      </c>
      <c r="E134" s="154" t="s">
        <v>2918</v>
      </c>
      <c r="F134" s="155" t="s">
        <v>2919</v>
      </c>
      <c r="G134" s="156" t="s">
        <v>1490</v>
      </c>
      <c r="H134" s="157">
        <v>4</v>
      </c>
      <c r="I134" s="158"/>
      <c r="J134" s="159">
        <f t="shared" si="30"/>
        <v>0</v>
      </c>
      <c r="K134" s="155" t="s">
        <v>3</v>
      </c>
      <c r="L134" s="34"/>
      <c r="M134" s="160" t="s">
        <v>3</v>
      </c>
      <c r="N134" s="161" t="s">
        <v>43</v>
      </c>
      <c r="O134" s="54"/>
      <c r="P134" s="162">
        <f t="shared" si="31"/>
        <v>0</v>
      </c>
      <c r="Q134" s="162">
        <v>0</v>
      </c>
      <c r="R134" s="162">
        <f t="shared" si="32"/>
        <v>0</v>
      </c>
      <c r="S134" s="162">
        <v>0</v>
      </c>
      <c r="T134" s="163">
        <f t="shared" si="33"/>
        <v>0</v>
      </c>
      <c r="U134" s="33"/>
      <c r="V134" s="33"/>
      <c r="W134" s="33"/>
      <c r="X134" s="33"/>
      <c r="Y134" s="33"/>
      <c r="Z134" s="33"/>
      <c r="AA134" s="33"/>
      <c r="AB134" s="33"/>
      <c r="AC134" s="33"/>
      <c r="AD134" s="33"/>
      <c r="AE134" s="33"/>
      <c r="AR134" s="164" t="s">
        <v>158</v>
      </c>
      <c r="AT134" s="164" t="s">
        <v>153</v>
      </c>
      <c r="AU134" s="164" t="s">
        <v>80</v>
      </c>
      <c r="AY134" s="18" t="s">
        <v>150</v>
      </c>
      <c r="BE134" s="165">
        <f t="shared" si="34"/>
        <v>0</v>
      </c>
      <c r="BF134" s="165">
        <f t="shared" si="35"/>
        <v>0</v>
      </c>
      <c r="BG134" s="165">
        <f t="shared" si="36"/>
        <v>0</v>
      </c>
      <c r="BH134" s="165">
        <f t="shared" si="37"/>
        <v>0</v>
      </c>
      <c r="BI134" s="165">
        <f t="shared" si="38"/>
        <v>0</v>
      </c>
      <c r="BJ134" s="18" t="s">
        <v>80</v>
      </c>
      <c r="BK134" s="165">
        <f t="shared" si="39"/>
        <v>0</v>
      </c>
      <c r="BL134" s="18" t="s">
        <v>158</v>
      </c>
      <c r="BM134" s="164" t="s">
        <v>715</v>
      </c>
    </row>
    <row r="135" spans="1:65" s="2" customFormat="1" ht="16.5" customHeight="1">
      <c r="A135" s="33"/>
      <c r="B135" s="152"/>
      <c r="C135" s="153" t="s">
        <v>488</v>
      </c>
      <c r="D135" s="153" t="s">
        <v>153</v>
      </c>
      <c r="E135" s="154" t="s">
        <v>2920</v>
      </c>
      <c r="F135" s="155" t="s">
        <v>2921</v>
      </c>
      <c r="G135" s="156" t="s">
        <v>1490</v>
      </c>
      <c r="H135" s="157">
        <v>50</v>
      </c>
      <c r="I135" s="158"/>
      <c r="J135" s="159">
        <f t="shared" si="30"/>
        <v>0</v>
      </c>
      <c r="K135" s="155" t="s">
        <v>3</v>
      </c>
      <c r="L135" s="34"/>
      <c r="M135" s="160" t="s">
        <v>3</v>
      </c>
      <c r="N135" s="161" t="s">
        <v>43</v>
      </c>
      <c r="O135" s="54"/>
      <c r="P135" s="162">
        <f t="shared" si="31"/>
        <v>0</v>
      </c>
      <c r="Q135" s="162">
        <v>0</v>
      </c>
      <c r="R135" s="162">
        <f t="shared" si="32"/>
        <v>0</v>
      </c>
      <c r="S135" s="162">
        <v>0</v>
      </c>
      <c r="T135" s="163">
        <f t="shared" si="33"/>
        <v>0</v>
      </c>
      <c r="U135" s="33"/>
      <c r="V135" s="33"/>
      <c r="W135" s="33"/>
      <c r="X135" s="33"/>
      <c r="Y135" s="33"/>
      <c r="Z135" s="33"/>
      <c r="AA135" s="33"/>
      <c r="AB135" s="33"/>
      <c r="AC135" s="33"/>
      <c r="AD135" s="33"/>
      <c r="AE135" s="33"/>
      <c r="AR135" s="164" t="s">
        <v>158</v>
      </c>
      <c r="AT135" s="164" t="s">
        <v>153</v>
      </c>
      <c r="AU135" s="164" t="s">
        <v>80</v>
      </c>
      <c r="AY135" s="18" t="s">
        <v>150</v>
      </c>
      <c r="BE135" s="165">
        <f t="shared" si="34"/>
        <v>0</v>
      </c>
      <c r="BF135" s="165">
        <f t="shared" si="35"/>
        <v>0</v>
      </c>
      <c r="BG135" s="165">
        <f t="shared" si="36"/>
        <v>0</v>
      </c>
      <c r="BH135" s="165">
        <f t="shared" si="37"/>
        <v>0</v>
      </c>
      <c r="BI135" s="165">
        <f t="shared" si="38"/>
        <v>0</v>
      </c>
      <c r="BJ135" s="18" t="s">
        <v>80</v>
      </c>
      <c r="BK135" s="165">
        <f t="shared" si="39"/>
        <v>0</v>
      </c>
      <c r="BL135" s="18" t="s">
        <v>158</v>
      </c>
      <c r="BM135" s="164" t="s">
        <v>736</v>
      </c>
    </row>
    <row r="136" spans="1:65" s="2" customFormat="1" ht="16.5" customHeight="1">
      <c r="A136" s="33"/>
      <c r="B136" s="152"/>
      <c r="C136" s="153" t="s">
        <v>493</v>
      </c>
      <c r="D136" s="153" t="s">
        <v>153</v>
      </c>
      <c r="E136" s="154" t="s">
        <v>2922</v>
      </c>
      <c r="F136" s="155" t="s">
        <v>2923</v>
      </c>
      <c r="G136" s="156" t="s">
        <v>1490</v>
      </c>
      <c r="H136" s="157">
        <v>3</v>
      </c>
      <c r="I136" s="158"/>
      <c r="J136" s="159">
        <f t="shared" si="30"/>
        <v>0</v>
      </c>
      <c r="K136" s="155" t="s">
        <v>3</v>
      </c>
      <c r="L136" s="34"/>
      <c r="M136" s="160" t="s">
        <v>3</v>
      </c>
      <c r="N136" s="161" t="s">
        <v>43</v>
      </c>
      <c r="O136" s="54"/>
      <c r="P136" s="162">
        <f t="shared" si="31"/>
        <v>0</v>
      </c>
      <c r="Q136" s="162">
        <v>0</v>
      </c>
      <c r="R136" s="162">
        <f t="shared" si="32"/>
        <v>0</v>
      </c>
      <c r="S136" s="162">
        <v>0</v>
      </c>
      <c r="T136" s="163">
        <f t="shared" si="33"/>
        <v>0</v>
      </c>
      <c r="U136" s="33"/>
      <c r="V136" s="33"/>
      <c r="W136" s="33"/>
      <c r="X136" s="33"/>
      <c r="Y136" s="33"/>
      <c r="Z136" s="33"/>
      <c r="AA136" s="33"/>
      <c r="AB136" s="33"/>
      <c r="AC136" s="33"/>
      <c r="AD136" s="33"/>
      <c r="AE136" s="33"/>
      <c r="AR136" s="164" t="s">
        <v>158</v>
      </c>
      <c r="AT136" s="164" t="s">
        <v>153</v>
      </c>
      <c r="AU136" s="164" t="s">
        <v>80</v>
      </c>
      <c r="AY136" s="18" t="s">
        <v>150</v>
      </c>
      <c r="BE136" s="165">
        <f t="shared" si="34"/>
        <v>0</v>
      </c>
      <c r="BF136" s="165">
        <f t="shared" si="35"/>
        <v>0</v>
      </c>
      <c r="BG136" s="165">
        <f t="shared" si="36"/>
        <v>0</v>
      </c>
      <c r="BH136" s="165">
        <f t="shared" si="37"/>
        <v>0</v>
      </c>
      <c r="BI136" s="165">
        <f t="shared" si="38"/>
        <v>0</v>
      </c>
      <c r="BJ136" s="18" t="s">
        <v>80</v>
      </c>
      <c r="BK136" s="165">
        <f t="shared" si="39"/>
        <v>0</v>
      </c>
      <c r="BL136" s="18" t="s">
        <v>158</v>
      </c>
      <c r="BM136" s="164" t="s">
        <v>747</v>
      </c>
    </row>
    <row r="137" spans="1:65" s="2" customFormat="1" ht="24" customHeight="1">
      <c r="A137" s="33"/>
      <c r="B137" s="152"/>
      <c r="C137" s="153" t="s">
        <v>499</v>
      </c>
      <c r="D137" s="153" t="s">
        <v>153</v>
      </c>
      <c r="E137" s="154" t="s">
        <v>2924</v>
      </c>
      <c r="F137" s="155" t="s">
        <v>2925</v>
      </c>
      <c r="G137" s="156" t="s">
        <v>1490</v>
      </c>
      <c r="H137" s="157">
        <v>9</v>
      </c>
      <c r="I137" s="158"/>
      <c r="J137" s="159">
        <f t="shared" si="30"/>
        <v>0</v>
      </c>
      <c r="K137" s="155" t="s">
        <v>3</v>
      </c>
      <c r="L137" s="34"/>
      <c r="M137" s="160" t="s">
        <v>3</v>
      </c>
      <c r="N137" s="161" t="s">
        <v>43</v>
      </c>
      <c r="O137" s="54"/>
      <c r="P137" s="162">
        <f t="shared" si="31"/>
        <v>0</v>
      </c>
      <c r="Q137" s="162">
        <v>0</v>
      </c>
      <c r="R137" s="162">
        <f t="shared" si="32"/>
        <v>0</v>
      </c>
      <c r="S137" s="162">
        <v>0</v>
      </c>
      <c r="T137" s="163">
        <f t="shared" si="33"/>
        <v>0</v>
      </c>
      <c r="U137" s="33"/>
      <c r="V137" s="33"/>
      <c r="W137" s="33"/>
      <c r="X137" s="33"/>
      <c r="Y137" s="33"/>
      <c r="Z137" s="33"/>
      <c r="AA137" s="33"/>
      <c r="AB137" s="33"/>
      <c r="AC137" s="33"/>
      <c r="AD137" s="33"/>
      <c r="AE137" s="33"/>
      <c r="AR137" s="164" t="s">
        <v>158</v>
      </c>
      <c r="AT137" s="164" t="s">
        <v>153</v>
      </c>
      <c r="AU137" s="164" t="s">
        <v>80</v>
      </c>
      <c r="AY137" s="18" t="s">
        <v>150</v>
      </c>
      <c r="BE137" s="165">
        <f t="shared" si="34"/>
        <v>0</v>
      </c>
      <c r="BF137" s="165">
        <f t="shared" si="35"/>
        <v>0</v>
      </c>
      <c r="BG137" s="165">
        <f t="shared" si="36"/>
        <v>0</v>
      </c>
      <c r="BH137" s="165">
        <f t="shared" si="37"/>
        <v>0</v>
      </c>
      <c r="BI137" s="165">
        <f t="shared" si="38"/>
        <v>0</v>
      </c>
      <c r="BJ137" s="18" t="s">
        <v>80</v>
      </c>
      <c r="BK137" s="165">
        <f t="shared" si="39"/>
        <v>0</v>
      </c>
      <c r="BL137" s="18" t="s">
        <v>158</v>
      </c>
      <c r="BM137" s="164" t="s">
        <v>755</v>
      </c>
    </row>
    <row r="138" spans="1:65" s="2" customFormat="1" ht="16.5" customHeight="1">
      <c r="A138" s="33"/>
      <c r="B138" s="152"/>
      <c r="C138" s="153" t="s">
        <v>503</v>
      </c>
      <c r="D138" s="153" t="s">
        <v>153</v>
      </c>
      <c r="E138" s="154" t="s">
        <v>2926</v>
      </c>
      <c r="F138" s="155" t="s">
        <v>2927</v>
      </c>
      <c r="G138" s="156" t="s">
        <v>1490</v>
      </c>
      <c r="H138" s="157">
        <v>80</v>
      </c>
      <c r="I138" s="158"/>
      <c r="J138" s="159">
        <f t="shared" si="30"/>
        <v>0</v>
      </c>
      <c r="K138" s="155" t="s">
        <v>3</v>
      </c>
      <c r="L138" s="34"/>
      <c r="M138" s="160" t="s">
        <v>3</v>
      </c>
      <c r="N138" s="161" t="s">
        <v>43</v>
      </c>
      <c r="O138" s="54"/>
      <c r="P138" s="162">
        <f t="shared" si="31"/>
        <v>0</v>
      </c>
      <c r="Q138" s="162">
        <v>0</v>
      </c>
      <c r="R138" s="162">
        <f t="shared" si="32"/>
        <v>0</v>
      </c>
      <c r="S138" s="162">
        <v>0</v>
      </c>
      <c r="T138" s="163">
        <f t="shared" si="33"/>
        <v>0</v>
      </c>
      <c r="U138" s="33"/>
      <c r="V138" s="33"/>
      <c r="W138" s="33"/>
      <c r="X138" s="33"/>
      <c r="Y138" s="33"/>
      <c r="Z138" s="33"/>
      <c r="AA138" s="33"/>
      <c r="AB138" s="33"/>
      <c r="AC138" s="33"/>
      <c r="AD138" s="33"/>
      <c r="AE138" s="33"/>
      <c r="AR138" s="164" t="s">
        <v>158</v>
      </c>
      <c r="AT138" s="164" t="s">
        <v>153</v>
      </c>
      <c r="AU138" s="164" t="s">
        <v>80</v>
      </c>
      <c r="AY138" s="18" t="s">
        <v>150</v>
      </c>
      <c r="BE138" s="165">
        <f t="shared" si="34"/>
        <v>0</v>
      </c>
      <c r="BF138" s="165">
        <f t="shared" si="35"/>
        <v>0</v>
      </c>
      <c r="BG138" s="165">
        <f t="shared" si="36"/>
        <v>0</v>
      </c>
      <c r="BH138" s="165">
        <f t="shared" si="37"/>
        <v>0</v>
      </c>
      <c r="BI138" s="165">
        <f t="shared" si="38"/>
        <v>0</v>
      </c>
      <c r="BJ138" s="18" t="s">
        <v>80</v>
      </c>
      <c r="BK138" s="165">
        <f t="shared" si="39"/>
        <v>0</v>
      </c>
      <c r="BL138" s="18" t="s">
        <v>158</v>
      </c>
      <c r="BM138" s="164" t="s">
        <v>763</v>
      </c>
    </row>
    <row r="139" spans="1:65" s="2" customFormat="1" ht="16.5" customHeight="1">
      <c r="A139" s="33"/>
      <c r="B139" s="152"/>
      <c r="C139" s="153" t="s">
        <v>507</v>
      </c>
      <c r="D139" s="153" t="s">
        <v>153</v>
      </c>
      <c r="E139" s="154" t="s">
        <v>2928</v>
      </c>
      <c r="F139" s="155" t="s">
        <v>2929</v>
      </c>
      <c r="G139" s="156" t="s">
        <v>1490</v>
      </c>
      <c r="H139" s="157">
        <v>65</v>
      </c>
      <c r="I139" s="158"/>
      <c r="J139" s="159">
        <f t="shared" si="30"/>
        <v>0</v>
      </c>
      <c r="K139" s="155" t="s">
        <v>3</v>
      </c>
      <c r="L139" s="34"/>
      <c r="M139" s="160" t="s">
        <v>3</v>
      </c>
      <c r="N139" s="161" t="s">
        <v>43</v>
      </c>
      <c r="O139" s="54"/>
      <c r="P139" s="162">
        <f t="shared" si="31"/>
        <v>0</v>
      </c>
      <c r="Q139" s="162">
        <v>0</v>
      </c>
      <c r="R139" s="162">
        <f t="shared" si="32"/>
        <v>0</v>
      </c>
      <c r="S139" s="162">
        <v>0</v>
      </c>
      <c r="T139" s="163">
        <f t="shared" si="33"/>
        <v>0</v>
      </c>
      <c r="U139" s="33"/>
      <c r="V139" s="33"/>
      <c r="W139" s="33"/>
      <c r="X139" s="33"/>
      <c r="Y139" s="33"/>
      <c r="Z139" s="33"/>
      <c r="AA139" s="33"/>
      <c r="AB139" s="33"/>
      <c r="AC139" s="33"/>
      <c r="AD139" s="33"/>
      <c r="AE139" s="33"/>
      <c r="AR139" s="164" t="s">
        <v>158</v>
      </c>
      <c r="AT139" s="164" t="s">
        <v>153</v>
      </c>
      <c r="AU139" s="164" t="s">
        <v>80</v>
      </c>
      <c r="AY139" s="18" t="s">
        <v>150</v>
      </c>
      <c r="BE139" s="165">
        <f t="shared" si="34"/>
        <v>0</v>
      </c>
      <c r="BF139" s="165">
        <f t="shared" si="35"/>
        <v>0</v>
      </c>
      <c r="BG139" s="165">
        <f t="shared" si="36"/>
        <v>0</v>
      </c>
      <c r="BH139" s="165">
        <f t="shared" si="37"/>
        <v>0</v>
      </c>
      <c r="BI139" s="165">
        <f t="shared" si="38"/>
        <v>0</v>
      </c>
      <c r="BJ139" s="18" t="s">
        <v>80</v>
      </c>
      <c r="BK139" s="165">
        <f t="shared" si="39"/>
        <v>0</v>
      </c>
      <c r="BL139" s="18" t="s">
        <v>158</v>
      </c>
      <c r="BM139" s="164" t="s">
        <v>771</v>
      </c>
    </row>
    <row r="140" spans="1:65" s="12" customFormat="1" ht="25.9" customHeight="1">
      <c r="B140" s="139"/>
      <c r="D140" s="140" t="s">
        <v>71</v>
      </c>
      <c r="E140" s="141" t="s">
        <v>1564</v>
      </c>
      <c r="F140" s="141" t="s">
        <v>2930</v>
      </c>
      <c r="I140" s="142"/>
      <c r="J140" s="143">
        <f>BK140</f>
        <v>0</v>
      </c>
      <c r="L140" s="139"/>
      <c r="M140" s="144"/>
      <c r="N140" s="145"/>
      <c r="O140" s="145"/>
      <c r="P140" s="146">
        <f>SUM(P141:P146)</f>
        <v>0</v>
      </c>
      <c r="Q140" s="145"/>
      <c r="R140" s="146">
        <f>SUM(R141:R146)</f>
        <v>0</v>
      </c>
      <c r="S140" s="145"/>
      <c r="T140" s="147">
        <f>SUM(T141:T146)</f>
        <v>0</v>
      </c>
      <c r="AR140" s="140" t="s">
        <v>80</v>
      </c>
      <c r="AT140" s="148" t="s">
        <v>71</v>
      </c>
      <c r="AU140" s="148" t="s">
        <v>72</v>
      </c>
      <c r="AY140" s="140" t="s">
        <v>150</v>
      </c>
      <c r="BK140" s="149">
        <f>SUM(BK141:BK146)</f>
        <v>0</v>
      </c>
    </row>
    <row r="141" spans="1:65" s="2" customFormat="1" ht="24" customHeight="1">
      <c r="A141" s="33"/>
      <c r="B141" s="152"/>
      <c r="C141" s="153" t="s">
        <v>511</v>
      </c>
      <c r="D141" s="153" t="s">
        <v>153</v>
      </c>
      <c r="E141" s="154" t="s">
        <v>2931</v>
      </c>
      <c r="F141" s="155" t="s">
        <v>2932</v>
      </c>
      <c r="G141" s="156" t="s">
        <v>1490</v>
      </c>
      <c r="H141" s="157">
        <v>21</v>
      </c>
      <c r="I141" s="158"/>
      <c r="J141" s="159">
        <f t="shared" ref="J141:J146" si="40">ROUND(I141*H141,2)</f>
        <v>0</v>
      </c>
      <c r="K141" s="155" t="s">
        <v>3</v>
      </c>
      <c r="L141" s="34"/>
      <c r="M141" s="160" t="s">
        <v>3</v>
      </c>
      <c r="N141" s="161" t="s">
        <v>43</v>
      </c>
      <c r="O141" s="54"/>
      <c r="P141" s="162">
        <f t="shared" ref="P141:P146" si="41">O141*H141</f>
        <v>0</v>
      </c>
      <c r="Q141" s="162">
        <v>0</v>
      </c>
      <c r="R141" s="162">
        <f t="shared" ref="R141:R146" si="42">Q141*H141</f>
        <v>0</v>
      </c>
      <c r="S141" s="162">
        <v>0</v>
      </c>
      <c r="T141" s="163">
        <f t="shared" ref="T141:T146" si="43">S141*H141</f>
        <v>0</v>
      </c>
      <c r="U141" s="33"/>
      <c r="V141" s="33"/>
      <c r="W141" s="33"/>
      <c r="X141" s="33"/>
      <c r="Y141" s="33"/>
      <c r="Z141" s="33"/>
      <c r="AA141" s="33"/>
      <c r="AB141" s="33"/>
      <c r="AC141" s="33"/>
      <c r="AD141" s="33"/>
      <c r="AE141" s="33"/>
      <c r="AR141" s="164" t="s">
        <v>158</v>
      </c>
      <c r="AT141" s="164" t="s">
        <v>153</v>
      </c>
      <c r="AU141" s="164" t="s">
        <v>80</v>
      </c>
      <c r="AY141" s="18" t="s">
        <v>150</v>
      </c>
      <c r="BE141" s="165">
        <f t="shared" ref="BE141:BE146" si="44">IF(N141="základní",J141,0)</f>
        <v>0</v>
      </c>
      <c r="BF141" s="165">
        <f t="shared" ref="BF141:BF146" si="45">IF(N141="snížená",J141,0)</f>
        <v>0</v>
      </c>
      <c r="BG141" s="165">
        <f t="shared" ref="BG141:BG146" si="46">IF(N141="zákl. přenesená",J141,0)</f>
        <v>0</v>
      </c>
      <c r="BH141" s="165">
        <f t="shared" ref="BH141:BH146" si="47">IF(N141="sníž. přenesená",J141,0)</f>
        <v>0</v>
      </c>
      <c r="BI141" s="165">
        <f t="shared" ref="BI141:BI146" si="48">IF(N141="nulová",J141,0)</f>
        <v>0</v>
      </c>
      <c r="BJ141" s="18" t="s">
        <v>80</v>
      </c>
      <c r="BK141" s="165">
        <f t="shared" ref="BK141:BK146" si="49">ROUND(I141*H141,2)</f>
        <v>0</v>
      </c>
      <c r="BL141" s="18" t="s">
        <v>158</v>
      </c>
      <c r="BM141" s="164" t="s">
        <v>779</v>
      </c>
    </row>
    <row r="142" spans="1:65" s="2" customFormat="1" ht="24" customHeight="1">
      <c r="A142" s="33"/>
      <c r="B142" s="152"/>
      <c r="C142" s="153" t="s">
        <v>515</v>
      </c>
      <c r="D142" s="153" t="s">
        <v>153</v>
      </c>
      <c r="E142" s="154" t="s">
        <v>2933</v>
      </c>
      <c r="F142" s="155" t="s">
        <v>2934</v>
      </c>
      <c r="G142" s="156" t="s">
        <v>1490</v>
      </c>
      <c r="H142" s="157">
        <v>21</v>
      </c>
      <c r="I142" s="158"/>
      <c r="J142" s="159">
        <f t="shared" si="40"/>
        <v>0</v>
      </c>
      <c r="K142" s="155" t="s">
        <v>3</v>
      </c>
      <c r="L142" s="34"/>
      <c r="M142" s="160" t="s">
        <v>3</v>
      </c>
      <c r="N142" s="161" t="s">
        <v>43</v>
      </c>
      <c r="O142" s="54"/>
      <c r="P142" s="162">
        <f t="shared" si="41"/>
        <v>0</v>
      </c>
      <c r="Q142" s="162">
        <v>0</v>
      </c>
      <c r="R142" s="162">
        <f t="shared" si="42"/>
        <v>0</v>
      </c>
      <c r="S142" s="162">
        <v>0</v>
      </c>
      <c r="T142" s="163">
        <f t="shared" si="43"/>
        <v>0</v>
      </c>
      <c r="U142" s="33"/>
      <c r="V142" s="33"/>
      <c r="W142" s="33"/>
      <c r="X142" s="33"/>
      <c r="Y142" s="33"/>
      <c r="Z142" s="33"/>
      <c r="AA142" s="33"/>
      <c r="AB142" s="33"/>
      <c r="AC142" s="33"/>
      <c r="AD142" s="33"/>
      <c r="AE142" s="33"/>
      <c r="AR142" s="164" t="s">
        <v>158</v>
      </c>
      <c r="AT142" s="164" t="s">
        <v>153</v>
      </c>
      <c r="AU142" s="164" t="s">
        <v>80</v>
      </c>
      <c r="AY142" s="18" t="s">
        <v>150</v>
      </c>
      <c r="BE142" s="165">
        <f t="shared" si="44"/>
        <v>0</v>
      </c>
      <c r="BF142" s="165">
        <f t="shared" si="45"/>
        <v>0</v>
      </c>
      <c r="BG142" s="165">
        <f t="shared" si="46"/>
        <v>0</v>
      </c>
      <c r="BH142" s="165">
        <f t="shared" si="47"/>
        <v>0</v>
      </c>
      <c r="BI142" s="165">
        <f t="shared" si="48"/>
        <v>0</v>
      </c>
      <c r="BJ142" s="18" t="s">
        <v>80</v>
      </c>
      <c r="BK142" s="165">
        <f t="shared" si="49"/>
        <v>0</v>
      </c>
      <c r="BL142" s="18" t="s">
        <v>158</v>
      </c>
      <c r="BM142" s="164" t="s">
        <v>788</v>
      </c>
    </row>
    <row r="143" spans="1:65" s="2" customFormat="1" ht="24" customHeight="1">
      <c r="A143" s="33"/>
      <c r="B143" s="152"/>
      <c r="C143" s="153" t="s">
        <v>522</v>
      </c>
      <c r="D143" s="153" t="s">
        <v>153</v>
      </c>
      <c r="E143" s="154" t="s">
        <v>2935</v>
      </c>
      <c r="F143" s="155" t="s">
        <v>2936</v>
      </c>
      <c r="G143" s="156" t="s">
        <v>1490</v>
      </c>
      <c r="H143" s="157">
        <v>12</v>
      </c>
      <c r="I143" s="158"/>
      <c r="J143" s="159">
        <f t="shared" si="40"/>
        <v>0</v>
      </c>
      <c r="K143" s="155" t="s">
        <v>3</v>
      </c>
      <c r="L143" s="34"/>
      <c r="M143" s="160" t="s">
        <v>3</v>
      </c>
      <c r="N143" s="161" t="s">
        <v>43</v>
      </c>
      <c r="O143" s="54"/>
      <c r="P143" s="162">
        <f t="shared" si="41"/>
        <v>0</v>
      </c>
      <c r="Q143" s="162">
        <v>0</v>
      </c>
      <c r="R143" s="162">
        <f t="shared" si="42"/>
        <v>0</v>
      </c>
      <c r="S143" s="162">
        <v>0</v>
      </c>
      <c r="T143" s="163">
        <f t="shared" si="43"/>
        <v>0</v>
      </c>
      <c r="U143" s="33"/>
      <c r="V143" s="33"/>
      <c r="W143" s="33"/>
      <c r="X143" s="33"/>
      <c r="Y143" s="33"/>
      <c r="Z143" s="33"/>
      <c r="AA143" s="33"/>
      <c r="AB143" s="33"/>
      <c r="AC143" s="33"/>
      <c r="AD143" s="33"/>
      <c r="AE143" s="33"/>
      <c r="AR143" s="164" t="s">
        <v>158</v>
      </c>
      <c r="AT143" s="164" t="s">
        <v>153</v>
      </c>
      <c r="AU143" s="164" t="s">
        <v>80</v>
      </c>
      <c r="AY143" s="18" t="s">
        <v>150</v>
      </c>
      <c r="BE143" s="165">
        <f t="shared" si="44"/>
        <v>0</v>
      </c>
      <c r="BF143" s="165">
        <f t="shared" si="45"/>
        <v>0</v>
      </c>
      <c r="BG143" s="165">
        <f t="shared" si="46"/>
        <v>0</v>
      </c>
      <c r="BH143" s="165">
        <f t="shared" si="47"/>
        <v>0</v>
      </c>
      <c r="BI143" s="165">
        <f t="shared" si="48"/>
        <v>0</v>
      </c>
      <c r="BJ143" s="18" t="s">
        <v>80</v>
      </c>
      <c r="BK143" s="165">
        <f t="shared" si="49"/>
        <v>0</v>
      </c>
      <c r="BL143" s="18" t="s">
        <v>158</v>
      </c>
      <c r="BM143" s="164" t="s">
        <v>799</v>
      </c>
    </row>
    <row r="144" spans="1:65" s="2" customFormat="1" ht="24" customHeight="1">
      <c r="A144" s="33"/>
      <c r="B144" s="152"/>
      <c r="C144" s="153" t="s">
        <v>529</v>
      </c>
      <c r="D144" s="153" t="s">
        <v>153</v>
      </c>
      <c r="E144" s="154" t="s">
        <v>2937</v>
      </c>
      <c r="F144" s="155" t="s">
        <v>2938</v>
      </c>
      <c r="G144" s="156" t="s">
        <v>1490</v>
      </c>
      <c r="H144" s="157">
        <v>1</v>
      </c>
      <c r="I144" s="158"/>
      <c r="J144" s="159">
        <f t="shared" si="40"/>
        <v>0</v>
      </c>
      <c r="K144" s="155" t="s">
        <v>3</v>
      </c>
      <c r="L144" s="34"/>
      <c r="M144" s="160" t="s">
        <v>3</v>
      </c>
      <c r="N144" s="161" t="s">
        <v>43</v>
      </c>
      <c r="O144" s="54"/>
      <c r="P144" s="162">
        <f t="shared" si="41"/>
        <v>0</v>
      </c>
      <c r="Q144" s="162">
        <v>0</v>
      </c>
      <c r="R144" s="162">
        <f t="shared" si="42"/>
        <v>0</v>
      </c>
      <c r="S144" s="162">
        <v>0</v>
      </c>
      <c r="T144" s="163">
        <f t="shared" si="43"/>
        <v>0</v>
      </c>
      <c r="U144" s="33"/>
      <c r="V144" s="33"/>
      <c r="W144" s="33"/>
      <c r="X144" s="33"/>
      <c r="Y144" s="33"/>
      <c r="Z144" s="33"/>
      <c r="AA144" s="33"/>
      <c r="AB144" s="33"/>
      <c r="AC144" s="33"/>
      <c r="AD144" s="33"/>
      <c r="AE144" s="33"/>
      <c r="AR144" s="164" t="s">
        <v>158</v>
      </c>
      <c r="AT144" s="164" t="s">
        <v>153</v>
      </c>
      <c r="AU144" s="164" t="s">
        <v>80</v>
      </c>
      <c r="AY144" s="18" t="s">
        <v>150</v>
      </c>
      <c r="BE144" s="165">
        <f t="shared" si="44"/>
        <v>0</v>
      </c>
      <c r="BF144" s="165">
        <f t="shared" si="45"/>
        <v>0</v>
      </c>
      <c r="BG144" s="165">
        <f t="shared" si="46"/>
        <v>0</v>
      </c>
      <c r="BH144" s="165">
        <f t="shared" si="47"/>
        <v>0</v>
      </c>
      <c r="BI144" s="165">
        <f t="shared" si="48"/>
        <v>0</v>
      </c>
      <c r="BJ144" s="18" t="s">
        <v>80</v>
      </c>
      <c r="BK144" s="165">
        <f t="shared" si="49"/>
        <v>0</v>
      </c>
      <c r="BL144" s="18" t="s">
        <v>158</v>
      </c>
      <c r="BM144" s="164" t="s">
        <v>809</v>
      </c>
    </row>
    <row r="145" spans="1:65" s="2" customFormat="1" ht="24" customHeight="1">
      <c r="A145" s="33"/>
      <c r="B145" s="152"/>
      <c r="C145" s="153" t="s">
        <v>535</v>
      </c>
      <c r="D145" s="153" t="s">
        <v>153</v>
      </c>
      <c r="E145" s="154" t="s">
        <v>2939</v>
      </c>
      <c r="F145" s="155" t="s">
        <v>2940</v>
      </c>
      <c r="G145" s="156" t="s">
        <v>1490</v>
      </c>
      <c r="H145" s="157">
        <v>23</v>
      </c>
      <c r="I145" s="158"/>
      <c r="J145" s="159">
        <f t="shared" si="40"/>
        <v>0</v>
      </c>
      <c r="K145" s="155" t="s">
        <v>3</v>
      </c>
      <c r="L145" s="34"/>
      <c r="M145" s="160" t="s">
        <v>3</v>
      </c>
      <c r="N145" s="161" t="s">
        <v>43</v>
      </c>
      <c r="O145" s="54"/>
      <c r="P145" s="162">
        <f t="shared" si="41"/>
        <v>0</v>
      </c>
      <c r="Q145" s="162">
        <v>0</v>
      </c>
      <c r="R145" s="162">
        <f t="shared" si="42"/>
        <v>0</v>
      </c>
      <c r="S145" s="162">
        <v>0</v>
      </c>
      <c r="T145" s="163">
        <f t="shared" si="43"/>
        <v>0</v>
      </c>
      <c r="U145" s="33"/>
      <c r="V145" s="33"/>
      <c r="W145" s="33"/>
      <c r="X145" s="33"/>
      <c r="Y145" s="33"/>
      <c r="Z145" s="33"/>
      <c r="AA145" s="33"/>
      <c r="AB145" s="33"/>
      <c r="AC145" s="33"/>
      <c r="AD145" s="33"/>
      <c r="AE145" s="33"/>
      <c r="AR145" s="164" t="s">
        <v>158</v>
      </c>
      <c r="AT145" s="164" t="s">
        <v>153</v>
      </c>
      <c r="AU145" s="164" t="s">
        <v>80</v>
      </c>
      <c r="AY145" s="18" t="s">
        <v>150</v>
      </c>
      <c r="BE145" s="165">
        <f t="shared" si="44"/>
        <v>0</v>
      </c>
      <c r="BF145" s="165">
        <f t="shared" si="45"/>
        <v>0</v>
      </c>
      <c r="BG145" s="165">
        <f t="shared" si="46"/>
        <v>0</v>
      </c>
      <c r="BH145" s="165">
        <f t="shared" si="47"/>
        <v>0</v>
      </c>
      <c r="BI145" s="165">
        <f t="shared" si="48"/>
        <v>0</v>
      </c>
      <c r="BJ145" s="18" t="s">
        <v>80</v>
      </c>
      <c r="BK145" s="165">
        <f t="shared" si="49"/>
        <v>0</v>
      </c>
      <c r="BL145" s="18" t="s">
        <v>158</v>
      </c>
      <c r="BM145" s="164" t="s">
        <v>822</v>
      </c>
    </row>
    <row r="146" spans="1:65" s="2" customFormat="1" ht="16.5" customHeight="1">
      <c r="A146" s="33"/>
      <c r="B146" s="152"/>
      <c r="C146" s="153" t="s">
        <v>540</v>
      </c>
      <c r="D146" s="153" t="s">
        <v>153</v>
      </c>
      <c r="E146" s="154" t="s">
        <v>2941</v>
      </c>
      <c r="F146" s="155" t="s">
        <v>2942</v>
      </c>
      <c r="G146" s="156" t="s">
        <v>1490</v>
      </c>
      <c r="H146" s="157">
        <v>1</v>
      </c>
      <c r="I146" s="158"/>
      <c r="J146" s="159">
        <f t="shared" si="40"/>
        <v>0</v>
      </c>
      <c r="K146" s="155" t="s">
        <v>3</v>
      </c>
      <c r="L146" s="34"/>
      <c r="M146" s="160" t="s">
        <v>3</v>
      </c>
      <c r="N146" s="161" t="s">
        <v>43</v>
      </c>
      <c r="O146" s="54"/>
      <c r="P146" s="162">
        <f t="shared" si="41"/>
        <v>0</v>
      </c>
      <c r="Q146" s="162">
        <v>0</v>
      </c>
      <c r="R146" s="162">
        <f t="shared" si="42"/>
        <v>0</v>
      </c>
      <c r="S146" s="162">
        <v>0</v>
      </c>
      <c r="T146" s="163">
        <f t="shared" si="43"/>
        <v>0</v>
      </c>
      <c r="U146" s="33"/>
      <c r="V146" s="33"/>
      <c r="W146" s="33"/>
      <c r="X146" s="33"/>
      <c r="Y146" s="33"/>
      <c r="Z146" s="33"/>
      <c r="AA146" s="33"/>
      <c r="AB146" s="33"/>
      <c r="AC146" s="33"/>
      <c r="AD146" s="33"/>
      <c r="AE146" s="33"/>
      <c r="AR146" s="164" t="s">
        <v>158</v>
      </c>
      <c r="AT146" s="164" t="s">
        <v>153</v>
      </c>
      <c r="AU146" s="164" t="s">
        <v>80</v>
      </c>
      <c r="AY146" s="18" t="s">
        <v>150</v>
      </c>
      <c r="BE146" s="165">
        <f t="shared" si="44"/>
        <v>0</v>
      </c>
      <c r="BF146" s="165">
        <f t="shared" si="45"/>
        <v>0</v>
      </c>
      <c r="BG146" s="165">
        <f t="shared" si="46"/>
        <v>0</v>
      </c>
      <c r="BH146" s="165">
        <f t="shared" si="47"/>
        <v>0</v>
      </c>
      <c r="BI146" s="165">
        <f t="shared" si="48"/>
        <v>0</v>
      </c>
      <c r="BJ146" s="18" t="s">
        <v>80</v>
      </c>
      <c r="BK146" s="165">
        <f t="shared" si="49"/>
        <v>0</v>
      </c>
      <c r="BL146" s="18" t="s">
        <v>158</v>
      </c>
      <c r="BM146" s="164" t="s">
        <v>832</v>
      </c>
    </row>
    <row r="147" spans="1:65" s="12" customFormat="1" ht="25.9" customHeight="1">
      <c r="B147" s="139"/>
      <c r="D147" s="140" t="s">
        <v>71</v>
      </c>
      <c r="E147" s="141" t="s">
        <v>1627</v>
      </c>
      <c r="F147" s="141" t="s">
        <v>2943</v>
      </c>
      <c r="I147" s="142"/>
      <c r="J147" s="143">
        <f>BK147</f>
        <v>0</v>
      </c>
      <c r="L147" s="139"/>
      <c r="M147" s="144"/>
      <c r="N147" s="145"/>
      <c r="O147" s="145"/>
      <c r="P147" s="146">
        <f>SUM(P148:P151)</f>
        <v>0</v>
      </c>
      <c r="Q147" s="145"/>
      <c r="R147" s="146">
        <f>SUM(R148:R151)</f>
        <v>0</v>
      </c>
      <c r="S147" s="145"/>
      <c r="T147" s="147">
        <f>SUM(T148:T151)</f>
        <v>0</v>
      </c>
      <c r="AR147" s="140" t="s">
        <v>80</v>
      </c>
      <c r="AT147" s="148" t="s">
        <v>71</v>
      </c>
      <c r="AU147" s="148" t="s">
        <v>72</v>
      </c>
      <c r="AY147" s="140" t="s">
        <v>150</v>
      </c>
      <c r="BK147" s="149">
        <f>SUM(BK148:BK151)</f>
        <v>0</v>
      </c>
    </row>
    <row r="148" spans="1:65" s="2" customFormat="1" ht="48" customHeight="1">
      <c r="A148" s="33"/>
      <c r="B148" s="152"/>
      <c r="C148" s="153" t="s">
        <v>546</v>
      </c>
      <c r="D148" s="153" t="s">
        <v>153</v>
      </c>
      <c r="E148" s="154" t="s">
        <v>2944</v>
      </c>
      <c r="F148" s="155" t="s">
        <v>2945</v>
      </c>
      <c r="G148" s="156" t="s">
        <v>1490</v>
      </c>
      <c r="H148" s="157">
        <v>89</v>
      </c>
      <c r="I148" s="158"/>
      <c r="J148" s="159">
        <f>ROUND(I148*H148,2)</f>
        <v>0</v>
      </c>
      <c r="K148" s="155" t="s">
        <v>3</v>
      </c>
      <c r="L148" s="34"/>
      <c r="M148" s="160" t="s">
        <v>3</v>
      </c>
      <c r="N148" s="161" t="s">
        <v>43</v>
      </c>
      <c r="O148" s="54"/>
      <c r="P148" s="162">
        <f>O148*H148</f>
        <v>0</v>
      </c>
      <c r="Q148" s="162">
        <v>0</v>
      </c>
      <c r="R148" s="162">
        <f>Q148*H148</f>
        <v>0</v>
      </c>
      <c r="S148" s="162">
        <v>0</v>
      </c>
      <c r="T148" s="163">
        <f>S148*H148</f>
        <v>0</v>
      </c>
      <c r="U148" s="33"/>
      <c r="V148" s="33"/>
      <c r="W148" s="33"/>
      <c r="X148" s="33"/>
      <c r="Y148" s="33"/>
      <c r="Z148" s="33"/>
      <c r="AA148" s="33"/>
      <c r="AB148" s="33"/>
      <c r="AC148" s="33"/>
      <c r="AD148" s="33"/>
      <c r="AE148" s="33"/>
      <c r="AR148" s="164" t="s">
        <v>158</v>
      </c>
      <c r="AT148" s="164" t="s">
        <v>153</v>
      </c>
      <c r="AU148" s="164" t="s">
        <v>80</v>
      </c>
      <c r="AY148" s="18" t="s">
        <v>150</v>
      </c>
      <c r="BE148" s="165">
        <f>IF(N148="základní",J148,0)</f>
        <v>0</v>
      </c>
      <c r="BF148" s="165">
        <f>IF(N148="snížená",J148,0)</f>
        <v>0</v>
      </c>
      <c r="BG148" s="165">
        <f>IF(N148="zákl. přenesená",J148,0)</f>
        <v>0</v>
      </c>
      <c r="BH148" s="165">
        <f>IF(N148="sníž. přenesená",J148,0)</f>
        <v>0</v>
      </c>
      <c r="BI148" s="165">
        <f>IF(N148="nulová",J148,0)</f>
        <v>0</v>
      </c>
      <c r="BJ148" s="18" t="s">
        <v>80</v>
      </c>
      <c r="BK148" s="165">
        <f>ROUND(I148*H148,2)</f>
        <v>0</v>
      </c>
      <c r="BL148" s="18" t="s">
        <v>158</v>
      </c>
      <c r="BM148" s="164" t="s">
        <v>840</v>
      </c>
    </row>
    <row r="149" spans="1:65" s="2" customFormat="1" ht="48" customHeight="1">
      <c r="A149" s="33"/>
      <c r="B149" s="152"/>
      <c r="C149" s="153" t="s">
        <v>551</v>
      </c>
      <c r="D149" s="153" t="s">
        <v>153</v>
      </c>
      <c r="E149" s="154" t="s">
        <v>2946</v>
      </c>
      <c r="F149" s="155" t="s">
        <v>2947</v>
      </c>
      <c r="G149" s="156" t="s">
        <v>1490</v>
      </c>
      <c r="H149" s="157">
        <v>10</v>
      </c>
      <c r="I149" s="158"/>
      <c r="J149" s="159">
        <f>ROUND(I149*H149,2)</f>
        <v>0</v>
      </c>
      <c r="K149" s="155" t="s">
        <v>3</v>
      </c>
      <c r="L149" s="34"/>
      <c r="M149" s="160" t="s">
        <v>3</v>
      </c>
      <c r="N149" s="161" t="s">
        <v>43</v>
      </c>
      <c r="O149" s="54"/>
      <c r="P149" s="162">
        <f>O149*H149</f>
        <v>0</v>
      </c>
      <c r="Q149" s="162">
        <v>0</v>
      </c>
      <c r="R149" s="162">
        <f>Q149*H149</f>
        <v>0</v>
      </c>
      <c r="S149" s="162">
        <v>0</v>
      </c>
      <c r="T149" s="163">
        <f>S149*H149</f>
        <v>0</v>
      </c>
      <c r="U149" s="33"/>
      <c r="V149" s="33"/>
      <c r="W149" s="33"/>
      <c r="X149" s="33"/>
      <c r="Y149" s="33"/>
      <c r="Z149" s="33"/>
      <c r="AA149" s="33"/>
      <c r="AB149" s="33"/>
      <c r="AC149" s="33"/>
      <c r="AD149" s="33"/>
      <c r="AE149" s="33"/>
      <c r="AR149" s="164" t="s">
        <v>158</v>
      </c>
      <c r="AT149" s="164" t="s">
        <v>153</v>
      </c>
      <c r="AU149" s="164" t="s">
        <v>80</v>
      </c>
      <c r="AY149" s="18" t="s">
        <v>150</v>
      </c>
      <c r="BE149" s="165">
        <f>IF(N149="základní",J149,0)</f>
        <v>0</v>
      </c>
      <c r="BF149" s="165">
        <f>IF(N149="snížená",J149,0)</f>
        <v>0</v>
      </c>
      <c r="BG149" s="165">
        <f>IF(N149="zákl. přenesená",J149,0)</f>
        <v>0</v>
      </c>
      <c r="BH149" s="165">
        <f>IF(N149="sníž. přenesená",J149,0)</f>
        <v>0</v>
      </c>
      <c r="BI149" s="165">
        <f>IF(N149="nulová",J149,0)</f>
        <v>0</v>
      </c>
      <c r="BJ149" s="18" t="s">
        <v>80</v>
      </c>
      <c r="BK149" s="165">
        <f>ROUND(I149*H149,2)</f>
        <v>0</v>
      </c>
      <c r="BL149" s="18" t="s">
        <v>158</v>
      </c>
      <c r="BM149" s="164" t="s">
        <v>854</v>
      </c>
    </row>
    <row r="150" spans="1:65" s="2" customFormat="1" ht="48" customHeight="1">
      <c r="A150" s="33"/>
      <c r="B150" s="152"/>
      <c r="C150" s="153" t="s">
        <v>555</v>
      </c>
      <c r="D150" s="153" t="s">
        <v>153</v>
      </c>
      <c r="E150" s="154" t="s">
        <v>2948</v>
      </c>
      <c r="F150" s="155" t="s">
        <v>2949</v>
      </c>
      <c r="G150" s="156" t="s">
        <v>1490</v>
      </c>
      <c r="H150" s="157">
        <v>40</v>
      </c>
      <c r="I150" s="158"/>
      <c r="J150" s="159">
        <f>ROUND(I150*H150,2)</f>
        <v>0</v>
      </c>
      <c r="K150" s="155" t="s">
        <v>3</v>
      </c>
      <c r="L150" s="34"/>
      <c r="M150" s="160" t="s">
        <v>3</v>
      </c>
      <c r="N150" s="161" t="s">
        <v>43</v>
      </c>
      <c r="O150" s="54"/>
      <c r="P150" s="162">
        <f>O150*H150</f>
        <v>0</v>
      </c>
      <c r="Q150" s="162">
        <v>0</v>
      </c>
      <c r="R150" s="162">
        <f>Q150*H150</f>
        <v>0</v>
      </c>
      <c r="S150" s="162">
        <v>0</v>
      </c>
      <c r="T150" s="163">
        <f>S150*H150</f>
        <v>0</v>
      </c>
      <c r="U150" s="33"/>
      <c r="V150" s="33"/>
      <c r="W150" s="33"/>
      <c r="X150" s="33"/>
      <c r="Y150" s="33"/>
      <c r="Z150" s="33"/>
      <c r="AA150" s="33"/>
      <c r="AB150" s="33"/>
      <c r="AC150" s="33"/>
      <c r="AD150" s="33"/>
      <c r="AE150" s="33"/>
      <c r="AR150" s="164" t="s">
        <v>158</v>
      </c>
      <c r="AT150" s="164" t="s">
        <v>153</v>
      </c>
      <c r="AU150" s="164" t="s">
        <v>80</v>
      </c>
      <c r="AY150" s="18" t="s">
        <v>150</v>
      </c>
      <c r="BE150" s="165">
        <f>IF(N150="základní",J150,0)</f>
        <v>0</v>
      </c>
      <c r="BF150" s="165">
        <f>IF(N150="snížená",J150,0)</f>
        <v>0</v>
      </c>
      <c r="BG150" s="165">
        <f>IF(N150="zákl. přenesená",J150,0)</f>
        <v>0</v>
      </c>
      <c r="BH150" s="165">
        <f>IF(N150="sníž. přenesená",J150,0)</f>
        <v>0</v>
      </c>
      <c r="BI150" s="165">
        <f>IF(N150="nulová",J150,0)</f>
        <v>0</v>
      </c>
      <c r="BJ150" s="18" t="s">
        <v>80</v>
      </c>
      <c r="BK150" s="165">
        <f>ROUND(I150*H150,2)</f>
        <v>0</v>
      </c>
      <c r="BL150" s="18" t="s">
        <v>158</v>
      </c>
      <c r="BM150" s="164" t="s">
        <v>865</v>
      </c>
    </row>
    <row r="151" spans="1:65" s="2" customFormat="1" ht="16.5" customHeight="1">
      <c r="A151" s="33"/>
      <c r="B151" s="152"/>
      <c r="C151" s="153" t="s">
        <v>561</v>
      </c>
      <c r="D151" s="153" t="s">
        <v>153</v>
      </c>
      <c r="E151" s="154" t="s">
        <v>2950</v>
      </c>
      <c r="F151" s="155" t="s">
        <v>2951</v>
      </c>
      <c r="G151" s="156" t="s">
        <v>1490</v>
      </c>
      <c r="H151" s="157">
        <v>4</v>
      </c>
      <c r="I151" s="158"/>
      <c r="J151" s="159">
        <f>ROUND(I151*H151,2)</f>
        <v>0</v>
      </c>
      <c r="K151" s="155" t="s">
        <v>3</v>
      </c>
      <c r="L151" s="34"/>
      <c r="M151" s="160" t="s">
        <v>3</v>
      </c>
      <c r="N151" s="161" t="s">
        <v>43</v>
      </c>
      <c r="O151" s="54"/>
      <c r="P151" s="162">
        <f>O151*H151</f>
        <v>0</v>
      </c>
      <c r="Q151" s="162">
        <v>0</v>
      </c>
      <c r="R151" s="162">
        <f>Q151*H151</f>
        <v>0</v>
      </c>
      <c r="S151" s="162">
        <v>0</v>
      </c>
      <c r="T151" s="163">
        <f>S151*H151</f>
        <v>0</v>
      </c>
      <c r="U151" s="33"/>
      <c r="V151" s="33"/>
      <c r="W151" s="33"/>
      <c r="X151" s="33"/>
      <c r="Y151" s="33"/>
      <c r="Z151" s="33"/>
      <c r="AA151" s="33"/>
      <c r="AB151" s="33"/>
      <c r="AC151" s="33"/>
      <c r="AD151" s="33"/>
      <c r="AE151" s="33"/>
      <c r="AR151" s="164" t="s">
        <v>158</v>
      </c>
      <c r="AT151" s="164" t="s">
        <v>153</v>
      </c>
      <c r="AU151" s="164" t="s">
        <v>80</v>
      </c>
      <c r="AY151" s="18" t="s">
        <v>150</v>
      </c>
      <c r="BE151" s="165">
        <f>IF(N151="základní",J151,0)</f>
        <v>0</v>
      </c>
      <c r="BF151" s="165">
        <f>IF(N151="snížená",J151,0)</f>
        <v>0</v>
      </c>
      <c r="BG151" s="165">
        <f>IF(N151="zákl. přenesená",J151,0)</f>
        <v>0</v>
      </c>
      <c r="BH151" s="165">
        <f>IF(N151="sníž. přenesená",J151,0)</f>
        <v>0</v>
      </c>
      <c r="BI151" s="165">
        <f>IF(N151="nulová",J151,0)</f>
        <v>0</v>
      </c>
      <c r="BJ151" s="18" t="s">
        <v>80</v>
      </c>
      <c r="BK151" s="165">
        <f>ROUND(I151*H151,2)</f>
        <v>0</v>
      </c>
      <c r="BL151" s="18" t="s">
        <v>158</v>
      </c>
      <c r="BM151" s="164" t="s">
        <v>876</v>
      </c>
    </row>
    <row r="152" spans="1:65" s="12" customFormat="1" ht="25.9" customHeight="1">
      <c r="B152" s="139"/>
      <c r="D152" s="140" t="s">
        <v>71</v>
      </c>
      <c r="E152" s="141" t="s">
        <v>1631</v>
      </c>
      <c r="F152" s="141" t="s">
        <v>2952</v>
      </c>
      <c r="I152" s="142"/>
      <c r="J152" s="143">
        <f>BK152</f>
        <v>0</v>
      </c>
      <c r="L152" s="139"/>
      <c r="M152" s="144"/>
      <c r="N152" s="145"/>
      <c r="O152" s="145"/>
      <c r="P152" s="146">
        <f>SUM(P153:P156)</f>
        <v>0</v>
      </c>
      <c r="Q152" s="145"/>
      <c r="R152" s="146">
        <f>SUM(R153:R156)</f>
        <v>0</v>
      </c>
      <c r="S152" s="145"/>
      <c r="T152" s="147">
        <f>SUM(T153:T156)</f>
        <v>0</v>
      </c>
      <c r="AR152" s="140" t="s">
        <v>80</v>
      </c>
      <c r="AT152" s="148" t="s">
        <v>71</v>
      </c>
      <c r="AU152" s="148" t="s">
        <v>72</v>
      </c>
      <c r="AY152" s="140" t="s">
        <v>150</v>
      </c>
      <c r="BK152" s="149">
        <f>SUM(BK153:BK156)</f>
        <v>0</v>
      </c>
    </row>
    <row r="153" spans="1:65" s="2" customFormat="1" ht="16.5" customHeight="1">
      <c r="A153" s="33"/>
      <c r="B153" s="152"/>
      <c r="C153" s="153" t="s">
        <v>567</v>
      </c>
      <c r="D153" s="153" t="s">
        <v>153</v>
      </c>
      <c r="E153" s="154" t="s">
        <v>2953</v>
      </c>
      <c r="F153" s="155" t="s">
        <v>2954</v>
      </c>
      <c r="G153" s="156" t="s">
        <v>1490</v>
      </c>
      <c r="H153" s="157">
        <v>380</v>
      </c>
      <c r="I153" s="158"/>
      <c r="J153" s="159">
        <f>ROUND(I153*H153,2)</f>
        <v>0</v>
      </c>
      <c r="K153" s="155" t="s">
        <v>3</v>
      </c>
      <c r="L153" s="34"/>
      <c r="M153" s="160" t="s">
        <v>3</v>
      </c>
      <c r="N153" s="161" t="s">
        <v>43</v>
      </c>
      <c r="O153" s="54"/>
      <c r="P153" s="162">
        <f>O153*H153</f>
        <v>0</v>
      </c>
      <c r="Q153" s="162">
        <v>0</v>
      </c>
      <c r="R153" s="162">
        <f>Q153*H153</f>
        <v>0</v>
      </c>
      <c r="S153" s="162">
        <v>0</v>
      </c>
      <c r="T153" s="163">
        <f>S153*H153</f>
        <v>0</v>
      </c>
      <c r="U153" s="33"/>
      <c r="V153" s="33"/>
      <c r="W153" s="33"/>
      <c r="X153" s="33"/>
      <c r="Y153" s="33"/>
      <c r="Z153" s="33"/>
      <c r="AA153" s="33"/>
      <c r="AB153" s="33"/>
      <c r="AC153" s="33"/>
      <c r="AD153" s="33"/>
      <c r="AE153" s="33"/>
      <c r="AR153" s="164" t="s">
        <v>158</v>
      </c>
      <c r="AT153" s="164" t="s">
        <v>153</v>
      </c>
      <c r="AU153" s="164" t="s">
        <v>80</v>
      </c>
      <c r="AY153" s="18" t="s">
        <v>150</v>
      </c>
      <c r="BE153" s="165">
        <f>IF(N153="základní",J153,0)</f>
        <v>0</v>
      </c>
      <c r="BF153" s="165">
        <f>IF(N153="snížená",J153,0)</f>
        <v>0</v>
      </c>
      <c r="BG153" s="165">
        <f>IF(N153="zákl. přenesená",J153,0)</f>
        <v>0</v>
      </c>
      <c r="BH153" s="165">
        <f>IF(N153="sníž. přenesená",J153,0)</f>
        <v>0</v>
      </c>
      <c r="BI153" s="165">
        <f>IF(N153="nulová",J153,0)</f>
        <v>0</v>
      </c>
      <c r="BJ153" s="18" t="s">
        <v>80</v>
      </c>
      <c r="BK153" s="165">
        <f>ROUND(I153*H153,2)</f>
        <v>0</v>
      </c>
      <c r="BL153" s="18" t="s">
        <v>158</v>
      </c>
      <c r="BM153" s="164" t="s">
        <v>886</v>
      </c>
    </row>
    <row r="154" spans="1:65" s="2" customFormat="1" ht="16.5" customHeight="1">
      <c r="A154" s="33"/>
      <c r="B154" s="152"/>
      <c r="C154" s="153" t="s">
        <v>572</v>
      </c>
      <c r="D154" s="153" t="s">
        <v>153</v>
      </c>
      <c r="E154" s="154" t="s">
        <v>2955</v>
      </c>
      <c r="F154" s="155" t="s">
        <v>2956</v>
      </c>
      <c r="G154" s="156" t="s">
        <v>1490</v>
      </c>
      <c r="H154" s="157">
        <v>4</v>
      </c>
      <c r="I154" s="158"/>
      <c r="J154" s="159">
        <f>ROUND(I154*H154,2)</f>
        <v>0</v>
      </c>
      <c r="K154" s="155" t="s">
        <v>3</v>
      </c>
      <c r="L154" s="34"/>
      <c r="M154" s="160" t="s">
        <v>3</v>
      </c>
      <c r="N154" s="161" t="s">
        <v>43</v>
      </c>
      <c r="O154" s="54"/>
      <c r="P154" s="162">
        <f>O154*H154</f>
        <v>0</v>
      </c>
      <c r="Q154" s="162">
        <v>0</v>
      </c>
      <c r="R154" s="162">
        <f>Q154*H154</f>
        <v>0</v>
      </c>
      <c r="S154" s="162">
        <v>0</v>
      </c>
      <c r="T154" s="163">
        <f>S154*H154</f>
        <v>0</v>
      </c>
      <c r="U154" s="33"/>
      <c r="V154" s="33"/>
      <c r="W154" s="33"/>
      <c r="X154" s="33"/>
      <c r="Y154" s="33"/>
      <c r="Z154" s="33"/>
      <c r="AA154" s="33"/>
      <c r="AB154" s="33"/>
      <c r="AC154" s="33"/>
      <c r="AD154" s="33"/>
      <c r="AE154" s="33"/>
      <c r="AR154" s="164" t="s">
        <v>158</v>
      </c>
      <c r="AT154" s="164" t="s">
        <v>153</v>
      </c>
      <c r="AU154" s="164" t="s">
        <v>80</v>
      </c>
      <c r="AY154" s="18" t="s">
        <v>150</v>
      </c>
      <c r="BE154" s="165">
        <f>IF(N154="základní",J154,0)</f>
        <v>0</v>
      </c>
      <c r="BF154" s="165">
        <f>IF(N154="snížená",J154,0)</f>
        <v>0</v>
      </c>
      <c r="BG154" s="165">
        <f>IF(N154="zákl. přenesená",J154,0)</f>
        <v>0</v>
      </c>
      <c r="BH154" s="165">
        <f>IF(N154="sníž. přenesená",J154,0)</f>
        <v>0</v>
      </c>
      <c r="BI154" s="165">
        <f>IF(N154="nulová",J154,0)</f>
        <v>0</v>
      </c>
      <c r="BJ154" s="18" t="s">
        <v>80</v>
      </c>
      <c r="BK154" s="165">
        <f>ROUND(I154*H154,2)</f>
        <v>0</v>
      </c>
      <c r="BL154" s="18" t="s">
        <v>158</v>
      </c>
      <c r="BM154" s="164" t="s">
        <v>895</v>
      </c>
    </row>
    <row r="155" spans="1:65" s="2" customFormat="1" ht="16.5" customHeight="1">
      <c r="A155" s="33"/>
      <c r="B155" s="152"/>
      <c r="C155" s="153" t="s">
        <v>577</v>
      </c>
      <c r="D155" s="153" t="s">
        <v>153</v>
      </c>
      <c r="E155" s="154" t="s">
        <v>2957</v>
      </c>
      <c r="F155" s="155" t="s">
        <v>2958</v>
      </c>
      <c r="G155" s="156" t="s">
        <v>1490</v>
      </c>
      <c r="H155" s="157">
        <v>40</v>
      </c>
      <c r="I155" s="158"/>
      <c r="J155" s="159">
        <f>ROUND(I155*H155,2)</f>
        <v>0</v>
      </c>
      <c r="K155" s="155" t="s">
        <v>3</v>
      </c>
      <c r="L155" s="34"/>
      <c r="M155" s="160" t="s">
        <v>3</v>
      </c>
      <c r="N155" s="161" t="s">
        <v>43</v>
      </c>
      <c r="O155" s="54"/>
      <c r="P155" s="162">
        <f>O155*H155</f>
        <v>0</v>
      </c>
      <c r="Q155" s="162">
        <v>0</v>
      </c>
      <c r="R155" s="162">
        <f>Q155*H155</f>
        <v>0</v>
      </c>
      <c r="S155" s="162">
        <v>0</v>
      </c>
      <c r="T155" s="163">
        <f>S155*H155</f>
        <v>0</v>
      </c>
      <c r="U155" s="33"/>
      <c r="V155" s="33"/>
      <c r="W155" s="33"/>
      <c r="X155" s="33"/>
      <c r="Y155" s="33"/>
      <c r="Z155" s="33"/>
      <c r="AA155" s="33"/>
      <c r="AB155" s="33"/>
      <c r="AC155" s="33"/>
      <c r="AD155" s="33"/>
      <c r="AE155" s="33"/>
      <c r="AR155" s="164" t="s">
        <v>158</v>
      </c>
      <c r="AT155" s="164" t="s">
        <v>153</v>
      </c>
      <c r="AU155" s="164" t="s">
        <v>80</v>
      </c>
      <c r="AY155" s="18" t="s">
        <v>150</v>
      </c>
      <c r="BE155" s="165">
        <f>IF(N155="základní",J155,0)</f>
        <v>0</v>
      </c>
      <c r="BF155" s="165">
        <f>IF(N155="snížená",J155,0)</f>
        <v>0</v>
      </c>
      <c r="BG155" s="165">
        <f>IF(N155="zákl. přenesená",J155,0)</f>
        <v>0</v>
      </c>
      <c r="BH155" s="165">
        <f>IF(N155="sníž. přenesená",J155,0)</f>
        <v>0</v>
      </c>
      <c r="BI155" s="165">
        <f>IF(N155="nulová",J155,0)</f>
        <v>0</v>
      </c>
      <c r="BJ155" s="18" t="s">
        <v>80</v>
      </c>
      <c r="BK155" s="165">
        <f>ROUND(I155*H155,2)</f>
        <v>0</v>
      </c>
      <c r="BL155" s="18" t="s">
        <v>158</v>
      </c>
      <c r="BM155" s="164" t="s">
        <v>905</v>
      </c>
    </row>
    <row r="156" spans="1:65" s="2" customFormat="1" ht="16.5" customHeight="1">
      <c r="A156" s="33"/>
      <c r="B156" s="152"/>
      <c r="C156" s="153" t="s">
        <v>582</v>
      </c>
      <c r="D156" s="153" t="s">
        <v>153</v>
      </c>
      <c r="E156" s="154" t="s">
        <v>2959</v>
      </c>
      <c r="F156" s="155" t="s">
        <v>2960</v>
      </c>
      <c r="G156" s="156" t="s">
        <v>1490</v>
      </c>
      <c r="H156" s="157">
        <v>2</v>
      </c>
      <c r="I156" s="158"/>
      <c r="J156" s="159">
        <f>ROUND(I156*H156,2)</f>
        <v>0</v>
      </c>
      <c r="K156" s="155" t="s">
        <v>3</v>
      </c>
      <c r="L156" s="34"/>
      <c r="M156" s="160" t="s">
        <v>3</v>
      </c>
      <c r="N156" s="161" t="s">
        <v>43</v>
      </c>
      <c r="O156" s="54"/>
      <c r="P156" s="162">
        <f>O156*H156</f>
        <v>0</v>
      </c>
      <c r="Q156" s="162">
        <v>0</v>
      </c>
      <c r="R156" s="162">
        <f>Q156*H156</f>
        <v>0</v>
      </c>
      <c r="S156" s="162">
        <v>0</v>
      </c>
      <c r="T156" s="163">
        <f>S156*H156</f>
        <v>0</v>
      </c>
      <c r="U156" s="33"/>
      <c r="V156" s="33"/>
      <c r="W156" s="33"/>
      <c r="X156" s="33"/>
      <c r="Y156" s="33"/>
      <c r="Z156" s="33"/>
      <c r="AA156" s="33"/>
      <c r="AB156" s="33"/>
      <c r="AC156" s="33"/>
      <c r="AD156" s="33"/>
      <c r="AE156" s="33"/>
      <c r="AR156" s="164" t="s">
        <v>158</v>
      </c>
      <c r="AT156" s="164" t="s">
        <v>153</v>
      </c>
      <c r="AU156" s="164" t="s">
        <v>80</v>
      </c>
      <c r="AY156" s="18" t="s">
        <v>150</v>
      </c>
      <c r="BE156" s="165">
        <f>IF(N156="základní",J156,0)</f>
        <v>0</v>
      </c>
      <c r="BF156" s="165">
        <f>IF(N156="snížená",J156,0)</f>
        <v>0</v>
      </c>
      <c r="BG156" s="165">
        <f>IF(N156="zákl. přenesená",J156,0)</f>
        <v>0</v>
      </c>
      <c r="BH156" s="165">
        <f>IF(N156="sníž. přenesená",J156,0)</f>
        <v>0</v>
      </c>
      <c r="BI156" s="165">
        <f>IF(N156="nulová",J156,0)</f>
        <v>0</v>
      </c>
      <c r="BJ156" s="18" t="s">
        <v>80</v>
      </c>
      <c r="BK156" s="165">
        <f>ROUND(I156*H156,2)</f>
        <v>0</v>
      </c>
      <c r="BL156" s="18" t="s">
        <v>158</v>
      </c>
      <c r="BM156" s="164" t="s">
        <v>915</v>
      </c>
    </row>
    <row r="157" spans="1:65" s="12" customFormat="1" ht="25.9" customHeight="1">
      <c r="B157" s="139"/>
      <c r="D157" s="140" t="s">
        <v>71</v>
      </c>
      <c r="E157" s="141" t="s">
        <v>1719</v>
      </c>
      <c r="F157" s="141" t="s">
        <v>2961</v>
      </c>
      <c r="I157" s="142"/>
      <c r="J157" s="143">
        <f>BK157</f>
        <v>0</v>
      </c>
      <c r="L157" s="139"/>
      <c r="M157" s="144"/>
      <c r="N157" s="145"/>
      <c r="O157" s="145"/>
      <c r="P157" s="146">
        <f>SUM(P158:P160)</f>
        <v>0</v>
      </c>
      <c r="Q157" s="145"/>
      <c r="R157" s="146">
        <f>SUM(R158:R160)</f>
        <v>0</v>
      </c>
      <c r="S157" s="145"/>
      <c r="T157" s="147">
        <f>SUM(T158:T160)</f>
        <v>0</v>
      </c>
      <c r="AR157" s="140" t="s">
        <v>80</v>
      </c>
      <c r="AT157" s="148" t="s">
        <v>71</v>
      </c>
      <c r="AU157" s="148" t="s">
        <v>72</v>
      </c>
      <c r="AY157" s="140" t="s">
        <v>150</v>
      </c>
      <c r="BK157" s="149">
        <f>SUM(BK158:BK160)</f>
        <v>0</v>
      </c>
    </row>
    <row r="158" spans="1:65" s="2" customFormat="1" ht="24" customHeight="1">
      <c r="A158" s="33"/>
      <c r="B158" s="152"/>
      <c r="C158" s="153" t="s">
        <v>586</v>
      </c>
      <c r="D158" s="153" t="s">
        <v>153</v>
      </c>
      <c r="E158" s="154" t="s">
        <v>2962</v>
      </c>
      <c r="F158" s="155" t="s">
        <v>3334</v>
      </c>
      <c r="G158" s="156" t="s">
        <v>1490</v>
      </c>
      <c r="H158" s="157">
        <v>1</v>
      </c>
      <c r="I158" s="158"/>
      <c r="J158" s="159">
        <f>ROUND(I158*H158,2)</f>
        <v>0</v>
      </c>
      <c r="K158" s="155" t="s">
        <v>3</v>
      </c>
      <c r="L158" s="34"/>
      <c r="M158" s="160" t="s">
        <v>3</v>
      </c>
      <c r="N158" s="161" t="s">
        <v>43</v>
      </c>
      <c r="O158" s="54"/>
      <c r="P158" s="162">
        <f>O158*H158</f>
        <v>0</v>
      </c>
      <c r="Q158" s="162">
        <v>0</v>
      </c>
      <c r="R158" s="162">
        <f>Q158*H158</f>
        <v>0</v>
      </c>
      <c r="S158" s="162">
        <v>0</v>
      </c>
      <c r="T158" s="163">
        <f>S158*H158</f>
        <v>0</v>
      </c>
      <c r="U158" s="33"/>
      <c r="V158" s="33"/>
      <c r="W158" s="33"/>
      <c r="X158" s="33"/>
      <c r="Y158" s="33"/>
      <c r="Z158" s="33"/>
      <c r="AA158" s="33"/>
      <c r="AB158" s="33"/>
      <c r="AC158" s="33"/>
      <c r="AD158" s="33"/>
      <c r="AE158" s="33"/>
      <c r="AR158" s="164" t="s">
        <v>158</v>
      </c>
      <c r="AT158" s="164" t="s">
        <v>153</v>
      </c>
      <c r="AU158" s="164" t="s">
        <v>80</v>
      </c>
      <c r="AY158" s="18" t="s">
        <v>150</v>
      </c>
      <c r="BE158" s="165">
        <f>IF(N158="základní",J158,0)</f>
        <v>0</v>
      </c>
      <c r="BF158" s="165">
        <f>IF(N158="snížená",J158,0)</f>
        <v>0</v>
      </c>
      <c r="BG158" s="165">
        <f>IF(N158="zákl. přenesená",J158,0)</f>
        <v>0</v>
      </c>
      <c r="BH158" s="165">
        <f>IF(N158="sníž. přenesená",J158,0)</f>
        <v>0</v>
      </c>
      <c r="BI158" s="165">
        <f>IF(N158="nulová",J158,0)</f>
        <v>0</v>
      </c>
      <c r="BJ158" s="18" t="s">
        <v>80</v>
      </c>
      <c r="BK158" s="165">
        <f>ROUND(I158*H158,2)</f>
        <v>0</v>
      </c>
      <c r="BL158" s="18" t="s">
        <v>158</v>
      </c>
      <c r="BM158" s="164" t="s">
        <v>923</v>
      </c>
    </row>
    <row r="159" spans="1:65" s="2" customFormat="1" ht="24" customHeight="1">
      <c r="A159" s="33"/>
      <c r="B159" s="152"/>
      <c r="C159" s="153" t="s">
        <v>589</v>
      </c>
      <c r="D159" s="153" t="s">
        <v>153</v>
      </c>
      <c r="E159" s="154" t="s">
        <v>2963</v>
      </c>
      <c r="F159" s="155" t="s">
        <v>2964</v>
      </c>
      <c r="G159" s="156" t="s">
        <v>1490</v>
      </c>
      <c r="H159" s="157">
        <v>1</v>
      </c>
      <c r="I159" s="158"/>
      <c r="J159" s="159">
        <f>ROUND(I159*H159,2)</f>
        <v>0</v>
      </c>
      <c r="K159" s="155" t="s">
        <v>3</v>
      </c>
      <c r="L159" s="34"/>
      <c r="M159" s="160" t="s">
        <v>3</v>
      </c>
      <c r="N159" s="161" t="s">
        <v>43</v>
      </c>
      <c r="O159" s="54"/>
      <c r="P159" s="162">
        <f>O159*H159</f>
        <v>0</v>
      </c>
      <c r="Q159" s="162">
        <v>0</v>
      </c>
      <c r="R159" s="162">
        <f>Q159*H159</f>
        <v>0</v>
      </c>
      <c r="S159" s="162">
        <v>0</v>
      </c>
      <c r="T159" s="163">
        <f>S159*H159</f>
        <v>0</v>
      </c>
      <c r="U159" s="33"/>
      <c r="V159" s="33"/>
      <c r="W159" s="33"/>
      <c r="X159" s="33"/>
      <c r="Y159" s="33"/>
      <c r="Z159" s="33"/>
      <c r="AA159" s="33"/>
      <c r="AB159" s="33"/>
      <c r="AC159" s="33"/>
      <c r="AD159" s="33"/>
      <c r="AE159" s="33"/>
      <c r="AR159" s="164" t="s">
        <v>158</v>
      </c>
      <c r="AT159" s="164" t="s">
        <v>153</v>
      </c>
      <c r="AU159" s="164" t="s">
        <v>80</v>
      </c>
      <c r="AY159" s="18" t="s">
        <v>150</v>
      </c>
      <c r="BE159" s="165">
        <f>IF(N159="základní",J159,0)</f>
        <v>0</v>
      </c>
      <c r="BF159" s="165">
        <f>IF(N159="snížená",J159,0)</f>
        <v>0</v>
      </c>
      <c r="BG159" s="165">
        <f>IF(N159="zákl. přenesená",J159,0)</f>
        <v>0</v>
      </c>
      <c r="BH159" s="165">
        <f>IF(N159="sníž. přenesená",J159,0)</f>
        <v>0</v>
      </c>
      <c r="BI159" s="165">
        <f>IF(N159="nulová",J159,0)</f>
        <v>0</v>
      </c>
      <c r="BJ159" s="18" t="s">
        <v>80</v>
      </c>
      <c r="BK159" s="165">
        <f>ROUND(I159*H159,2)</f>
        <v>0</v>
      </c>
      <c r="BL159" s="18" t="s">
        <v>158</v>
      </c>
      <c r="BM159" s="164" t="s">
        <v>932</v>
      </c>
    </row>
    <row r="160" spans="1:65" s="2" customFormat="1" ht="24" customHeight="1">
      <c r="A160" s="33"/>
      <c r="B160" s="152"/>
      <c r="C160" s="153" t="s">
        <v>594</v>
      </c>
      <c r="D160" s="153" t="s">
        <v>153</v>
      </c>
      <c r="E160" s="154" t="s">
        <v>2965</v>
      </c>
      <c r="F160" s="155" t="s">
        <v>2966</v>
      </c>
      <c r="G160" s="156" t="s">
        <v>1490</v>
      </c>
      <c r="H160" s="157">
        <v>1</v>
      </c>
      <c r="I160" s="158"/>
      <c r="J160" s="159">
        <f>ROUND(I160*H160,2)</f>
        <v>0</v>
      </c>
      <c r="K160" s="155" t="s">
        <v>3</v>
      </c>
      <c r="L160" s="34"/>
      <c r="M160" s="160" t="s">
        <v>3</v>
      </c>
      <c r="N160" s="161" t="s">
        <v>43</v>
      </c>
      <c r="O160" s="54"/>
      <c r="P160" s="162">
        <f>O160*H160</f>
        <v>0</v>
      </c>
      <c r="Q160" s="162">
        <v>0</v>
      </c>
      <c r="R160" s="162">
        <f>Q160*H160</f>
        <v>0</v>
      </c>
      <c r="S160" s="162">
        <v>0</v>
      </c>
      <c r="T160" s="163">
        <f>S160*H160</f>
        <v>0</v>
      </c>
      <c r="U160" s="33"/>
      <c r="V160" s="33"/>
      <c r="W160" s="33"/>
      <c r="X160" s="33"/>
      <c r="Y160" s="33"/>
      <c r="Z160" s="33"/>
      <c r="AA160" s="33"/>
      <c r="AB160" s="33"/>
      <c r="AC160" s="33"/>
      <c r="AD160" s="33"/>
      <c r="AE160" s="33"/>
      <c r="AR160" s="164" t="s">
        <v>158</v>
      </c>
      <c r="AT160" s="164" t="s">
        <v>153</v>
      </c>
      <c r="AU160" s="164" t="s">
        <v>80</v>
      </c>
      <c r="AY160" s="18" t="s">
        <v>150</v>
      </c>
      <c r="BE160" s="165">
        <f>IF(N160="základní",J160,0)</f>
        <v>0</v>
      </c>
      <c r="BF160" s="165">
        <f>IF(N160="snížená",J160,0)</f>
        <v>0</v>
      </c>
      <c r="BG160" s="165">
        <f>IF(N160="zákl. přenesená",J160,0)</f>
        <v>0</v>
      </c>
      <c r="BH160" s="165">
        <f>IF(N160="sníž. přenesená",J160,0)</f>
        <v>0</v>
      </c>
      <c r="BI160" s="165">
        <f>IF(N160="nulová",J160,0)</f>
        <v>0</v>
      </c>
      <c r="BJ160" s="18" t="s">
        <v>80</v>
      </c>
      <c r="BK160" s="165">
        <f>ROUND(I160*H160,2)</f>
        <v>0</v>
      </c>
      <c r="BL160" s="18" t="s">
        <v>158</v>
      </c>
      <c r="BM160" s="164" t="s">
        <v>941</v>
      </c>
    </row>
    <row r="161" spans="1:65" s="12" customFormat="1" ht="25.9" customHeight="1">
      <c r="B161" s="139"/>
      <c r="D161" s="140" t="s">
        <v>71</v>
      </c>
      <c r="E161" s="141" t="s">
        <v>1806</v>
      </c>
      <c r="F161" s="141" t="s">
        <v>2967</v>
      </c>
      <c r="I161" s="142"/>
      <c r="J161" s="143">
        <f>BK161</f>
        <v>0</v>
      </c>
      <c r="L161" s="139"/>
      <c r="M161" s="144"/>
      <c r="N161" s="145"/>
      <c r="O161" s="145"/>
      <c r="P161" s="146">
        <f>SUM(P162:P170)</f>
        <v>0</v>
      </c>
      <c r="Q161" s="145"/>
      <c r="R161" s="146">
        <f>SUM(R162:R170)</f>
        <v>0</v>
      </c>
      <c r="S161" s="145"/>
      <c r="T161" s="147">
        <f>SUM(T162:T170)</f>
        <v>0</v>
      </c>
      <c r="AR161" s="140" t="s">
        <v>80</v>
      </c>
      <c r="AT161" s="148" t="s">
        <v>71</v>
      </c>
      <c r="AU161" s="148" t="s">
        <v>72</v>
      </c>
      <c r="AY161" s="140" t="s">
        <v>150</v>
      </c>
      <c r="BK161" s="149">
        <f>SUM(BK162:BK170)</f>
        <v>0</v>
      </c>
    </row>
    <row r="162" spans="1:65" s="2" customFormat="1" ht="24" customHeight="1">
      <c r="A162" s="33"/>
      <c r="B162" s="152"/>
      <c r="C162" s="153" t="s">
        <v>599</v>
      </c>
      <c r="D162" s="153" t="s">
        <v>153</v>
      </c>
      <c r="E162" s="154" t="s">
        <v>2968</v>
      </c>
      <c r="F162" s="155" t="s">
        <v>2969</v>
      </c>
      <c r="G162" s="156" t="s">
        <v>1490</v>
      </c>
      <c r="H162" s="157">
        <v>2</v>
      </c>
      <c r="I162" s="158"/>
      <c r="J162" s="159">
        <f t="shared" ref="J162:J170" si="50">ROUND(I162*H162,2)</f>
        <v>0</v>
      </c>
      <c r="K162" s="155" t="s">
        <v>3</v>
      </c>
      <c r="L162" s="34"/>
      <c r="M162" s="160" t="s">
        <v>3</v>
      </c>
      <c r="N162" s="161" t="s">
        <v>43</v>
      </c>
      <c r="O162" s="54"/>
      <c r="P162" s="162">
        <f t="shared" ref="P162:P170" si="51">O162*H162</f>
        <v>0</v>
      </c>
      <c r="Q162" s="162">
        <v>0</v>
      </c>
      <c r="R162" s="162">
        <f t="shared" ref="R162:R170" si="52">Q162*H162</f>
        <v>0</v>
      </c>
      <c r="S162" s="162">
        <v>0</v>
      </c>
      <c r="T162" s="163">
        <f t="shared" ref="T162:T170" si="53">S162*H162</f>
        <v>0</v>
      </c>
      <c r="U162" s="33"/>
      <c r="V162" s="33"/>
      <c r="W162" s="33"/>
      <c r="X162" s="33"/>
      <c r="Y162" s="33"/>
      <c r="Z162" s="33"/>
      <c r="AA162" s="33"/>
      <c r="AB162" s="33"/>
      <c r="AC162" s="33"/>
      <c r="AD162" s="33"/>
      <c r="AE162" s="33"/>
      <c r="AR162" s="164" t="s">
        <v>158</v>
      </c>
      <c r="AT162" s="164" t="s">
        <v>153</v>
      </c>
      <c r="AU162" s="164" t="s">
        <v>80</v>
      </c>
      <c r="AY162" s="18" t="s">
        <v>150</v>
      </c>
      <c r="BE162" s="165">
        <f t="shared" ref="BE162:BE170" si="54">IF(N162="základní",J162,0)</f>
        <v>0</v>
      </c>
      <c r="BF162" s="165">
        <f t="shared" ref="BF162:BF170" si="55">IF(N162="snížená",J162,0)</f>
        <v>0</v>
      </c>
      <c r="BG162" s="165">
        <f t="shared" ref="BG162:BG170" si="56">IF(N162="zákl. přenesená",J162,0)</f>
        <v>0</v>
      </c>
      <c r="BH162" s="165">
        <f t="shared" ref="BH162:BH170" si="57">IF(N162="sníž. přenesená",J162,0)</f>
        <v>0</v>
      </c>
      <c r="BI162" s="165">
        <f t="shared" ref="BI162:BI170" si="58">IF(N162="nulová",J162,0)</f>
        <v>0</v>
      </c>
      <c r="BJ162" s="18" t="s">
        <v>80</v>
      </c>
      <c r="BK162" s="165">
        <f t="shared" ref="BK162:BK170" si="59">ROUND(I162*H162,2)</f>
        <v>0</v>
      </c>
      <c r="BL162" s="18" t="s">
        <v>158</v>
      </c>
      <c r="BM162" s="164" t="s">
        <v>951</v>
      </c>
    </row>
    <row r="163" spans="1:65" s="2" customFormat="1" ht="24" customHeight="1">
      <c r="A163" s="33"/>
      <c r="B163" s="152"/>
      <c r="C163" s="153" t="s">
        <v>604</v>
      </c>
      <c r="D163" s="153" t="s">
        <v>153</v>
      </c>
      <c r="E163" s="154" t="s">
        <v>2970</v>
      </c>
      <c r="F163" s="155" t="s">
        <v>2971</v>
      </c>
      <c r="G163" s="156" t="s">
        <v>200</v>
      </c>
      <c r="H163" s="157">
        <v>1</v>
      </c>
      <c r="I163" s="158"/>
      <c r="J163" s="159">
        <f t="shared" si="50"/>
        <v>0</v>
      </c>
      <c r="K163" s="155" t="s">
        <v>3</v>
      </c>
      <c r="L163" s="34"/>
      <c r="M163" s="160" t="s">
        <v>3</v>
      </c>
      <c r="N163" s="161" t="s">
        <v>43</v>
      </c>
      <c r="O163" s="54"/>
      <c r="P163" s="162">
        <f t="shared" si="51"/>
        <v>0</v>
      </c>
      <c r="Q163" s="162">
        <v>0</v>
      </c>
      <c r="R163" s="162">
        <f t="shared" si="52"/>
        <v>0</v>
      </c>
      <c r="S163" s="162">
        <v>0</v>
      </c>
      <c r="T163" s="163">
        <f t="shared" si="53"/>
        <v>0</v>
      </c>
      <c r="U163" s="33"/>
      <c r="V163" s="33"/>
      <c r="W163" s="33"/>
      <c r="X163" s="33"/>
      <c r="Y163" s="33"/>
      <c r="Z163" s="33"/>
      <c r="AA163" s="33"/>
      <c r="AB163" s="33"/>
      <c r="AC163" s="33"/>
      <c r="AD163" s="33"/>
      <c r="AE163" s="33"/>
      <c r="AR163" s="164" t="s">
        <v>158</v>
      </c>
      <c r="AT163" s="164" t="s">
        <v>153</v>
      </c>
      <c r="AU163" s="164" t="s">
        <v>80</v>
      </c>
      <c r="AY163" s="18" t="s">
        <v>150</v>
      </c>
      <c r="BE163" s="165">
        <f t="shared" si="54"/>
        <v>0</v>
      </c>
      <c r="BF163" s="165">
        <f t="shared" si="55"/>
        <v>0</v>
      </c>
      <c r="BG163" s="165">
        <f t="shared" si="56"/>
        <v>0</v>
      </c>
      <c r="BH163" s="165">
        <f t="shared" si="57"/>
        <v>0</v>
      </c>
      <c r="BI163" s="165">
        <f t="shared" si="58"/>
        <v>0</v>
      </c>
      <c r="BJ163" s="18" t="s">
        <v>80</v>
      </c>
      <c r="BK163" s="165">
        <f t="shared" si="59"/>
        <v>0</v>
      </c>
      <c r="BL163" s="18" t="s">
        <v>158</v>
      </c>
      <c r="BM163" s="164" t="s">
        <v>959</v>
      </c>
    </row>
    <row r="164" spans="1:65" s="2" customFormat="1" ht="16.5" customHeight="1">
      <c r="A164" s="33"/>
      <c r="B164" s="152"/>
      <c r="C164" s="153" t="s">
        <v>609</v>
      </c>
      <c r="D164" s="153" t="s">
        <v>153</v>
      </c>
      <c r="E164" s="154" t="s">
        <v>2972</v>
      </c>
      <c r="F164" s="155" t="s">
        <v>2973</v>
      </c>
      <c r="G164" s="156" t="s">
        <v>1490</v>
      </c>
      <c r="H164" s="157">
        <v>150</v>
      </c>
      <c r="I164" s="158"/>
      <c r="J164" s="159">
        <f t="shared" si="50"/>
        <v>0</v>
      </c>
      <c r="K164" s="155" t="s">
        <v>3</v>
      </c>
      <c r="L164" s="34"/>
      <c r="M164" s="160" t="s">
        <v>3</v>
      </c>
      <c r="N164" s="161" t="s">
        <v>43</v>
      </c>
      <c r="O164" s="54"/>
      <c r="P164" s="162">
        <f t="shared" si="51"/>
        <v>0</v>
      </c>
      <c r="Q164" s="162">
        <v>0</v>
      </c>
      <c r="R164" s="162">
        <f t="shared" si="52"/>
        <v>0</v>
      </c>
      <c r="S164" s="162">
        <v>0</v>
      </c>
      <c r="T164" s="163">
        <f t="shared" si="53"/>
        <v>0</v>
      </c>
      <c r="U164" s="33"/>
      <c r="V164" s="33"/>
      <c r="W164" s="33"/>
      <c r="X164" s="33"/>
      <c r="Y164" s="33"/>
      <c r="Z164" s="33"/>
      <c r="AA164" s="33"/>
      <c r="AB164" s="33"/>
      <c r="AC164" s="33"/>
      <c r="AD164" s="33"/>
      <c r="AE164" s="33"/>
      <c r="AR164" s="164" t="s">
        <v>158</v>
      </c>
      <c r="AT164" s="164" t="s">
        <v>153</v>
      </c>
      <c r="AU164" s="164" t="s">
        <v>80</v>
      </c>
      <c r="AY164" s="18" t="s">
        <v>150</v>
      </c>
      <c r="BE164" s="165">
        <f t="shared" si="54"/>
        <v>0</v>
      </c>
      <c r="BF164" s="165">
        <f t="shared" si="55"/>
        <v>0</v>
      </c>
      <c r="BG164" s="165">
        <f t="shared" si="56"/>
        <v>0</v>
      </c>
      <c r="BH164" s="165">
        <f t="shared" si="57"/>
        <v>0</v>
      </c>
      <c r="BI164" s="165">
        <f t="shared" si="58"/>
        <v>0</v>
      </c>
      <c r="BJ164" s="18" t="s">
        <v>80</v>
      </c>
      <c r="BK164" s="165">
        <f t="shared" si="59"/>
        <v>0</v>
      </c>
      <c r="BL164" s="18" t="s">
        <v>158</v>
      </c>
      <c r="BM164" s="164" t="s">
        <v>970</v>
      </c>
    </row>
    <row r="165" spans="1:65" s="2" customFormat="1" ht="16.5" customHeight="1">
      <c r="A165" s="33"/>
      <c r="B165" s="152"/>
      <c r="C165" s="153" t="s">
        <v>615</v>
      </c>
      <c r="D165" s="153" t="s">
        <v>153</v>
      </c>
      <c r="E165" s="154" t="s">
        <v>2974</v>
      </c>
      <c r="F165" s="155" t="s">
        <v>2975</v>
      </c>
      <c r="G165" s="156" t="s">
        <v>1490</v>
      </c>
      <c r="H165" s="157">
        <v>2</v>
      </c>
      <c r="I165" s="158"/>
      <c r="J165" s="159">
        <f t="shared" si="50"/>
        <v>0</v>
      </c>
      <c r="K165" s="155" t="s">
        <v>3</v>
      </c>
      <c r="L165" s="34"/>
      <c r="M165" s="160" t="s">
        <v>3</v>
      </c>
      <c r="N165" s="161" t="s">
        <v>43</v>
      </c>
      <c r="O165" s="54"/>
      <c r="P165" s="162">
        <f t="shared" si="51"/>
        <v>0</v>
      </c>
      <c r="Q165" s="162">
        <v>0</v>
      </c>
      <c r="R165" s="162">
        <f t="shared" si="52"/>
        <v>0</v>
      </c>
      <c r="S165" s="162">
        <v>0</v>
      </c>
      <c r="T165" s="163">
        <f t="shared" si="53"/>
        <v>0</v>
      </c>
      <c r="U165" s="33"/>
      <c r="V165" s="33"/>
      <c r="W165" s="33"/>
      <c r="X165" s="33"/>
      <c r="Y165" s="33"/>
      <c r="Z165" s="33"/>
      <c r="AA165" s="33"/>
      <c r="AB165" s="33"/>
      <c r="AC165" s="33"/>
      <c r="AD165" s="33"/>
      <c r="AE165" s="33"/>
      <c r="AR165" s="164" t="s">
        <v>158</v>
      </c>
      <c r="AT165" s="164" t="s">
        <v>153</v>
      </c>
      <c r="AU165" s="164" t="s">
        <v>80</v>
      </c>
      <c r="AY165" s="18" t="s">
        <v>150</v>
      </c>
      <c r="BE165" s="165">
        <f t="shared" si="54"/>
        <v>0</v>
      </c>
      <c r="BF165" s="165">
        <f t="shared" si="55"/>
        <v>0</v>
      </c>
      <c r="BG165" s="165">
        <f t="shared" si="56"/>
        <v>0</v>
      </c>
      <c r="BH165" s="165">
        <f t="shared" si="57"/>
        <v>0</v>
      </c>
      <c r="BI165" s="165">
        <f t="shared" si="58"/>
        <v>0</v>
      </c>
      <c r="BJ165" s="18" t="s">
        <v>80</v>
      </c>
      <c r="BK165" s="165">
        <f t="shared" si="59"/>
        <v>0</v>
      </c>
      <c r="BL165" s="18" t="s">
        <v>158</v>
      </c>
      <c r="BM165" s="164" t="s">
        <v>980</v>
      </c>
    </row>
    <row r="166" spans="1:65" s="2" customFormat="1" ht="16.5" customHeight="1">
      <c r="A166" s="33"/>
      <c r="B166" s="152"/>
      <c r="C166" s="153" t="s">
        <v>620</v>
      </c>
      <c r="D166" s="153" t="s">
        <v>153</v>
      </c>
      <c r="E166" s="154" t="s">
        <v>2976</v>
      </c>
      <c r="F166" s="155" t="s">
        <v>2977</v>
      </c>
      <c r="G166" s="156" t="s">
        <v>1490</v>
      </c>
      <c r="H166" s="157">
        <v>5</v>
      </c>
      <c r="I166" s="158"/>
      <c r="J166" s="159">
        <f t="shared" si="50"/>
        <v>0</v>
      </c>
      <c r="K166" s="155" t="s">
        <v>3</v>
      </c>
      <c r="L166" s="34"/>
      <c r="M166" s="160" t="s">
        <v>3</v>
      </c>
      <c r="N166" s="161" t="s">
        <v>43</v>
      </c>
      <c r="O166" s="54"/>
      <c r="P166" s="162">
        <f t="shared" si="51"/>
        <v>0</v>
      </c>
      <c r="Q166" s="162">
        <v>0</v>
      </c>
      <c r="R166" s="162">
        <f t="shared" si="52"/>
        <v>0</v>
      </c>
      <c r="S166" s="162">
        <v>0</v>
      </c>
      <c r="T166" s="163">
        <f t="shared" si="53"/>
        <v>0</v>
      </c>
      <c r="U166" s="33"/>
      <c r="V166" s="33"/>
      <c r="W166" s="33"/>
      <c r="X166" s="33"/>
      <c r="Y166" s="33"/>
      <c r="Z166" s="33"/>
      <c r="AA166" s="33"/>
      <c r="AB166" s="33"/>
      <c r="AC166" s="33"/>
      <c r="AD166" s="33"/>
      <c r="AE166" s="33"/>
      <c r="AR166" s="164" t="s">
        <v>158</v>
      </c>
      <c r="AT166" s="164" t="s">
        <v>153</v>
      </c>
      <c r="AU166" s="164" t="s">
        <v>80</v>
      </c>
      <c r="AY166" s="18" t="s">
        <v>150</v>
      </c>
      <c r="BE166" s="165">
        <f t="shared" si="54"/>
        <v>0</v>
      </c>
      <c r="BF166" s="165">
        <f t="shared" si="55"/>
        <v>0</v>
      </c>
      <c r="BG166" s="165">
        <f t="shared" si="56"/>
        <v>0</v>
      </c>
      <c r="BH166" s="165">
        <f t="shared" si="57"/>
        <v>0</v>
      </c>
      <c r="BI166" s="165">
        <f t="shared" si="58"/>
        <v>0</v>
      </c>
      <c r="BJ166" s="18" t="s">
        <v>80</v>
      </c>
      <c r="BK166" s="165">
        <f t="shared" si="59"/>
        <v>0</v>
      </c>
      <c r="BL166" s="18" t="s">
        <v>158</v>
      </c>
      <c r="BM166" s="164" t="s">
        <v>990</v>
      </c>
    </row>
    <row r="167" spans="1:65" s="2" customFormat="1" ht="16.5" customHeight="1">
      <c r="A167" s="33"/>
      <c r="B167" s="152"/>
      <c r="C167" s="153" t="s">
        <v>625</v>
      </c>
      <c r="D167" s="153" t="s">
        <v>153</v>
      </c>
      <c r="E167" s="154" t="s">
        <v>2978</v>
      </c>
      <c r="F167" s="155" t="s">
        <v>2979</v>
      </c>
      <c r="G167" s="156" t="s">
        <v>1490</v>
      </c>
      <c r="H167" s="157">
        <v>1</v>
      </c>
      <c r="I167" s="158"/>
      <c r="J167" s="159">
        <f t="shared" si="50"/>
        <v>0</v>
      </c>
      <c r="K167" s="155" t="s">
        <v>3</v>
      </c>
      <c r="L167" s="34"/>
      <c r="M167" s="160" t="s">
        <v>3</v>
      </c>
      <c r="N167" s="161" t="s">
        <v>43</v>
      </c>
      <c r="O167" s="54"/>
      <c r="P167" s="162">
        <f t="shared" si="51"/>
        <v>0</v>
      </c>
      <c r="Q167" s="162">
        <v>0</v>
      </c>
      <c r="R167" s="162">
        <f t="shared" si="52"/>
        <v>0</v>
      </c>
      <c r="S167" s="162">
        <v>0</v>
      </c>
      <c r="T167" s="163">
        <f t="shared" si="53"/>
        <v>0</v>
      </c>
      <c r="U167" s="33"/>
      <c r="V167" s="33"/>
      <c r="W167" s="33"/>
      <c r="X167" s="33"/>
      <c r="Y167" s="33"/>
      <c r="Z167" s="33"/>
      <c r="AA167" s="33"/>
      <c r="AB167" s="33"/>
      <c r="AC167" s="33"/>
      <c r="AD167" s="33"/>
      <c r="AE167" s="33"/>
      <c r="AR167" s="164" t="s">
        <v>158</v>
      </c>
      <c r="AT167" s="164" t="s">
        <v>153</v>
      </c>
      <c r="AU167" s="164" t="s">
        <v>80</v>
      </c>
      <c r="AY167" s="18" t="s">
        <v>150</v>
      </c>
      <c r="BE167" s="165">
        <f t="shared" si="54"/>
        <v>0</v>
      </c>
      <c r="BF167" s="165">
        <f t="shared" si="55"/>
        <v>0</v>
      </c>
      <c r="BG167" s="165">
        <f t="shared" si="56"/>
        <v>0</v>
      </c>
      <c r="BH167" s="165">
        <f t="shared" si="57"/>
        <v>0</v>
      </c>
      <c r="BI167" s="165">
        <f t="shared" si="58"/>
        <v>0</v>
      </c>
      <c r="BJ167" s="18" t="s">
        <v>80</v>
      </c>
      <c r="BK167" s="165">
        <f t="shared" si="59"/>
        <v>0</v>
      </c>
      <c r="BL167" s="18" t="s">
        <v>158</v>
      </c>
      <c r="BM167" s="164" t="s">
        <v>1000</v>
      </c>
    </row>
    <row r="168" spans="1:65" s="2" customFormat="1" ht="24" customHeight="1">
      <c r="A168" s="33"/>
      <c r="B168" s="152"/>
      <c r="C168" s="153" t="s">
        <v>650</v>
      </c>
      <c r="D168" s="153" t="s">
        <v>153</v>
      </c>
      <c r="E168" s="154" t="s">
        <v>2980</v>
      </c>
      <c r="F168" s="155" t="s">
        <v>2981</v>
      </c>
      <c r="G168" s="156" t="s">
        <v>1490</v>
      </c>
      <c r="H168" s="157">
        <v>12</v>
      </c>
      <c r="I168" s="158"/>
      <c r="J168" s="159">
        <f t="shared" si="50"/>
        <v>0</v>
      </c>
      <c r="K168" s="155" t="s">
        <v>3</v>
      </c>
      <c r="L168" s="34"/>
      <c r="M168" s="160" t="s">
        <v>3</v>
      </c>
      <c r="N168" s="161" t="s">
        <v>43</v>
      </c>
      <c r="O168" s="54"/>
      <c r="P168" s="162">
        <f t="shared" si="51"/>
        <v>0</v>
      </c>
      <c r="Q168" s="162">
        <v>0</v>
      </c>
      <c r="R168" s="162">
        <f t="shared" si="52"/>
        <v>0</v>
      </c>
      <c r="S168" s="162">
        <v>0</v>
      </c>
      <c r="T168" s="163">
        <f t="shared" si="53"/>
        <v>0</v>
      </c>
      <c r="U168" s="33"/>
      <c r="V168" s="33"/>
      <c r="W168" s="33"/>
      <c r="X168" s="33"/>
      <c r="Y168" s="33"/>
      <c r="Z168" s="33"/>
      <c r="AA168" s="33"/>
      <c r="AB168" s="33"/>
      <c r="AC168" s="33"/>
      <c r="AD168" s="33"/>
      <c r="AE168" s="33"/>
      <c r="AR168" s="164" t="s">
        <v>158</v>
      </c>
      <c r="AT168" s="164" t="s">
        <v>153</v>
      </c>
      <c r="AU168" s="164" t="s">
        <v>80</v>
      </c>
      <c r="AY168" s="18" t="s">
        <v>150</v>
      </c>
      <c r="BE168" s="165">
        <f t="shared" si="54"/>
        <v>0</v>
      </c>
      <c r="BF168" s="165">
        <f t="shared" si="55"/>
        <v>0</v>
      </c>
      <c r="BG168" s="165">
        <f t="shared" si="56"/>
        <v>0</v>
      </c>
      <c r="BH168" s="165">
        <f t="shared" si="57"/>
        <v>0</v>
      </c>
      <c r="BI168" s="165">
        <f t="shared" si="58"/>
        <v>0</v>
      </c>
      <c r="BJ168" s="18" t="s">
        <v>80</v>
      </c>
      <c r="BK168" s="165">
        <f t="shared" si="59"/>
        <v>0</v>
      </c>
      <c r="BL168" s="18" t="s">
        <v>158</v>
      </c>
      <c r="BM168" s="164" t="s">
        <v>1012</v>
      </c>
    </row>
    <row r="169" spans="1:65" s="2" customFormat="1" ht="24" customHeight="1">
      <c r="A169" s="33"/>
      <c r="B169" s="152"/>
      <c r="C169" s="153" t="s">
        <v>655</v>
      </c>
      <c r="D169" s="153" t="s">
        <v>153</v>
      </c>
      <c r="E169" s="154" t="s">
        <v>2982</v>
      </c>
      <c r="F169" s="155" t="s">
        <v>2983</v>
      </c>
      <c r="G169" s="156" t="s">
        <v>1490</v>
      </c>
      <c r="H169" s="157">
        <v>3</v>
      </c>
      <c r="I169" s="158"/>
      <c r="J169" s="159">
        <f t="shared" si="50"/>
        <v>0</v>
      </c>
      <c r="K169" s="155" t="s">
        <v>3</v>
      </c>
      <c r="L169" s="34"/>
      <c r="M169" s="160" t="s">
        <v>3</v>
      </c>
      <c r="N169" s="161" t="s">
        <v>43</v>
      </c>
      <c r="O169" s="54"/>
      <c r="P169" s="162">
        <f t="shared" si="51"/>
        <v>0</v>
      </c>
      <c r="Q169" s="162">
        <v>0</v>
      </c>
      <c r="R169" s="162">
        <f t="shared" si="52"/>
        <v>0</v>
      </c>
      <c r="S169" s="162">
        <v>0</v>
      </c>
      <c r="T169" s="163">
        <f t="shared" si="53"/>
        <v>0</v>
      </c>
      <c r="U169" s="33"/>
      <c r="V169" s="33"/>
      <c r="W169" s="33"/>
      <c r="X169" s="33"/>
      <c r="Y169" s="33"/>
      <c r="Z169" s="33"/>
      <c r="AA169" s="33"/>
      <c r="AB169" s="33"/>
      <c r="AC169" s="33"/>
      <c r="AD169" s="33"/>
      <c r="AE169" s="33"/>
      <c r="AR169" s="164" t="s">
        <v>158</v>
      </c>
      <c r="AT169" s="164" t="s">
        <v>153</v>
      </c>
      <c r="AU169" s="164" t="s">
        <v>80</v>
      </c>
      <c r="AY169" s="18" t="s">
        <v>150</v>
      </c>
      <c r="BE169" s="165">
        <f t="shared" si="54"/>
        <v>0</v>
      </c>
      <c r="BF169" s="165">
        <f t="shared" si="55"/>
        <v>0</v>
      </c>
      <c r="BG169" s="165">
        <f t="shared" si="56"/>
        <v>0</v>
      </c>
      <c r="BH169" s="165">
        <f t="shared" si="57"/>
        <v>0</v>
      </c>
      <c r="BI169" s="165">
        <f t="shared" si="58"/>
        <v>0</v>
      </c>
      <c r="BJ169" s="18" t="s">
        <v>80</v>
      </c>
      <c r="BK169" s="165">
        <f t="shared" si="59"/>
        <v>0</v>
      </c>
      <c r="BL169" s="18" t="s">
        <v>158</v>
      </c>
      <c r="BM169" s="164" t="s">
        <v>1022</v>
      </c>
    </row>
    <row r="170" spans="1:65" s="2" customFormat="1" ht="16.5" customHeight="1">
      <c r="A170" s="33"/>
      <c r="B170" s="152"/>
      <c r="C170" s="153" t="s">
        <v>661</v>
      </c>
      <c r="D170" s="153" t="s">
        <v>153</v>
      </c>
      <c r="E170" s="154" t="s">
        <v>2984</v>
      </c>
      <c r="F170" s="155" t="s">
        <v>1581</v>
      </c>
      <c r="G170" s="156" t="s">
        <v>1009</v>
      </c>
      <c r="H170" s="157">
        <v>1</v>
      </c>
      <c r="I170" s="158"/>
      <c r="J170" s="159">
        <f t="shared" si="50"/>
        <v>0</v>
      </c>
      <c r="K170" s="155" t="s">
        <v>3</v>
      </c>
      <c r="L170" s="34"/>
      <c r="M170" s="160" t="s">
        <v>3</v>
      </c>
      <c r="N170" s="161" t="s">
        <v>43</v>
      </c>
      <c r="O170" s="54"/>
      <c r="P170" s="162">
        <f t="shared" si="51"/>
        <v>0</v>
      </c>
      <c r="Q170" s="162">
        <v>0</v>
      </c>
      <c r="R170" s="162">
        <f t="shared" si="52"/>
        <v>0</v>
      </c>
      <c r="S170" s="162">
        <v>0</v>
      </c>
      <c r="T170" s="163">
        <f t="shared" si="53"/>
        <v>0</v>
      </c>
      <c r="U170" s="33"/>
      <c r="V170" s="33"/>
      <c r="W170" s="33"/>
      <c r="X170" s="33"/>
      <c r="Y170" s="33"/>
      <c r="Z170" s="33"/>
      <c r="AA170" s="33"/>
      <c r="AB170" s="33"/>
      <c r="AC170" s="33"/>
      <c r="AD170" s="33"/>
      <c r="AE170" s="33"/>
      <c r="AR170" s="164" t="s">
        <v>158</v>
      </c>
      <c r="AT170" s="164" t="s">
        <v>153</v>
      </c>
      <c r="AU170" s="164" t="s">
        <v>80</v>
      </c>
      <c r="AY170" s="18" t="s">
        <v>150</v>
      </c>
      <c r="BE170" s="165">
        <f t="shared" si="54"/>
        <v>0</v>
      </c>
      <c r="BF170" s="165">
        <f t="shared" si="55"/>
        <v>0</v>
      </c>
      <c r="BG170" s="165">
        <f t="shared" si="56"/>
        <v>0</v>
      </c>
      <c r="BH170" s="165">
        <f t="shared" si="57"/>
        <v>0</v>
      </c>
      <c r="BI170" s="165">
        <f t="shared" si="58"/>
        <v>0</v>
      </c>
      <c r="BJ170" s="18" t="s">
        <v>80</v>
      </c>
      <c r="BK170" s="165">
        <f t="shared" si="59"/>
        <v>0</v>
      </c>
      <c r="BL170" s="18" t="s">
        <v>158</v>
      </c>
      <c r="BM170" s="164" t="s">
        <v>2985</v>
      </c>
    </row>
    <row r="171" spans="1:65" s="12" customFormat="1" ht="25.9" customHeight="1">
      <c r="B171" s="139"/>
      <c r="D171" s="140" t="s">
        <v>71</v>
      </c>
      <c r="E171" s="141" t="s">
        <v>1826</v>
      </c>
      <c r="F171" s="141" t="s">
        <v>2986</v>
      </c>
      <c r="I171" s="142"/>
      <c r="J171" s="143">
        <f>BK171</f>
        <v>0</v>
      </c>
      <c r="L171" s="139"/>
      <c r="M171" s="144"/>
      <c r="N171" s="145"/>
      <c r="O171" s="145"/>
      <c r="P171" s="146">
        <f>SUM(P172:P189)</f>
        <v>0</v>
      </c>
      <c r="Q171" s="145"/>
      <c r="R171" s="146">
        <f>SUM(R172:R189)</f>
        <v>0</v>
      </c>
      <c r="S171" s="145"/>
      <c r="T171" s="147">
        <f>SUM(T172:T189)</f>
        <v>0</v>
      </c>
      <c r="AR171" s="140" t="s">
        <v>80</v>
      </c>
      <c r="AT171" s="148" t="s">
        <v>71</v>
      </c>
      <c r="AU171" s="148" t="s">
        <v>72</v>
      </c>
      <c r="AY171" s="140" t="s">
        <v>150</v>
      </c>
      <c r="BK171" s="149">
        <f>SUM(BK172:BK189)</f>
        <v>0</v>
      </c>
    </row>
    <row r="172" spans="1:65" s="2" customFormat="1" ht="16.5" customHeight="1">
      <c r="A172" s="33"/>
      <c r="B172" s="152"/>
      <c r="C172" s="153" t="s">
        <v>666</v>
      </c>
      <c r="D172" s="153" t="s">
        <v>153</v>
      </c>
      <c r="E172" s="154" t="s">
        <v>2987</v>
      </c>
      <c r="F172" s="155" t="s">
        <v>2988</v>
      </c>
      <c r="G172" s="156" t="s">
        <v>1422</v>
      </c>
      <c r="H172" s="157">
        <v>15</v>
      </c>
      <c r="I172" s="158"/>
      <c r="J172" s="159">
        <f t="shared" ref="J172:J189" si="60">ROUND(I172*H172,2)</f>
        <v>0</v>
      </c>
      <c r="K172" s="155" t="s">
        <v>3</v>
      </c>
      <c r="L172" s="34"/>
      <c r="M172" s="160" t="s">
        <v>3</v>
      </c>
      <c r="N172" s="161" t="s">
        <v>43</v>
      </c>
      <c r="O172" s="54"/>
      <c r="P172" s="162">
        <f t="shared" ref="P172:P189" si="61">O172*H172</f>
        <v>0</v>
      </c>
      <c r="Q172" s="162">
        <v>0</v>
      </c>
      <c r="R172" s="162">
        <f t="shared" ref="R172:R189" si="62">Q172*H172</f>
        <v>0</v>
      </c>
      <c r="S172" s="162">
        <v>0</v>
      </c>
      <c r="T172" s="163">
        <f t="shared" ref="T172:T189" si="63">S172*H172</f>
        <v>0</v>
      </c>
      <c r="U172" s="33"/>
      <c r="V172" s="33"/>
      <c r="W172" s="33"/>
      <c r="X172" s="33"/>
      <c r="Y172" s="33"/>
      <c r="Z172" s="33"/>
      <c r="AA172" s="33"/>
      <c r="AB172" s="33"/>
      <c r="AC172" s="33"/>
      <c r="AD172" s="33"/>
      <c r="AE172" s="33"/>
      <c r="AR172" s="164" t="s">
        <v>158</v>
      </c>
      <c r="AT172" s="164" t="s">
        <v>153</v>
      </c>
      <c r="AU172" s="164" t="s">
        <v>80</v>
      </c>
      <c r="AY172" s="18" t="s">
        <v>150</v>
      </c>
      <c r="BE172" s="165">
        <f t="shared" ref="BE172:BE189" si="64">IF(N172="základní",J172,0)</f>
        <v>0</v>
      </c>
      <c r="BF172" s="165">
        <f t="shared" ref="BF172:BF189" si="65">IF(N172="snížená",J172,0)</f>
        <v>0</v>
      </c>
      <c r="BG172" s="165">
        <f t="shared" ref="BG172:BG189" si="66">IF(N172="zákl. přenesená",J172,0)</f>
        <v>0</v>
      </c>
      <c r="BH172" s="165">
        <f t="shared" ref="BH172:BH189" si="67">IF(N172="sníž. přenesená",J172,0)</f>
        <v>0</v>
      </c>
      <c r="BI172" s="165">
        <f t="shared" ref="BI172:BI189" si="68">IF(N172="nulová",J172,0)</f>
        <v>0</v>
      </c>
      <c r="BJ172" s="18" t="s">
        <v>80</v>
      </c>
      <c r="BK172" s="165">
        <f t="shared" ref="BK172:BK189" si="69">ROUND(I172*H172,2)</f>
        <v>0</v>
      </c>
      <c r="BL172" s="18" t="s">
        <v>158</v>
      </c>
      <c r="BM172" s="164" t="s">
        <v>1033</v>
      </c>
    </row>
    <row r="173" spans="1:65" s="2" customFormat="1" ht="16.5" customHeight="1">
      <c r="A173" s="33"/>
      <c r="B173" s="152"/>
      <c r="C173" s="153" t="s">
        <v>672</v>
      </c>
      <c r="D173" s="153" t="s">
        <v>153</v>
      </c>
      <c r="E173" s="154" t="s">
        <v>2989</v>
      </c>
      <c r="F173" s="155" t="s">
        <v>2990</v>
      </c>
      <c r="G173" s="156" t="s">
        <v>1422</v>
      </c>
      <c r="H173" s="157">
        <v>10</v>
      </c>
      <c r="I173" s="158"/>
      <c r="J173" s="159">
        <f t="shared" si="60"/>
        <v>0</v>
      </c>
      <c r="K173" s="155" t="s">
        <v>3</v>
      </c>
      <c r="L173" s="34"/>
      <c r="M173" s="160" t="s">
        <v>3</v>
      </c>
      <c r="N173" s="161" t="s">
        <v>43</v>
      </c>
      <c r="O173" s="54"/>
      <c r="P173" s="162">
        <f t="shared" si="61"/>
        <v>0</v>
      </c>
      <c r="Q173" s="162">
        <v>0</v>
      </c>
      <c r="R173" s="162">
        <f t="shared" si="62"/>
        <v>0</v>
      </c>
      <c r="S173" s="162">
        <v>0</v>
      </c>
      <c r="T173" s="163">
        <f t="shared" si="63"/>
        <v>0</v>
      </c>
      <c r="U173" s="33"/>
      <c r="V173" s="33"/>
      <c r="W173" s="33"/>
      <c r="X173" s="33"/>
      <c r="Y173" s="33"/>
      <c r="Z173" s="33"/>
      <c r="AA173" s="33"/>
      <c r="AB173" s="33"/>
      <c r="AC173" s="33"/>
      <c r="AD173" s="33"/>
      <c r="AE173" s="33"/>
      <c r="AR173" s="164" t="s">
        <v>158</v>
      </c>
      <c r="AT173" s="164" t="s">
        <v>153</v>
      </c>
      <c r="AU173" s="164" t="s">
        <v>80</v>
      </c>
      <c r="AY173" s="18" t="s">
        <v>150</v>
      </c>
      <c r="BE173" s="165">
        <f t="shared" si="64"/>
        <v>0</v>
      </c>
      <c r="BF173" s="165">
        <f t="shared" si="65"/>
        <v>0</v>
      </c>
      <c r="BG173" s="165">
        <f t="shared" si="66"/>
        <v>0</v>
      </c>
      <c r="BH173" s="165">
        <f t="shared" si="67"/>
        <v>0</v>
      </c>
      <c r="BI173" s="165">
        <f t="shared" si="68"/>
        <v>0</v>
      </c>
      <c r="BJ173" s="18" t="s">
        <v>80</v>
      </c>
      <c r="BK173" s="165">
        <f t="shared" si="69"/>
        <v>0</v>
      </c>
      <c r="BL173" s="18" t="s">
        <v>158</v>
      </c>
      <c r="BM173" s="164" t="s">
        <v>1044</v>
      </c>
    </row>
    <row r="174" spans="1:65" s="2" customFormat="1" ht="16.5" customHeight="1">
      <c r="A174" s="33"/>
      <c r="B174" s="152"/>
      <c r="C174" s="153" t="s">
        <v>677</v>
      </c>
      <c r="D174" s="153" t="s">
        <v>153</v>
      </c>
      <c r="E174" s="154" t="s">
        <v>2991</v>
      </c>
      <c r="F174" s="155" t="s">
        <v>2992</v>
      </c>
      <c r="G174" s="156" t="s">
        <v>1422</v>
      </c>
      <c r="H174" s="157">
        <v>10</v>
      </c>
      <c r="I174" s="158"/>
      <c r="J174" s="159">
        <f t="shared" si="60"/>
        <v>0</v>
      </c>
      <c r="K174" s="155" t="s">
        <v>3</v>
      </c>
      <c r="L174" s="34"/>
      <c r="M174" s="160" t="s">
        <v>3</v>
      </c>
      <c r="N174" s="161" t="s">
        <v>43</v>
      </c>
      <c r="O174" s="54"/>
      <c r="P174" s="162">
        <f t="shared" si="61"/>
        <v>0</v>
      </c>
      <c r="Q174" s="162">
        <v>0</v>
      </c>
      <c r="R174" s="162">
        <f t="shared" si="62"/>
        <v>0</v>
      </c>
      <c r="S174" s="162">
        <v>0</v>
      </c>
      <c r="T174" s="163">
        <f t="shared" si="63"/>
        <v>0</v>
      </c>
      <c r="U174" s="33"/>
      <c r="V174" s="33"/>
      <c r="W174" s="33"/>
      <c r="X174" s="33"/>
      <c r="Y174" s="33"/>
      <c r="Z174" s="33"/>
      <c r="AA174" s="33"/>
      <c r="AB174" s="33"/>
      <c r="AC174" s="33"/>
      <c r="AD174" s="33"/>
      <c r="AE174" s="33"/>
      <c r="AR174" s="164" t="s">
        <v>158</v>
      </c>
      <c r="AT174" s="164" t="s">
        <v>153</v>
      </c>
      <c r="AU174" s="164" t="s">
        <v>80</v>
      </c>
      <c r="AY174" s="18" t="s">
        <v>150</v>
      </c>
      <c r="BE174" s="165">
        <f t="shared" si="64"/>
        <v>0</v>
      </c>
      <c r="BF174" s="165">
        <f t="shared" si="65"/>
        <v>0</v>
      </c>
      <c r="BG174" s="165">
        <f t="shared" si="66"/>
        <v>0</v>
      </c>
      <c r="BH174" s="165">
        <f t="shared" si="67"/>
        <v>0</v>
      </c>
      <c r="BI174" s="165">
        <f t="shared" si="68"/>
        <v>0</v>
      </c>
      <c r="BJ174" s="18" t="s">
        <v>80</v>
      </c>
      <c r="BK174" s="165">
        <f t="shared" si="69"/>
        <v>0</v>
      </c>
      <c r="BL174" s="18" t="s">
        <v>158</v>
      </c>
      <c r="BM174" s="164" t="s">
        <v>1053</v>
      </c>
    </row>
    <row r="175" spans="1:65" s="2" customFormat="1" ht="16.5" customHeight="1">
      <c r="A175" s="33"/>
      <c r="B175" s="152"/>
      <c r="C175" s="153" t="s">
        <v>681</v>
      </c>
      <c r="D175" s="153" t="s">
        <v>153</v>
      </c>
      <c r="E175" s="154" t="s">
        <v>2993</v>
      </c>
      <c r="F175" s="155" t="s">
        <v>2994</v>
      </c>
      <c r="G175" s="156" t="s">
        <v>1422</v>
      </c>
      <c r="H175" s="157">
        <v>10</v>
      </c>
      <c r="I175" s="158"/>
      <c r="J175" s="159">
        <f t="shared" si="60"/>
        <v>0</v>
      </c>
      <c r="K175" s="155" t="s">
        <v>3</v>
      </c>
      <c r="L175" s="34"/>
      <c r="M175" s="160" t="s">
        <v>3</v>
      </c>
      <c r="N175" s="161" t="s">
        <v>43</v>
      </c>
      <c r="O175" s="54"/>
      <c r="P175" s="162">
        <f t="shared" si="61"/>
        <v>0</v>
      </c>
      <c r="Q175" s="162">
        <v>0</v>
      </c>
      <c r="R175" s="162">
        <f t="shared" si="62"/>
        <v>0</v>
      </c>
      <c r="S175" s="162">
        <v>0</v>
      </c>
      <c r="T175" s="163">
        <f t="shared" si="63"/>
        <v>0</v>
      </c>
      <c r="U175" s="33"/>
      <c r="V175" s="33"/>
      <c r="W175" s="33"/>
      <c r="X175" s="33"/>
      <c r="Y175" s="33"/>
      <c r="Z175" s="33"/>
      <c r="AA175" s="33"/>
      <c r="AB175" s="33"/>
      <c r="AC175" s="33"/>
      <c r="AD175" s="33"/>
      <c r="AE175" s="33"/>
      <c r="AR175" s="164" t="s">
        <v>158</v>
      </c>
      <c r="AT175" s="164" t="s">
        <v>153</v>
      </c>
      <c r="AU175" s="164" t="s">
        <v>80</v>
      </c>
      <c r="AY175" s="18" t="s">
        <v>150</v>
      </c>
      <c r="BE175" s="165">
        <f t="shared" si="64"/>
        <v>0</v>
      </c>
      <c r="BF175" s="165">
        <f t="shared" si="65"/>
        <v>0</v>
      </c>
      <c r="BG175" s="165">
        <f t="shared" si="66"/>
        <v>0</v>
      </c>
      <c r="BH175" s="165">
        <f t="shared" si="67"/>
        <v>0</v>
      </c>
      <c r="BI175" s="165">
        <f t="shared" si="68"/>
        <v>0</v>
      </c>
      <c r="BJ175" s="18" t="s">
        <v>80</v>
      </c>
      <c r="BK175" s="165">
        <f t="shared" si="69"/>
        <v>0</v>
      </c>
      <c r="BL175" s="18" t="s">
        <v>158</v>
      </c>
      <c r="BM175" s="164" t="s">
        <v>1063</v>
      </c>
    </row>
    <row r="176" spans="1:65" s="2" customFormat="1" ht="16.5" customHeight="1">
      <c r="A176" s="33"/>
      <c r="B176" s="152"/>
      <c r="C176" s="153" t="s">
        <v>686</v>
      </c>
      <c r="D176" s="153" t="s">
        <v>153</v>
      </c>
      <c r="E176" s="154" t="s">
        <v>2995</v>
      </c>
      <c r="F176" s="155" t="s">
        <v>2996</v>
      </c>
      <c r="G176" s="156" t="s">
        <v>1422</v>
      </c>
      <c r="H176" s="157">
        <v>10</v>
      </c>
      <c r="I176" s="158"/>
      <c r="J176" s="159">
        <f t="shared" si="60"/>
        <v>0</v>
      </c>
      <c r="K176" s="155" t="s">
        <v>3</v>
      </c>
      <c r="L176" s="34"/>
      <c r="M176" s="160" t="s">
        <v>3</v>
      </c>
      <c r="N176" s="161" t="s">
        <v>43</v>
      </c>
      <c r="O176" s="54"/>
      <c r="P176" s="162">
        <f t="shared" si="61"/>
        <v>0</v>
      </c>
      <c r="Q176" s="162">
        <v>0</v>
      </c>
      <c r="R176" s="162">
        <f t="shared" si="62"/>
        <v>0</v>
      </c>
      <c r="S176" s="162">
        <v>0</v>
      </c>
      <c r="T176" s="163">
        <f t="shared" si="63"/>
        <v>0</v>
      </c>
      <c r="U176" s="33"/>
      <c r="V176" s="33"/>
      <c r="W176" s="33"/>
      <c r="X176" s="33"/>
      <c r="Y176" s="33"/>
      <c r="Z176" s="33"/>
      <c r="AA176" s="33"/>
      <c r="AB176" s="33"/>
      <c r="AC176" s="33"/>
      <c r="AD176" s="33"/>
      <c r="AE176" s="33"/>
      <c r="AR176" s="164" t="s">
        <v>158</v>
      </c>
      <c r="AT176" s="164" t="s">
        <v>153</v>
      </c>
      <c r="AU176" s="164" t="s">
        <v>80</v>
      </c>
      <c r="AY176" s="18" t="s">
        <v>150</v>
      </c>
      <c r="BE176" s="165">
        <f t="shared" si="64"/>
        <v>0</v>
      </c>
      <c r="BF176" s="165">
        <f t="shared" si="65"/>
        <v>0</v>
      </c>
      <c r="BG176" s="165">
        <f t="shared" si="66"/>
        <v>0</v>
      </c>
      <c r="BH176" s="165">
        <f t="shared" si="67"/>
        <v>0</v>
      </c>
      <c r="BI176" s="165">
        <f t="shared" si="68"/>
        <v>0</v>
      </c>
      <c r="BJ176" s="18" t="s">
        <v>80</v>
      </c>
      <c r="BK176" s="165">
        <f t="shared" si="69"/>
        <v>0</v>
      </c>
      <c r="BL176" s="18" t="s">
        <v>158</v>
      </c>
      <c r="BM176" s="164" t="s">
        <v>1073</v>
      </c>
    </row>
    <row r="177" spans="1:65" s="2" customFormat="1" ht="16.5" customHeight="1">
      <c r="A177" s="33"/>
      <c r="B177" s="152"/>
      <c r="C177" s="153" t="s">
        <v>691</v>
      </c>
      <c r="D177" s="153" t="s">
        <v>153</v>
      </c>
      <c r="E177" s="154" t="s">
        <v>2997</v>
      </c>
      <c r="F177" s="155" t="s">
        <v>2998</v>
      </c>
      <c r="G177" s="156" t="s">
        <v>1422</v>
      </c>
      <c r="H177" s="157">
        <v>10</v>
      </c>
      <c r="I177" s="158"/>
      <c r="J177" s="159">
        <f t="shared" si="60"/>
        <v>0</v>
      </c>
      <c r="K177" s="155" t="s">
        <v>3</v>
      </c>
      <c r="L177" s="34"/>
      <c r="M177" s="160" t="s">
        <v>3</v>
      </c>
      <c r="N177" s="161" t="s">
        <v>43</v>
      </c>
      <c r="O177" s="54"/>
      <c r="P177" s="162">
        <f t="shared" si="61"/>
        <v>0</v>
      </c>
      <c r="Q177" s="162">
        <v>0</v>
      </c>
      <c r="R177" s="162">
        <f t="shared" si="62"/>
        <v>0</v>
      </c>
      <c r="S177" s="162">
        <v>0</v>
      </c>
      <c r="T177" s="163">
        <f t="shared" si="63"/>
        <v>0</v>
      </c>
      <c r="U177" s="33"/>
      <c r="V177" s="33"/>
      <c r="W177" s="33"/>
      <c r="X177" s="33"/>
      <c r="Y177" s="33"/>
      <c r="Z177" s="33"/>
      <c r="AA177" s="33"/>
      <c r="AB177" s="33"/>
      <c r="AC177" s="33"/>
      <c r="AD177" s="33"/>
      <c r="AE177" s="33"/>
      <c r="AR177" s="164" t="s">
        <v>158</v>
      </c>
      <c r="AT177" s="164" t="s">
        <v>153</v>
      </c>
      <c r="AU177" s="164" t="s">
        <v>80</v>
      </c>
      <c r="AY177" s="18" t="s">
        <v>150</v>
      </c>
      <c r="BE177" s="165">
        <f t="shared" si="64"/>
        <v>0</v>
      </c>
      <c r="BF177" s="165">
        <f t="shared" si="65"/>
        <v>0</v>
      </c>
      <c r="BG177" s="165">
        <f t="shared" si="66"/>
        <v>0</v>
      </c>
      <c r="BH177" s="165">
        <f t="shared" si="67"/>
        <v>0</v>
      </c>
      <c r="BI177" s="165">
        <f t="shared" si="68"/>
        <v>0</v>
      </c>
      <c r="BJ177" s="18" t="s">
        <v>80</v>
      </c>
      <c r="BK177" s="165">
        <f t="shared" si="69"/>
        <v>0</v>
      </c>
      <c r="BL177" s="18" t="s">
        <v>158</v>
      </c>
      <c r="BM177" s="164" t="s">
        <v>1083</v>
      </c>
    </row>
    <row r="178" spans="1:65" s="2" customFormat="1" ht="16.5" customHeight="1">
      <c r="A178" s="33"/>
      <c r="B178" s="152"/>
      <c r="C178" s="153" t="s">
        <v>695</v>
      </c>
      <c r="D178" s="153" t="s">
        <v>153</v>
      </c>
      <c r="E178" s="154" t="s">
        <v>2999</v>
      </c>
      <c r="F178" s="155" t="s">
        <v>3000</v>
      </c>
      <c r="G178" s="156" t="s">
        <v>1422</v>
      </c>
      <c r="H178" s="157">
        <v>10</v>
      </c>
      <c r="I178" s="158"/>
      <c r="J178" s="159">
        <f t="shared" si="60"/>
        <v>0</v>
      </c>
      <c r="K178" s="155" t="s">
        <v>3</v>
      </c>
      <c r="L178" s="34"/>
      <c r="M178" s="160" t="s">
        <v>3</v>
      </c>
      <c r="N178" s="161" t="s">
        <v>43</v>
      </c>
      <c r="O178" s="54"/>
      <c r="P178" s="162">
        <f t="shared" si="61"/>
        <v>0</v>
      </c>
      <c r="Q178" s="162">
        <v>0</v>
      </c>
      <c r="R178" s="162">
        <f t="shared" si="62"/>
        <v>0</v>
      </c>
      <c r="S178" s="162">
        <v>0</v>
      </c>
      <c r="T178" s="163">
        <f t="shared" si="63"/>
        <v>0</v>
      </c>
      <c r="U178" s="33"/>
      <c r="V178" s="33"/>
      <c r="W178" s="33"/>
      <c r="X178" s="33"/>
      <c r="Y178" s="33"/>
      <c r="Z178" s="33"/>
      <c r="AA178" s="33"/>
      <c r="AB178" s="33"/>
      <c r="AC178" s="33"/>
      <c r="AD178" s="33"/>
      <c r="AE178" s="33"/>
      <c r="AR178" s="164" t="s">
        <v>158</v>
      </c>
      <c r="AT178" s="164" t="s">
        <v>153</v>
      </c>
      <c r="AU178" s="164" t="s">
        <v>80</v>
      </c>
      <c r="AY178" s="18" t="s">
        <v>150</v>
      </c>
      <c r="BE178" s="165">
        <f t="shared" si="64"/>
        <v>0</v>
      </c>
      <c r="BF178" s="165">
        <f t="shared" si="65"/>
        <v>0</v>
      </c>
      <c r="BG178" s="165">
        <f t="shared" si="66"/>
        <v>0</v>
      </c>
      <c r="BH178" s="165">
        <f t="shared" si="67"/>
        <v>0</v>
      </c>
      <c r="BI178" s="165">
        <f t="shared" si="68"/>
        <v>0</v>
      </c>
      <c r="BJ178" s="18" t="s">
        <v>80</v>
      </c>
      <c r="BK178" s="165">
        <f t="shared" si="69"/>
        <v>0</v>
      </c>
      <c r="BL178" s="18" t="s">
        <v>158</v>
      </c>
      <c r="BM178" s="164" t="s">
        <v>1092</v>
      </c>
    </row>
    <row r="179" spans="1:65" s="2" customFormat="1" ht="16.5" customHeight="1">
      <c r="A179" s="33"/>
      <c r="B179" s="152"/>
      <c r="C179" s="153" t="s">
        <v>702</v>
      </c>
      <c r="D179" s="153" t="s">
        <v>153</v>
      </c>
      <c r="E179" s="154" t="s">
        <v>3001</v>
      </c>
      <c r="F179" s="155" t="s">
        <v>3002</v>
      </c>
      <c r="G179" s="156" t="s">
        <v>1422</v>
      </c>
      <c r="H179" s="157">
        <v>10</v>
      </c>
      <c r="I179" s="158"/>
      <c r="J179" s="159">
        <f t="shared" si="60"/>
        <v>0</v>
      </c>
      <c r="K179" s="155" t="s">
        <v>3</v>
      </c>
      <c r="L179" s="34"/>
      <c r="M179" s="160" t="s">
        <v>3</v>
      </c>
      <c r="N179" s="161" t="s">
        <v>43</v>
      </c>
      <c r="O179" s="54"/>
      <c r="P179" s="162">
        <f t="shared" si="61"/>
        <v>0</v>
      </c>
      <c r="Q179" s="162">
        <v>0</v>
      </c>
      <c r="R179" s="162">
        <f t="shared" si="62"/>
        <v>0</v>
      </c>
      <c r="S179" s="162">
        <v>0</v>
      </c>
      <c r="T179" s="163">
        <f t="shared" si="63"/>
        <v>0</v>
      </c>
      <c r="U179" s="33"/>
      <c r="V179" s="33"/>
      <c r="W179" s="33"/>
      <c r="X179" s="33"/>
      <c r="Y179" s="33"/>
      <c r="Z179" s="33"/>
      <c r="AA179" s="33"/>
      <c r="AB179" s="33"/>
      <c r="AC179" s="33"/>
      <c r="AD179" s="33"/>
      <c r="AE179" s="33"/>
      <c r="AR179" s="164" t="s">
        <v>158</v>
      </c>
      <c r="AT179" s="164" t="s">
        <v>153</v>
      </c>
      <c r="AU179" s="164" t="s">
        <v>80</v>
      </c>
      <c r="AY179" s="18" t="s">
        <v>150</v>
      </c>
      <c r="BE179" s="165">
        <f t="shared" si="64"/>
        <v>0</v>
      </c>
      <c r="BF179" s="165">
        <f t="shared" si="65"/>
        <v>0</v>
      </c>
      <c r="BG179" s="165">
        <f t="shared" si="66"/>
        <v>0</v>
      </c>
      <c r="BH179" s="165">
        <f t="shared" si="67"/>
        <v>0</v>
      </c>
      <c r="BI179" s="165">
        <f t="shared" si="68"/>
        <v>0</v>
      </c>
      <c r="BJ179" s="18" t="s">
        <v>80</v>
      </c>
      <c r="BK179" s="165">
        <f t="shared" si="69"/>
        <v>0</v>
      </c>
      <c r="BL179" s="18" t="s">
        <v>158</v>
      </c>
      <c r="BM179" s="164" t="s">
        <v>1102</v>
      </c>
    </row>
    <row r="180" spans="1:65" s="2" customFormat="1" ht="16.5" customHeight="1">
      <c r="A180" s="33"/>
      <c r="B180" s="152"/>
      <c r="C180" s="153" t="s">
        <v>711</v>
      </c>
      <c r="D180" s="153" t="s">
        <v>153</v>
      </c>
      <c r="E180" s="154" t="s">
        <v>3003</v>
      </c>
      <c r="F180" s="155" t="s">
        <v>3004</v>
      </c>
      <c r="G180" s="156" t="s">
        <v>1422</v>
      </c>
      <c r="H180" s="157">
        <v>5</v>
      </c>
      <c r="I180" s="158"/>
      <c r="J180" s="159">
        <f t="shared" si="60"/>
        <v>0</v>
      </c>
      <c r="K180" s="155" t="s">
        <v>3</v>
      </c>
      <c r="L180" s="34"/>
      <c r="M180" s="160" t="s">
        <v>3</v>
      </c>
      <c r="N180" s="161" t="s">
        <v>43</v>
      </c>
      <c r="O180" s="54"/>
      <c r="P180" s="162">
        <f t="shared" si="61"/>
        <v>0</v>
      </c>
      <c r="Q180" s="162">
        <v>0</v>
      </c>
      <c r="R180" s="162">
        <f t="shared" si="62"/>
        <v>0</v>
      </c>
      <c r="S180" s="162">
        <v>0</v>
      </c>
      <c r="T180" s="163">
        <f t="shared" si="63"/>
        <v>0</v>
      </c>
      <c r="U180" s="33"/>
      <c r="V180" s="33"/>
      <c r="W180" s="33"/>
      <c r="X180" s="33"/>
      <c r="Y180" s="33"/>
      <c r="Z180" s="33"/>
      <c r="AA180" s="33"/>
      <c r="AB180" s="33"/>
      <c r="AC180" s="33"/>
      <c r="AD180" s="33"/>
      <c r="AE180" s="33"/>
      <c r="AR180" s="164" t="s">
        <v>158</v>
      </c>
      <c r="AT180" s="164" t="s">
        <v>153</v>
      </c>
      <c r="AU180" s="164" t="s">
        <v>80</v>
      </c>
      <c r="AY180" s="18" t="s">
        <v>150</v>
      </c>
      <c r="BE180" s="165">
        <f t="shared" si="64"/>
        <v>0</v>
      </c>
      <c r="BF180" s="165">
        <f t="shared" si="65"/>
        <v>0</v>
      </c>
      <c r="BG180" s="165">
        <f t="shared" si="66"/>
        <v>0</v>
      </c>
      <c r="BH180" s="165">
        <f t="shared" si="67"/>
        <v>0</v>
      </c>
      <c r="BI180" s="165">
        <f t="shared" si="68"/>
        <v>0</v>
      </c>
      <c r="BJ180" s="18" t="s">
        <v>80</v>
      </c>
      <c r="BK180" s="165">
        <f t="shared" si="69"/>
        <v>0</v>
      </c>
      <c r="BL180" s="18" t="s">
        <v>158</v>
      </c>
      <c r="BM180" s="164" t="s">
        <v>1114</v>
      </c>
    </row>
    <row r="181" spans="1:65" s="2" customFormat="1" ht="16.5" customHeight="1">
      <c r="A181" s="33"/>
      <c r="B181" s="152"/>
      <c r="C181" s="153" t="s">
        <v>715</v>
      </c>
      <c r="D181" s="153" t="s">
        <v>153</v>
      </c>
      <c r="E181" s="154" t="s">
        <v>3005</v>
      </c>
      <c r="F181" s="155" t="s">
        <v>3006</v>
      </c>
      <c r="G181" s="156" t="s">
        <v>1422</v>
      </c>
      <c r="H181" s="157">
        <v>20</v>
      </c>
      <c r="I181" s="158"/>
      <c r="J181" s="159">
        <f t="shared" si="60"/>
        <v>0</v>
      </c>
      <c r="K181" s="155" t="s">
        <v>3</v>
      </c>
      <c r="L181" s="34"/>
      <c r="M181" s="160" t="s">
        <v>3</v>
      </c>
      <c r="N181" s="161" t="s">
        <v>43</v>
      </c>
      <c r="O181" s="54"/>
      <c r="P181" s="162">
        <f t="shared" si="61"/>
        <v>0</v>
      </c>
      <c r="Q181" s="162">
        <v>0</v>
      </c>
      <c r="R181" s="162">
        <f t="shared" si="62"/>
        <v>0</v>
      </c>
      <c r="S181" s="162">
        <v>0</v>
      </c>
      <c r="T181" s="163">
        <f t="shared" si="63"/>
        <v>0</v>
      </c>
      <c r="U181" s="33"/>
      <c r="V181" s="33"/>
      <c r="W181" s="33"/>
      <c r="X181" s="33"/>
      <c r="Y181" s="33"/>
      <c r="Z181" s="33"/>
      <c r="AA181" s="33"/>
      <c r="AB181" s="33"/>
      <c r="AC181" s="33"/>
      <c r="AD181" s="33"/>
      <c r="AE181" s="33"/>
      <c r="AR181" s="164" t="s">
        <v>158</v>
      </c>
      <c r="AT181" s="164" t="s">
        <v>153</v>
      </c>
      <c r="AU181" s="164" t="s">
        <v>80</v>
      </c>
      <c r="AY181" s="18" t="s">
        <v>150</v>
      </c>
      <c r="BE181" s="165">
        <f t="shared" si="64"/>
        <v>0</v>
      </c>
      <c r="BF181" s="165">
        <f t="shared" si="65"/>
        <v>0</v>
      </c>
      <c r="BG181" s="165">
        <f t="shared" si="66"/>
        <v>0</v>
      </c>
      <c r="BH181" s="165">
        <f t="shared" si="67"/>
        <v>0</v>
      </c>
      <c r="BI181" s="165">
        <f t="shared" si="68"/>
        <v>0</v>
      </c>
      <c r="BJ181" s="18" t="s">
        <v>80</v>
      </c>
      <c r="BK181" s="165">
        <f t="shared" si="69"/>
        <v>0</v>
      </c>
      <c r="BL181" s="18" t="s">
        <v>158</v>
      </c>
      <c r="BM181" s="164" t="s">
        <v>1153</v>
      </c>
    </row>
    <row r="182" spans="1:65" s="2" customFormat="1" ht="24" customHeight="1">
      <c r="A182" s="33"/>
      <c r="B182" s="152"/>
      <c r="C182" s="153" t="s">
        <v>731</v>
      </c>
      <c r="D182" s="153" t="s">
        <v>153</v>
      </c>
      <c r="E182" s="154" t="s">
        <v>3007</v>
      </c>
      <c r="F182" s="155" t="s">
        <v>3008</v>
      </c>
      <c r="G182" s="156" t="s">
        <v>1422</v>
      </c>
      <c r="H182" s="157">
        <v>20</v>
      </c>
      <c r="I182" s="158"/>
      <c r="J182" s="159">
        <f t="shared" si="60"/>
        <v>0</v>
      </c>
      <c r="K182" s="155" t="s">
        <v>3</v>
      </c>
      <c r="L182" s="34"/>
      <c r="M182" s="160" t="s">
        <v>3</v>
      </c>
      <c r="N182" s="161" t="s">
        <v>43</v>
      </c>
      <c r="O182" s="54"/>
      <c r="P182" s="162">
        <f t="shared" si="61"/>
        <v>0</v>
      </c>
      <c r="Q182" s="162">
        <v>0</v>
      </c>
      <c r="R182" s="162">
        <f t="shared" si="62"/>
        <v>0</v>
      </c>
      <c r="S182" s="162">
        <v>0</v>
      </c>
      <c r="T182" s="163">
        <f t="shared" si="63"/>
        <v>0</v>
      </c>
      <c r="U182" s="33"/>
      <c r="V182" s="33"/>
      <c r="W182" s="33"/>
      <c r="X182" s="33"/>
      <c r="Y182" s="33"/>
      <c r="Z182" s="33"/>
      <c r="AA182" s="33"/>
      <c r="AB182" s="33"/>
      <c r="AC182" s="33"/>
      <c r="AD182" s="33"/>
      <c r="AE182" s="33"/>
      <c r="AR182" s="164" t="s">
        <v>158</v>
      </c>
      <c r="AT182" s="164" t="s">
        <v>153</v>
      </c>
      <c r="AU182" s="164" t="s">
        <v>80</v>
      </c>
      <c r="AY182" s="18" t="s">
        <v>150</v>
      </c>
      <c r="BE182" s="165">
        <f t="shared" si="64"/>
        <v>0</v>
      </c>
      <c r="BF182" s="165">
        <f t="shared" si="65"/>
        <v>0</v>
      </c>
      <c r="BG182" s="165">
        <f t="shared" si="66"/>
        <v>0</v>
      </c>
      <c r="BH182" s="165">
        <f t="shared" si="67"/>
        <v>0</v>
      </c>
      <c r="BI182" s="165">
        <f t="shared" si="68"/>
        <v>0</v>
      </c>
      <c r="BJ182" s="18" t="s">
        <v>80</v>
      </c>
      <c r="BK182" s="165">
        <f t="shared" si="69"/>
        <v>0</v>
      </c>
      <c r="BL182" s="18" t="s">
        <v>158</v>
      </c>
      <c r="BM182" s="164" t="s">
        <v>1162</v>
      </c>
    </row>
    <row r="183" spans="1:65" s="2" customFormat="1" ht="16.5" customHeight="1">
      <c r="A183" s="33"/>
      <c r="B183" s="152"/>
      <c r="C183" s="153" t="s">
        <v>736</v>
      </c>
      <c r="D183" s="153" t="s">
        <v>153</v>
      </c>
      <c r="E183" s="154" t="s">
        <v>3009</v>
      </c>
      <c r="F183" s="155" t="s">
        <v>3010</v>
      </c>
      <c r="G183" s="156" t="s">
        <v>1422</v>
      </c>
      <c r="H183" s="157">
        <v>50</v>
      </c>
      <c r="I183" s="158"/>
      <c r="J183" s="159">
        <f t="shared" si="60"/>
        <v>0</v>
      </c>
      <c r="K183" s="155" t="s">
        <v>3</v>
      </c>
      <c r="L183" s="34"/>
      <c r="M183" s="160" t="s">
        <v>3</v>
      </c>
      <c r="N183" s="161" t="s">
        <v>43</v>
      </c>
      <c r="O183" s="54"/>
      <c r="P183" s="162">
        <f t="shared" si="61"/>
        <v>0</v>
      </c>
      <c r="Q183" s="162">
        <v>0</v>
      </c>
      <c r="R183" s="162">
        <f t="shared" si="62"/>
        <v>0</v>
      </c>
      <c r="S183" s="162">
        <v>0</v>
      </c>
      <c r="T183" s="163">
        <f t="shared" si="63"/>
        <v>0</v>
      </c>
      <c r="U183" s="33"/>
      <c r="V183" s="33"/>
      <c r="W183" s="33"/>
      <c r="X183" s="33"/>
      <c r="Y183" s="33"/>
      <c r="Z183" s="33"/>
      <c r="AA183" s="33"/>
      <c r="AB183" s="33"/>
      <c r="AC183" s="33"/>
      <c r="AD183" s="33"/>
      <c r="AE183" s="33"/>
      <c r="AR183" s="164" t="s">
        <v>158</v>
      </c>
      <c r="AT183" s="164" t="s">
        <v>153</v>
      </c>
      <c r="AU183" s="164" t="s">
        <v>80</v>
      </c>
      <c r="AY183" s="18" t="s">
        <v>150</v>
      </c>
      <c r="BE183" s="165">
        <f t="shared" si="64"/>
        <v>0</v>
      </c>
      <c r="BF183" s="165">
        <f t="shared" si="65"/>
        <v>0</v>
      </c>
      <c r="BG183" s="165">
        <f t="shared" si="66"/>
        <v>0</v>
      </c>
      <c r="BH183" s="165">
        <f t="shared" si="67"/>
        <v>0</v>
      </c>
      <c r="BI183" s="165">
        <f t="shared" si="68"/>
        <v>0</v>
      </c>
      <c r="BJ183" s="18" t="s">
        <v>80</v>
      </c>
      <c r="BK183" s="165">
        <f t="shared" si="69"/>
        <v>0</v>
      </c>
      <c r="BL183" s="18" t="s">
        <v>158</v>
      </c>
      <c r="BM183" s="164" t="s">
        <v>1188</v>
      </c>
    </row>
    <row r="184" spans="1:65" s="2" customFormat="1" ht="16.5" customHeight="1">
      <c r="A184" s="33"/>
      <c r="B184" s="152"/>
      <c r="C184" s="153" t="s">
        <v>742</v>
      </c>
      <c r="D184" s="153" t="s">
        <v>153</v>
      </c>
      <c r="E184" s="154" t="s">
        <v>3011</v>
      </c>
      <c r="F184" s="155" t="s">
        <v>3012</v>
      </c>
      <c r="G184" s="156" t="s">
        <v>1422</v>
      </c>
      <c r="H184" s="157">
        <v>40</v>
      </c>
      <c r="I184" s="158"/>
      <c r="J184" s="159">
        <f t="shared" si="60"/>
        <v>0</v>
      </c>
      <c r="K184" s="155" t="s">
        <v>3</v>
      </c>
      <c r="L184" s="34"/>
      <c r="M184" s="160" t="s">
        <v>3</v>
      </c>
      <c r="N184" s="161" t="s">
        <v>43</v>
      </c>
      <c r="O184" s="54"/>
      <c r="P184" s="162">
        <f t="shared" si="61"/>
        <v>0</v>
      </c>
      <c r="Q184" s="162">
        <v>0</v>
      </c>
      <c r="R184" s="162">
        <f t="shared" si="62"/>
        <v>0</v>
      </c>
      <c r="S184" s="162">
        <v>0</v>
      </c>
      <c r="T184" s="163">
        <f t="shared" si="63"/>
        <v>0</v>
      </c>
      <c r="U184" s="33"/>
      <c r="V184" s="33"/>
      <c r="W184" s="33"/>
      <c r="X184" s="33"/>
      <c r="Y184" s="33"/>
      <c r="Z184" s="33"/>
      <c r="AA184" s="33"/>
      <c r="AB184" s="33"/>
      <c r="AC184" s="33"/>
      <c r="AD184" s="33"/>
      <c r="AE184" s="33"/>
      <c r="AR184" s="164" t="s">
        <v>158</v>
      </c>
      <c r="AT184" s="164" t="s">
        <v>153</v>
      </c>
      <c r="AU184" s="164" t="s">
        <v>80</v>
      </c>
      <c r="AY184" s="18" t="s">
        <v>150</v>
      </c>
      <c r="BE184" s="165">
        <f t="shared" si="64"/>
        <v>0</v>
      </c>
      <c r="BF184" s="165">
        <f t="shared" si="65"/>
        <v>0</v>
      </c>
      <c r="BG184" s="165">
        <f t="shared" si="66"/>
        <v>0</v>
      </c>
      <c r="BH184" s="165">
        <f t="shared" si="67"/>
        <v>0</v>
      </c>
      <c r="BI184" s="165">
        <f t="shared" si="68"/>
        <v>0</v>
      </c>
      <c r="BJ184" s="18" t="s">
        <v>80</v>
      </c>
      <c r="BK184" s="165">
        <f t="shared" si="69"/>
        <v>0</v>
      </c>
      <c r="BL184" s="18" t="s">
        <v>158</v>
      </c>
      <c r="BM184" s="164" t="s">
        <v>1217</v>
      </c>
    </row>
    <row r="185" spans="1:65" s="2" customFormat="1" ht="16.5" customHeight="1">
      <c r="A185" s="33"/>
      <c r="B185" s="152"/>
      <c r="C185" s="153" t="s">
        <v>747</v>
      </c>
      <c r="D185" s="153" t="s">
        <v>153</v>
      </c>
      <c r="E185" s="154" t="s">
        <v>3013</v>
      </c>
      <c r="F185" s="155" t="s">
        <v>1776</v>
      </c>
      <c r="G185" s="156" t="s">
        <v>1422</v>
      </c>
      <c r="H185" s="157">
        <v>20</v>
      </c>
      <c r="I185" s="158"/>
      <c r="J185" s="159">
        <f t="shared" si="60"/>
        <v>0</v>
      </c>
      <c r="K185" s="155" t="s">
        <v>3</v>
      </c>
      <c r="L185" s="34"/>
      <c r="M185" s="160" t="s">
        <v>3</v>
      </c>
      <c r="N185" s="161" t="s">
        <v>43</v>
      </c>
      <c r="O185" s="54"/>
      <c r="P185" s="162">
        <f t="shared" si="61"/>
        <v>0</v>
      </c>
      <c r="Q185" s="162">
        <v>0</v>
      </c>
      <c r="R185" s="162">
        <f t="shared" si="62"/>
        <v>0</v>
      </c>
      <c r="S185" s="162">
        <v>0</v>
      </c>
      <c r="T185" s="163">
        <f t="shared" si="63"/>
        <v>0</v>
      </c>
      <c r="U185" s="33"/>
      <c r="V185" s="33"/>
      <c r="W185" s="33"/>
      <c r="X185" s="33"/>
      <c r="Y185" s="33"/>
      <c r="Z185" s="33"/>
      <c r="AA185" s="33"/>
      <c r="AB185" s="33"/>
      <c r="AC185" s="33"/>
      <c r="AD185" s="33"/>
      <c r="AE185" s="33"/>
      <c r="AR185" s="164" t="s">
        <v>158</v>
      </c>
      <c r="AT185" s="164" t="s">
        <v>153</v>
      </c>
      <c r="AU185" s="164" t="s">
        <v>80</v>
      </c>
      <c r="AY185" s="18" t="s">
        <v>150</v>
      </c>
      <c r="BE185" s="165">
        <f t="shared" si="64"/>
        <v>0</v>
      </c>
      <c r="BF185" s="165">
        <f t="shared" si="65"/>
        <v>0</v>
      </c>
      <c r="BG185" s="165">
        <f t="shared" si="66"/>
        <v>0</v>
      </c>
      <c r="BH185" s="165">
        <f t="shared" si="67"/>
        <v>0</v>
      </c>
      <c r="BI185" s="165">
        <f t="shared" si="68"/>
        <v>0</v>
      </c>
      <c r="BJ185" s="18" t="s">
        <v>80</v>
      </c>
      <c r="BK185" s="165">
        <f t="shared" si="69"/>
        <v>0</v>
      </c>
      <c r="BL185" s="18" t="s">
        <v>158</v>
      </c>
      <c r="BM185" s="164" t="s">
        <v>1227</v>
      </c>
    </row>
    <row r="186" spans="1:65" s="2" customFormat="1" ht="24" customHeight="1">
      <c r="A186" s="33"/>
      <c r="B186" s="152"/>
      <c r="C186" s="153" t="s">
        <v>751</v>
      </c>
      <c r="D186" s="153" t="s">
        <v>153</v>
      </c>
      <c r="E186" s="154" t="s">
        <v>3014</v>
      </c>
      <c r="F186" s="155" t="s">
        <v>3015</v>
      </c>
      <c r="G186" s="156" t="s">
        <v>1422</v>
      </c>
      <c r="H186" s="157">
        <v>20</v>
      </c>
      <c r="I186" s="158"/>
      <c r="J186" s="159">
        <f t="shared" si="60"/>
        <v>0</v>
      </c>
      <c r="K186" s="155" t="s">
        <v>3</v>
      </c>
      <c r="L186" s="34"/>
      <c r="M186" s="160" t="s">
        <v>3</v>
      </c>
      <c r="N186" s="161" t="s">
        <v>43</v>
      </c>
      <c r="O186" s="54"/>
      <c r="P186" s="162">
        <f t="shared" si="61"/>
        <v>0</v>
      </c>
      <c r="Q186" s="162">
        <v>0</v>
      </c>
      <c r="R186" s="162">
        <f t="shared" si="62"/>
        <v>0</v>
      </c>
      <c r="S186" s="162">
        <v>0</v>
      </c>
      <c r="T186" s="163">
        <f t="shared" si="63"/>
        <v>0</v>
      </c>
      <c r="U186" s="33"/>
      <c r="V186" s="33"/>
      <c r="W186" s="33"/>
      <c r="X186" s="33"/>
      <c r="Y186" s="33"/>
      <c r="Z186" s="33"/>
      <c r="AA186" s="33"/>
      <c r="AB186" s="33"/>
      <c r="AC186" s="33"/>
      <c r="AD186" s="33"/>
      <c r="AE186" s="33"/>
      <c r="AR186" s="164" t="s">
        <v>158</v>
      </c>
      <c r="AT186" s="164" t="s">
        <v>153</v>
      </c>
      <c r="AU186" s="164" t="s">
        <v>80</v>
      </c>
      <c r="AY186" s="18" t="s">
        <v>150</v>
      </c>
      <c r="BE186" s="165">
        <f t="shared" si="64"/>
        <v>0</v>
      </c>
      <c r="BF186" s="165">
        <f t="shared" si="65"/>
        <v>0</v>
      </c>
      <c r="BG186" s="165">
        <f t="shared" si="66"/>
        <v>0</v>
      </c>
      <c r="BH186" s="165">
        <f t="shared" si="67"/>
        <v>0</v>
      </c>
      <c r="BI186" s="165">
        <f t="shared" si="68"/>
        <v>0</v>
      </c>
      <c r="BJ186" s="18" t="s">
        <v>80</v>
      </c>
      <c r="BK186" s="165">
        <f t="shared" si="69"/>
        <v>0</v>
      </c>
      <c r="BL186" s="18" t="s">
        <v>158</v>
      </c>
      <c r="BM186" s="164" t="s">
        <v>1236</v>
      </c>
    </row>
    <row r="187" spans="1:65" s="2" customFormat="1" ht="24" customHeight="1">
      <c r="A187" s="33"/>
      <c r="B187" s="152"/>
      <c r="C187" s="153" t="s">
        <v>755</v>
      </c>
      <c r="D187" s="153" t="s">
        <v>153</v>
      </c>
      <c r="E187" s="154" t="s">
        <v>3016</v>
      </c>
      <c r="F187" s="155" t="s">
        <v>3017</v>
      </c>
      <c r="G187" s="156" t="s">
        <v>1422</v>
      </c>
      <c r="H187" s="157">
        <v>50</v>
      </c>
      <c r="I187" s="158"/>
      <c r="J187" s="159">
        <f t="shared" si="60"/>
        <v>0</v>
      </c>
      <c r="K187" s="155" t="s">
        <v>3</v>
      </c>
      <c r="L187" s="34"/>
      <c r="M187" s="160" t="s">
        <v>3</v>
      </c>
      <c r="N187" s="161" t="s">
        <v>43</v>
      </c>
      <c r="O187" s="54"/>
      <c r="P187" s="162">
        <f t="shared" si="61"/>
        <v>0</v>
      </c>
      <c r="Q187" s="162">
        <v>0</v>
      </c>
      <c r="R187" s="162">
        <f t="shared" si="62"/>
        <v>0</v>
      </c>
      <c r="S187" s="162">
        <v>0</v>
      </c>
      <c r="T187" s="163">
        <f t="shared" si="63"/>
        <v>0</v>
      </c>
      <c r="U187" s="33"/>
      <c r="V187" s="33"/>
      <c r="W187" s="33"/>
      <c r="X187" s="33"/>
      <c r="Y187" s="33"/>
      <c r="Z187" s="33"/>
      <c r="AA187" s="33"/>
      <c r="AB187" s="33"/>
      <c r="AC187" s="33"/>
      <c r="AD187" s="33"/>
      <c r="AE187" s="33"/>
      <c r="AR187" s="164" t="s">
        <v>158</v>
      </c>
      <c r="AT187" s="164" t="s">
        <v>153</v>
      </c>
      <c r="AU187" s="164" t="s">
        <v>80</v>
      </c>
      <c r="AY187" s="18" t="s">
        <v>150</v>
      </c>
      <c r="BE187" s="165">
        <f t="shared" si="64"/>
        <v>0</v>
      </c>
      <c r="BF187" s="165">
        <f t="shared" si="65"/>
        <v>0</v>
      </c>
      <c r="BG187" s="165">
        <f t="shared" si="66"/>
        <v>0</v>
      </c>
      <c r="BH187" s="165">
        <f t="shared" si="67"/>
        <v>0</v>
      </c>
      <c r="BI187" s="165">
        <f t="shared" si="68"/>
        <v>0</v>
      </c>
      <c r="BJ187" s="18" t="s">
        <v>80</v>
      </c>
      <c r="BK187" s="165">
        <f t="shared" si="69"/>
        <v>0</v>
      </c>
      <c r="BL187" s="18" t="s">
        <v>158</v>
      </c>
      <c r="BM187" s="164" t="s">
        <v>1246</v>
      </c>
    </row>
    <row r="188" spans="1:65" s="2" customFormat="1" ht="16.5" customHeight="1">
      <c r="A188" s="33"/>
      <c r="B188" s="152"/>
      <c r="C188" s="153" t="s">
        <v>759</v>
      </c>
      <c r="D188" s="153" t="s">
        <v>153</v>
      </c>
      <c r="E188" s="154" t="s">
        <v>3018</v>
      </c>
      <c r="F188" s="155" t="s">
        <v>3019</v>
      </c>
      <c r="G188" s="156" t="s">
        <v>1422</v>
      </c>
      <c r="H188" s="157">
        <v>17</v>
      </c>
      <c r="I188" s="158"/>
      <c r="J188" s="159">
        <f t="shared" si="60"/>
        <v>0</v>
      </c>
      <c r="K188" s="155" t="s">
        <v>3</v>
      </c>
      <c r="L188" s="34"/>
      <c r="M188" s="160" t="s">
        <v>3</v>
      </c>
      <c r="N188" s="161" t="s">
        <v>43</v>
      </c>
      <c r="O188" s="54"/>
      <c r="P188" s="162">
        <f t="shared" si="61"/>
        <v>0</v>
      </c>
      <c r="Q188" s="162">
        <v>0</v>
      </c>
      <c r="R188" s="162">
        <f t="shared" si="62"/>
        <v>0</v>
      </c>
      <c r="S188" s="162">
        <v>0</v>
      </c>
      <c r="T188" s="163">
        <f t="shared" si="63"/>
        <v>0</v>
      </c>
      <c r="U188" s="33"/>
      <c r="V188" s="33"/>
      <c r="W188" s="33"/>
      <c r="X188" s="33"/>
      <c r="Y188" s="33"/>
      <c r="Z188" s="33"/>
      <c r="AA188" s="33"/>
      <c r="AB188" s="33"/>
      <c r="AC188" s="33"/>
      <c r="AD188" s="33"/>
      <c r="AE188" s="33"/>
      <c r="AR188" s="164" t="s">
        <v>158</v>
      </c>
      <c r="AT188" s="164" t="s">
        <v>153</v>
      </c>
      <c r="AU188" s="164" t="s">
        <v>80</v>
      </c>
      <c r="AY188" s="18" t="s">
        <v>150</v>
      </c>
      <c r="BE188" s="165">
        <f t="shared" si="64"/>
        <v>0</v>
      </c>
      <c r="BF188" s="165">
        <f t="shared" si="65"/>
        <v>0</v>
      </c>
      <c r="BG188" s="165">
        <f t="shared" si="66"/>
        <v>0</v>
      </c>
      <c r="BH188" s="165">
        <f t="shared" si="67"/>
        <v>0</v>
      </c>
      <c r="BI188" s="165">
        <f t="shared" si="68"/>
        <v>0</v>
      </c>
      <c r="BJ188" s="18" t="s">
        <v>80</v>
      </c>
      <c r="BK188" s="165">
        <f t="shared" si="69"/>
        <v>0</v>
      </c>
      <c r="BL188" s="18" t="s">
        <v>158</v>
      </c>
      <c r="BM188" s="164" t="s">
        <v>1255</v>
      </c>
    </row>
    <row r="189" spans="1:65" s="2" customFormat="1" ht="16.5" customHeight="1">
      <c r="A189" s="33"/>
      <c r="B189" s="152"/>
      <c r="C189" s="153" t="s">
        <v>763</v>
      </c>
      <c r="D189" s="153" t="s">
        <v>153</v>
      </c>
      <c r="E189" s="154" t="s">
        <v>3020</v>
      </c>
      <c r="F189" s="155" t="s">
        <v>3021</v>
      </c>
      <c r="G189" s="156" t="s">
        <v>1422</v>
      </c>
      <c r="H189" s="157">
        <v>30</v>
      </c>
      <c r="I189" s="158"/>
      <c r="J189" s="159">
        <f t="shared" si="60"/>
        <v>0</v>
      </c>
      <c r="K189" s="155" t="s">
        <v>3</v>
      </c>
      <c r="L189" s="34"/>
      <c r="M189" s="210" t="s">
        <v>3</v>
      </c>
      <c r="N189" s="211" t="s">
        <v>43</v>
      </c>
      <c r="O189" s="212"/>
      <c r="P189" s="213">
        <f t="shared" si="61"/>
        <v>0</v>
      </c>
      <c r="Q189" s="213">
        <v>0</v>
      </c>
      <c r="R189" s="213">
        <f t="shared" si="62"/>
        <v>0</v>
      </c>
      <c r="S189" s="213">
        <v>0</v>
      </c>
      <c r="T189" s="214">
        <f t="shared" si="63"/>
        <v>0</v>
      </c>
      <c r="U189" s="33"/>
      <c r="V189" s="33"/>
      <c r="W189" s="33"/>
      <c r="X189" s="33"/>
      <c r="Y189" s="33"/>
      <c r="Z189" s="33"/>
      <c r="AA189" s="33"/>
      <c r="AB189" s="33"/>
      <c r="AC189" s="33"/>
      <c r="AD189" s="33"/>
      <c r="AE189" s="33"/>
      <c r="AR189" s="164" t="s">
        <v>158</v>
      </c>
      <c r="AT189" s="164" t="s">
        <v>153</v>
      </c>
      <c r="AU189" s="164" t="s">
        <v>80</v>
      </c>
      <c r="AY189" s="18" t="s">
        <v>150</v>
      </c>
      <c r="BE189" s="165">
        <f t="shared" si="64"/>
        <v>0</v>
      </c>
      <c r="BF189" s="165">
        <f t="shared" si="65"/>
        <v>0</v>
      </c>
      <c r="BG189" s="165">
        <f t="shared" si="66"/>
        <v>0</v>
      </c>
      <c r="BH189" s="165">
        <f t="shared" si="67"/>
        <v>0</v>
      </c>
      <c r="BI189" s="165">
        <f t="shared" si="68"/>
        <v>0</v>
      </c>
      <c r="BJ189" s="18" t="s">
        <v>80</v>
      </c>
      <c r="BK189" s="165">
        <f t="shared" si="69"/>
        <v>0</v>
      </c>
      <c r="BL189" s="18" t="s">
        <v>158</v>
      </c>
      <c r="BM189" s="164" t="s">
        <v>1265</v>
      </c>
    </row>
    <row r="190" spans="1:65" s="2" customFormat="1" ht="6.95" customHeight="1">
      <c r="A190" s="33"/>
      <c r="B190" s="43"/>
      <c r="C190" s="44"/>
      <c r="D190" s="44"/>
      <c r="E190" s="44"/>
      <c r="F190" s="44"/>
      <c r="G190" s="44"/>
      <c r="H190" s="44"/>
      <c r="I190" s="112"/>
      <c r="J190" s="44"/>
      <c r="K190" s="44"/>
      <c r="L190" s="34"/>
      <c r="M190" s="33"/>
      <c r="O190" s="33"/>
      <c r="P190" s="33"/>
      <c r="Q190" s="33"/>
      <c r="R190" s="33"/>
      <c r="S190" s="33"/>
      <c r="T190" s="33"/>
      <c r="U190" s="33"/>
      <c r="V190" s="33"/>
      <c r="W190" s="33"/>
      <c r="X190" s="33"/>
      <c r="Y190" s="33"/>
      <c r="Z190" s="33"/>
      <c r="AA190" s="33"/>
      <c r="AB190" s="33"/>
      <c r="AC190" s="33"/>
      <c r="AD190" s="33"/>
      <c r="AE190" s="33"/>
    </row>
  </sheetData>
  <autoFilter ref="C88:K189" xr:uid="{00000000-0009-0000-0000-000006000000}"/>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34"/>
  <sheetViews>
    <sheetView showGridLines="0" topLeftCell="A84" workbookViewId="0">
      <selection activeCell="I95" sqref="I95"/>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8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89"/>
      <c r="L2" s="302" t="s">
        <v>6</v>
      </c>
      <c r="M2" s="303"/>
      <c r="N2" s="303"/>
      <c r="O2" s="303"/>
      <c r="P2" s="303"/>
      <c r="Q2" s="303"/>
      <c r="R2" s="303"/>
      <c r="S2" s="303"/>
      <c r="T2" s="303"/>
      <c r="U2" s="303"/>
      <c r="V2" s="303"/>
      <c r="AT2" s="18" t="s">
        <v>100</v>
      </c>
    </row>
    <row r="3" spans="1:46" s="1" customFormat="1" ht="6.95" customHeight="1">
      <c r="B3" s="19"/>
      <c r="C3" s="20"/>
      <c r="D3" s="20"/>
      <c r="E3" s="20"/>
      <c r="F3" s="20"/>
      <c r="G3" s="20"/>
      <c r="H3" s="20"/>
      <c r="I3" s="90"/>
      <c r="J3" s="20"/>
      <c r="K3" s="20"/>
      <c r="L3" s="21"/>
      <c r="AT3" s="18" t="s">
        <v>82</v>
      </c>
    </row>
    <row r="4" spans="1:46" s="1" customFormat="1" ht="24.95" customHeight="1">
      <c r="B4" s="21"/>
      <c r="D4" s="22" t="s">
        <v>104</v>
      </c>
      <c r="I4" s="89"/>
      <c r="L4" s="21"/>
      <c r="M4" s="91" t="s">
        <v>11</v>
      </c>
      <c r="AT4" s="18" t="s">
        <v>4</v>
      </c>
    </row>
    <row r="5" spans="1:46" s="1" customFormat="1" ht="6.95" customHeight="1">
      <c r="B5" s="21"/>
      <c r="I5" s="89"/>
      <c r="L5" s="21"/>
    </row>
    <row r="6" spans="1:46" s="1" customFormat="1" ht="12" customHeight="1">
      <c r="B6" s="21"/>
      <c r="D6" s="28" t="s">
        <v>17</v>
      </c>
      <c r="I6" s="89"/>
      <c r="L6" s="21"/>
    </row>
    <row r="7" spans="1:46" s="1" customFormat="1" ht="25.5" customHeight="1">
      <c r="B7" s="21"/>
      <c r="E7" s="332" t="str">
        <f>'Rekapitulace stavby'!K6</f>
        <v>Stavební úpravy 2.NP - 3.NP pavilonu A přestavba dětského oddělení na LDN - 2.část - 2.NP</v>
      </c>
      <c r="F7" s="333"/>
      <c r="G7" s="333"/>
      <c r="H7" s="333"/>
      <c r="I7" s="89"/>
      <c r="L7" s="21"/>
    </row>
    <row r="8" spans="1:46" s="2" customFormat="1" ht="12" customHeight="1">
      <c r="A8" s="33"/>
      <c r="B8" s="34"/>
      <c r="C8" s="33"/>
      <c r="D8" s="28" t="s">
        <v>105</v>
      </c>
      <c r="E8" s="33"/>
      <c r="F8" s="33"/>
      <c r="G8" s="33"/>
      <c r="H8" s="33"/>
      <c r="I8" s="92"/>
      <c r="J8" s="33"/>
      <c r="K8" s="33"/>
      <c r="L8" s="93"/>
      <c r="S8" s="33"/>
      <c r="T8" s="33"/>
      <c r="U8" s="33"/>
      <c r="V8" s="33"/>
      <c r="W8" s="33"/>
      <c r="X8" s="33"/>
      <c r="Y8" s="33"/>
      <c r="Z8" s="33"/>
      <c r="AA8" s="33"/>
      <c r="AB8" s="33"/>
      <c r="AC8" s="33"/>
      <c r="AD8" s="33"/>
      <c r="AE8" s="33"/>
    </row>
    <row r="9" spans="1:46" s="2" customFormat="1" ht="16.5" customHeight="1">
      <c r="A9" s="33"/>
      <c r="B9" s="34"/>
      <c r="C9" s="33"/>
      <c r="D9" s="33"/>
      <c r="E9" s="315" t="s">
        <v>3022</v>
      </c>
      <c r="F9" s="331"/>
      <c r="G9" s="331"/>
      <c r="H9" s="331"/>
      <c r="I9" s="92"/>
      <c r="J9" s="33"/>
      <c r="K9" s="33"/>
      <c r="L9" s="93"/>
      <c r="S9" s="33"/>
      <c r="T9" s="33"/>
      <c r="U9" s="33"/>
      <c r="V9" s="33"/>
      <c r="W9" s="33"/>
      <c r="X9" s="33"/>
      <c r="Y9" s="33"/>
      <c r="Z9" s="33"/>
      <c r="AA9" s="33"/>
      <c r="AB9" s="33"/>
      <c r="AC9" s="33"/>
      <c r="AD9" s="33"/>
      <c r="AE9" s="33"/>
    </row>
    <row r="10" spans="1:46" s="2" customFormat="1">
      <c r="A10" s="33"/>
      <c r="B10" s="34"/>
      <c r="C10" s="33"/>
      <c r="D10" s="33"/>
      <c r="E10" s="33"/>
      <c r="F10" s="33"/>
      <c r="G10" s="33"/>
      <c r="H10" s="33"/>
      <c r="I10" s="92"/>
      <c r="J10" s="33"/>
      <c r="K10" s="33"/>
      <c r="L10" s="93"/>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3</v>
      </c>
      <c r="G11" s="33"/>
      <c r="H11" s="33"/>
      <c r="I11" s="94" t="s">
        <v>21</v>
      </c>
      <c r="J11" s="26" t="s">
        <v>3</v>
      </c>
      <c r="K11" s="33"/>
      <c r="L11" s="93"/>
      <c r="S11" s="33"/>
      <c r="T11" s="33"/>
      <c r="U11" s="33"/>
      <c r="V11" s="33"/>
      <c r="W11" s="33"/>
      <c r="X11" s="33"/>
      <c r="Y11" s="33"/>
      <c r="Z11" s="33"/>
      <c r="AA11" s="33"/>
      <c r="AB11" s="33"/>
      <c r="AC11" s="33"/>
      <c r="AD11" s="33"/>
      <c r="AE11" s="33"/>
    </row>
    <row r="12" spans="1:46" s="2" customFormat="1" ht="12" customHeight="1">
      <c r="A12" s="33"/>
      <c r="B12" s="34"/>
      <c r="C12" s="33"/>
      <c r="D12" s="28" t="s">
        <v>22</v>
      </c>
      <c r="E12" s="33"/>
      <c r="F12" s="26" t="s">
        <v>23</v>
      </c>
      <c r="G12" s="33"/>
      <c r="H12" s="33"/>
      <c r="I12" s="94" t="s">
        <v>24</v>
      </c>
      <c r="J12" s="51" t="str">
        <f>'Rekapitulace stavby'!AN8</f>
        <v>27. 12. 2018</v>
      </c>
      <c r="K12" s="33"/>
      <c r="L12" s="9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92"/>
      <c r="J13" s="33"/>
      <c r="K13" s="33"/>
      <c r="L13" s="93"/>
      <c r="S13" s="33"/>
      <c r="T13" s="33"/>
      <c r="U13" s="33"/>
      <c r="V13" s="33"/>
      <c r="W13" s="33"/>
      <c r="X13" s="33"/>
      <c r="Y13" s="33"/>
      <c r="Z13" s="33"/>
      <c r="AA13" s="33"/>
      <c r="AB13" s="33"/>
      <c r="AC13" s="33"/>
      <c r="AD13" s="33"/>
      <c r="AE13" s="33"/>
    </row>
    <row r="14" spans="1:46" s="2" customFormat="1" ht="12" customHeight="1">
      <c r="A14" s="33"/>
      <c r="B14" s="34"/>
      <c r="C14" s="33"/>
      <c r="D14" s="28" t="s">
        <v>26</v>
      </c>
      <c r="E14" s="33"/>
      <c r="F14" s="33"/>
      <c r="G14" s="33"/>
      <c r="H14" s="33"/>
      <c r="I14" s="94" t="s">
        <v>27</v>
      </c>
      <c r="J14" s="26" t="str">
        <f>IF('Rekapitulace stavby'!AN10="","",'Rekapitulace stavby'!AN10)</f>
        <v/>
      </c>
      <c r="K14" s="33"/>
      <c r="L14" s="9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94" t="s">
        <v>29</v>
      </c>
      <c r="J15" s="26" t="str">
        <f>IF('Rekapitulace stavby'!AN11="","",'Rekapitulace stavby'!AN11)</f>
        <v/>
      </c>
      <c r="K15" s="33"/>
      <c r="L15" s="9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92"/>
      <c r="J16" s="33"/>
      <c r="K16" s="33"/>
      <c r="L16" s="93"/>
      <c r="S16" s="33"/>
      <c r="T16" s="33"/>
      <c r="U16" s="33"/>
      <c r="V16" s="33"/>
      <c r="W16" s="33"/>
      <c r="X16" s="33"/>
      <c r="Y16" s="33"/>
      <c r="Z16" s="33"/>
      <c r="AA16" s="33"/>
      <c r="AB16" s="33"/>
      <c r="AC16" s="33"/>
      <c r="AD16" s="33"/>
      <c r="AE16" s="33"/>
    </row>
    <row r="17" spans="1:31" s="2" customFormat="1" ht="12" customHeight="1">
      <c r="A17" s="33"/>
      <c r="B17" s="34"/>
      <c r="C17" s="33"/>
      <c r="D17" s="28" t="s">
        <v>30</v>
      </c>
      <c r="E17" s="33"/>
      <c r="F17" s="33"/>
      <c r="G17" s="33"/>
      <c r="H17" s="33"/>
      <c r="I17" s="94" t="s">
        <v>27</v>
      </c>
      <c r="J17" s="29" t="str">
        <f>'Rekapitulace stavby'!AN13</f>
        <v>Vyplň údaj</v>
      </c>
      <c r="K17" s="33"/>
      <c r="L17" s="93"/>
      <c r="S17" s="33"/>
      <c r="T17" s="33"/>
      <c r="U17" s="33"/>
      <c r="V17" s="33"/>
      <c r="W17" s="33"/>
      <c r="X17" s="33"/>
      <c r="Y17" s="33"/>
      <c r="Z17" s="33"/>
      <c r="AA17" s="33"/>
      <c r="AB17" s="33"/>
      <c r="AC17" s="33"/>
      <c r="AD17" s="33"/>
      <c r="AE17" s="33"/>
    </row>
    <row r="18" spans="1:31" s="2" customFormat="1" ht="18" customHeight="1">
      <c r="A18" s="33"/>
      <c r="B18" s="34"/>
      <c r="C18" s="33"/>
      <c r="D18" s="33"/>
      <c r="E18" s="334" t="str">
        <f>'Rekapitulace stavby'!E14</f>
        <v>Vyplň údaj</v>
      </c>
      <c r="F18" s="304"/>
      <c r="G18" s="304"/>
      <c r="H18" s="304"/>
      <c r="I18" s="94" t="s">
        <v>29</v>
      </c>
      <c r="J18" s="29" t="str">
        <f>'Rekapitulace stavby'!AN14</f>
        <v>Vyplň údaj</v>
      </c>
      <c r="K18" s="33"/>
      <c r="L18" s="9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92"/>
      <c r="J19" s="33"/>
      <c r="K19" s="33"/>
      <c r="L19" s="93"/>
      <c r="S19" s="33"/>
      <c r="T19" s="33"/>
      <c r="U19" s="33"/>
      <c r="V19" s="33"/>
      <c r="W19" s="33"/>
      <c r="X19" s="33"/>
      <c r="Y19" s="33"/>
      <c r="Z19" s="33"/>
      <c r="AA19" s="33"/>
      <c r="AB19" s="33"/>
      <c r="AC19" s="33"/>
      <c r="AD19" s="33"/>
      <c r="AE19" s="33"/>
    </row>
    <row r="20" spans="1:31" s="2" customFormat="1" ht="12" customHeight="1">
      <c r="A20" s="33"/>
      <c r="B20" s="34"/>
      <c r="C20" s="33"/>
      <c r="D20" s="28" t="s">
        <v>32</v>
      </c>
      <c r="E20" s="33"/>
      <c r="F20" s="33"/>
      <c r="G20" s="33"/>
      <c r="H20" s="33"/>
      <c r="I20" s="94" t="s">
        <v>27</v>
      </c>
      <c r="J20" s="26" t="s">
        <v>3</v>
      </c>
      <c r="K20" s="33"/>
      <c r="L20" s="93"/>
      <c r="S20" s="33"/>
      <c r="T20" s="33"/>
      <c r="U20" s="33"/>
      <c r="V20" s="33"/>
      <c r="W20" s="33"/>
      <c r="X20" s="33"/>
      <c r="Y20" s="33"/>
      <c r="Z20" s="33"/>
      <c r="AA20" s="33"/>
      <c r="AB20" s="33"/>
      <c r="AC20" s="33"/>
      <c r="AD20" s="33"/>
      <c r="AE20" s="33"/>
    </row>
    <row r="21" spans="1:31" s="2" customFormat="1" ht="18" customHeight="1">
      <c r="A21" s="33"/>
      <c r="B21" s="34"/>
      <c r="C21" s="33"/>
      <c r="D21" s="33"/>
      <c r="E21" s="26" t="s">
        <v>33</v>
      </c>
      <c r="F21" s="33"/>
      <c r="G21" s="33"/>
      <c r="H21" s="33"/>
      <c r="I21" s="94" t="s">
        <v>29</v>
      </c>
      <c r="J21" s="26" t="s">
        <v>3</v>
      </c>
      <c r="K21" s="33"/>
      <c r="L21" s="9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92"/>
      <c r="J22" s="33"/>
      <c r="K22" s="33"/>
      <c r="L22" s="93"/>
      <c r="S22" s="33"/>
      <c r="T22" s="33"/>
      <c r="U22" s="33"/>
      <c r="V22" s="33"/>
      <c r="W22" s="33"/>
      <c r="X22" s="33"/>
      <c r="Y22" s="33"/>
      <c r="Z22" s="33"/>
      <c r="AA22" s="33"/>
      <c r="AB22" s="33"/>
      <c r="AC22" s="33"/>
      <c r="AD22" s="33"/>
      <c r="AE22" s="33"/>
    </row>
    <row r="23" spans="1:31" s="2" customFormat="1" ht="12" customHeight="1">
      <c r="A23" s="33"/>
      <c r="B23" s="34"/>
      <c r="C23" s="33"/>
      <c r="D23" s="28" t="s">
        <v>35</v>
      </c>
      <c r="E23" s="33"/>
      <c r="F23" s="33"/>
      <c r="G23" s="33"/>
      <c r="H23" s="33"/>
      <c r="I23" s="94" t="s">
        <v>27</v>
      </c>
      <c r="J23" s="26" t="str">
        <f>IF('Rekapitulace stavby'!AN19="","",'Rekapitulace stavby'!AN19)</f>
        <v/>
      </c>
      <c r="K23" s="33"/>
      <c r="L23" s="9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94" t="s">
        <v>29</v>
      </c>
      <c r="J24" s="26" t="str">
        <f>IF('Rekapitulace stavby'!AN20="","",'Rekapitulace stavby'!AN20)</f>
        <v/>
      </c>
      <c r="K24" s="33"/>
      <c r="L24" s="9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92"/>
      <c r="J25" s="33"/>
      <c r="K25" s="33"/>
      <c r="L25" s="93"/>
      <c r="S25" s="33"/>
      <c r="T25" s="33"/>
      <c r="U25" s="33"/>
      <c r="V25" s="33"/>
      <c r="W25" s="33"/>
      <c r="X25" s="33"/>
      <c r="Y25" s="33"/>
      <c r="Z25" s="33"/>
      <c r="AA25" s="33"/>
      <c r="AB25" s="33"/>
      <c r="AC25" s="33"/>
      <c r="AD25" s="33"/>
      <c r="AE25" s="33"/>
    </row>
    <row r="26" spans="1:31" s="2" customFormat="1" ht="12" customHeight="1">
      <c r="A26" s="33"/>
      <c r="B26" s="34"/>
      <c r="C26" s="33"/>
      <c r="D26" s="28" t="s">
        <v>36</v>
      </c>
      <c r="E26" s="33"/>
      <c r="F26" s="33"/>
      <c r="G26" s="33"/>
      <c r="H26" s="33"/>
      <c r="I26" s="92"/>
      <c r="J26" s="33"/>
      <c r="K26" s="33"/>
      <c r="L26" s="93"/>
      <c r="S26" s="33"/>
      <c r="T26" s="33"/>
      <c r="U26" s="33"/>
      <c r="V26" s="33"/>
      <c r="W26" s="33"/>
      <c r="X26" s="33"/>
      <c r="Y26" s="33"/>
      <c r="Z26" s="33"/>
      <c r="AA26" s="33"/>
      <c r="AB26" s="33"/>
      <c r="AC26" s="33"/>
      <c r="AD26" s="33"/>
      <c r="AE26" s="33"/>
    </row>
    <row r="27" spans="1:31" s="8" customFormat="1" ht="89.25" customHeight="1">
      <c r="A27" s="95"/>
      <c r="B27" s="96"/>
      <c r="C27" s="95"/>
      <c r="D27" s="95"/>
      <c r="E27" s="308" t="s">
        <v>37</v>
      </c>
      <c r="F27" s="308"/>
      <c r="G27" s="308"/>
      <c r="H27" s="308"/>
      <c r="I27" s="97"/>
      <c r="J27" s="95"/>
      <c r="K27" s="95"/>
      <c r="L27" s="98"/>
      <c r="S27" s="95"/>
      <c r="T27" s="95"/>
      <c r="U27" s="95"/>
      <c r="V27" s="95"/>
      <c r="W27" s="95"/>
      <c r="X27" s="95"/>
      <c r="Y27" s="95"/>
      <c r="Z27" s="95"/>
      <c r="AA27" s="95"/>
      <c r="AB27" s="95"/>
      <c r="AC27" s="95"/>
      <c r="AD27" s="95"/>
      <c r="AE27" s="95"/>
    </row>
    <row r="28" spans="1:31" s="2" customFormat="1" ht="6.95" customHeight="1">
      <c r="A28" s="33"/>
      <c r="B28" s="34"/>
      <c r="C28" s="33"/>
      <c r="D28" s="33"/>
      <c r="E28" s="33"/>
      <c r="F28" s="33"/>
      <c r="G28" s="33"/>
      <c r="H28" s="33"/>
      <c r="I28" s="92"/>
      <c r="J28" s="33"/>
      <c r="K28" s="33"/>
      <c r="L28" s="93"/>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99"/>
      <c r="J29" s="62"/>
      <c r="K29" s="62"/>
      <c r="L29" s="93"/>
      <c r="S29" s="33"/>
      <c r="T29" s="33"/>
      <c r="U29" s="33"/>
      <c r="V29" s="33"/>
      <c r="W29" s="33"/>
      <c r="X29" s="33"/>
      <c r="Y29" s="33"/>
      <c r="Z29" s="33"/>
      <c r="AA29" s="33"/>
      <c r="AB29" s="33"/>
      <c r="AC29" s="33"/>
      <c r="AD29" s="33"/>
      <c r="AE29" s="33"/>
    </row>
    <row r="30" spans="1:31" s="2" customFormat="1" ht="25.35" customHeight="1">
      <c r="A30" s="33"/>
      <c r="B30" s="34"/>
      <c r="C30" s="33"/>
      <c r="D30" s="100" t="s">
        <v>38</v>
      </c>
      <c r="E30" s="33"/>
      <c r="F30" s="33"/>
      <c r="G30" s="33"/>
      <c r="H30" s="33"/>
      <c r="I30" s="92"/>
      <c r="J30" s="67">
        <f>ROUND(J83, 2)</f>
        <v>0</v>
      </c>
      <c r="K30" s="33"/>
      <c r="L30" s="93"/>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99"/>
      <c r="J31" s="62"/>
      <c r="K31" s="62"/>
      <c r="L31" s="93"/>
      <c r="S31" s="33"/>
      <c r="T31" s="33"/>
      <c r="U31" s="33"/>
      <c r="V31" s="33"/>
      <c r="W31" s="33"/>
      <c r="X31" s="33"/>
      <c r="Y31" s="33"/>
      <c r="Z31" s="33"/>
      <c r="AA31" s="33"/>
      <c r="AB31" s="33"/>
      <c r="AC31" s="33"/>
      <c r="AD31" s="33"/>
      <c r="AE31" s="33"/>
    </row>
    <row r="32" spans="1:31" s="2" customFormat="1" ht="14.45" customHeight="1">
      <c r="A32" s="33"/>
      <c r="B32" s="34"/>
      <c r="C32" s="33"/>
      <c r="D32" s="33"/>
      <c r="E32" s="33"/>
      <c r="F32" s="37" t="s">
        <v>40</v>
      </c>
      <c r="G32" s="33"/>
      <c r="H32" s="33"/>
      <c r="I32" s="101" t="s">
        <v>39</v>
      </c>
      <c r="J32" s="37" t="s">
        <v>41</v>
      </c>
      <c r="K32" s="33"/>
      <c r="L32" s="93"/>
      <c r="S32" s="33"/>
      <c r="T32" s="33"/>
      <c r="U32" s="33"/>
      <c r="V32" s="33"/>
      <c r="W32" s="33"/>
      <c r="X32" s="33"/>
      <c r="Y32" s="33"/>
      <c r="Z32" s="33"/>
      <c r="AA32" s="33"/>
      <c r="AB32" s="33"/>
      <c r="AC32" s="33"/>
      <c r="AD32" s="33"/>
      <c r="AE32" s="33"/>
    </row>
    <row r="33" spans="1:31" s="2" customFormat="1" ht="14.45" customHeight="1">
      <c r="A33" s="33"/>
      <c r="B33" s="34"/>
      <c r="C33" s="33"/>
      <c r="D33" s="102" t="s">
        <v>42</v>
      </c>
      <c r="E33" s="28" t="s">
        <v>43</v>
      </c>
      <c r="F33" s="103">
        <f>ROUND((SUM(BE83:BE133)),  2)</f>
        <v>0</v>
      </c>
      <c r="G33" s="33"/>
      <c r="H33" s="33"/>
      <c r="I33" s="104">
        <v>0.21</v>
      </c>
      <c r="J33" s="103">
        <f>ROUND(((SUM(BE83:BE133))*I33),  2)</f>
        <v>0</v>
      </c>
      <c r="K33" s="33"/>
      <c r="L33" s="93"/>
      <c r="S33" s="33"/>
      <c r="T33" s="33"/>
      <c r="U33" s="33"/>
      <c r="V33" s="33"/>
      <c r="W33" s="33"/>
      <c r="X33" s="33"/>
      <c r="Y33" s="33"/>
      <c r="Z33" s="33"/>
      <c r="AA33" s="33"/>
      <c r="AB33" s="33"/>
      <c r="AC33" s="33"/>
      <c r="AD33" s="33"/>
      <c r="AE33" s="33"/>
    </row>
    <row r="34" spans="1:31" s="2" customFormat="1" ht="14.45" customHeight="1">
      <c r="A34" s="33"/>
      <c r="B34" s="34"/>
      <c r="C34" s="33"/>
      <c r="D34" s="33"/>
      <c r="E34" s="28" t="s">
        <v>44</v>
      </c>
      <c r="F34" s="103">
        <f>ROUND((SUM(BF83:BF133)),  2)</f>
        <v>0</v>
      </c>
      <c r="G34" s="33"/>
      <c r="H34" s="33"/>
      <c r="I34" s="104">
        <v>0.15</v>
      </c>
      <c r="J34" s="103">
        <f>ROUND(((SUM(BF83:BF133))*I34),  2)</f>
        <v>0</v>
      </c>
      <c r="K34" s="33"/>
      <c r="L34" s="93"/>
      <c r="S34" s="33"/>
      <c r="T34" s="33"/>
      <c r="U34" s="33"/>
      <c r="V34" s="33"/>
      <c r="W34" s="33"/>
      <c r="X34" s="33"/>
      <c r="Y34" s="33"/>
      <c r="Z34" s="33"/>
      <c r="AA34" s="33"/>
      <c r="AB34" s="33"/>
      <c r="AC34" s="33"/>
      <c r="AD34" s="33"/>
      <c r="AE34" s="33"/>
    </row>
    <row r="35" spans="1:31" s="2" customFormat="1" ht="14.45" hidden="1" customHeight="1">
      <c r="A35" s="33"/>
      <c r="B35" s="34"/>
      <c r="C35" s="33"/>
      <c r="D35" s="33"/>
      <c r="E35" s="28" t="s">
        <v>45</v>
      </c>
      <c r="F35" s="103">
        <f>ROUND((SUM(BG83:BG133)),  2)</f>
        <v>0</v>
      </c>
      <c r="G35" s="33"/>
      <c r="H35" s="33"/>
      <c r="I35" s="104">
        <v>0.21</v>
      </c>
      <c r="J35" s="103">
        <f>0</f>
        <v>0</v>
      </c>
      <c r="K35" s="33"/>
      <c r="L35" s="93"/>
      <c r="S35" s="33"/>
      <c r="T35" s="33"/>
      <c r="U35" s="33"/>
      <c r="V35" s="33"/>
      <c r="W35" s="33"/>
      <c r="X35" s="33"/>
      <c r="Y35" s="33"/>
      <c r="Z35" s="33"/>
      <c r="AA35" s="33"/>
      <c r="AB35" s="33"/>
      <c r="AC35" s="33"/>
      <c r="AD35" s="33"/>
      <c r="AE35" s="33"/>
    </row>
    <row r="36" spans="1:31" s="2" customFormat="1" ht="14.45" hidden="1" customHeight="1">
      <c r="A36" s="33"/>
      <c r="B36" s="34"/>
      <c r="C36" s="33"/>
      <c r="D36" s="33"/>
      <c r="E36" s="28" t="s">
        <v>46</v>
      </c>
      <c r="F36" s="103">
        <f>ROUND((SUM(BH83:BH133)),  2)</f>
        <v>0</v>
      </c>
      <c r="G36" s="33"/>
      <c r="H36" s="33"/>
      <c r="I36" s="104">
        <v>0.15</v>
      </c>
      <c r="J36" s="103">
        <f>0</f>
        <v>0</v>
      </c>
      <c r="K36" s="33"/>
      <c r="L36" s="93"/>
      <c r="S36" s="33"/>
      <c r="T36" s="33"/>
      <c r="U36" s="33"/>
      <c r="V36" s="33"/>
      <c r="W36" s="33"/>
      <c r="X36" s="33"/>
      <c r="Y36" s="33"/>
      <c r="Z36" s="33"/>
      <c r="AA36" s="33"/>
      <c r="AB36" s="33"/>
      <c r="AC36" s="33"/>
      <c r="AD36" s="33"/>
      <c r="AE36" s="33"/>
    </row>
    <row r="37" spans="1:31" s="2" customFormat="1" ht="14.45" hidden="1" customHeight="1">
      <c r="A37" s="33"/>
      <c r="B37" s="34"/>
      <c r="C37" s="33"/>
      <c r="D37" s="33"/>
      <c r="E37" s="28" t="s">
        <v>47</v>
      </c>
      <c r="F37" s="103">
        <f>ROUND((SUM(BI83:BI133)),  2)</f>
        <v>0</v>
      </c>
      <c r="G37" s="33"/>
      <c r="H37" s="33"/>
      <c r="I37" s="104">
        <v>0</v>
      </c>
      <c r="J37" s="103">
        <f>0</f>
        <v>0</v>
      </c>
      <c r="K37" s="33"/>
      <c r="L37" s="9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92"/>
      <c r="J38" s="33"/>
      <c r="K38" s="33"/>
      <c r="L38" s="93"/>
      <c r="S38" s="33"/>
      <c r="T38" s="33"/>
      <c r="U38" s="33"/>
      <c r="V38" s="33"/>
      <c r="W38" s="33"/>
      <c r="X38" s="33"/>
      <c r="Y38" s="33"/>
      <c r="Z38" s="33"/>
      <c r="AA38" s="33"/>
      <c r="AB38" s="33"/>
      <c r="AC38" s="33"/>
      <c r="AD38" s="33"/>
      <c r="AE38" s="33"/>
    </row>
    <row r="39" spans="1:31" s="2" customFormat="1" ht="25.35" customHeight="1">
      <c r="A39" s="33"/>
      <c r="B39" s="34"/>
      <c r="C39" s="105"/>
      <c r="D39" s="106" t="s">
        <v>48</v>
      </c>
      <c r="E39" s="56"/>
      <c r="F39" s="56"/>
      <c r="G39" s="107" t="s">
        <v>49</v>
      </c>
      <c r="H39" s="108" t="s">
        <v>50</v>
      </c>
      <c r="I39" s="109"/>
      <c r="J39" s="110">
        <f>SUM(J30:J37)</f>
        <v>0</v>
      </c>
      <c r="K39" s="111"/>
      <c r="L39" s="93"/>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112"/>
      <c r="J40" s="44"/>
      <c r="K40" s="44"/>
      <c r="L40" s="93"/>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113"/>
      <c r="J44" s="46"/>
      <c r="K44" s="46"/>
      <c r="L44" s="93"/>
      <c r="S44" s="33"/>
      <c r="T44" s="33"/>
      <c r="U44" s="33"/>
      <c r="V44" s="33"/>
      <c r="W44" s="33"/>
      <c r="X44" s="33"/>
      <c r="Y44" s="33"/>
      <c r="Z44" s="33"/>
      <c r="AA44" s="33"/>
      <c r="AB44" s="33"/>
      <c r="AC44" s="33"/>
      <c r="AD44" s="33"/>
      <c r="AE44" s="33"/>
    </row>
    <row r="45" spans="1:31" s="2" customFormat="1" ht="24.95" customHeight="1">
      <c r="A45" s="33"/>
      <c r="B45" s="34"/>
      <c r="C45" s="22" t="s">
        <v>107</v>
      </c>
      <c r="D45" s="33"/>
      <c r="E45" s="33"/>
      <c r="F45" s="33"/>
      <c r="G45" s="33"/>
      <c r="H45" s="33"/>
      <c r="I45" s="92"/>
      <c r="J45" s="33"/>
      <c r="K45" s="33"/>
      <c r="L45" s="93"/>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92"/>
      <c r="J46" s="33"/>
      <c r="K46" s="33"/>
      <c r="L46" s="93"/>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92"/>
      <c r="J47" s="33"/>
      <c r="K47" s="33"/>
      <c r="L47" s="93"/>
      <c r="S47" s="33"/>
      <c r="T47" s="33"/>
      <c r="U47" s="33"/>
      <c r="V47" s="33"/>
      <c r="W47" s="33"/>
      <c r="X47" s="33"/>
      <c r="Y47" s="33"/>
      <c r="Z47" s="33"/>
      <c r="AA47" s="33"/>
      <c r="AB47" s="33"/>
      <c r="AC47" s="33"/>
      <c r="AD47" s="33"/>
      <c r="AE47" s="33"/>
    </row>
    <row r="48" spans="1:31" s="2" customFormat="1" ht="25.5" customHeight="1">
      <c r="A48" s="33"/>
      <c r="B48" s="34"/>
      <c r="C48" s="33"/>
      <c r="D48" s="33"/>
      <c r="E48" s="332" t="str">
        <f>E7</f>
        <v>Stavební úpravy 2.NP - 3.NP pavilonu A přestavba dětského oddělení na LDN - 2.část - 2.NP</v>
      </c>
      <c r="F48" s="333"/>
      <c r="G48" s="333"/>
      <c r="H48" s="333"/>
      <c r="I48" s="92"/>
      <c r="J48" s="33"/>
      <c r="K48" s="33"/>
      <c r="L48" s="93"/>
      <c r="S48" s="33"/>
      <c r="T48" s="33"/>
      <c r="U48" s="33"/>
      <c r="V48" s="33"/>
      <c r="W48" s="33"/>
      <c r="X48" s="33"/>
      <c r="Y48" s="33"/>
      <c r="Z48" s="33"/>
      <c r="AA48" s="33"/>
      <c r="AB48" s="33"/>
      <c r="AC48" s="33"/>
      <c r="AD48" s="33"/>
      <c r="AE48" s="33"/>
    </row>
    <row r="49" spans="1:47" s="2" customFormat="1" ht="12" customHeight="1">
      <c r="A49" s="33"/>
      <c r="B49" s="34"/>
      <c r="C49" s="28" t="s">
        <v>105</v>
      </c>
      <c r="D49" s="33"/>
      <c r="E49" s="33"/>
      <c r="F49" s="33"/>
      <c r="G49" s="33"/>
      <c r="H49" s="33"/>
      <c r="I49" s="92"/>
      <c r="J49" s="33"/>
      <c r="K49" s="33"/>
      <c r="L49" s="93"/>
      <c r="S49" s="33"/>
      <c r="T49" s="33"/>
      <c r="U49" s="33"/>
      <c r="V49" s="33"/>
      <c r="W49" s="33"/>
      <c r="X49" s="33"/>
      <c r="Y49" s="33"/>
      <c r="Z49" s="33"/>
      <c r="AA49" s="33"/>
      <c r="AB49" s="33"/>
      <c r="AC49" s="33"/>
      <c r="AD49" s="33"/>
      <c r="AE49" s="33"/>
    </row>
    <row r="50" spans="1:47" s="2" customFormat="1" ht="16.5" customHeight="1">
      <c r="A50" s="33"/>
      <c r="B50" s="34"/>
      <c r="C50" s="33"/>
      <c r="D50" s="33"/>
      <c r="E50" s="315" t="str">
        <f>E9</f>
        <v>07 - VZT</v>
      </c>
      <c r="F50" s="331"/>
      <c r="G50" s="331"/>
      <c r="H50" s="331"/>
      <c r="I50" s="92"/>
      <c r="J50" s="33"/>
      <c r="K50" s="33"/>
      <c r="L50" s="93"/>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92"/>
      <c r="J51" s="33"/>
      <c r="K51" s="33"/>
      <c r="L51" s="93"/>
      <c r="S51" s="33"/>
      <c r="T51" s="33"/>
      <c r="U51" s="33"/>
      <c r="V51" s="33"/>
      <c r="W51" s="33"/>
      <c r="X51" s="33"/>
      <c r="Y51" s="33"/>
      <c r="Z51" s="33"/>
      <c r="AA51" s="33"/>
      <c r="AB51" s="33"/>
      <c r="AC51" s="33"/>
      <c r="AD51" s="33"/>
      <c r="AE51" s="33"/>
    </row>
    <row r="52" spans="1:47" s="2" customFormat="1" ht="12" customHeight="1">
      <c r="A52" s="33"/>
      <c r="B52" s="34"/>
      <c r="C52" s="28" t="s">
        <v>22</v>
      </c>
      <c r="D52" s="33"/>
      <c r="E52" s="33"/>
      <c r="F52" s="26" t="str">
        <f>F12</f>
        <v>Jindřichův Hradec</v>
      </c>
      <c r="G52" s="33"/>
      <c r="H52" s="33"/>
      <c r="I52" s="94" t="s">
        <v>24</v>
      </c>
      <c r="J52" s="51" t="str">
        <f>IF(J12="","",J12)</f>
        <v>27. 12. 2018</v>
      </c>
      <c r="K52" s="33"/>
      <c r="L52" s="93"/>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92"/>
      <c r="J53" s="33"/>
      <c r="K53" s="33"/>
      <c r="L53" s="93"/>
      <c r="S53" s="33"/>
      <c r="T53" s="33"/>
      <c r="U53" s="33"/>
      <c r="V53" s="33"/>
      <c r="W53" s="33"/>
      <c r="X53" s="33"/>
      <c r="Y53" s="33"/>
      <c r="Z53" s="33"/>
      <c r="AA53" s="33"/>
      <c r="AB53" s="33"/>
      <c r="AC53" s="33"/>
      <c r="AD53" s="33"/>
      <c r="AE53" s="33"/>
    </row>
    <row r="54" spans="1:47" s="2" customFormat="1" ht="27.95" customHeight="1">
      <c r="A54" s="33"/>
      <c r="B54" s="34"/>
      <c r="C54" s="28" t="s">
        <v>26</v>
      </c>
      <c r="D54" s="33"/>
      <c r="E54" s="33"/>
      <c r="F54" s="26" t="str">
        <f>E15</f>
        <v xml:space="preserve"> </v>
      </c>
      <c r="G54" s="33"/>
      <c r="H54" s="33"/>
      <c r="I54" s="94" t="s">
        <v>32</v>
      </c>
      <c r="J54" s="31" t="str">
        <f>E21</f>
        <v>ATELIER G+G s.r.o.</v>
      </c>
      <c r="K54" s="33"/>
      <c r="L54" s="93"/>
      <c r="S54" s="33"/>
      <c r="T54" s="33"/>
      <c r="U54" s="33"/>
      <c r="V54" s="33"/>
      <c r="W54" s="33"/>
      <c r="X54" s="33"/>
      <c r="Y54" s="33"/>
      <c r="Z54" s="33"/>
      <c r="AA54" s="33"/>
      <c r="AB54" s="33"/>
      <c r="AC54" s="33"/>
      <c r="AD54" s="33"/>
      <c r="AE54" s="33"/>
    </row>
    <row r="55" spans="1:47" s="2" customFormat="1" ht="15.2" customHeight="1">
      <c r="A55" s="33"/>
      <c r="B55" s="34"/>
      <c r="C55" s="28" t="s">
        <v>30</v>
      </c>
      <c r="D55" s="33"/>
      <c r="E55" s="33"/>
      <c r="F55" s="26" t="str">
        <f>IF(E18="","",E18)</f>
        <v>Vyplň údaj</v>
      </c>
      <c r="G55" s="33"/>
      <c r="H55" s="33"/>
      <c r="I55" s="94" t="s">
        <v>35</v>
      </c>
      <c r="J55" s="31" t="str">
        <f>E24</f>
        <v xml:space="preserve"> </v>
      </c>
      <c r="K55" s="33"/>
      <c r="L55" s="93"/>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92"/>
      <c r="J56" s="33"/>
      <c r="K56" s="33"/>
      <c r="L56" s="93"/>
      <c r="S56" s="33"/>
      <c r="T56" s="33"/>
      <c r="U56" s="33"/>
      <c r="V56" s="33"/>
      <c r="W56" s="33"/>
      <c r="X56" s="33"/>
      <c r="Y56" s="33"/>
      <c r="Z56" s="33"/>
      <c r="AA56" s="33"/>
      <c r="AB56" s="33"/>
      <c r="AC56" s="33"/>
      <c r="AD56" s="33"/>
      <c r="AE56" s="33"/>
    </row>
    <row r="57" spans="1:47" s="2" customFormat="1" ht="29.25" customHeight="1">
      <c r="A57" s="33"/>
      <c r="B57" s="34"/>
      <c r="C57" s="114" t="s">
        <v>108</v>
      </c>
      <c r="D57" s="105"/>
      <c r="E57" s="105"/>
      <c r="F57" s="105"/>
      <c r="G57" s="105"/>
      <c r="H57" s="105"/>
      <c r="I57" s="115"/>
      <c r="J57" s="116" t="s">
        <v>109</v>
      </c>
      <c r="K57" s="105"/>
      <c r="L57" s="93"/>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92"/>
      <c r="J58" s="33"/>
      <c r="K58" s="33"/>
      <c r="L58" s="93"/>
      <c r="S58" s="33"/>
      <c r="T58" s="33"/>
      <c r="U58" s="33"/>
      <c r="V58" s="33"/>
      <c r="W58" s="33"/>
      <c r="X58" s="33"/>
      <c r="Y58" s="33"/>
      <c r="Z58" s="33"/>
      <c r="AA58" s="33"/>
      <c r="AB58" s="33"/>
      <c r="AC58" s="33"/>
      <c r="AD58" s="33"/>
      <c r="AE58" s="33"/>
    </row>
    <row r="59" spans="1:47" s="2" customFormat="1" ht="22.9" customHeight="1">
      <c r="A59" s="33"/>
      <c r="B59" s="34"/>
      <c r="C59" s="117" t="s">
        <v>70</v>
      </c>
      <c r="D59" s="33"/>
      <c r="E59" s="33"/>
      <c r="F59" s="33"/>
      <c r="G59" s="33"/>
      <c r="H59" s="33"/>
      <c r="I59" s="92"/>
      <c r="J59" s="67">
        <f>J83</f>
        <v>0</v>
      </c>
      <c r="K59" s="33"/>
      <c r="L59" s="93"/>
      <c r="S59" s="33"/>
      <c r="T59" s="33"/>
      <c r="U59" s="33"/>
      <c r="V59" s="33"/>
      <c r="W59" s="33"/>
      <c r="X59" s="33"/>
      <c r="Y59" s="33"/>
      <c r="Z59" s="33"/>
      <c r="AA59" s="33"/>
      <c r="AB59" s="33"/>
      <c r="AC59" s="33"/>
      <c r="AD59" s="33"/>
      <c r="AE59" s="33"/>
      <c r="AU59" s="18" t="s">
        <v>110</v>
      </c>
    </row>
    <row r="60" spans="1:47" s="9" customFormat="1" ht="24.95" customHeight="1">
      <c r="B60" s="118"/>
      <c r="D60" s="119" t="s">
        <v>3023</v>
      </c>
      <c r="E60" s="120"/>
      <c r="F60" s="120"/>
      <c r="G60" s="120"/>
      <c r="H60" s="120"/>
      <c r="I60" s="121"/>
      <c r="J60" s="122">
        <f>J84</f>
        <v>0</v>
      </c>
      <c r="L60" s="118"/>
    </row>
    <row r="61" spans="1:47" s="9" customFormat="1" ht="24.95" hidden="1" customHeight="1">
      <c r="B61" s="118"/>
      <c r="D61" s="119" t="s">
        <v>3024</v>
      </c>
      <c r="E61" s="120"/>
      <c r="F61" s="120"/>
      <c r="G61" s="120"/>
      <c r="H61" s="120"/>
      <c r="I61" s="121"/>
      <c r="J61" s="122">
        <f>J104</f>
        <v>0</v>
      </c>
      <c r="L61" s="118"/>
    </row>
    <row r="62" spans="1:47" s="9" customFormat="1" ht="24.95" customHeight="1">
      <c r="B62" s="118"/>
      <c r="D62" s="119" t="s">
        <v>3025</v>
      </c>
      <c r="E62" s="120"/>
      <c r="F62" s="120"/>
      <c r="G62" s="120"/>
      <c r="H62" s="120"/>
      <c r="I62" s="121"/>
      <c r="J62" s="122">
        <f>J108</f>
        <v>0</v>
      </c>
      <c r="L62" s="118"/>
    </row>
    <row r="63" spans="1:47" s="9" customFormat="1" ht="24.95" customHeight="1">
      <c r="B63" s="118"/>
      <c r="D63" s="119" t="s">
        <v>3026</v>
      </c>
      <c r="E63" s="120"/>
      <c r="F63" s="120"/>
      <c r="G63" s="120"/>
      <c r="H63" s="120"/>
      <c r="I63" s="121"/>
      <c r="J63" s="122">
        <f>J125</f>
        <v>0</v>
      </c>
      <c r="L63" s="118"/>
    </row>
    <row r="64" spans="1:47" s="2" customFormat="1" ht="21.75" customHeight="1">
      <c r="A64" s="33"/>
      <c r="B64" s="34"/>
      <c r="C64" s="33"/>
      <c r="D64" s="33"/>
      <c r="E64" s="33"/>
      <c r="F64" s="33"/>
      <c r="G64" s="33"/>
      <c r="H64" s="33"/>
      <c r="I64" s="92"/>
      <c r="J64" s="33"/>
      <c r="K64" s="33"/>
      <c r="L64" s="93"/>
      <c r="S64" s="33"/>
      <c r="T64" s="33"/>
      <c r="U64" s="33"/>
      <c r="V64" s="33"/>
      <c r="W64" s="33"/>
      <c r="X64" s="33"/>
      <c r="Y64" s="33"/>
      <c r="Z64" s="33"/>
      <c r="AA64" s="33"/>
      <c r="AB64" s="33"/>
      <c r="AC64" s="33"/>
      <c r="AD64" s="33"/>
      <c r="AE64" s="33"/>
    </row>
    <row r="65" spans="1:31" s="2" customFormat="1" ht="6.95" customHeight="1">
      <c r="A65" s="33"/>
      <c r="B65" s="43"/>
      <c r="C65" s="44"/>
      <c r="D65" s="44"/>
      <c r="E65" s="44"/>
      <c r="F65" s="44"/>
      <c r="G65" s="44"/>
      <c r="H65" s="44"/>
      <c r="I65" s="112"/>
      <c r="J65" s="44"/>
      <c r="K65" s="44"/>
      <c r="L65" s="93"/>
      <c r="S65" s="33"/>
      <c r="T65" s="33"/>
      <c r="U65" s="33"/>
      <c r="V65" s="33"/>
      <c r="W65" s="33"/>
      <c r="X65" s="33"/>
      <c r="Y65" s="33"/>
      <c r="Z65" s="33"/>
      <c r="AA65" s="33"/>
      <c r="AB65" s="33"/>
      <c r="AC65" s="33"/>
      <c r="AD65" s="33"/>
      <c r="AE65" s="33"/>
    </row>
    <row r="69" spans="1:31" s="2" customFormat="1" ht="6.95" customHeight="1">
      <c r="A69" s="33"/>
      <c r="B69" s="45"/>
      <c r="C69" s="46"/>
      <c r="D69" s="46"/>
      <c r="E69" s="46"/>
      <c r="F69" s="46"/>
      <c r="G69" s="46"/>
      <c r="H69" s="46"/>
      <c r="I69" s="113"/>
      <c r="J69" s="46"/>
      <c r="K69" s="46"/>
      <c r="L69" s="93"/>
      <c r="S69" s="33"/>
      <c r="T69" s="33"/>
      <c r="U69" s="33"/>
      <c r="V69" s="33"/>
      <c r="W69" s="33"/>
      <c r="X69" s="33"/>
      <c r="Y69" s="33"/>
      <c r="Z69" s="33"/>
      <c r="AA69" s="33"/>
      <c r="AB69" s="33"/>
      <c r="AC69" s="33"/>
      <c r="AD69" s="33"/>
      <c r="AE69" s="33"/>
    </row>
    <row r="70" spans="1:31" s="2" customFormat="1" ht="24.95" customHeight="1">
      <c r="A70" s="33"/>
      <c r="B70" s="34"/>
      <c r="C70" s="22" t="s">
        <v>135</v>
      </c>
      <c r="D70" s="33"/>
      <c r="E70" s="33"/>
      <c r="F70" s="33"/>
      <c r="G70" s="33"/>
      <c r="H70" s="33"/>
      <c r="I70" s="92"/>
      <c r="J70" s="33"/>
      <c r="K70" s="33"/>
      <c r="L70" s="93"/>
      <c r="S70" s="33"/>
      <c r="T70" s="33"/>
      <c r="U70" s="33"/>
      <c r="V70" s="33"/>
      <c r="W70" s="33"/>
      <c r="X70" s="33"/>
      <c r="Y70" s="33"/>
      <c r="Z70" s="33"/>
      <c r="AA70" s="33"/>
      <c r="AB70" s="33"/>
      <c r="AC70" s="33"/>
      <c r="AD70" s="33"/>
      <c r="AE70" s="33"/>
    </row>
    <row r="71" spans="1:31" s="2" customFormat="1" ht="6.95" customHeight="1">
      <c r="A71" s="33"/>
      <c r="B71" s="34"/>
      <c r="C71" s="33"/>
      <c r="D71" s="33"/>
      <c r="E71" s="33"/>
      <c r="F71" s="33"/>
      <c r="G71" s="33"/>
      <c r="H71" s="33"/>
      <c r="I71" s="92"/>
      <c r="J71" s="33"/>
      <c r="K71" s="33"/>
      <c r="L71" s="93"/>
      <c r="S71" s="33"/>
      <c r="T71" s="33"/>
      <c r="U71" s="33"/>
      <c r="V71" s="33"/>
      <c r="W71" s="33"/>
      <c r="X71" s="33"/>
      <c r="Y71" s="33"/>
      <c r="Z71" s="33"/>
      <c r="AA71" s="33"/>
      <c r="AB71" s="33"/>
      <c r="AC71" s="33"/>
      <c r="AD71" s="33"/>
      <c r="AE71" s="33"/>
    </row>
    <row r="72" spans="1:31" s="2" customFormat="1" ht="12" customHeight="1">
      <c r="A72" s="33"/>
      <c r="B72" s="34"/>
      <c r="C72" s="28" t="s">
        <v>17</v>
      </c>
      <c r="D72" s="33"/>
      <c r="E72" s="33"/>
      <c r="F72" s="33"/>
      <c r="G72" s="33"/>
      <c r="H72" s="33"/>
      <c r="I72" s="92"/>
      <c r="J72" s="33"/>
      <c r="K72" s="33"/>
      <c r="L72" s="93"/>
      <c r="S72" s="33"/>
      <c r="T72" s="33"/>
      <c r="U72" s="33"/>
      <c r="V72" s="33"/>
      <c r="W72" s="33"/>
      <c r="X72" s="33"/>
      <c r="Y72" s="33"/>
      <c r="Z72" s="33"/>
      <c r="AA72" s="33"/>
      <c r="AB72" s="33"/>
      <c r="AC72" s="33"/>
      <c r="AD72" s="33"/>
      <c r="AE72" s="33"/>
    </row>
    <row r="73" spans="1:31" s="2" customFormat="1" ht="25.5" customHeight="1">
      <c r="A73" s="33"/>
      <c r="B73" s="34"/>
      <c r="C73" s="33"/>
      <c r="D73" s="33"/>
      <c r="E73" s="332" t="str">
        <f>E7</f>
        <v>Stavební úpravy 2.NP - 3.NP pavilonu A přestavba dětského oddělení na LDN - 2.část - 2.NP</v>
      </c>
      <c r="F73" s="333"/>
      <c r="G73" s="333"/>
      <c r="H73" s="333"/>
      <c r="I73" s="92"/>
      <c r="J73" s="33"/>
      <c r="K73" s="33"/>
      <c r="L73" s="93"/>
      <c r="S73" s="33"/>
      <c r="T73" s="33"/>
      <c r="U73" s="33"/>
      <c r="V73" s="33"/>
      <c r="W73" s="33"/>
      <c r="X73" s="33"/>
      <c r="Y73" s="33"/>
      <c r="Z73" s="33"/>
      <c r="AA73" s="33"/>
      <c r="AB73" s="33"/>
      <c r="AC73" s="33"/>
      <c r="AD73" s="33"/>
      <c r="AE73" s="33"/>
    </row>
    <row r="74" spans="1:31" s="2" customFormat="1" ht="12" customHeight="1">
      <c r="A74" s="33"/>
      <c r="B74" s="34"/>
      <c r="C74" s="28" t="s">
        <v>105</v>
      </c>
      <c r="D74" s="33"/>
      <c r="E74" s="33"/>
      <c r="F74" s="33"/>
      <c r="G74" s="33"/>
      <c r="H74" s="33"/>
      <c r="I74" s="92"/>
      <c r="J74" s="33"/>
      <c r="K74" s="33"/>
      <c r="L74" s="93"/>
      <c r="S74" s="33"/>
      <c r="T74" s="33"/>
      <c r="U74" s="33"/>
      <c r="V74" s="33"/>
      <c r="W74" s="33"/>
      <c r="X74" s="33"/>
      <c r="Y74" s="33"/>
      <c r="Z74" s="33"/>
      <c r="AA74" s="33"/>
      <c r="AB74" s="33"/>
      <c r="AC74" s="33"/>
      <c r="AD74" s="33"/>
      <c r="AE74" s="33"/>
    </row>
    <row r="75" spans="1:31" s="2" customFormat="1" ht="16.5" customHeight="1">
      <c r="A75" s="33"/>
      <c r="B75" s="34"/>
      <c r="C75" s="33"/>
      <c r="D75" s="33"/>
      <c r="E75" s="315" t="str">
        <f>E9</f>
        <v>07 - VZT</v>
      </c>
      <c r="F75" s="331"/>
      <c r="G75" s="331"/>
      <c r="H75" s="331"/>
      <c r="I75" s="92"/>
      <c r="J75" s="33"/>
      <c r="K75" s="33"/>
      <c r="L75" s="93"/>
      <c r="S75" s="33"/>
      <c r="T75" s="33"/>
      <c r="U75" s="33"/>
      <c r="V75" s="33"/>
      <c r="W75" s="33"/>
      <c r="X75" s="33"/>
      <c r="Y75" s="33"/>
      <c r="Z75" s="33"/>
      <c r="AA75" s="33"/>
      <c r="AB75" s="33"/>
      <c r="AC75" s="33"/>
      <c r="AD75" s="33"/>
      <c r="AE75" s="33"/>
    </row>
    <row r="76" spans="1:31" s="2" customFormat="1" ht="6.95" customHeight="1">
      <c r="A76" s="33"/>
      <c r="B76" s="34"/>
      <c r="C76" s="33"/>
      <c r="D76" s="33"/>
      <c r="E76" s="33"/>
      <c r="F76" s="33"/>
      <c r="G76" s="33"/>
      <c r="H76" s="33"/>
      <c r="I76" s="92"/>
      <c r="J76" s="33"/>
      <c r="K76" s="33"/>
      <c r="L76" s="93"/>
      <c r="S76" s="33"/>
      <c r="T76" s="33"/>
      <c r="U76" s="33"/>
      <c r="V76" s="33"/>
      <c r="W76" s="33"/>
      <c r="X76" s="33"/>
      <c r="Y76" s="33"/>
      <c r="Z76" s="33"/>
      <c r="AA76" s="33"/>
      <c r="AB76" s="33"/>
      <c r="AC76" s="33"/>
      <c r="AD76" s="33"/>
      <c r="AE76" s="33"/>
    </row>
    <row r="77" spans="1:31" s="2" customFormat="1" ht="12" customHeight="1">
      <c r="A77" s="33"/>
      <c r="B77" s="34"/>
      <c r="C77" s="28" t="s">
        <v>22</v>
      </c>
      <c r="D77" s="33"/>
      <c r="E77" s="33"/>
      <c r="F77" s="26" t="str">
        <f>F12</f>
        <v>Jindřichův Hradec</v>
      </c>
      <c r="G77" s="33"/>
      <c r="H77" s="33"/>
      <c r="I77" s="94" t="s">
        <v>24</v>
      </c>
      <c r="J77" s="51" t="str">
        <f>IF(J12="","",J12)</f>
        <v>27. 12. 2018</v>
      </c>
      <c r="K77" s="33"/>
      <c r="L77" s="93"/>
      <c r="S77" s="33"/>
      <c r="T77" s="33"/>
      <c r="U77" s="33"/>
      <c r="V77" s="33"/>
      <c r="W77" s="33"/>
      <c r="X77" s="33"/>
      <c r="Y77" s="33"/>
      <c r="Z77" s="33"/>
      <c r="AA77" s="33"/>
      <c r="AB77" s="33"/>
      <c r="AC77" s="33"/>
      <c r="AD77" s="33"/>
      <c r="AE77" s="33"/>
    </row>
    <row r="78" spans="1:31" s="2" customFormat="1" ht="6.95" customHeight="1">
      <c r="A78" s="33"/>
      <c r="B78" s="34"/>
      <c r="C78" s="33"/>
      <c r="D78" s="33"/>
      <c r="E78" s="33"/>
      <c r="F78" s="33"/>
      <c r="G78" s="33"/>
      <c r="H78" s="33"/>
      <c r="I78" s="92"/>
      <c r="J78" s="33"/>
      <c r="K78" s="33"/>
      <c r="L78" s="93"/>
      <c r="S78" s="33"/>
      <c r="T78" s="33"/>
      <c r="U78" s="33"/>
      <c r="V78" s="33"/>
      <c r="W78" s="33"/>
      <c r="X78" s="33"/>
      <c r="Y78" s="33"/>
      <c r="Z78" s="33"/>
      <c r="AA78" s="33"/>
      <c r="AB78" s="33"/>
      <c r="AC78" s="33"/>
      <c r="AD78" s="33"/>
      <c r="AE78" s="33"/>
    </row>
    <row r="79" spans="1:31" s="2" customFormat="1" ht="27.95" customHeight="1">
      <c r="A79" s="33"/>
      <c r="B79" s="34"/>
      <c r="C79" s="28" t="s">
        <v>26</v>
      </c>
      <c r="D79" s="33"/>
      <c r="E79" s="33"/>
      <c r="F79" s="26" t="str">
        <f>E15</f>
        <v xml:space="preserve"> </v>
      </c>
      <c r="G79" s="33"/>
      <c r="H79" s="33"/>
      <c r="I79" s="94" t="s">
        <v>32</v>
      </c>
      <c r="J79" s="31" t="str">
        <f>E21</f>
        <v>ATELIER G+G s.r.o.</v>
      </c>
      <c r="K79" s="33"/>
      <c r="L79" s="93"/>
      <c r="S79" s="33"/>
      <c r="T79" s="33"/>
      <c r="U79" s="33"/>
      <c r="V79" s="33"/>
      <c r="W79" s="33"/>
      <c r="X79" s="33"/>
      <c r="Y79" s="33"/>
      <c r="Z79" s="33"/>
      <c r="AA79" s="33"/>
      <c r="AB79" s="33"/>
      <c r="AC79" s="33"/>
      <c r="AD79" s="33"/>
      <c r="AE79" s="33"/>
    </row>
    <row r="80" spans="1:31" s="2" customFormat="1" ht="15.2" customHeight="1">
      <c r="A80" s="33"/>
      <c r="B80" s="34"/>
      <c r="C80" s="28" t="s">
        <v>30</v>
      </c>
      <c r="D80" s="33"/>
      <c r="E80" s="33"/>
      <c r="F80" s="26" t="str">
        <f>IF(E18="","",E18)</f>
        <v>Vyplň údaj</v>
      </c>
      <c r="G80" s="33"/>
      <c r="H80" s="33"/>
      <c r="I80" s="94" t="s">
        <v>35</v>
      </c>
      <c r="J80" s="31" t="str">
        <f>E24</f>
        <v xml:space="preserve"> </v>
      </c>
      <c r="K80" s="33"/>
      <c r="L80" s="93"/>
      <c r="S80" s="33"/>
      <c r="T80" s="33"/>
      <c r="U80" s="33"/>
      <c r="V80" s="33"/>
      <c r="W80" s="33"/>
      <c r="X80" s="33"/>
      <c r="Y80" s="33"/>
      <c r="Z80" s="33"/>
      <c r="AA80" s="33"/>
      <c r="AB80" s="33"/>
      <c r="AC80" s="33"/>
      <c r="AD80" s="33"/>
      <c r="AE80" s="33"/>
    </row>
    <row r="81" spans="1:65" s="2" customFormat="1" ht="10.35" customHeight="1">
      <c r="A81" s="33"/>
      <c r="B81" s="34"/>
      <c r="C81" s="33"/>
      <c r="D81" s="33"/>
      <c r="E81" s="33"/>
      <c r="F81" s="33"/>
      <c r="G81" s="33"/>
      <c r="H81" s="33"/>
      <c r="I81" s="92"/>
      <c r="J81" s="33"/>
      <c r="K81" s="33"/>
      <c r="L81" s="93"/>
      <c r="S81" s="33"/>
      <c r="T81" s="33"/>
      <c r="U81" s="33"/>
      <c r="V81" s="33"/>
      <c r="W81" s="33"/>
      <c r="X81" s="33"/>
      <c r="Y81" s="33"/>
      <c r="Z81" s="33"/>
      <c r="AA81" s="33"/>
      <c r="AB81" s="33"/>
      <c r="AC81" s="33"/>
      <c r="AD81" s="33"/>
      <c r="AE81" s="33"/>
    </row>
    <row r="82" spans="1:65" s="11" customFormat="1" ht="29.25" customHeight="1">
      <c r="A82" s="128"/>
      <c r="B82" s="129"/>
      <c r="C82" s="130" t="s">
        <v>136</v>
      </c>
      <c r="D82" s="131" t="s">
        <v>57</v>
      </c>
      <c r="E82" s="131" t="s">
        <v>53</v>
      </c>
      <c r="F82" s="131" t="s">
        <v>54</v>
      </c>
      <c r="G82" s="131" t="s">
        <v>137</v>
      </c>
      <c r="H82" s="131" t="s">
        <v>138</v>
      </c>
      <c r="I82" s="132" t="s">
        <v>139</v>
      </c>
      <c r="J82" s="131" t="s">
        <v>109</v>
      </c>
      <c r="K82" s="133" t="s">
        <v>140</v>
      </c>
      <c r="L82" s="134"/>
      <c r="M82" s="58" t="s">
        <v>3</v>
      </c>
      <c r="N82" s="59" t="s">
        <v>42</v>
      </c>
      <c r="O82" s="59" t="s">
        <v>141</v>
      </c>
      <c r="P82" s="59" t="s">
        <v>142</v>
      </c>
      <c r="Q82" s="59" t="s">
        <v>143</v>
      </c>
      <c r="R82" s="59" t="s">
        <v>144</v>
      </c>
      <c r="S82" s="59" t="s">
        <v>145</v>
      </c>
      <c r="T82" s="60" t="s">
        <v>146</v>
      </c>
      <c r="U82" s="128"/>
      <c r="V82" s="128"/>
      <c r="W82" s="128"/>
      <c r="X82" s="128"/>
      <c r="Y82" s="128"/>
      <c r="Z82" s="128"/>
      <c r="AA82" s="128"/>
      <c r="AB82" s="128"/>
      <c r="AC82" s="128"/>
      <c r="AD82" s="128"/>
      <c r="AE82" s="128"/>
    </row>
    <row r="83" spans="1:65" s="2" customFormat="1" ht="22.9" customHeight="1">
      <c r="A83" s="33"/>
      <c r="B83" s="34"/>
      <c r="C83" s="65" t="s">
        <v>147</v>
      </c>
      <c r="D83" s="33"/>
      <c r="E83" s="33"/>
      <c r="F83" s="33"/>
      <c r="G83" s="33"/>
      <c r="H83" s="33"/>
      <c r="I83" s="92"/>
      <c r="J83" s="135">
        <f>BK83</f>
        <v>0</v>
      </c>
      <c r="K83" s="33"/>
      <c r="L83" s="34"/>
      <c r="M83" s="61"/>
      <c r="N83" s="52"/>
      <c r="O83" s="62"/>
      <c r="P83" s="136">
        <f>P84+P104+P108+P125</f>
        <v>0</v>
      </c>
      <c r="Q83" s="62"/>
      <c r="R83" s="136">
        <f>R84+R104+R108+R125</f>
        <v>0</v>
      </c>
      <c r="S83" s="62"/>
      <c r="T83" s="137">
        <f>T84+T104+T108+T125</f>
        <v>0</v>
      </c>
      <c r="U83" s="33"/>
      <c r="V83" s="33"/>
      <c r="W83" s="33"/>
      <c r="X83" s="33"/>
      <c r="Y83" s="33"/>
      <c r="Z83" s="33"/>
      <c r="AA83" s="33"/>
      <c r="AB83" s="33"/>
      <c r="AC83" s="33"/>
      <c r="AD83" s="33"/>
      <c r="AE83" s="33"/>
      <c r="AT83" s="18" t="s">
        <v>71</v>
      </c>
      <c r="AU83" s="18" t="s">
        <v>110</v>
      </c>
      <c r="BK83" s="138">
        <f>BK84+BK104+BK108+BK125</f>
        <v>0</v>
      </c>
    </row>
    <row r="84" spans="1:65" s="12" customFormat="1" ht="25.9" customHeight="1">
      <c r="B84" s="139"/>
      <c r="D84" s="140" t="s">
        <v>71</v>
      </c>
      <c r="E84" s="141" t="s">
        <v>1487</v>
      </c>
      <c r="F84" s="141" t="s">
        <v>3027</v>
      </c>
      <c r="I84" s="142"/>
      <c r="J84" s="143">
        <f>BK84</f>
        <v>0</v>
      </c>
      <c r="L84" s="139"/>
      <c r="M84" s="144"/>
      <c r="N84" s="145"/>
      <c r="O84" s="145"/>
      <c r="P84" s="146">
        <f>SUM(P85:P103)</f>
        <v>0</v>
      </c>
      <c r="Q84" s="145"/>
      <c r="R84" s="146">
        <f>SUM(R85:R103)</f>
        <v>0</v>
      </c>
      <c r="S84" s="145"/>
      <c r="T84" s="147">
        <f>SUM(T85:T103)</f>
        <v>0</v>
      </c>
      <c r="AR84" s="140" t="s">
        <v>80</v>
      </c>
      <c r="AT84" s="148" t="s">
        <v>71</v>
      </c>
      <c r="AU84" s="148" t="s">
        <v>72</v>
      </c>
      <c r="AY84" s="140" t="s">
        <v>150</v>
      </c>
      <c r="BK84" s="149">
        <f>SUM(BK85:BK103)</f>
        <v>0</v>
      </c>
    </row>
    <row r="85" spans="1:65" s="2" customFormat="1" ht="36" customHeight="1">
      <c r="A85" s="33"/>
      <c r="B85" s="152"/>
      <c r="C85" s="153" t="s">
        <v>80</v>
      </c>
      <c r="D85" s="153" t="s">
        <v>153</v>
      </c>
      <c r="E85" s="154" t="s">
        <v>3028</v>
      </c>
      <c r="F85" s="155" t="s">
        <v>3029</v>
      </c>
      <c r="G85" s="156" t="s">
        <v>1490</v>
      </c>
      <c r="H85" s="157">
        <v>7</v>
      </c>
      <c r="I85" s="158"/>
      <c r="J85" s="159">
        <f t="shared" ref="J85:J103" si="0">ROUND(I85*H85,2)</f>
        <v>0</v>
      </c>
      <c r="K85" s="155" t="s">
        <v>3</v>
      </c>
      <c r="L85" s="34"/>
      <c r="M85" s="160" t="s">
        <v>3</v>
      </c>
      <c r="N85" s="161" t="s">
        <v>43</v>
      </c>
      <c r="O85" s="54"/>
      <c r="P85" s="162">
        <f t="shared" ref="P85:P103" si="1">O85*H85</f>
        <v>0</v>
      </c>
      <c r="Q85" s="162">
        <v>0</v>
      </c>
      <c r="R85" s="162">
        <f t="shared" ref="R85:R103" si="2">Q85*H85</f>
        <v>0</v>
      </c>
      <c r="S85" s="162">
        <v>0</v>
      </c>
      <c r="T85" s="163">
        <f t="shared" ref="T85:T103" si="3">S85*H85</f>
        <v>0</v>
      </c>
      <c r="U85" s="33"/>
      <c r="V85" s="33"/>
      <c r="W85" s="33"/>
      <c r="X85" s="33"/>
      <c r="Y85" s="33"/>
      <c r="Z85" s="33"/>
      <c r="AA85" s="33"/>
      <c r="AB85" s="33"/>
      <c r="AC85" s="33"/>
      <c r="AD85" s="33"/>
      <c r="AE85" s="33"/>
      <c r="AR85" s="164" t="s">
        <v>158</v>
      </c>
      <c r="AT85" s="164" t="s">
        <v>153</v>
      </c>
      <c r="AU85" s="164" t="s">
        <v>80</v>
      </c>
      <c r="AY85" s="18" t="s">
        <v>150</v>
      </c>
      <c r="BE85" s="165">
        <f t="shared" ref="BE85:BE103" si="4">IF(N85="základní",J85,0)</f>
        <v>0</v>
      </c>
      <c r="BF85" s="165">
        <f t="shared" ref="BF85:BF103" si="5">IF(N85="snížená",J85,0)</f>
        <v>0</v>
      </c>
      <c r="BG85" s="165">
        <f t="shared" ref="BG85:BG103" si="6">IF(N85="zákl. přenesená",J85,0)</f>
        <v>0</v>
      </c>
      <c r="BH85" s="165">
        <f t="shared" ref="BH85:BH103" si="7">IF(N85="sníž. přenesená",J85,0)</f>
        <v>0</v>
      </c>
      <c r="BI85" s="165">
        <f t="shared" ref="BI85:BI103" si="8">IF(N85="nulová",J85,0)</f>
        <v>0</v>
      </c>
      <c r="BJ85" s="18" t="s">
        <v>80</v>
      </c>
      <c r="BK85" s="165">
        <f t="shared" ref="BK85:BK103" si="9">ROUND(I85*H85,2)</f>
        <v>0</v>
      </c>
      <c r="BL85" s="18" t="s">
        <v>158</v>
      </c>
      <c r="BM85" s="164" t="s">
        <v>82</v>
      </c>
    </row>
    <row r="86" spans="1:65" s="2" customFormat="1" ht="24" customHeight="1">
      <c r="A86" s="33"/>
      <c r="B86" s="152"/>
      <c r="C86" s="153" t="s">
        <v>82</v>
      </c>
      <c r="D86" s="153" t="s">
        <v>153</v>
      </c>
      <c r="E86" s="154" t="s">
        <v>3030</v>
      </c>
      <c r="F86" s="155" t="s">
        <v>3031</v>
      </c>
      <c r="G86" s="156" t="s">
        <v>1490</v>
      </c>
      <c r="H86" s="157">
        <v>4</v>
      </c>
      <c r="I86" s="158"/>
      <c r="J86" s="159">
        <f t="shared" si="0"/>
        <v>0</v>
      </c>
      <c r="K86" s="155" t="s">
        <v>3</v>
      </c>
      <c r="L86" s="34"/>
      <c r="M86" s="160" t="s">
        <v>3</v>
      </c>
      <c r="N86" s="161" t="s">
        <v>43</v>
      </c>
      <c r="O86" s="54"/>
      <c r="P86" s="162">
        <f t="shared" si="1"/>
        <v>0</v>
      </c>
      <c r="Q86" s="162">
        <v>0</v>
      </c>
      <c r="R86" s="162">
        <f t="shared" si="2"/>
        <v>0</v>
      </c>
      <c r="S86" s="162">
        <v>0</v>
      </c>
      <c r="T86" s="163">
        <f t="shared" si="3"/>
        <v>0</v>
      </c>
      <c r="U86" s="33"/>
      <c r="V86" s="33"/>
      <c r="W86" s="33"/>
      <c r="X86" s="33"/>
      <c r="Y86" s="33"/>
      <c r="Z86" s="33"/>
      <c r="AA86" s="33"/>
      <c r="AB86" s="33"/>
      <c r="AC86" s="33"/>
      <c r="AD86" s="33"/>
      <c r="AE86" s="33"/>
      <c r="AR86" s="164" t="s">
        <v>158</v>
      </c>
      <c r="AT86" s="164" t="s">
        <v>153</v>
      </c>
      <c r="AU86" s="164" t="s">
        <v>80</v>
      </c>
      <c r="AY86" s="18" t="s">
        <v>150</v>
      </c>
      <c r="BE86" s="165">
        <f t="shared" si="4"/>
        <v>0</v>
      </c>
      <c r="BF86" s="165">
        <f t="shared" si="5"/>
        <v>0</v>
      </c>
      <c r="BG86" s="165">
        <f t="shared" si="6"/>
        <v>0</v>
      </c>
      <c r="BH86" s="165">
        <f t="shared" si="7"/>
        <v>0</v>
      </c>
      <c r="BI86" s="165">
        <f t="shared" si="8"/>
        <v>0</v>
      </c>
      <c r="BJ86" s="18" t="s">
        <v>80</v>
      </c>
      <c r="BK86" s="165">
        <f t="shared" si="9"/>
        <v>0</v>
      </c>
      <c r="BL86" s="18" t="s">
        <v>158</v>
      </c>
      <c r="BM86" s="164" t="s">
        <v>158</v>
      </c>
    </row>
    <row r="87" spans="1:65" s="2" customFormat="1" ht="24" customHeight="1">
      <c r="A87" s="33"/>
      <c r="B87" s="152"/>
      <c r="C87" s="153" t="s">
        <v>151</v>
      </c>
      <c r="D87" s="153" t="s">
        <v>153</v>
      </c>
      <c r="E87" s="154" t="s">
        <v>3032</v>
      </c>
      <c r="F87" s="155" t="s">
        <v>3033</v>
      </c>
      <c r="G87" s="156" t="s">
        <v>1490</v>
      </c>
      <c r="H87" s="157">
        <v>6</v>
      </c>
      <c r="I87" s="158"/>
      <c r="J87" s="159">
        <f t="shared" si="0"/>
        <v>0</v>
      </c>
      <c r="K87" s="155" t="s">
        <v>3</v>
      </c>
      <c r="L87" s="34"/>
      <c r="M87" s="160" t="s">
        <v>3</v>
      </c>
      <c r="N87" s="161" t="s">
        <v>43</v>
      </c>
      <c r="O87" s="54"/>
      <c r="P87" s="162">
        <f t="shared" si="1"/>
        <v>0</v>
      </c>
      <c r="Q87" s="162">
        <v>0</v>
      </c>
      <c r="R87" s="162">
        <f t="shared" si="2"/>
        <v>0</v>
      </c>
      <c r="S87" s="162">
        <v>0</v>
      </c>
      <c r="T87" s="163">
        <f t="shared" si="3"/>
        <v>0</v>
      </c>
      <c r="U87" s="33"/>
      <c r="V87" s="33"/>
      <c r="W87" s="33"/>
      <c r="X87" s="33"/>
      <c r="Y87" s="33"/>
      <c r="Z87" s="33"/>
      <c r="AA87" s="33"/>
      <c r="AB87" s="33"/>
      <c r="AC87" s="33"/>
      <c r="AD87" s="33"/>
      <c r="AE87" s="33"/>
      <c r="AR87" s="164" t="s">
        <v>158</v>
      </c>
      <c r="AT87" s="164" t="s">
        <v>153</v>
      </c>
      <c r="AU87" s="164" t="s">
        <v>80</v>
      </c>
      <c r="AY87" s="18" t="s">
        <v>150</v>
      </c>
      <c r="BE87" s="165">
        <f t="shared" si="4"/>
        <v>0</v>
      </c>
      <c r="BF87" s="165">
        <f t="shared" si="5"/>
        <v>0</v>
      </c>
      <c r="BG87" s="165">
        <f t="shared" si="6"/>
        <v>0</v>
      </c>
      <c r="BH87" s="165">
        <f t="shared" si="7"/>
        <v>0</v>
      </c>
      <c r="BI87" s="165">
        <f t="shared" si="8"/>
        <v>0</v>
      </c>
      <c r="BJ87" s="18" t="s">
        <v>80</v>
      </c>
      <c r="BK87" s="165">
        <f t="shared" si="9"/>
        <v>0</v>
      </c>
      <c r="BL87" s="18" t="s">
        <v>158</v>
      </c>
      <c r="BM87" s="164" t="s">
        <v>182</v>
      </c>
    </row>
    <row r="88" spans="1:65" s="2" customFormat="1" ht="16.5" customHeight="1">
      <c r="A88" s="33"/>
      <c r="B88" s="152"/>
      <c r="C88" s="153" t="s">
        <v>158</v>
      </c>
      <c r="D88" s="153" t="s">
        <v>153</v>
      </c>
      <c r="E88" s="154" t="s">
        <v>3034</v>
      </c>
      <c r="F88" s="155" t="s">
        <v>3035</v>
      </c>
      <c r="G88" s="156" t="s">
        <v>1490</v>
      </c>
      <c r="H88" s="157">
        <v>20</v>
      </c>
      <c r="I88" s="158"/>
      <c r="J88" s="159">
        <f t="shared" si="0"/>
        <v>0</v>
      </c>
      <c r="K88" s="155" t="s">
        <v>3</v>
      </c>
      <c r="L88" s="34"/>
      <c r="M88" s="160" t="s">
        <v>3</v>
      </c>
      <c r="N88" s="161" t="s">
        <v>43</v>
      </c>
      <c r="O88" s="54"/>
      <c r="P88" s="162">
        <f t="shared" si="1"/>
        <v>0</v>
      </c>
      <c r="Q88" s="162">
        <v>0</v>
      </c>
      <c r="R88" s="162">
        <f t="shared" si="2"/>
        <v>0</v>
      </c>
      <c r="S88" s="162">
        <v>0</v>
      </c>
      <c r="T88" s="163">
        <f t="shared" si="3"/>
        <v>0</v>
      </c>
      <c r="U88" s="33"/>
      <c r="V88" s="33"/>
      <c r="W88" s="33"/>
      <c r="X88" s="33"/>
      <c r="Y88" s="33"/>
      <c r="Z88" s="33"/>
      <c r="AA88" s="33"/>
      <c r="AB88" s="33"/>
      <c r="AC88" s="33"/>
      <c r="AD88" s="33"/>
      <c r="AE88" s="33"/>
      <c r="AR88" s="164" t="s">
        <v>158</v>
      </c>
      <c r="AT88" s="164" t="s">
        <v>153</v>
      </c>
      <c r="AU88" s="164" t="s">
        <v>80</v>
      </c>
      <c r="AY88" s="18" t="s">
        <v>150</v>
      </c>
      <c r="BE88" s="165">
        <f t="shared" si="4"/>
        <v>0</v>
      </c>
      <c r="BF88" s="165">
        <f t="shared" si="5"/>
        <v>0</v>
      </c>
      <c r="BG88" s="165">
        <f t="shared" si="6"/>
        <v>0</v>
      </c>
      <c r="BH88" s="165">
        <f t="shared" si="7"/>
        <v>0</v>
      </c>
      <c r="BI88" s="165">
        <f t="shared" si="8"/>
        <v>0</v>
      </c>
      <c r="BJ88" s="18" t="s">
        <v>80</v>
      </c>
      <c r="BK88" s="165">
        <f t="shared" si="9"/>
        <v>0</v>
      </c>
      <c r="BL88" s="18" t="s">
        <v>158</v>
      </c>
      <c r="BM88" s="164" t="s">
        <v>197</v>
      </c>
    </row>
    <row r="89" spans="1:65" s="2" customFormat="1" ht="16.5" customHeight="1">
      <c r="A89" s="33"/>
      <c r="B89" s="152"/>
      <c r="C89" s="153" t="s">
        <v>177</v>
      </c>
      <c r="D89" s="153" t="s">
        <v>153</v>
      </c>
      <c r="E89" s="154" t="s">
        <v>3036</v>
      </c>
      <c r="F89" s="155" t="s">
        <v>3037</v>
      </c>
      <c r="G89" s="156" t="s">
        <v>1490</v>
      </c>
      <c r="H89" s="157">
        <v>1</v>
      </c>
      <c r="I89" s="158"/>
      <c r="J89" s="159">
        <f t="shared" si="0"/>
        <v>0</v>
      </c>
      <c r="K89" s="155" t="s">
        <v>3</v>
      </c>
      <c r="L89" s="34"/>
      <c r="M89" s="160" t="s">
        <v>3</v>
      </c>
      <c r="N89" s="161" t="s">
        <v>43</v>
      </c>
      <c r="O89" s="54"/>
      <c r="P89" s="162">
        <f t="shared" si="1"/>
        <v>0</v>
      </c>
      <c r="Q89" s="162">
        <v>0</v>
      </c>
      <c r="R89" s="162">
        <f t="shared" si="2"/>
        <v>0</v>
      </c>
      <c r="S89" s="162">
        <v>0</v>
      </c>
      <c r="T89" s="163">
        <f t="shared" si="3"/>
        <v>0</v>
      </c>
      <c r="U89" s="33"/>
      <c r="V89" s="33"/>
      <c r="W89" s="33"/>
      <c r="X89" s="33"/>
      <c r="Y89" s="33"/>
      <c r="Z89" s="33"/>
      <c r="AA89" s="33"/>
      <c r="AB89" s="33"/>
      <c r="AC89" s="33"/>
      <c r="AD89" s="33"/>
      <c r="AE89" s="33"/>
      <c r="AR89" s="164" t="s">
        <v>158</v>
      </c>
      <c r="AT89" s="164" t="s">
        <v>153</v>
      </c>
      <c r="AU89" s="164" t="s">
        <v>80</v>
      </c>
      <c r="AY89" s="18" t="s">
        <v>150</v>
      </c>
      <c r="BE89" s="165">
        <f t="shared" si="4"/>
        <v>0</v>
      </c>
      <c r="BF89" s="165">
        <f t="shared" si="5"/>
        <v>0</v>
      </c>
      <c r="BG89" s="165">
        <f t="shared" si="6"/>
        <v>0</v>
      </c>
      <c r="BH89" s="165">
        <f t="shared" si="7"/>
        <v>0</v>
      </c>
      <c r="BI89" s="165">
        <f t="shared" si="8"/>
        <v>0</v>
      </c>
      <c r="BJ89" s="18" t="s">
        <v>80</v>
      </c>
      <c r="BK89" s="165">
        <f t="shared" si="9"/>
        <v>0</v>
      </c>
      <c r="BL89" s="18" t="s">
        <v>158</v>
      </c>
      <c r="BM89" s="164" t="s">
        <v>208</v>
      </c>
    </row>
    <row r="90" spans="1:65" s="2" customFormat="1" ht="16.5" customHeight="1">
      <c r="A90" s="33"/>
      <c r="B90" s="152"/>
      <c r="C90" s="153" t="s">
        <v>182</v>
      </c>
      <c r="D90" s="153" t="s">
        <v>153</v>
      </c>
      <c r="E90" s="154" t="s">
        <v>3038</v>
      </c>
      <c r="F90" s="155" t="s">
        <v>3039</v>
      </c>
      <c r="G90" s="156" t="s">
        <v>1490</v>
      </c>
      <c r="H90" s="157">
        <v>1</v>
      </c>
      <c r="I90" s="158"/>
      <c r="J90" s="159">
        <f t="shared" si="0"/>
        <v>0</v>
      </c>
      <c r="K90" s="155" t="s">
        <v>3</v>
      </c>
      <c r="L90" s="34"/>
      <c r="M90" s="160" t="s">
        <v>3</v>
      </c>
      <c r="N90" s="161" t="s">
        <v>43</v>
      </c>
      <c r="O90" s="54"/>
      <c r="P90" s="162">
        <f t="shared" si="1"/>
        <v>0</v>
      </c>
      <c r="Q90" s="162">
        <v>0</v>
      </c>
      <c r="R90" s="162">
        <f t="shared" si="2"/>
        <v>0</v>
      </c>
      <c r="S90" s="162">
        <v>0</v>
      </c>
      <c r="T90" s="163">
        <f t="shared" si="3"/>
        <v>0</v>
      </c>
      <c r="U90" s="33"/>
      <c r="V90" s="33"/>
      <c r="W90" s="33"/>
      <c r="X90" s="33"/>
      <c r="Y90" s="33"/>
      <c r="Z90" s="33"/>
      <c r="AA90" s="33"/>
      <c r="AB90" s="33"/>
      <c r="AC90" s="33"/>
      <c r="AD90" s="33"/>
      <c r="AE90" s="33"/>
      <c r="AR90" s="164" t="s">
        <v>158</v>
      </c>
      <c r="AT90" s="164" t="s">
        <v>153</v>
      </c>
      <c r="AU90" s="164" t="s">
        <v>80</v>
      </c>
      <c r="AY90" s="18" t="s">
        <v>150</v>
      </c>
      <c r="BE90" s="165">
        <f t="shared" si="4"/>
        <v>0</v>
      </c>
      <c r="BF90" s="165">
        <f t="shared" si="5"/>
        <v>0</v>
      </c>
      <c r="BG90" s="165">
        <f t="shared" si="6"/>
        <v>0</v>
      </c>
      <c r="BH90" s="165">
        <f t="shared" si="7"/>
        <v>0</v>
      </c>
      <c r="BI90" s="165">
        <f t="shared" si="8"/>
        <v>0</v>
      </c>
      <c r="BJ90" s="18" t="s">
        <v>80</v>
      </c>
      <c r="BK90" s="165">
        <f t="shared" si="9"/>
        <v>0</v>
      </c>
      <c r="BL90" s="18" t="s">
        <v>158</v>
      </c>
      <c r="BM90" s="164" t="s">
        <v>221</v>
      </c>
    </row>
    <row r="91" spans="1:65" s="2" customFormat="1" ht="36" customHeight="1">
      <c r="A91" s="33"/>
      <c r="B91" s="152"/>
      <c r="C91" s="153" t="s">
        <v>190</v>
      </c>
      <c r="D91" s="153" t="s">
        <v>153</v>
      </c>
      <c r="E91" s="154" t="s">
        <v>3040</v>
      </c>
      <c r="F91" s="155" t="s">
        <v>3041</v>
      </c>
      <c r="G91" s="156" t="s">
        <v>1490</v>
      </c>
      <c r="H91" s="157">
        <v>2</v>
      </c>
      <c r="I91" s="158"/>
      <c r="J91" s="159">
        <f t="shared" si="0"/>
        <v>0</v>
      </c>
      <c r="K91" s="155" t="s">
        <v>3</v>
      </c>
      <c r="L91" s="34"/>
      <c r="M91" s="160" t="s">
        <v>3</v>
      </c>
      <c r="N91" s="161" t="s">
        <v>43</v>
      </c>
      <c r="O91" s="54"/>
      <c r="P91" s="162">
        <f t="shared" si="1"/>
        <v>0</v>
      </c>
      <c r="Q91" s="162">
        <v>0</v>
      </c>
      <c r="R91" s="162">
        <f t="shared" si="2"/>
        <v>0</v>
      </c>
      <c r="S91" s="162">
        <v>0</v>
      </c>
      <c r="T91" s="163">
        <f t="shared" si="3"/>
        <v>0</v>
      </c>
      <c r="U91" s="33"/>
      <c r="V91" s="33"/>
      <c r="W91" s="33"/>
      <c r="X91" s="33"/>
      <c r="Y91" s="33"/>
      <c r="Z91" s="33"/>
      <c r="AA91" s="33"/>
      <c r="AB91" s="33"/>
      <c r="AC91" s="33"/>
      <c r="AD91" s="33"/>
      <c r="AE91" s="33"/>
      <c r="AR91" s="164" t="s">
        <v>158</v>
      </c>
      <c r="AT91" s="164" t="s">
        <v>153</v>
      </c>
      <c r="AU91" s="164" t="s">
        <v>80</v>
      </c>
      <c r="AY91" s="18" t="s">
        <v>150</v>
      </c>
      <c r="BE91" s="165">
        <f t="shared" si="4"/>
        <v>0</v>
      </c>
      <c r="BF91" s="165">
        <f t="shared" si="5"/>
        <v>0</v>
      </c>
      <c r="BG91" s="165">
        <f t="shared" si="6"/>
        <v>0</v>
      </c>
      <c r="BH91" s="165">
        <f t="shared" si="7"/>
        <v>0</v>
      </c>
      <c r="BI91" s="165">
        <f t="shared" si="8"/>
        <v>0</v>
      </c>
      <c r="BJ91" s="18" t="s">
        <v>80</v>
      </c>
      <c r="BK91" s="165">
        <f t="shared" si="9"/>
        <v>0</v>
      </c>
      <c r="BL91" s="18" t="s">
        <v>158</v>
      </c>
      <c r="BM91" s="164" t="s">
        <v>237</v>
      </c>
    </row>
    <row r="92" spans="1:65" s="2" customFormat="1" ht="36" customHeight="1">
      <c r="A92" s="33"/>
      <c r="B92" s="152"/>
      <c r="C92" s="153" t="s">
        <v>197</v>
      </c>
      <c r="D92" s="153" t="s">
        <v>153</v>
      </c>
      <c r="E92" s="154" t="s">
        <v>3042</v>
      </c>
      <c r="F92" s="155" t="s">
        <v>3041</v>
      </c>
      <c r="G92" s="156" t="s">
        <v>3</v>
      </c>
      <c r="H92" s="157">
        <v>2</v>
      </c>
      <c r="I92" s="158"/>
      <c r="J92" s="159">
        <f t="shared" si="0"/>
        <v>0</v>
      </c>
      <c r="K92" s="155" t="s">
        <v>3</v>
      </c>
      <c r="L92" s="34"/>
      <c r="M92" s="160" t="s">
        <v>3</v>
      </c>
      <c r="N92" s="161" t="s">
        <v>43</v>
      </c>
      <c r="O92" s="54"/>
      <c r="P92" s="162">
        <f t="shared" si="1"/>
        <v>0</v>
      </c>
      <c r="Q92" s="162">
        <v>0</v>
      </c>
      <c r="R92" s="162">
        <f t="shared" si="2"/>
        <v>0</v>
      </c>
      <c r="S92" s="162">
        <v>0</v>
      </c>
      <c r="T92" s="163">
        <f t="shared" si="3"/>
        <v>0</v>
      </c>
      <c r="U92" s="33"/>
      <c r="V92" s="33"/>
      <c r="W92" s="33"/>
      <c r="X92" s="33"/>
      <c r="Y92" s="33"/>
      <c r="Z92" s="33"/>
      <c r="AA92" s="33"/>
      <c r="AB92" s="33"/>
      <c r="AC92" s="33"/>
      <c r="AD92" s="33"/>
      <c r="AE92" s="33"/>
      <c r="AR92" s="164" t="s">
        <v>158</v>
      </c>
      <c r="AT92" s="164" t="s">
        <v>153</v>
      </c>
      <c r="AU92" s="164" t="s">
        <v>80</v>
      </c>
      <c r="AY92" s="18" t="s">
        <v>150</v>
      </c>
      <c r="BE92" s="165">
        <f t="shared" si="4"/>
        <v>0</v>
      </c>
      <c r="BF92" s="165">
        <f t="shared" si="5"/>
        <v>0</v>
      </c>
      <c r="BG92" s="165">
        <f t="shared" si="6"/>
        <v>0</v>
      </c>
      <c r="BH92" s="165">
        <f t="shared" si="7"/>
        <v>0</v>
      </c>
      <c r="BI92" s="165">
        <f t="shared" si="8"/>
        <v>0</v>
      </c>
      <c r="BJ92" s="18" t="s">
        <v>80</v>
      </c>
      <c r="BK92" s="165">
        <f t="shared" si="9"/>
        <v>0</v>
      </c>
      <c r="BL92" s="18" t="s">
        <v>158</v>
      </c>
      <c r="BM92" s="164" t="s">
        <v>246</v>
      </c>
    </row>
    <row r="93" spans="1:65" s="2" customFormat="1" ht="36" hidden="1" customHeight="1">
      <c r="A93" s="33"/>
      <c r="B93" s="152"/>
      <c r="C93" s="153" t="s">
        <v>203</v>
      </c>
      <c r="D93" s="153" t="s">
        <v>153</v>
      </c>
      <c r="E93" s="154" t="s">
        <v>3043</v>
      </c>
      <c r="F93" s="155" t="s">
        <v>3041</v>
      </c>
      <c r="G93" s="156" t="s">
        <v>1490</v>
      </c>
      <c r="H93" s="157">
        <v>0</v>
      </c>
      <c r="I93" s="158"/>
      <c r="J93" s="159">
        <f t="shared" si="0"/>
        <v>0</v>
      </c>
      <c r="K93" s="155" t="s">
        <v>3</v>
      </c>
      <c r="L93" s="34"/>
      <c r="M93" s="160" t="s">
        <v>3</v>
      </c>
      <c r="N93" s="161" t="s">
        <v>43</v>
      </c>
      <c r="O93" s="54"/>
      <c r="P93" s="162">
        <f t="shared" si="1"/>
        <v>0</v>
      </c>
      <c r="Q93" s="162">
        <v>0</v>
      </c>
      <c r="R93" s="162">
        <f t="shared" si="2"/>
        <v>0</v>
      </c>
      <c r="S93" s="162">
        <v>0</v>
      </c>
      <c r="T93" s="163">
        <f t="shared" si="3"/>
        <v>0</v>
      </c>
      <c r="U93" s="33"/>
      <c r="V93" s="33"/>
      <c r="W93" s="33"/>
      <c r="X93" s="33"/>
      <c r="Y93" s="33"/>
      <c r="Z93" s="33"/>
      <c r="AA93" s="33"/>
      <c r="AB93" s="33"/>
      <c r="AC93" s="33"/>
      <c r="AD93" s="33"/>
      <c r="AE93" s="33"/>
      <c r="AR93" s="164" t="s">
        <v>158</v>
      </c>
      <c r="AT93" s="164" t="s">
        <v>153</v>
      </c>
      <c r="AU93" s="164" t="s">
        <v>80</v>
      </c>
      <c r="AY93" s="18" t="s">
        <v>150</v>
      </c>
      <c r="BE93" s="165">
        <f t="shared" si="4"/>
        <v>0</v>
      </c>
      <c r="BF93" s="165">
        <f t="shared" si="5"/>
        <v>0</v>
      </c>
      <c r="BG93" s="165">
        <f t="shared" si="6"/>
        <v>0</v>
      </c>
      <c r="BH93" s="165">
        <f t="shared" si="7"/>
        <v>0</v>
      </c>
      <c r="BI93" s="165">
        <f t="shared" si="8"/>
        <v>0</v>
      </c>
      <c r="BJ93" s="18" t="s">
        <v>80</v>
      </c>
      <c r="BK93" s="165">
        <f t="shared" si="9"/>
        <v>0</v>
      </c>
      <c r="BL93" s="18" t="s">
        <v>158</v>
      </c>
      <c r="BM93" s="164" t="s">
        <v>257</v>
      </c>
    </row>
    <row r="94" spans="1:65" s="2" customFormat="1" ht="16.5" customHeight="1">
      <c r="A94" s="33"/>
      <c r="B94" s="152"/>
      <c r="C94" s="153" t="s">
        <v>208</v>
      </c>
      <c r="D94" s="153" t="s">
        <v>153</v>
      </c>
      <c r="E94" s="154" t="s">
        <v>3044</v>
      </c>
      <c r="F94" s="155" t="s">
        <v>3045</v>
      </c>
      <c r="G94" s="156" t="s">
        <v>1490</v>
      </c>
      <c r="H94" s="157">
        <v>10</v>
      </c>
      <c r="I94" s="158"/>
      <c r="J94" s="159">
        <f t="shared" si="0"/>
        <v>0</v>
      </c>
      <c r="K94" s="155" t="s">
        <v>3</v>
      </c>
      <c r="L94" s="34"/>
      <c r="M94" s="160" t="s">
        <v>3</v>
      </c>
      <c r="N94" s="161" t="s">
        <v>43</v>
      </c>
      <c r="O94" s="54"/>
      <c r="P94" s="162">
        <f t="shared" si="1"/>
        <v>0</v>
      </c>
      <c r="Q94" s="162">
        <v>0</v>
      </c>
      <c r="R94" s="162">
        <f t="shared" si="2"/>
        <v>0</v>
      </c>
      <c r="S94" s="162">
        <v>0</v>
      </c>
      <c r="T94" s="163">
        <f t="shared" si="3"/>
        <v>0</v>
      </c>
      <c r="U94" s="33"/>
      <c r="V94" s="33"/>
      <c r="W94" s="33"/>
      <c r="X94" s="33"/>
      <c r="Y94" s="33"/>
      <c r="Z94" s="33"/>
      <c r="AA94" s="33"/>
      <c r="AB94" s="33"/>
      <c r="AC94" s="33"/>
      <c r="AD94" s="33"/>
      <c r="AE94" s="33"/>
      <c r="AR94" s="164" t="s">
        <v>158</v>
      </c>
      <c r="AT94" s="164" t="s">
        <v>153</v>
      </c>
      <c r="AU94" s="164" t="s">
        <v>80</v>
      </c>
      <c r="AY94" s="18" t="s">
        <v>150</v>
      </c>
      <c r="BE94" s="165">
        <f t="shared" si="4"/>
        <v>0</v>
      </c>
      <c r="BF94" s="165">
        <f t="shared" si="5"/>
        <v>0</v>
      </c>
      <c r="BG94" s="165">
        <f t="shared" si="6"/>
        <v>0</v>
      </c>
      <c r="BH94" s="165">
        <f t="shared" si="7"/>
        <v>0</v>
      </c>
      <c r="BI94" s="165">
        <f t="shared" si="8"/>
        <v>0</v>
      </c>
      <c r="BJ94" s="18" t="s">
        <v>80</v>
      </c>
      <c r="BK94" s="165">
        <f t="shared" si="9"/>
        <v>0</v>
      </c>
      <c r="BL94" s="18" t="s">
        <v>158</v>
      </c>
      <c r="BM94" s="164" t="s">
        <v>267</v>
      </c>
    </row>
    <row r="95" spans="1:65" s="2" customFormat="1" ht="16.5" customHeight="1">
      <c r="A95" s="33"/>
      <c r="B95" s="152"/>
      <c r="C95" s="153" t="s">
        <v>213</v>
      </c>
      <c r="D95" s="153" t="s">
        <v>153</v>
      </c>
      <c r="E95" s="154" t="s">
        <v>3046</v>
      </c>
      <c r="F95" s="155" t="s">
        <v>3047</v>
      </c>
      <c r="G95" s="156" t="s">
        <v>1490</v>
      </c>
      <c r="H95" s="157">
        <v>2</v>
      </c>
      <c r="I95" s="158"/>
      <c r="J95" s="159">
        <f t="shared" si="0"/>
        <v>0</v>
      </c>
      <c r="K95" s="155" t="s">
        <v>3</v>
      </c>
      <c r="L95" s="34"/>
      <c r="M95" s="160" t="s">
        <v>3</v>
      </c>
      <c r="N95" s="161" t="s">
        <v>43</v>
      </c>
      <c r="O95" s="54"/>
      <c r="P95" s="162">
        <f t="shared" si="1"/>
        <v>0</v>
      </c>
      <c r="Q95" s="162">
        <v>0</v>
      </c>
      <c r="R95" s="162">
        <f t="shared" si="2"/>
        <v>0</v>
      </c>
      <c r="S95" s="162">
        <v>0</v>
      </c>
      <c r="T95" s="163">
        <f t="shared" si="3"/>
        <v>0</v>
      </c>
      <c r="U95" s="33"/>
      <c r="V95" s="33"/>
      <c r="W95" s="33"/>
      <c r="X95" s="33"/>
      <c r="Y95" s="33"/>
      <c r="Z95" s="33"/>
      <c r="AA95" s="33"/>
      <c r="AB95" s="33"/>
      <c r="AC95" s="33"/>
      <c r="AD95" s="33"/>
      <c r="AE95" s="33"/>
      <c r="AR95" s="164" t="s">
        <v>158</v>
      </c>
      <c r="AT95" s="164" t="s">
        <v>153</v>
      </c>
      <c r="AU95" s="164" t="s">
        <v>80</v>
      </c>
      <c r="AY95" s="18" t="s">
        <v>150</v>
      </c>
      <c r="BE95" s="165">
        <f t="shared" si="4"/>
        <v>0</v>
      </c>
      <c r="BF95" s="165">
        <f t="shared" si="5"/>
        <v>0</v>
      </c>
      <c r="BG95" s="165">
        <f t="shared" si="6"/>
        <v>0</v>
      </c>
      <c r="BH95" s="165">
        <f t="shared" si="7"/>
        <v>0</v>
      </c>
      <c r="BI95" s="165">
        <f t="shared" si="8"/>
        <v>0</v>
      </c>
      <c r="BJ95" s="18" t="s">
        <v>80</v>
      </c>
      <c r="BK95" s="165">
        <f t="shared" si="9"/>
        <v>0</v>
      </c>
      <c r="BL95" s="18" t="s">
        <v>158</v>
      </c>
      <c r="BM95" s="164" t="s">
        <v>276</v>
      </c>
    </row>
    <row r="96" spans="1:65" s="2" customFormat="1" ht="16.5" customHeight="1">
      <c r="A96" s="33"/>
      <c r="B96" s="152"/>
      <c r="C96" s="153" t="s">
        <v>221</v>
      </c>
      <c r="D96" s="153" t="s">
        <v>153</v>
      </c>
      <c r="E96" s="154" t="s">
        <v>3048</v>
      </c>
      <c r="F96" s="155" t="s">
        <v>3049</v>
      </c>
      <c r="G96" s="156" t="s">
        <v>1490</v>
      </c>
      <c r="H96" s="157">
        <v>4</v>
      </c>
      <c r="I96" s="158"/>
      <c r="J96" s="159">
        <f t="shared" si="0"/>
        <v>0</v>
      </c>
      <c r="K96" s="155" t="s">
        <v>3</v>
      </c>
      <c r="L96" s="34"/>
      <c r="M96" s="160" t="s">
        <v>3</v>
      </c>
      <c r="N96" s="161" t="s">
        <v>43</v>
      </c>
      <c r="O96" s="54"/>
      <c r="P96" s="162">
        <f t="shared" si="1"/>
        <v>0</v>
      </c>
      <c r="Q96" s="162">
        <v>0</v>
      </c>
      <c r="R96" s="162">
        <f t="shared" si="2"/>
        <v>0</v>
      </c>
      <c r="S96" s="162">
        <v>0</v>
      </c>
      <c r="T96" s="163">
        <f t="shared" si="3"/>
        <v>0</v>
      </c>
      <c r="U96" s="33"/>
      <c r="V96" s="33"/>
      <c r="W96" s="33"/>
      <c r="X96" s="33"/>
      <c r="Y96" s="33"/>
      <c r="Z96" s="33"/>
      <c r="AA96" s="33"/>
      <c r="AB96" s="33"/>
      <c r="AC96" s="33"/>
      <c r="AD96" s="33"/>
      <c r="AE96" s="33"/>
      <c r="AR96" s="164" t="s">
        <v>158</v>
      </c>
      <c r="AT96" s="164" t="s">
        <v>153</v>
      </c>
      <c r="AU96" s="164" t="s">
        <v>80</v>
      </c>
      <c r="AY96" s="18" t="s">
        <v>150</v>
      </c>
      <c r="BE96" s="165">
        <f t="shared" si="4"/>
        <v>0</v>
      </c>
      <c r="BF96" s="165">
        <f t="shared" si="5"/>
        <v>0</v>
      </c>
      <c r="BG96" s="165">
        <f t="shared" si="6"/>
        <v>0</v>
      </c>
      <c r="BH96" s="165">
        <f t="shared" si="7"/>
        <v>0</v>
      </c>
      <c r="BI96" s="165">
        <f t="shared" si="8"/>
        <v>0</v>
      </c>
      <c r="BJ96" s="18" t="s">
        <v>80</v>
      </c>
      <c r="BK96" s="165">
        <f t="shared" si="9"/>
        <v>0</v>
      </c>
      <c r="BL96" s="18" t="s">
        <v>158</v>
      </c>
      <c r="BM96" s="164" t="s">
        <v>290</v>
      </c>
    </row>
    <row r="97" spans="1:65" s="2" customFormat="1" ht="16.5" customHeight="1">
      <c r="A97" s="33"/>
      <c r="B97" s="152"/>
      <c r="C97" s="153" t="s">
        <v>232</v>
      </c>
      <c r="D97" s="153" t="s">
        <v>153</v>
      </c>
      <c r="E97" s="154" t="s">
        <v>3050</v>
      </c>
      <c r="F97" s="155" t="s">
        <v>3051</v>
      </c>
      <c r="G97" s="156" t="s">
        <v>3052</v>
      </c>
      <c r="H97" s="157">
        <v>25</v>
      </c>
      <c r="I97" s="158"/>
      <c r="J97" s="159">
        <f t="shared" si="0"/>
        <v>0</v>
      </c>
      <c r="K97" s="155" t="s">
        <v>3</v>
      </c>
      <c r="L97" s="34"/>
      <c r="M97" s="160" t="s">
        <v>3</v>
      </c>
      <c r="N97" s="161" t="s">
        <v>43</v>
      </c>
      <c r="O97" s="54"/>
      <c r="P97" s="162">
        <f t="shared" si="1"/>
        <v>0</v>
      </c>
      <c r="Q97" s="162">
        <v>0</v>
      </c>
      <c r="R97" s="162">
        <f t="shared" si="2"/>
        <v>0</v>
      </c>
      <c r="S97" s="162">
        <v>0</v>
      </c>
      <c r="T97" s="163">
        <f t="shared" si="3"/>
        <v>0</v>
      </c>
      <c r="U97" s="33"/>
      <c r="V97" s="33"/>
      <c r="W97" s="33"/>
      <c r="X97" s="33"/>
      <c r="Y97" s="33"/>
      <c r="Z97" s="33"/>
      <c r="AA97" s="33"/>
      <c r="AB97" s="33"/>
      <c r="AC97" s="33"/>
      <c r="AD97" s="33"/>
      <c r="AE97" s="33"/>
      <c r="AR97" s="164" t="s">
        <v>158</v>
      </c>
      <c r="AT97" s="164" t="s">
        <v>153</v>
      </c>
      <c r="AU97" s="164" t="s">
        <v>80</v>
      </c>
      <c r="AY97" s="18" t="s">
        <v>150</v>
      </c>
      <c r="BE97" s="165">
        <f t="shared" si="4"/>
        <v>0</v>
      </c>
      <c r="BF97" s="165">
        <f t="shared" si="5"/>
        <v>0</v>
      </c>
      <c r="BG97" s="165">
        <f t="shared" si="6"/>
        <v>0</v>
      </c>
      <c r="BH97" s="165">
        <f t="shared" si="7"/>
        <v>0</v>
      </c>
      <c r="BI97" s="165">
        <f t="shared" si="8"/>
        <v>0</v>
      </c>
      <c r="BJ97" s="18" t="s">
        <v>80</v>
      </c>
      <c r="BK97" s="165">
        <f t="shared" si="9"/>
        <v>0</v>
      </c>
      <c r="BL97" s="18" t="s">
        <v>158</v>
      </c>
      <c r="BM97" s="164" t="s">
        <v>303</v>
      </c>
    </row>
    <row r="98" spans="1:65" s="2" customFormat="1" ht="16.5" customHeight="1">
      <c r="A98" s="33"/>
      <c r="B98" s="152"/>
      <c r="C98" s="153" t="s">
        <v>237</v>
      </c>
      <c r="D98" s="153" t="s">
        <v>153</v>
      </c>
      <c r="E98" s="154" t="s">
        <v>3053</v>
      </c>
      <c r="F98" s="155" t="s">
        <v>3054</v>
      </c>
      <c r="G98" s="156" t="s">
        <v>200</v>
      </c>
      <c r="H98" s="157">
        <v>45</v>
      </c>
      <c r="I98" s="158"/>
      <c r="J98" s="159">
        <f t="shared" si="0"/>
        <v>0</v>
      </c>
      <c r="K98" s="155" t="s">
        <v>3</v>
      </c>
      <c r="L98" s="34"/>
      <c r="M98" s="160" t="s">
        <v>3</v>
      </c>
      <c r="N98" s="161" t="s">
        <v>43</v>
      </c>
      <c r="O98" s="54"/>
      <c r="P98" s="162">
        <f t="shared" si="1"/>
        <v>0</v>
      </c>
      <c r="Q98" s="162">
        <v>0</v>
      </c>
      <c r="R98" s="162">
        <f t="shared" si="2"/>
        <v>0</v>
      </c>
      <c r="S98" s="162">
        <v>0</v>
      </c>
      <c r="T98" s="163">
        <f t="shared" si="3"/>
        <v>0</v>
      </c>
      <c r="U98" s="33"/>
      <c r="V98" s="33"/>
      <c r="W98" s="33"/>
      <c r="X98" s="33"/>
      <c r="Y98" s="33"/>
      <c r="Z98" s="33"/>
      <c r="AA98" s="33"/>
      <c r="AB98" s="33"/>
      <c r="AC98" s="33"/>
      <c r="AD98" s="33"/>
      <c r="AE98" s="33"/>
      <c r="AR98" s="164" t="s">
        <v>158</v>
      </c>
      <c r="AT98" s="164" t="s">
        <v>153</v>
      </c>
      <c r="AU98" s="164" t="s">
        <v>80</v>
      </c>
      <c r="AY98" s="18" t="s">
        <v>150</v>
      </c>
      <c r="BE98" s="165">
        <f t="shared" si="4"/>
        <v>0</v>
      </c>
      <c r="BF98" s="165">
        <f t="shared" si="5"/>
        <v>0</v>
      </c>
      <c r="BG98" s="165">
        <f t="shared" si="6"/>
        <v>0</v>
      </c>
      <c r="BH98" s="165">
        <f t="shared" si="7"/>
        <v>0</v>
      </c>
      <c r="BI98" s="165">
        <f t="shared" si="8"/>
        <v>0</v>
      </c>
      <c r="BJ98" s="18" t="s">
        <v>80</v>
      </c>
      <c r="BK98" s="165">
        <f t="shared" si="9"/>
        <v>0</v>
      </c>
      <c r="BL98" s="18" t="s">
        <v>158</v>
      </c>
      <c r="BM98" s="164" t="s">
        <v>334</v>
      </c>
    </row>
    <row r="99" spans="1:65" s="2" customFormat="1" ht="16.5" customHeight="1">
      <c r="A99" s="33"/>
      <c r="B99" s="152"/>
      <c r="C99" s="153" t="s">
        <v>9</v>
      </c>
      <c r="D99" s="153" t="s">
        <v>153</v>
      </c>
      <c r="E99" s="154" t="s">
        <v>3055</v>
      </c>
      <c r="F99" s="155" t="s">
        <v>3056</v>
      </c>
      <c r="G99" s="156" t="s">
        <v>200</v>
      </c>
      <c r="H99" s="157">
        <v>8</v>
      </c>
      <c r="I99" s="158"/>
      <c r="J99" s="159">
        <f t="shared" si="0"/>
        <v>0</v>
      </c>
      <c r="K99" s="155" t="s">
        <v>3</v>
      </c>
      <c r="L99" s="34"/>
      <c r="M99" s="160" t="s">
        <v>3</v>
      </c>
      <c r="N99" s="161" t="s">
        <v>43</v>
      </c>
      <c r="O99" s="54"/>
      <c r="P99" s="162">
        <f t="shared" si="1"/>
        <v>0</v>
      </c>
      <c r="Q99" s="162">
        <v>0</v>
      </c>
      <c r="R99" s="162">
        <f t="shared" si="2"/>
        <v>0</v>
      </c>
      <c r="S99" s="162">
        <v>0</v>
      </c>
      <c r="T99" s="163">
        <f t="shared" si="3"/>
        <v>0</v>
      </c>
      <c r="U99" s="33"/>
      <c r="V99" s="33"/>
      <c r="W99" s="33"/>
      <c r="X99" s="33"/>
      <c r="Y99" s="33"/>
      <c r="Z99" s="33"/>
      <c r="AA99" s="33"/>
      <c r="AB99" s="33"/>
      <c r="AC99" s="33"/>
      <c r="AD99" s="33"/>
      <c r="AE99" s="33"/>
      <c r="AR99" s="164" t="s">
        <v>158</v>
      </c>
      <c r="AT99" s="164" t="s">
        <v>153</v>
      </c>
      <c r="AU99" s="164" t="s">
        <v>80</v>
      </c>
      <c r="AY99" s="18" t="s">
        <v>150</v>
      </c>
      <c r="BE99" s="165">
        <f t="shared" si="4"/>
        <v>0</v>
      </c>
      <c r="BF99" s="165">
        <f t="shared" si="5"/>
        <v>0</v>
      </c>
      <c r="BG99" s="165">
        <f t="shared" si="6"/>
        <v>0</v>
      </c>
      <c r="BH99" s="165">
        <f t="shared" si="7"/>
        <v>0</v>
      </c>
      <c r="BI99" s="165">
        <f t="shared" si="8"/>
        <v>0</v>
      </c>
      <c r="BJ99" s="18" t="s">
        <v>80</v>
      </c>
      <c r="BK99" s="165">
        <f t="shared" si="9"/>
        <v>0</v>
      </c>
      <c r="BL99" s="18" t="s">
        <v>158</v>
      </c>
      <c r="BM99" s="164" t="s">
        <v>405</v>
      </c>
    </row>
    <row r="100" spans="1:65" s="2" customFormat="1" ht="16.5" customHeight="1">
      <c r="A100" s="33"/>
      <c r="B100" s="152"/>
      <c r="C100" s="153" t="s">
        <v>246</v>
      </c>
      <c r="D100" s="153" t="s">
        <v>153</v>
      </c>
      <c r="E100" s="154" t="s">
        <v>3057</v>
      </c>
      <c r="F100" s="155" t="s">
        <v>3058</v>
      </c>
      <c r="G100" s="156" t="s">
        <v>200</v>
      </c>
      <c r="H100" s="157">
        <v>15</v>
      </c>
      <c r="I100" s="158"/>
      <c r="J100" s="159">
        <f t="shared" si="0"/>
        <v>0</v>
      </c>
      <c r="K100" s="155" t="s">
        <v>3</v>
      </c>
      <c r="L100" s="34"/>
      <c r="M100" s="160" t="s">
        <v>3</v>
      </c>
      <c r="N100" s="161" t="s">
        <v>43</v>
      </c>
      <c r="O100" s="54"/>
      <c r="P100" s="162">
        <f t="shared" si="1"/>
        <v>0</v>
      </c>
      <c r="Q100" s="162">
        <v>0</v>
      </c>
      <c r="R100" s="162">
        <f t="shared" si="2"/>
        <v>0</v>
      </c>
      <c r="S100" s="162">
        <v>0</v>
      </c>
      <c r="T100" s="163">
        <f t="shared" si="3"/>
        <v>0</v>
      </c>
      <c r="U100" s="33"/>
      <c r="V100" s="33"/>
      <c r="W100" s="33"/>
      <c r="X100" s="33"/>
      <c r="Y100" s="33"/>
      <c r="Z100" s="33"/>
      <c r="AA100" s="33"/>
      <c r="AB100" s="33"/>
      <c r="AC100" s="33"/>
      <c r="AD100" s="33"/>
      <c r="AE100" s="33"/>
      <c r="AR100" s="164" t="s">
        <v>158</v>
      </c>
      <c r="AT100" s="164" t="s">
        <v>153</v>
      </c>
      <c r="AU100" s="164" t="s">
        <v>80</v>
      </c>
      <c r="AY100" s="18" t="s">
        <v>150</v>
      </c>
      <c r="BE100" s="165">
        <f t="shared" si="4"/>
        <v>0</v>
      </c>
      <c r="BF100" s="165">
        <f t="shared" si="5"/>
        <v>0</v>
      </c>
      <c r="BG100" s="165">
        <f t="shared" si="6"/>
        <v>0</v>
      </c>
      <c r="BH100" s="165">
        <f t="shared" si="7"/>
        <v>0</v>
      </c>
      <c r="BI100" s="165">
        <f t="shared" si="8"/>
        <v>0</v>
      </c>
      <c r="BJ100" s="18" t="s">
        <v>80</v>
      </c>
      <c r="BK100" s="165">
        <f t="shared" si="9"/>
        <v>0</v>
      </c>
      <c r="BL100" s="18" t="s">
        <v>158</v>
      </c>
      <c r="BM100" s="164" t="s">
        <v>434</v>
      </c>
    </row>
    <row r="101" spans="1:65" s="2" customFormat="1" ht="16.5" customHeight="1">
      <c r="A101" s="33"/>
      <c r="B101" s="152"/>
      <c r="C101" s="153" t="s">
        <v>252</v>
      </c>
      <c r="D101" s="153" t="s">
        <v>153</v>
      </c>
      <c r="E101" s="154" t="s">
        <v>3059</v>
      </c>
      <c r="F101" s="155" t="s">
        <v>3060</v>
      </c>
      <c r="G101" s="156" t="s">
        <v>200</v>
      </c>
      <c r="H101" s="157">
        <v>5</v>
      </c>
      <c r="I101" s="158"/>
      <c r="J101" s="159">
        <f t="shared" si="0"/>
        <v>0</v>
      </c>
      <c r="K101" s="155" t="s">
        <v>3</v>
      </c>
      <c r="L101" s="34"/>
      <c r="M101" s="160" t="s">
        <v>3</v>
      </c>
      <c r="N101" s="161" t="s">
        <v>43</v>
      </c>
      <c r="O101" s="54"/>
      <c r="P101" s="162">
        <f t="shared" si="1"/>
        <v>0</v>
      </c>
      <c r="Q101" s="162">
        <v>0</v>
      </c>
      <c r="R101" s="162">
        <f t="shared" si="2"/>
        <v>0</v>
      </c>
      <c r="S101" s="162">
        <v>0</v>
      </c>
      <c r="T101" s="163">
        <f t="shared" si="3"/>
        <v>0</v>
      </c>
      <c r="U101" s="33"/>
      <c r="V101" s="33"/>
      <c r="W101" s="33"/>
      <c r="X101" s="33"/>
      <c r="Y101" s="33"/>
      <c r="Z101" s="33"/>
      <c r="AA101" s="33"/>
      <c r="AB101" s="33"/>
      <c r="AC101" s="33"/>
      <c r="AD101" s="33"/>
      <c r="AE101" s="33"/>
      <c r="AR101" s="164" t="s">
        <v>158</v>
      </c>
      <c r="AT101" s="164" t="s">
        <v>153</v>
      </c>
      <c r="AU101" s="164" t="s">
        <v>80</v>
      </c>
      <c r="AY101" s="18" t="s">
        <v>150</v>
      </c>
      <c r="BE101" s="165">
        <f t="shared" si="4"/>
        <v>0</v>
      </c>
      <c r="BF101" s="165">
        <f t="shared" si="5"/>
        <v>0</v>
      </c>
      <c r="BG101" s="165">
        <f t="shared" si="6"/>
        <v>0</v>
      </c>
      <c r="BH101" s="165">
        <f t="shared" si="7"/>
        <v>0</v>
      </c>
      <c r="BI101" s="165">
        <f t="shared" si="8"/>
        <v>0</v>
      </c>
      <c r="BJ101" s="18" t="s">
        <v>80</v>
      </c>
      <c r="BK101" s="165">
        <f t="shared" si="9"/>
        <v>0</v>
      </c>
      <c r="BL101" s="18" t="s">
        <v>158</v>
      </c>
      <c r="BM101" s="164" t="s">
        <v>448</v>
      </c>
    </row>
    <row r="102" spans="1:65" s="2" customFormat="1" ht="36" customHeight="1">
      <c r="A102" s="33"/>
      <c r="B102" s="152"/>
      <c r="C102" s="153" t="s">
        <v>257</v>
      </c>
      <c r="D102" s="153" t="s">
        <v>153</v>
      </c>
      <c r="E102" s="154" t="s">
        <v>3061</v>
      </c>
      <c r="F102" s="155" t="s">
        <v>3062</v>
      </c>
      <c r="G102" s="156" t="s">
        <v>200</v>
      </c>
      <c r="H102" s="157">
        <v>35</v>
      </c>
      <c r="I102" s="158"/>
      <c r="J102" s="159">
        <f t="shared" si="0"/>
        <v>0</v>
      </c>
      <c r="K102" s="155" t="s">
        <v>3</v>
      </c>
      <c r="L102" s="34"/>
      <c r="M102" s="160" t="s">
        <v>3</v>
      </c>
      <c r="N102" s="161" t="s">
        <v>43</v>
      </c>
      <c r="O102" s="54"/>
      <c r="P102" s="162">
        <f t="shared" si="1"/>
        <v>0</v>
      </c>
      <c r="Q102" s="162">
        <v>0</v>
      </c>
      <c r="R102" s="162">
        <f t="shared" si="2"/>
        <v>0</v>
      </c>
      <c r="S102" s="162">
        <v>0</v>
      </c>
      <c r="T102" s="163">
        <f t="shared" si="3"/>
        <v>0</v>
      </c>
      <c r="U102" s="33"/>
      <c r="V102" s="33"/>
      <c r="W102" s="33"/>
      <c r="X102" s="33"/>
      <c r="Y102" s="33"/>
      <c r="Z102" s="33"/>
      <c r="AA102" s="33"/>
      <c r="AB102" s="33"/>
      <c r="AC102" s="33"/>
      <c r="AD102" s="33"/>
      <c r="AE102" s="33"/>
      <c r="AR102" s="164" t="s">
        <v>158</v>
      </c>
      <c r="AT102" s="164" t="s">
        <v>153</v>
      </c>
      <c r="AU102" s="164" t="s">
        <v>80</v>
      </c>
      <c r="AY102" s="18" t="s">
        <v>150</v>
      </c>
      <c r="BE102" s="165">
        <f t="shared" si="4"/>
        <v>0</v>
      </c>
      <c r="BF102" s="165">
        <f t="shared" si="5"/>
        <v>0</v>
      </c>
      <c r="BG102" s="165">
        <f t="shared" si="6"/>
        <v>0</v>
      </c>
      <c r="BH102" s="165">
        <f t="shared" si="7"/>
        <v>0</v>
      </c>
      <c r="BI102" s="165">
        <f t="shared" si="8"/>
        <v>0</v>
      </c>
      <c r="BJ102" s="18" t="s">
        <v>80</v>
      </c>
      <c r="BK102" s="165">
        <f t="shared" si="9"/>
        <v>0</v>
      </c>
      <c r="BL102" s="18" t="s">
        <v>158</v>
      </c>
      <c r="BM102" s="164" t="s">
        <v>459</v>
      </c>
    </row>
    <row r="103" spans="1:65" s="2" customFormat="1" ht="24" customHeight="1">
      <c r="A103" s="33"/>
      <c r="B103" s="152"/>
      <c r="C103" s="153" t="s">
        <v>262</v>
      </c>
      <c r="D103" s="153" t="s">
        <v>153</v>
      </c>
      <c r="E103" s="154" t="s">
        <v>3063</v>
      </c>
      <c r="F103" s="155" t="s">
        <v>3064</v>
      </c>
      <c r="G103" s="156" t="s">
        <v>1770</v>
      </c>
      <c r="H103" s="157">
        <v>1</v>
      </c>
      <c r="I103" s="158"/>
      <c r="J103" s="159">
        <f t="shared" si="0"/>
        <v>0</v>
      </c>
      <c r="K103" s="155" t="s">
        <v>3</v>
      </c>
      <c r="L103" s="34"/>
      <c r="M103" s="160" t="s">
        <v>3</v>
      </c>
      <c r="N103" s="161" t="s">
        <v>43</v>
      </c>
      <c r="O103" s="54"/>
      <c r="P103" s="162">
        <f t="shared" si="1"/>
        <v>0</v>
      </c>
      <c r="Q103" s="162">
        <v>0</v>
      </c>
      <c r="R103" s="162">
        <f t="shared" si="2"/>
        <v>0</v>
      </c>
      <c r="S103" s="162">
        <v>0</v>
      </c>
      <c r="T103" s="163">
        <f t="shared" si="3"/>
        <v>0</v>
      </c>
      <c r="U103" s="33"/>
      <c r="V103" s="33"/>
      <c r="W103" s="33"/>
      <c r="X103" s="33"/>
      <c r="Y103" s="33"/>
      <c r="Z103" s="33"/>
      <c r="AA103" s="33"/>
      <c r="AB103" s="33"/>
      <c r="AC103" s="33"/>
      <c r="AD103" s="33"/>
      <c r="AE103" s="33"/>
      <c r="AR103" s="164" t="s">
        <v>158</v>
      </c>
      <c r="AT103" s="164" t="s">
        <v>153</v>
      </c>
      <c r="AU103" s="164" t="s">
        <v>80</v>
      </c>
      <c r="AY103" s="18" t="s">
        <v>150</v>
      </c>
      <c r="BE103" s="165">
        <f t="shared" si="4"/>
        <v>0</v>
      </c>
      <c r="BF103" s="165">
        <f t="shared" si="5"/>
        <v>0</v>
      </c>
      <c r="BG103" s="165">
        <f t="shared" si="6"/>
        <v>0</v>
      </c>
      <c r="BH103" s="165">
        <f t="shared" si="7"/>
        <v>0</v>
      </c>
      <c r="BI103" s="165">
        <f t="shared" si="8"/>
        <v>0</v>
      </c>
      <c r="BJ103" s="18" t="s">
        <v>80</v>
      </c>
      <c r="BK103" s="165">
        <f t="shared" si="9"/>
        <v>0</v>
      </c>
      <c r="BL103" s="18" t="s">
        <v>158</v>
      </c>
      <c r="BM103" s="164" t="s">
        <v>469</v>
      </c>
    </row>
    <row r="104" spans="1:65" s="12" customFormat="1" ht="25.9" hidden="1" customHeight="1">
      <c r="B104" s="139"/>
      <c r="D104" s="140" t="s">
        <v>71</v>
      </c>
      <c r="E104" s="141" t="s">
        <v>1514</v>
      </c>
      <c r="F104" s="141" t="s">
        <v>3065</v>
      </c>
      <c r="I104" s="142"/>
      <c r="J104" s="143">
        <f>BK104</f>
        <v>0</v>
      </c>
      <c r="L104" s="139"/>
      <c r="M104" s="144"/>
      <c r="N104" s="145"/>
      <c r="O104" s="145"/>
      <c r="P104" s="146">
        <f>SUM(P105:P107)</f>
        <v>0</v>
      </c>
      <c r="Q104" s="145"/>
      <c r="R104" s="146">
        <f>SUM(R105:R107)</f>
        <v>0</v>
      </c>
      <c r="S104" s="145"/>
      <c r="T104" s="147">
        <f>SUM(T105:T107)</f>
        <v>0</v>
      </c>
      <c r="AR104" s="140" t="s">
        <v>80</v>
      </c>
      <c r="AT104" s="148" t="s">
        <v>71</v>
      </c>
      <c r="AU104" s="148" t="s">
        <v>72</v>
      </c>
      <c r="AY104" s="140" t="s">
        <v>150</v>
      </c>
      <c r="BK104" s="149">
        <f>SUM(BK105:BK107)</f>
        <v>0</v>
      </c>
    </row>
    <row r="105" spans="1:65" s="2" customFormat="1" ht="24" hidden="1" customHeight="1">
      <c r="A105" s="33"/>
      <c r="B105" s="152"/>
      <c r="C105" s="153" t="s">
        <v>267</v>
      </c>
      <c r="D105" s="153" t="s">
        <v>153</v>
      </c>
      <c r="E105" s="154" t="s">
        <v>3066</v>
      </c>
      <c r="F105" s="155" t="s">
        <v>3067</v>
      </c>
      <c r="G105" s="156" t="s">
        <v>1490</v>
      </c>
      <c r="H105" s="157">
        <v>0</v>
      </c>
      <c r="I105" s="158"/>
      <c r="J105" s="159">
        <f>ROUND(I105*H105,2)</f>
        <v>0</v>
      </c>
      <c r="K105" s="155" t="s">
        <v>3</v>
      </c>
      <c r="L105" s="34"/>
      <c r="M105" s="160" t="s">
        <v>3</v>
      </c>
      <c r="N105" s="161" t="s">
        <v>43</v>
      </c>
      <c r="O105" s="54"/>
      <c r="P105" s="162">
        <f>O105*H105</f>
        <v>0</v>
      </c>
      <c r="Q105" s="162">
        <v>0</v>
      </c>
      <c r="R105" s="162">
        <f>Q105*H105</f>
        <v>0</v>
      </c>
      <c r="S105" s="162">
        <v>0</v>
      </c>
      <c r="T105" s="163">
        <f>S105*H105</f>
        <v>0</v>
      </c>
      <c r="U105" s="33"/>
      <c r="V105" s="33"/>
      <c r="W105" s="33"/>
      <c r="X105" s="33"/>
      <c r="Y105" s="33"/>
      <c r="Z105" s="33"/>
      <c r="AA105" s="33"/>
      <c r="AB105" s="33"/>
      <c r="AC105" s="33"/>
      <c r="AD105" s="33"/>
      <c r="AE105" s="33"/>
      <c r="AR105" s="164" t="s">
        <v>158</v>
      </c>
      <c r="AT105" s="164" t="s">
        <v>153</v>
      </c>
      <c r="AU105" s="164" t="s">
        <v>80</v>
      </c>
      <c r="AY105" s="18" t="s">
        <v>150</v>
      </c>
      <c r="BE105" s="165">
        <f>IF(N105="základní",J105,0)</f>
        <v>0</v>
      </c>
      <c r="BF105" s="165">
        <f>IF(N105="snížená",J105,0)</f>
        <v>0</v>
      </c>
      <c r="BG105" s="165">
        <f>IF(N105="zákl. přenesená",J105,0)</f>
        <v>0</v>
      </c>
      <c r="BH105" s="165">
        <f>IF(N105="sníž. přenesená",J105,0)</f>
        <v>0</v>
      </c>
      <c r="BI105" s="165">
        <f>IF(N105="nulová",J105,0)</f>
        <v>0</v>
      </c>
      <c r="BJ105" s="18" t="s">
        <v>80</v>
      </c>
      <c r="BK105" s="165">
        <f>ROUND(I105*H105,2)</f>
        <v>0</v>
      </c>
      <c r="BL105" s="18" t="s">
        <v>158</v>
      </c>
      <c r="BM105" s="164" t="s">
        <v>477</v>
      </c>
    </row>
    <row r="106" spans="1:65" s="2" customFormat="1" ht="16.5" hidden="1" customHeight="1">
      <c r="A106" s="33"/>
      <c r="B106" s="152"/>
      <c r="C106" s="153" t="s">
        <v>8</v>
      </c>
      <c r="D106" s="153" t="s">
        <v>153</v>
      </c>
      <c r="E106" s="154" t="s">
        <v>3068</v>
      </c>
      <c r="F106" s="155" t="s">
        <v>3069</v>
      </c>
      <c r="G106" s="156" t="s">
        <v>1770</v>
      </c>
      <c r="H106" s="157">
        <v>0</v>
      </c>
      <c r="I106" s="158"/>
      <c r="J106" s="159">
        <f>ROUND(I106*H106,2)</f>
        <v>0</v>
      </c>
      <c r="K106" s="155" t="s">
        <v>3</v>
      </c>
      <c r="L106" s="34"/>
      <c r="M106" s="160" t="s">
        <v>3</v>
      </c>
      <c r="N106" s="161" t="s">
        <v>43</v>
      </c>
      <c r="O106" s="54"/>
      <c r="P106" s="162">
        <f>O106*H106</f>
        <v>0</v>
      </c>
      <c r="Q106" s="162">
        <v>0</v>
      </c>
      <c r="R106" s="162">
        <f>Q106*H106</f>
        <v>0</v>
      </c>
      <c r="S106" s="162">
        <v>0</v>
      </c>
      <c r="T106" s="163">
        <f>S106*H106</f>
        <v>0</v>
      </c>
      <c r="U106" s="33"/>
      <c r="V106" s="33"/>
      <c r="W106" s="33"/>
      <c r="X106" s="33"/>
      <c r="Y106" s="33"/>
      <c r="Z106" s="33"/>
      <c r="AA106" s="33"/>
      <c r="AB106" s="33"/>
      <c r="AC106" s="33"/>
      <c r="AD106" s="33"/>
      <c r="AE106" s="33"/>
      <c r="AR106" s="164" t="s">
        <v>158</v>
      </c>
      <c r="AT106" s="164" t="s">
        <v>153</v>
      </c>
      <c r="AU106" s="164" t="s">
        <v>80</v>
      </c>
      <c r="AY106" s="18" t="s">
        <v>150</v>
      </c>
      <c r="BE106" s="165">
        <f>IF(N106="základní",J106,0)</f>
        <v>0</v>
      </c>
      <c r="BF106" s="165">
        <f>IF(N106="snížená",J106,0)</f>
        <v>0</v>
      </c>
      <c r="BG106" s="165">
        <f>IF(N106="zákl. přenesená",J106,0)</f>
        <v>0</v>
      </c>
      <c r="BH106" s="165">
        <f>IF(N106="sníž. přenesená",J106,0)</f>
        <v>0</v>
      </c>
      <c r="BI106" s="165">
        <f>IF(N106="nulová",J106,0)</f>
        <v>0</v>
      </c>
      <c r="BJ106" s="18" t="s">
        <v>80</v>
      </c>
      <c r="BK106" s="165">
        <f>ROUND(I106*H106,2)</f>
        <v>0</v>
      </c>
      <c r="BL106" s="18" t="s">
        <v>158</v>
      </c>
      <c r="BM106" s="164" t="s">
        <v>488</v>
      </c>
    </row>
    <row r="107" spans="1:65" s="2" customFormat="1" ht="24" hidden="1" customHeight="1">
      <c r="A107" s="33"/>
      <c r="B107" s="152"/>
      <c r="C107" s="153" t="s">
        <v>276</v>
      </c>
      <c r="D107" s="153" t="s">
        <v>153</v>
      </c>
      <c r="E107" s="154" t="s">
        <v>3070</v>
      </c>
      <c r="F107" s="155" t="s">
        <v>3071</v>
      </c>
      <c r="G107" s="156" t="s">
        <v>1770</v>
      </c>
      <c r="H107" s="157">
        <v>0</v>
      </c>
      <c r="I107" s="158"/>
      <c r="J107" s="159">
        <f>ROUND(I107*H107,2)</f>
        <v>0</v>
      </c>
      <c r="K107" s="155" t="s">
        <v>3</v>
      </c>
      <c r="L107" s="34"/>
      <c r="M107" s="160" t="s">
        <v>3</v>
      </c>
      <c r="N107" s="161" t="s">
        <v>43</v>
      </c>
      <c r="O107" s="54"/>
      <c r="P107" s="162">
        <f>O107*H107</f>
        <v>0</v>
      </c>
      <c r="Q107" s="162">
        <v>0</v>
      </c>
      <c r="R107" s="162">
        <f>Q107*H107</f>
        <v>0</v>
      </c>
      <c r="S107" s="162">
        <v>0</v>
      </c>
      <c r="T107" s="163">
        <f>S107*H107</f>
        <v>0</v>
      </c>
      <c r="U107" s="33"/>
      <c r="V107" s="33"/>
      <c r="W107" s="33"/>
      <c r="X107" s="33"/>
      <c r="Y107" s="33"/>
      <c r="Z107" s="33"/>
      <c r="AA107" s="33"/>
      <c r="AB107" s="33"/>
      <c r="AC107" s="33"/>
      <c r="AD107" s="33"/>
      <c r="AE107" s="33"/>
      <c r="AR107" s="164" t="s">
        <v>158</v>
      </c>
      <c r="AT107" s="164" t="s">
        <v>153</v>
      </c>
      <c r="AU107" s="164" t="s">
        <v>80</v>
      </c>
      <c r="AY107" s="18" t="s">
        <v>150</v>
      </c>
      <c r="BE107" s="165">
        <f>IF(N107="základní",J107,0)</f>
        <v>0</v>
      </c>
      <c r="BF107" s="165">
        <f>IF(N107="snížená",J107,0)</f>
        <v>0</v>
      </c>
      <c r="BG107" s="165">
        <f>IF(N107="zákl. přenesená",J107,0)</f>
        <v>0</v>
      </c>
      <c r="BH107" s="165">
        <f>IF(N107="sníž. přenesená",J107,0)</f>
        <v>0</v>
      </c>
      <c r="BI107" s="165">
        <f>IF(N107="nulová",J107,0)</f>
        <v>0</v>
      </c>
      <c r="BJ107" s="18" t="s">
        <v>80</v>
      </c>
      <c r="BK107" s="165">
        <f>ROUND(I107*H107,2)</f>
        <v>0</v>
      </c>
      <c r="BL107" s="18" t="s">
        <v>158</v>
      </c>
      <c r="BM107" s="164" t="s">
        <v>499</v>
      </c>
    </row>
    <row r="108" spans="1:65" s="12" customFormat="1" ht="25.9" customHeight="1">
      <c r="B108" s="139"/>
      <c r="D108" s="140" t="s">
        <v>71</v>
      </c>
      <c r="E108" s="141" t="s">
        <v>1534</v>
      </c>
      <c r="F108" s="141" t="s">
        <v>3072</v>
      </c>
      <c r="I108" s="142"/>
      <c r="J108" s="143">
        <f>BK108</f>
        <v>0</v>
      </c>
      <c r="L108" s="139"/>
      <c r="M108" s="144"/>
      <c r="N108" s="145"/>
      <c r="O108" s="145"/>
      <c r="P108" s="146">
        <f>SUM(P109:P124)</f>
        <v>0</v>
      </c>
      <c r="Q108" s="145"/>
      <c r="R108" s="146">
        <f>SUM(R109:R124)</f>
        <v>0</v>
      </c>
      <c r="S108" s="145"/>
      <c r="T108" s="147">
        <f>SUM(T109:T124)</f>
        <v>0</v>
      </c>
      <c r="AR108" s="140" t="s">
        <v>80</v>
      </c>
      <c r="AT108" s="148" t="s">
        <v>71</v>
      </c>
      <c r="AU108" s="148" t="s">
        <v>72</v>
      </c>
      <c r="AY108" s="140" t="s">
        <v>150</v>
      </c>
      <c r="BK108" s="149">
        <f>SUM(BK109:BK124)</f>
        <v>0</v>
      </c>
    </row>
    <row r="109" spans="1:65" s="2" customFormat="1" ht="36" customHeight="1">
      <c r="A109" s="33"/>
      <c r="B109" s="152"/>
      <c r="C109" s="153" t="s">
        <v>284</v>
      </c>
      <c r="D109" s="153" t="s">
        <v>153</v>
      </c>
      <c r="E109" s="154" t="s">
        <v>3335</v>
      </c>
      <c r="F109" s="155" t="s">
        <v>3073</v>
      </c>
      <c r="G109" s="156" t="s">
        <v>1490</v>
      </c>
      <c r="H109" s="157">
        <v>2</v>
      </c>
      <c r="I109" s="158"/>
      <c r="J109" s="159">
        <f t="shared" ref="J109:J124" si="10">ROUND(I109*H109,2)</f>
        <v>0</v>
      </c>
      <c r="K109" s="155" t="s">
        <v>3</v>
      </c>
      <c r="L109" s="34"/>
      <c r="M109" s="160" t="s">
        <v>3</v>
      </c>
      <c r="N109" s="161" t="s">
        <v>43</v>
      </c>
      <c r="O109" s="54"/>
      <c r="P109" s="162">
        <f t="shared" ref="P109:P124" si="11">O109*H109</f>
        <v>0</v>
      </c>
      <c r="Q109" s="162">
        <v>0</v>
      </c>
      <c r="R109" s="162">
        <f t="shared" ref="R109:R124" si="12">Q109*H109</f>
        <v>0</v>
      </c>
      <c r="S109" s="162">
        <v>0</v>
      </c>
      <c r="T109" s="163">
        <f t="shared" ref="T109:T124" si="13">S109*H109</f>
        <v>0</v>
      </c>
      <c r="U109" s="33"/>
      <c r="V109" s="33"/>
      <c r="W109" s="33"/>
      <c r="X109" s="33"/>
      <c r="Y109" s="33"/>
      <c r="Z109" s="33"/>
      <c r="AA109" s="33"/>
      <c r="AB109" s="33"/>
      <c r="AC109" s="33"/>
      <c r="AD109" s="33"/>
      <c r="AE109" s="33"/>
      <c r="AR109" s="164" t="s">
        <v>158</v>
      </c>
      <c r="AT109" s="164" t="s">
        <v>153</v>
      </c>
      <c r="AU109" s="164" t="s">
        <v>80</v>
      </c>
      <c r="AY109" s="18" t="s">
        <v>150</v>
      </c>
      <c r="BE109" s="165">
        <f t="shared" ref="BE109:BE124" si="14">IF(N109="základní",J109,0)</f>
        <v>0</v>
      </c>
      <c r="BF109" s="165">
        <f t="shared" ref="BF109:BF124" si="15">IF(N109="snížená",J109,0)</f>
        <v>0</v>
      </c>
      <c r="BG109" s="165">
        <f t="shared" ref="BG109:BG124" si="16">IF(N109="zákl. přenesená",J109,0)</f>
        <v>0</v>
      </c>
      <c r="BH109" s="165">
        <f t="shared" ref="BH109:BH124" si="17">IF(N109="sníž. přenesená",J109,0)</f>
        <v>0</v>
      </c>
      <c r="BI109" s="165">
        <f t="shared" ref="BI109:BI124" si="18">IF(N109="nulová",J109,0)</f>
        <v>0</v>
      </c>
      <c r="BJ109" s="18" t="s">
        <v>80</v>
      </c>
      <c r="BK109" s="165">
        <f t="shared" ref="BK109:BK124" si="19">ROUND(I109*H109,2)</f>
        <v>0</v>
      </c>
      <c r="BL109" s="18" t="s">
        <v>158</v>
      </c>
      <c r="BM109" s="164" t="s">
        <v>507</v>
      </c>
    </row>
    <row r="110" spans="1:65" s="2" customFormat="1" ht="36" customHeight="1">
      <c r="A110" s="33"/>
      <c r="B110" s="152"/>
      <c r="C110" s="153" t="s">
        <v>290</v>
      </c>
      <c r="D110" s="153" t="s">
        <v>153</v>
      </c>
      <c r="E110" s="154" t="s">
        <v>3074</v>
      </c>
      <c r="F110" s="155" t="s">
        <v>3041</v>
      </c>
      <c r="G110" s="156" t="s">
        <v>1490</v>
      </c>
      <c r="H110" s="157">
        <v>2</v>
      </c>
      <c r="I110" s="158"/>
      <c r="J110" s="159">
        <f t="shared" si="10"/>
        <v>0</v>
      </c>
      <c r="K110" s="155" t="s">
        <v>3</v>
      </c>
      <c r="L110" s="34"/>
      <c r="M110" s="160" t="s">
        <v>3</v>
      </c>
      <c r="N110" s="161" t="s">
        <v>43</v>
      </c>
      <c r="O110" s="54"/>
      <c r="P110" s="162">
        <f t="shared" si="11"/>
        <v>0</v>
      </c>
      <c r="Q110" s="162">
        <v>0</v>
      </c>
      <c r="R110" s="162">
        <f t="shared" si="12"/>
        <v>0</v>
      </c>
      <c r="S110" s="162">
        <v>0</v>
      </c>
      <c r="T110" s="163">
        <f t="shared" si="13"/>
        <v>0</v>
      </c>
      <c r="U110" s="33"/>
      <c r="V110" s="33"/>
      <c r="W110" s="33"/>
      <c r="X110" s="33"/>
      <c r="Y110" s="33"/>
      <c r="Z110" s="33"/>
      <c r="AA110" s="33"/>
      <c r="AB110" s="33"/>
      <c r="AC110" s="33"/>
      <c r="AD110" s="33"/>
      <c r="AE110" s="33"/>
      <c r="AR110" s="164" t="s">
        <v>158</v>
      </c>
      <c r="AT110" s="164" t="s">
        <v>153</v>
      </c>
      <c r="AU110" s="164" t="s">
        <v>80</v>
      </c>
      <c r="AY110" s="18" t="s">
        <v>150</v>
      </c>
      <c r="BE110" s="165">
        <f t="shared" si="14"/>
        <v>0</v>
      </c>
      <c r="BF110" s="165">
        <f t="shared" si="15"/>
        <v>0</v>
      </c>
      <c r="BG110" s="165">
        <f t="shared" si="16"/>
        <v>0</v>
      </c>
      <c r="BH110" s="165">
        <f t="shared" si="17"/>
        <v>0</v>
      </c>
      <c r="BI110" s="165">
        <f t="shared" si="18"/>
        <v>0</v>
      </c>
      <c r="BJ110" s="18" t="s">
        <v>80</v>
      </c>
      <c r="BK110" s="165">
        <f t="shared" si="19"/>
        <v>0</v>
      </c>
      <c r="BL110" s="18" t="s">
        <v>158</v>
      </c>
      <c r="BM110" s="164" t="s">
        <v>515</v>
      </c>
    </row>
    <row r="111" spans="1:65" s="2" customFormat="1" ht="16.5" customHeight="1">
      <c r="A111" s="33"/>
      <c r="B111" s="152"/>
      <c r="C111" s="153" t="s">
        <v>296</v>
      </c>
      <c r="D111" s="153" t="s">
        <v>153</v>
      </c>
      <c r="E111" s="154" t="s">
        <v>3075</v>
      </c>
      <c r="F111" s="155" t="s">
        <v>3076</v>
      </c>
      <c r="G111" s="156" t="s">
        <v>1490</v>
      </c>
      <c r="H111" s="157">
        <v>2</v>
      </c>
      <c r="I111" s="158"/>
      <c r="J111" s="159">
        <f t="shared" si="10"/>
        <v>0</v>
      </c>
      <c r="K111" s="155" t="s">
        <v>3</v>
      </c>
      <c r="L111" s="34"/>
      <c r="M111" s="160" t="s">
        <v>3</v>
      </c>
      <c r="N111" s="161" t="s">
        <v>43</v>
      </c>
      <c r="O111" s="54"/>
      <c r="P111" s="162">
        <f t="shared" si="11"/>
        <v>0</v>
      </c>
      <c r="Q111" s="162">
        <v>0</v>
      </c>
      <c r="R111" s="162">
        <f t="shared" si="12"/>
        <v>0</v>
      </c>
      <c r="S111" s="162">
        <v>0</v>
      </c>
      <c r="T111" s="163">
        <f t="shared" si="13"/>
        <v>0</v>
      </c>
      <c r="U111" s="33"/>
      <c r="V111" s="33"/>
      <c r="W111" s="33"/>
      <c r="X111" s="33"/>
      <c r="Y111" s="33"/>
      <c r="Z111" s="33"/>
      <c r="AA111" s="33"/>
      <c r="AB111" s="33"/>
      <c r="AC111" s="33"/>
      <c r="AD111" s="33"/>
      <c r="AE111" s="33"/>
      <c r="AR111" s="164" t="s">
        <v>158</v>
      </c>
      <c r="AT111" s="164" t="s">
        <v>153</v>
      </c>
      <c r="AU111" s="164" t="s">
        <v>80</v>
      </c>
      <c r="AY111" s="18" t="s">
        <v>150</v>
      </c>
      <c r="BE111" s="165">
        <f t="shared" si="14"/>
        <v>0</v>
      </c>
      <c r="BF111" s="165">
        <f t="shared" si="15"/>
        <v>0</v>
      </c>
      <c r="BG111" s="165">
        <f t="shared" si="16"/>
        <v>0</v>
      </c>
      <c r="BH111" s="165">
        <f t="shared" si="17"/>
        <v>0</v>
      </c>
      <c r="BI111" s="165">
        <f t="shared" si="18"/>
        <v>0</v>
      </c>
      <c r="BJ111" s="18" t="s">
        <v>80</v>
      </c>
      <c r="BK111" s="165">
        <f t="shared" si="19"/>
        <v>0</v>
      </c>
      <c r="BL111" s="18" t="s">
        <v>158</v>
      </c>
      <c r="BM111" s="164" t="s">
        <v>529</v>
      </c>
    </row>
    <row r="112" spans="1:65" s="2" customFormat="1" ht="16.5" customHeight="1">
      <c r="A112" s="33"/>
      <c r="B112" s="152"/>
      <c r="C112" s="153" t="s">
        <v>303</v>
      </c>
      <c r="D112" s="153" t="s">
        <v>153</v>
      </c>
      <c r="E112" s="154" t="s">
        <v>3077</v>
      </c>
      <c r="F112" s="155" t="s">
        <v>3078</v>
      </c>
      <c r="G112" s="156" t="s">
        <v>1490</v>
      </c>
      <c r="H112" s="157">
        <v>3</v>
      </c>
      <c r="I112" s="158"/>
      <c r="J112" s="159">
        <f t="shared" si="10"/>
        <v>0</v>
      </c>
      <c r="K112" s="155" t="s">
        <v>3</v>
      </c>
      <c r="L112" s="34"/>
      <c r="M112" s="160" t="s">
        <v>3</v>
      </c>
      <c r="N112" s="161" t="s">
        <v>43</v>
      </c>
      <c r="O112" s="54"/>
      <c r="P112" s="162">
        <f t="shared" si="11"/>
        <v>0</v>
      </c>
      <c r="Q112" s="162">
        <v>0</v>
      </c>
      <c r="R112" s="162">
        <f t="shared" si="12"/>
        <v>0</v>
      </c>
      <c r="S112" s="162">
        <v>0</v>
      </c>
      <c r="T112" s="163">
        <f t="shared" si="13"/>
        <v>0</v>
      </c>
      <c r="U112" s="33"/>
      <c r="V112" s="33"/>
      <c r="W112" s="33"/>
      <c r="X112" s="33"/>
      <c r="Y112" s="33"/>
      <c r="Z112" s="33"/>
      <c r="AA112" s="33"/>
      <c r="AB112" s="33"/>
      <c r="AC112" s="33"/>
      <c r="AD112" s="33"/>
      <c r="AE112" s="33"/>
      <c r="AR112" s="164" t="s">
        <v>158</v>
      </c>
      <c r="AT112" s="164" t="s">
        <v>153</v>
      </c>
      <c r="AU112" s="164" t="s">
        <v>80</v>
      </c>
      <c r="AY112" s="18" t="s">
        <v>150</v>
      </c>
      <c r="BE112" s="165">
        <f t="shared" si="14"/>
        <v>0</v>
      </c>
      <c r="BF112" s="165">
        <f t="shared" si="15"/>
        <v>0</v>
      </c>
      <c r="BG112" s="165">
        <f t="shared" si="16"/>
        <v>0</v>
      </c>
      <c r="BH112" s="165">
        <f t="shared" si="17"/>
        <v>0</v>
      </c>
      <c r="BI112" s="165">
        <f t="shared" si="18"/>
        <v>0</v>
      </c>
      <c r="BJ112" s="18" t="s">
        <v>80</v>
      </c>
      <c r="BK112" s="165">
        <f t="shared" si="19"/>
        <v>0</v>
      </c>
      <c r="BL112" s="18" t="s">
        <v>158</v>
      </c>
      <c r="BM112" s="164" t="s">
        <v>540</v>
      </c>
    </row>
    <row r="113" spans="1:65" s="2" customFormat="1" ht="16.5" customHeight="1">
      <c r="A113" s="33"/>
      <c r="B113" s="152"/>
      <c r="C113" s="153" t="s">
        <v>308</v>
      </c>
      <c r="D113" s="153" t="s">
        <v>153</v>
      </c>
      <c r="E113" s="154" t="s">
        <v>3079</v>
      </c>
      <c r="F113" s="155" t="s">
        <v>3080</v>
      </c>
      <c r="G113" s="156" t="s">
        <v>1490</v>
      </c>
      <c r="H113" s="157">
        <v>3</v>
      </c>
      <c r="I113" s="158"/>
      <c r="J113" s="159">
        <f t="shared" si="10"/>
        <v>0</v>
      </c>
      <c r="K113" s="155" t="s">
        <v>3</v>
      </c>
      <c r="L113" s="34"/>
      <c r="M113" s="160" t="s">
        <v>3</v>
      </c>
      <c r="N113" s="161" t="s">
        <v>43</v>
      </c>
      <c r="O113" s="54"/>
      <c r="P113" s="162">
        <f t="shared" si="11"/>
        <v>0</v>
      </c>
      <c r="Q113" s="162">
        <v>0</v>
      </c>
      <c r="R113" s="162">
        <f t="shared" si="12"/>
        <v>0</v>
      </c>
      <c r="S113" s="162">
        <v>0</v>
      </c>
      <c r="T113" s="163">
        <f t="shared" si="13"/>
        <v>0</v>
      </c>
      <c r="U113" s="33"/>
      <c r="V113" s="33"/>
      <c r="W113" s="33"/>
      <c r="X113" s="33"/>
      <c r="Y113" s="33"/>
      <c r="Z113" s="33"/>
      <c r="AA113" s="33"/>
      <c r="AB113" s="33"/>
      <c r="AC113" s="33"/>
      <c r="AD113" s="33"/>
      <c r="AE113" s="33"/>
      <c r="AR113" s="164" t="s">
        <v>158</v>
      </c>
      <c r="AT113" s="164" t="s">
        <v>153</v>
      </c>
      <c r="AU113" s="164" t="s">
        <v>80</v>
      </c>
      <c r="AY113" s="18" t="s">
        <v>150</v>
      </c>
      <c r="BE113" s="165">
        <f t="shared" si="14"/>
        <v>0</v>
      </c>
      <c r="BF113" s="165">
        <f t="shared" si="15"/>
        <v>0</v>
      </c>
      <c r="BG113" s="165">
        <f t="shared" si="16"/>
        <v>0</v>
      </c>
      <c r="BH113" s="165">
        <f t="shared" si="17"/>
        <v>0</v>
      </c>
      <c r="BI113" s="165">
        <f t="shared" si="18"/>
        <v>0</v>
      </c>
      <c r="BJ113" s="18" t="s">
        <v>80</v>
      </c>
      <c r="BK113" s="165">
        <f t="shared" si="19"/>
        <v>0</v>
      </c>
      <c r="BL113" s="18" t="s">
        <v>158</v>
      </c>
      <c r="BM113" s="164" t="s">
        <v>551</v>
      </c>
    </row>
    <row r="114" spans="1:65" s="2" customFormat="1" ht="24" customHeight="1">
      <c r="A114" s="33"/>
      <c r="B114" s="152"/>
      <c r="C114" s="153" t="s">
        <v>334</v>
      </c>
      <c r="D114" s="153" t="s">
        <v>153</v>
      </c>
      <c r="E114" s="154" t="s">
        <v>3081</v>
      </c>
      <c r="F114" s="155" t="s">
        <v>3082</v>
      </c>
      <c r="G114" s="156" t="s">
        <v>1490</v>
      </c>
      <c r="H114" s="157">
        <v>8</v>
      </c>
      <c r="I114" s="158"/>
      <c r="J114" s="159">
        <f t="shared" si="10"/>
        <v>0</v>
      </c>
      <c r="K114" s="155" t="s">
        <v>3</v>
      </c>
      <c r="L114" s="34"/>
      <c r="M114" s="160" t="s">
        <v>3</v>
      </c>
      <c r="N114" s="161" t="s">
        <v>43</v>
      </c>
      <c r="O114" s="54"/>
      <c r="P114" s="162">
        <f t="shared" si="11"/>
        <v>0</v>
      </c>
      <c r="Q114" s="162">
        <v>0</v>
      </c>
      <c r="R114" s="162">
        <f t="shared" si="12"/>
        <v>0</v>
      </c>
      <c r="S114" s="162">
        <v>0</v>
      </c>
      <c r="T114" s="163">
        <f t="shared" si="13"/>
        <v>0</v>
      </c>
      <c r="U114" s="33"/>
      <c r="V114" s="33"/>
      <c r="W114" s="33"/>
      <c r="X114" s="33"/>
      <c r="Y114" s="33"/>
      <c r="Z114" s="33"/>
      <c r="AA114" s="33"/>
      <c r="AB114" s="33"/>
      <c r="AC114" s="33"/>
      <c r="AD114" s="33"/>
      <c r="AE114" s="33"/>
      <c r="AR114" s="164" t="s">
        <v>158</v>
      </c>
      <c r="AT114" s="164" t="s">
        <v>153</v>
      </c>
      <c r="AU114" s="164" t="s">
        <v>80</v>
      </c>
      <c r="AY114" s="18" t="s">
        <v>150</v>
      </c>
      <c r="BE114" s="165">
        <f t="shared" si="14"/>
        <v>0</v>
      </c>
      <c r="BF114" s="165">
        <f t="shared" si="15"/>
        <v>0</v>
      </c>
      <c r="BG114" s="165">
        <f t="shared" si="16"/>
        <v>0</v>
      </c>
      <c r="BH114" s="165">
        <f t="shared" si="17"/>
        <v>0</v>
      </c>
      <c r="BI114" s="165">
        <f t="shared" si="18"/>
        <v>0</v>
      </c>
      <c r="BJ114" s="18" t="s">
        <v>80</v>
      </c>
      <c r="BK114" s="165">
        <f t="shared" si="19"/>
        <v>0</v>
      </c>
      <c r="BL114" s="18" t="s">
        <v>158</v>
      </c>
      <c r="BM114" s="164" t="s">
        <v>561</v>
      </c>
    </row>
    <row r="115" spans="1:65" s="2" customFormat="1" ht="24" customHeight="1">
      <c r="A115" s="33"/>
      <c r="B115" s="152"/>
      <c r="C115" s="153" t="s">
        <v>401</v>
      </c>
      <c r="D115" s="153" t="s">
        <v>153</v>
      </c>
      <c r="E115" s="154" t="s">
        <v>3083</v>
      </c>
      <c r="F115" s="155" t="s">
        <v>3084</v>
      </c>
      <c r="G115" s="156" t="s">
        <v>1490</v>
      </c>
      <c r="H115" s="157">
        <v>8</v>
      </c>
      <c r="I115" s="158"/>
      <c r="J115" s="159">
        <f t="shared" si="10"/>
        <v>0</v>
      </c>
      <c r="K115" s="155" t="s">
        <v>3</v>
      </c>
      <c r="L115" s="34"/>
      <c r="M115" s="160" t="s">
        <v>3</v>
      </c>
      <c r="N115" s="161" t="s">
        <v>43</v>
      </c>
      <c r="O115" s="54"/>
      <c r="P115" s="162">
        <f t="shared" si="11"/>
        <v>0</v>
      </c>
      <c r="Q115" s="162">
        <v>0</v>
      </c>
      <c r="R115" s="162">
        <f t="shared" si="12"/>
        <v>0</v>
      </c>
      <c r="S115" s="162">
        <v>0</v>
      </c>
      <c r="T115" s="163">
        <f t="shared" si="13"/>
        <v>0</v>
      </c>
      <c r="U115" s="33"/>
      <c r="V115" s="33"/>
      <c r="W115" s="33"/>
      <c r="X115" s="33"/>
      <c r="Y115" s="33"/>
      <c r="Z115" s="33"/>
      <c r="AA115" s="33"/>
      <c r="AB115" s="33"/>
      <c r="AC115" s="33"/>
      <c r="AD115" s="33"/>
      <c r="AE115" s="33"/>
      <c r="AR115" s="164" t="s">
        <v>158</v>
      </c>
      <c r="AT115" s="164" t="s">
        <v>153</v>
      </c>
      <c r="AU115" s="164" t="s">
        <v>80</v>
      </c>
      <c r="AY115" s="18" t="s">
        <v>150</v>
      </c>
      <c r="BE115" s="165">
        <f t="shared" si="14"/>
        <v>0</v>
      </c>
      <c r="BF115" s="165">
        <f t="shared" si="15"/>
        <v>0</v>
      </c>
      <c r="BG115" s="165">
        <f t="shared" si="16"/>
        <v>0</v>
      </c>
      <c r="BH115" s="165">
        <f t="shared" si="17"/>
        <v>0</v>
      </c>
      <c r="BI115" s="165">
        <f t="shared" si="18"/>
        <v>0</v>
      </c>
      <c r="BJ115" s="18" t="s">
        <v>80</v>
      </c>
      <c r="BK115" s="165">
        <f t="shared" si="19"/>
        <v>0</v>
      </c>
      <c r="BL115" s="18" t="s">
        <v>158</v>
      </c>
      <c r="BM115" s="164" t="s">
        <v>572</v>
      </c>
    </row>
    <row r="116" spans="1:65" s="2" customFormat="1" ht="24" customHeight="1">
      <c r="A116" s="33"/>
      <c r="B116" s="152"/>
      <c r="C116" s="153" t="s">
        <v>405</v>
      </c>
      <c r="D116" s="153" t="s">
        <v>153</v>
      </c>
      <c r="E116" s="154" t="s">
        <v>3085</v>
      </c>
      <c r="F116" s="155" t="s">
        <v>3082</v>
      </c>
      <c r="G116" s="156" t="s">
        <v>1490</v>
      </c>
      <c r="H116" s="157">
        <v>2</v>
      </c>
      <c r="I116" s="158"/>
      <c r="J116" s="159">
        <f t="shared" si="10"/>
        <v>0</v>
      </c>
      <c r="K116" s="155" t="s">
        <v>3</v>
      </c>
      <c r="L116" s="34"/>
      <c r="M116" s="160" t="s">
        <v>3</v>
      </c>
      <c r="N116" s="161" t="s">
        <v>43</v>
      </c>
      <c r="O116" s="54"/>
      <c r="P116" s="162">
        <f t="shared" si="11"/>
        <v>0</v>
      </c>
      <c r="Q116" s="162">
        <v>0</v>
      </c>
      <c r="R116" s="162">
        <f t="shared" si="12"/>
        <v>0</v>
      </c>
      <c r="S116" s="162">
        <v>0</v>
      </c>
      <c r="T116" s="163">
        <f t="shared" si="13"/>
        <v>0</v>
      </c>
      <c r="U116" s="33"/>
      <c r="V116" s="33"/>
      <c r="W116" s="33"/>
      <c r="X116" s="33"/>
      <c r="Y116" s="33"/>
      <c r="Z116" s="33"/>
      <c r="AA116" s="33"/>
      <c r="AB116" s="33"/>
      <c r="AC116" s="33"/>
      <c r="AD116" s="33"/>
      <c r="AE116" s="33"/>
      <c r="AR116" s="164" t="s">
        <v>158</v>
      </c>
      <c r="AT116" s="164" t="s">
        <v>153</v>
      </c>
      <c r="AU116" s="164" t="s">
        <v>80</v>
      </c>
      <c r="AY116" s="18" t="s">
        <v>150</v>
      </c>
      <c r="BE116" s="165">
        <f t="shared" si="14"/>
        <v>0</v>
      </c>
      <c r="BF116" s="165">
        <f t="shared" si="15"/>
        <v>0</v>
      </c>
      <c r="BG116" s="165">
        <f t="shared" si="16"/>
        <v>0</v>
      </c>
      <c r="BH116" s="165">
        <f t="shared" si="17"/>
        <v>0</v>
      </c>
      <c r="BI116" s="165">
        <f t="shared" si="18"/>
        <v>0</v>
      </c>
      <c r="BJ116" s="18" t="s">
        <v>80</v>
      </c>
      <c r="BK116" s="165">
        <f t="shared" si="19"/>
        <v>0</v>
      </c>
      <c r="BL116" s="18" t="s">
        <v>158</v>
      </c>
      <c r="BM116" s="164" t="s">
        <v>582</v>
      </c>
    </row>
    <row r="117" spans="1:65" s="2" customFormat="1" ht="24" customHeight="1">
      <c r="A117" s="33"/>
      <c r="B117" s="152"/>
      <c r="C117" s="153" t="s">
        <v>428</v>
      </c>
      <c r="D117" s="153" t="s">
        <v>153</v>
      </c>
      <c r="E117" s="154" t="s">
        <v>3086</v>
      </c>
      <c r="F117" s="155" t="s">
        <v>3084</v>
      </c>
      <c r="G117" s="156" t="s">
        <v>1490</v>
      </c>
      <c r="H117" s="157">
        <v>2</v>
      </c>
      <c r="I117" s="158"/>
      <c r="J117" s="159">
        <f t="shared" si="10"/>
        <v>0</v>
      </c>
      <c r="K117" s="155" t="s">
        <v>3</v>
      </c>
      <c r="L117" s="34"/>
      <c r="M117" s="160" t="s">
        <v>3</v>
      </c>
      <c r="N117" s="161" t="s">
        <v>43</v>
      </c>
      <c r="O117" s="54"/>
      <c r="P117" s="162">
        <f t="shared" si="11"/>
        <v>0</v>
      </c>
      <c r="Q117" s="162">
        <v>0</v>
      </c>
      <c r="R117" s="162">
        <f t="shared" si="12"/>
        <v>0</v>
      </c>
      <c r="S117" s="162">
        <v>0</v>
      </c>
      <c r="T117" s="163">
        <f t="shared" si="13"/>
        <v>0</v>
      </c>
      <c r="U117" s="33"/>
      <c r="V117" s="33"/>
      <c r="W117" s="33"/>
      <c r="X117" s="33"/>
      <c r="Y117" s="33"/>
      <c r="Z117" s="33"/>
      <c r="AA117" s="33"/>
      <c r="AB117" s="33"/>
      <c r="AC117" s="33"/>
      <c r="AD117" s="33"/>
      <c r="AE117" s="33"/>
      <c r="AR117" s="164" t="s">
        <v>158</v>
      </c>
      <c r="AT117" s="164" t="s">
        <v>153</v>
      </c>
      <c r="AU117" s="164" t="s">
        <v>80</v>
      </c>
      <c r="AY117" s="18" t="s">
        <v>150</v>
      </c>
      <c r="BE117" s="165">
        <f t="shared" si="14"/>
        <v>0</v>
      </c>
      <c r="BF117" s="165">
        <f t="shared" si="15"/>
        <v>0</v>
      </c>
      <c r="BG117" s="165">
        <f t="shared" si="16"/>
        <v>0</v>
      </c>
      <c r="BH117" s="165">
        <f t="shared" si="17"/>
        <v>0</v>
      </c>
      <c r="BI117" s="165">
        <f t="shared" si="18"/>
        <v>0</v>
      </c>
      <c r="BJ117" s="18" t="s">
        <v>80</v>
      </c>
      <c r="BK117" s="165">
        <f t="shared" si="19"/>
        <v>0</v>
      </c>
      <c r="BL117" s="18" t="s">
        <v>158</v>
      </c>
      <c r="BM117" s="164" t="s">
        <v>589</v>
      </c>
    </row>
    <row r="118" spans="1:65" s="2" customFormat="1" ht="16.5" customHeight="1">
      <c r="A118" s="33"/>
      <c r="B118" s="152"/>
      <c r="C118" s="153" t="s">
        <v>434</v>
      </c>
      <c r="D118" s="153" t="s">
        <v>153</v>
      </c>
      <c r="E118" s="154" t="s">
        <v>3087</v>
      </c>
      <c r="F118" s="155" t="s">
        <v>3088</v>
      </c>
      <c r="G118" s="156" t="s">
        <v>1490</v>
      </c>
      <c r="H118" s="157">
        <v>12</v>
      </c>
      <c r="I118" s="158"/>
      <c r="J118" s="159">
        <f t="shared" si="10"/>
        <v>0</v>
      </c>
      <c r="K118" s="155" t="s">
        <v>3</v>
      </c>
      <c r="L118" s="34"/>
      <c r="M118" s="160" t="s">
        <v>3</v>
      </c>
      <c r="N118" s="161" t="s">
        <v>43</v>
      </c>
      <c r="O118" s="54"/>
      <c r="P118" s="162">
        <f t="shared" si="11"/>
        <v>0</v>
      </c>
      <c r="Q118" s="162">
        <v>0</v>
      </c>
      <c r="R118" s="162">
        <f t="shared" si="12"/>
        <v>0</v>
      </c>
      <c r="S118" s="162">
        <v>0</v>
      </c>
      <c r="T118" s="163">
        <f t="shared" si="13"/>
        <v>0</v>
      </c>
      <c r="U118" s="33"/>
      <c r="V118" s="33"/>
      <c r="W118" s="33"/>
      <c r="X118" s="33"/>
      <c r="Y118" s="33"/>
      <c r="Z118" s="33"/>
      <c r="AA118" s="33"/>
      <c r="AB118" s="33"/>
      <c r="AC118" s="33"/>
      <c r="AD118" s="33"/>
      <c r="AE118" s="33"/>
      <c r="AR118" s="164" t="s">
        <v>158</v>
      </c>
      <c r="AT118" s="164" t="s">
        <v>153</v>
      </c>
      <c r="AU118" s="164" t="s">
        <v>80</v>
      </c>
      <c r="AY118" s="18" t="s">
        <v>150</v>
      </c>
      <c r="BE118" s="165">
        <f t="shared" si="14"/>
        <v>0</v>
      </c>
      <c r="BF118" s="165">
        <f t="shared" si="15"/>
        <v>0</v>
      </c>
      <c r="BG118" s="165">
        <f t="shared" si="16"/>
        <v>0</v>
      </c>
      <c r="BH118" s="165">
        <f t="shared" si="17"/>
        <v>0</v>
      </c>
      <c r="BI118" s="165">
        <f t="shared" si="18"/>
        <v>0</v>
      </c>
      <c r="BJ118" s="18" t="s">
        <v>80</v>
      </c>
      <c r="BK118" s="165">
        <f t="shared" si="19"/>
        <v>0</v>
      </c>
      <c r="BL118" s="18" t="s">
        <v>158</v>
      </c>
      <c r="BM118" s="164" t="s">
        <v>599</v>
      </c>
    </row>
    <row r="119" spans="1:65" s="2" customFormat="1" ht="16.5" customHeight="1">
      <c r="A119" s="33"/>
      <c r="B119" s="152"/>
      <c r="C119" s="153" t="s">
        <v>440</v>
      </c>
      <c r="D119" s="153" t="s">
        <v>153</v>
      </c>
      <c r="E119" s="154" t="s">
        <v>3089</v>
      </c>
      <c r="F119" s="155" t="s">
        <v>3090</v>
      </c>
      <c r="G119" s="156" t="s">
        <v>1490</v>
      </c>
      <c r="H119" s="157">
        <v>10</v>
      </c>
      <c r="I119" s="158"/>
      <c r="J119" s="159">
        <f t="shared" si="10"/>
        <v>0</v>
      </c>
      <c r="K119" s="155" t="s">
        <v>3</v>
      </c>
      <c r="L119" s="34"/>
      <c r="M119" s="160" t="s">
        <v>3</v>
      </c>
      <c r="N119" s="161" t="s">
        <v>43</v>
      </c>
      <c r="O119" s="54"/>
      <c r="P119" s="162">
        <f t="shared" si="11"/>
        <v>0</v>
      </c>
      <c r="Q119" s="162">
        <v>0</v>
      </c>
      <c r="R119" s="162">
        <f t="shared" si="12"/>
        <v>0</v>
      </c>
      <c r="S119" s="162">
        <v>0</v>
      </c>
      <c r="T119" s="163">
        <f t="shared" si="13"/>
        <v>0</v>
      </c>
      <c r="U119" s="33"/>
      <c r="V119" s="33"/>
      <c r="W119" s="33"/>
      <c r="X119" s="33"/>
      <c r="Y119" s="33"/>
      <c r="Z119" s="33"/>
      <c r="AA119" s="33"/>
      <c r="AB119" s="33"/>
      <c r="AC119" s="33"/>
      <c r="AD119" s="33"/>
      <c r="AE119" s="33"/>
      <c r="AR119" s="164" t="s">
        <v>158</v>
      </c>
      <c r="AT119" s="164" t="s">
        <v>153</v>
      </c>
      <c r="AU119" s="164" t="s">
        <v>80</v>
      </c>
      <c r="AY119" s="18" t="s">
        <v>150</v>
      </c>
      <c r="BE119" s="165">
        <f t="shared" si="14"/>
        <v>0</v>
      </c>
      <c r="BF119" s="165">
        <f t="shared" si="15"/>
        <v>0</v>
      </c>
      <c r="BG119" s="165">
        <f t="shared" si="16"/>
        <v>0</v>
      </c>
      <c r="BH119" s="165">
        <f t="shared" si="17"/>
        <v>0</v>
      </c>
      <c r="BI119" s="165">
        <f t="shared" si="18"/>
        <v>0</v>
      </c>
      <c r="BJ119" s="18" t="s">
        <v>80</v>
      </c>
      <c r="BK119" s="165">
        <f t="shared" si="19"/>
        <v>0</v>
      </c>
      <c r="BL119" s="18" t="s">
        <v>158</v>
      </c>
      <c r="BM119" s="164" t="s">
        <v>609</v>
      </c>
    </row>
    <row r="120" spans="1:65" s="2" customFormat="1" ht="16.5" customHeight="1">
      <c r="A120" s="33"/>
      <c r="B120" s="152"/>
      <c r="C120" s="153" t="s">
        <v>448</v>
      </c>
      <c r="D120" s="153" t="s">
        <v>153</v>
      </c>
      <c r="E120" s="154" t="s">
        <v>3091</v>
      </c>
      <c r="F120" s="155" t="s">
        <v>3058</v>
      </c>
      <c r="G120" s="156" t="s">
        <v>200</v>
      </c>
      <c r="H120" s="157">
        <v>89</v>
      </c>
      <c r="I120" s="158"/>
      <c r="J120" s="159">
        <f t="shared" si="10"/>
        <v>0</v>
      </c>
      <c r="K120" s="155" t="s">
        <v>3</v>
      </c>
      <c r="L120" s="34"/>
      <c r="M120" s="160" t="s">
        <v>3</v>
      </c>
      <c r="N120" s="161" t="s">
        <v>43</v>
      </c>
      <c r="O120" s="54"/>
      <c r="P120" s="162">
        <f t="shared" si="11"/>
        <v>0</v>
      </c>
      <c r="Q120" s="162">
        <v>0</v>
      </c>
      <c r="R120" s="162">
        <f t="shared" si="12"/>
        <v>0</v>
      </c>
      <c r="S120" s="162">
        <v>0</v>
      </c>
      <c r="T120" s="163">
        <f t="shared" si="13"/>
        <v>0</v>
      </c>
      <c r="U120" s="33"/>
      <c r="V120" s="33"/>
      <c r="W120" s="33"/>
      <c r="X120" s="33"/>
      <c r="Y120" s="33"/>
      <c r="Z120" s="33"/>
      <c r="AA120" s="33"/>
      <c r="AB120" s="33"/>
      <c r="AC120" s="33"/>
      <c r="AD120" s="33"/>
      <c r="AE120" s="33"/>
      <c r="AR120" s="164" t="s">
        <v>158</v>
      </c>
      <c r="AT120" s="164" t="s">
        <v>153</v>
      </c>
      <c r="AU120" s="164" t="s">
        <v>80</v>
      </c>
      <c r="AY120" s="18" t="s">
        <v>150</v>
      </c>
      <c r="BE120" s="165">
        <f t="shared" si="14"/>
        <v>0</v>
      </c>
      <c r="BF120" s="165">
        <f t="shared" si="15"/>
        <v>0</v>
      </c>
      <c r="BG120" s="165">
        <f t="shared" si="16"/>
        <v>0</v>
      </c>
      <c r="BH120" s="165">
        <f t="shared" si="17"/>
        <v>0</v>
      </c>
      <c r="BI120" s="165">
        <f t="shared" si="18"/>
        <v>0</v>
      </c>
      <c r="BJ120" s="18" t="s">
        <v>80</v>
      </c>
      <c r="BK120" s="165">
        <f t="shared" si="19"/>
        <v>0</v>
      </c>
      <c r="BL120" s="18" t="s">
        <v>158</v>
      </c>
      <c r="BM120" s="164" t="s">
        <v>620</v>
      </c>
    </row>
    <row r="121" spans="1:65" s="2" customFormat="1" ht="16.5" customHeight="1">
      <c r="A121" s="33"/>
      <c r="B121" s="152"/>
      <c r="C121" s="153" t="s">
        <v>454</v>
      </c>
      <c r="D121" s="153" t="s">
        <v>153</v>
      </c>
      <c r="E121" s="154" t="s">
        <v>3092</v>
      </c>
      <c r="F121" s="155" t="s">
        <v>3060</v>
      </c>
      <c r="G121" s="156" t="s">
        <v>200</v>
      </c>
      <c r="H121" s="157">
        <v>15</v>
      </c>
      <c r="I121" s="158"/>
      <c r="J121" s="159">
        <f t="shared" si="10"/>
        <v>0</v>
      </c>
      <c r="K121" s="155" t="s">
        <v>3</v>
      </c>
      <c r="L121" s="34"/>
      <c r="M121" s="160" t="s">
        <v>3</v>
      </c>
      <c r="N121" s="161" t="s">
        <v>43</v>
      </c>
      <c r="O121" s="54"/>
      <c r="P121" s="162">
        <f t="shared" si="11"/>
        <v>0</v>
      </c>
      <c r="Q121" s="162">
        <v>0</v>
      </c>
      <c r="R121" s="162">
        <f t="shared" si="12"/>
        <v>0</v>
      </c>
      <c r="S121" s="162">
        <v>0</v>
      </c>
      <c r="T121" s="163">
        <f t="shared" si="13"/>
        <v>0</v>
      </c>
      <c r="U121" s="33"/>
      <c r="V121" s="33"/>
      <c r="W121" s="33"/>
      <c r="X121" s="33"/>
      <c r="Y121" s="33"/>
      <c r="Z121" s="33"/>
      <c r="AA121" s="33"/>
      <c r="AB121" s="33"/>
      <c r="AC121" s="33"/>
      <c r="AD121" s="33"/>
      <c r="AE121" s="33"/>
      <c r="AR121" s="164" t="s">
        <v>158</v>
      </c>
      <c r="AT121" s="164" t="s">
        <v>153</v>
      </c>
      <c r="AU121" s="164" t="s">
        <v>80</v>
      </c>
      <c r="AY121" s="18" t="s">
        <v>150</v>
      </c>
      <c r="BE121" s="165">
        <f t="shared" si="14"/>
        <v>0</v>
      </c>
      <c r="BF121" s="165">
        <f t="shared" si="15"/>
        <v>0</v>
      </c>
      <c r="BG121" s="165">
        <f t="shared" si="16"/>
        <v>0</v>
      </c>
      <c r="BH121" s="165">
        <f t="shared" si="17"/>
        <v>0</v>
      </c>
      <c r="BI121" s="165">
        <f t="shared" si="18"/>
        <v>0</v>
      </c>
      <c r="BJ121" s="18" t="s">
        <v>80</v>
      </c>
      <c r="BK121" s="165">
        <f t="shared" si="19"/>
        <v>0</v>
      </c>
      <c r="BL121" s="18" t="s">
        <v>158</v>
      </c>
      <c r="BM121" s="164" t="s">
        <v>650</v>
      </c>
    </row>
    <row r="122" spans="1:65" s="2" customFormat="1" ht="16.5" customHeight="1">
      <c r="A122" s="33"/>
      <c r="B122" s="152"/>
      <c r="C122" s="153" t="s">
        <v>459</v>
      </c>
      <c r="D122" s="153" t="s">
        <v>153</v>
      </c>
      <c r="E122" s="154" t="s">
        <v>3093</v>
      </c>
      <c r="F122" s="155" t="s">
        <v>3054</v>
      </c>
      <c r="G122" s="156" t="s">
        <v>200</v>
      </c>
      <c r="H122" s="157">
        <v>66</v>
      </c>
      <c r="I122" s="158"/>
      <c r="J122" s="159">
        <f t="shared" si="10"/>
        <v>0</v>
      </c>
      <c r="K122" s="155" t="s">
        <v>3</v>
      </c>
      <c r="L122" s="34"/>
      <c r="M122" s="160" t="s">
        <v>3</v>
      </c>
      <c r="N122" s="161" t="s">
        <v>43</v>
      </c>
      <c r="O122" s="54"/>
      <c r="P122" s="162">
        <f t="shared" si="11"/>
        <v>0</v>
      </c>
      <c r="Q122" s="162">
        <v>0</v>
      </c>
      <c r="R122" s="162">
        <f t="shared" si="12"/>
        <v>0</v>
      </c>
      <c r="S122" s="162">
        <v>0</v>
      </c>
      <c r="T122" s="163">
        <f t="shared" si="13"/>
        <v>0</v>
      </c>
      <c r="U122" s="33"/>
      <c r="V122" s="33"/>
      <c r="W122" s="33"/>
      <c r="X122" s="33"/>
      <c r="Y122" s="33"/>
      <c r="Z122" s="33"/>
      <c r="AA122" s="33"/>
      <c r="AB122" s="33"/>
      <c r="AC122" s="33"/>
      <c r="AD122" s="33"/>
      <c r="AE122" s="33"/>
      <c r="AR122" s="164" t="s">
        <v>158</v>
      </c>
      <c r="AT122" s="164" t="s">
        <v>153</v>
      </c>
      <c r="AU122" s="164" t="s">
        <v>80</v>
      </c>
      <c r="AY122" s="18" t="s">
        <v>150</v>
      </c>
      <c r="BE122" s="165">
        <f t="shared" si="14"/>
        <v>0</v>
      </c>
      <c r="BF122" s="165">
        <f t="shared" si="15"/>
        <v>0</v>
      </c>
      <c r="BG122" s="165">
        <f t="shared" si="16"/>
        <v>0</v>
      </c>
      <c r="BH122" s="165">
        <f t="shared" si="17"/>
        <v>0</v>
      </c>
      <c r="BI122" s="165">
        <f t="shared" si="18"/>
        <v>0</v>
      </c>
      <c r="BJ122" s="18" t="s">
        <v>80</v>
      </c>
      <c r="BK122" s="165">
        <f t="shared" si="19"/>
        <v>0</v>
      </c>
      <c r="BL122" s="18" t="s">
        <v>158</v>
      </c>
      <c r="BM122" s="164" t="s">
        <v>661</v>
      </c>
    </row>
    <row r="123" spans="1:65" s="2" customFormat="1" ht="16.5" customHeight="1">
      <c r="A123" s="33"/>
      <c r="B123" s="152"/>
      <c r="C123" s="153" t="s">
        <v>462</v>
      </c>
      <c r="D123" s="153" t="s">
        <v>153</v>
      </c>
      <c r="E123" s="154" t="s">
        <v>3094</v>
      </c>
      <c r="F123" s="155" t="s">
        <v>3056</v>
      </c>
      <c r="G123" s="156" t="s">
        <v>200</v>
      </c>
      <c r="H123" s="157">
        <v>25</v>
      </c>
      <c r="I123" s="158"/>
      <c r="J123" s="159">
        <f t="shared" si="10"/>
        <v>0</v>
      </c>
      <c r="K123" s="155" t="s">
        <v>3</v>
      </c>
      <c r="L123" s="34"/>
      <c r="M123" s="160" t="s">
        <v>3</v>
      </c>
      <c r="N123" s="161" t="s">
        <v>43</v>
      </c>
      <c r="O123" s="54"/>
      <c r="P123" s="162">
        <f t="shared" si="11"/>
        <v>0</v>
      </c>
      <c r="Q123" s="162">
        <v>0</v>
      </c>
      <c r="R123" s="162">
        <f t="shared" si="12"/>
        <v>0</v>
      </c>
      <c r="S123" s="162">
        <v>0</v>
      </c>
      <c r="T123" s="163">
        <f t="shared" si="13"/>
        <v>0</v>
      </c>
      <c r="U123" s="33"/>
      <c r="V123" s="33"/>
      <c r="W123" s="33"/>
      <c r="X123" s="33"/>
      <c r="Y123" s="33"/>
      <c r="Z123" s="33"/>
      <c r="AA123" s="33"/>
      <c r="AB123" s="33"/>
      <c r="AC123" s="33"/>
      <c r="AD123" s="33"/>
      <c r="AE123" s="33"/>
      <c r="AR123" s="164" t="s">
        <v>158</v>
      </c>
      <c r="AT123" s="164" t="s">
        <v>153</v>
      </c>
      <c r="AU123" s="164" t="s">
        <v>80</v>
      </c>
      <c r="AY123" s="18" t="s">
        <v>150</v>
      </c>
      <c r="BE123" s="165">
        <f t="shared" si="14"/>
        <v>0</v>
      </c>
      <c r="BF123" s="165">
        <f t="shared" si="15"/>
        <v>0</v>
      </c>
      <c r="BG123" s="165">
        <f t="shared" si="16"/>
        <v>0</v>
      </c>
      <c r="BH123" s="165">
        <f t="shared" si="17"/>
        <v>0</v>
      </c>
      <c r="BI123" s="165">
        <f t="shared" si="18"/>
        <v>0</v>
      </c>
      <c r="BJ123" s="18" t="s">
        <v>80</v>
      </c>
      <c r="BK123" s="165">
        <f t="shared" si="19"/>
        <v>0</v>
      </c>
      <c r="BL123" s="18" t="s">
        <v>158</v>
      </c>
      <c r="BM123" s="164" t="s">
        <v>672</v>
      </c>
    </row>
    <row r="124" spans="1:65" s="2" customFormat="1" ht="24" customHeight="1">
      <c r="A124" s="33"/>
      <c r="B124" s="152"/>
      <c r="C124" s="153" t="s">
        <v>469</v>
      </c>
      <c r="D124" s="153" t="s">
        <v>153</v>
      </c>
      <c r="E124" s="154" t="s">
        <v>3095</v>
      </c>
      <c r="F124" s="155" t="s">
        <v>3064</v>
      </c>
      <c r="G124" s="156" t="s">
        <v>1770</v>
      </c>
      <c r="H124" s="157">
        <v>1</v>
      </c>
      <c r="I124" s="158"/>
      <c r="J124" s="159">
        <f t="shared" si="10"/>
        <v>0</v>
      </c>
      <c r="K124" s="155" t="s">
        <v>3</v>
      </c>
      <c r="L124" s="34"/>
      <c r="M124" s="160" t="s">
        <v>3</v>
      </c>
      <c r="N124" s="161" t="s">
        <v>43</v>
      </c>
      <c r="O124" s="54"/>
      <c r="P124" s="162">
        <f t="shared" si="11"/>
        <v>0</v>
      </c>
      <c r="Q124" s="162">
        <v>0</v>
      </c>
      <c r="R124" s="162">
        <f t="shared" si="12"/>
        <v>0</v>
      </c>
      <c r="S124" s="162">
        <v>0</v>
      </c>
      <c r="T124" s="163">
        <f t="shared" si="13"/>
        <v>0</v>
      </c>
      <c r="U124" s="33"/>
      <c r="V124" s="33"/>
      <c r="W124" s="33"/>
      <c r="X124" s="33"/>
      <c r="Y124" s="33"/>
      <c r="Z124" s="33"/>
      <c r="AA124" s="33"/>
      <c r="AB124" s="33"/>
      <c r="AC124" s="33"/>
      <c r="AD124" s="33"/>
      <c r="AE124" s="33"/>
      <c r="AR124" s="164" t="s">
        <v>158</v>
      </c>
      <c r="AT124" s="164" t="s">
        <v>153</v>
      </c>
      <c r="AU124" s="164" t="s">
        <v>80</v>
      </c>
      <c r="AY124" s="18" t="s">
        <v>150</v>
      </c>
      <c r="BE124" s="165">
        <f t="shared" si="14"/>
        <v>0</v>
      </c>
      <c r="BF124" s="165">
        <f t="shared" si="15"/>
        <v>0</v>
      </c>
      <c r="BG124" s="165">
        <f t="shared" si="16"/>
        <v>0</v>
      </c>
      <c r="BH124" s="165">
        <f t="shared" si="17"/>
        <v>0</v>
      </c>
      <c r="BI124" s="165">
        <f t="shared" si="18"/>
        <v>0</v>
      </c>
      <c r="BJ124" s="18" t="s">
        <v>80</v>
      </c>
      <c r="BK124" s="165">
        <f t="shared" si="19"/>
        <v>0</v>
      </c>
      <c r="BL124" s="18" t="s">
        <v>158</v>
      </c>
      <c r="BM124" s="164" t="s">
        <v>681</v>
      </c>
    </row>
    <row r="125" spans="1:65" s="12" customFormat="1" ht="25.9" customHeight="1">
      <c r="B125" s="139"/>
      <c r="D125" s="140" t="s">
        <v>71</v>
      </c>
      <c r="E125" s="141" t="s">
        <v>1552</v>
      </c>
      <c r="F125" s="141" t="s">
        <v>3096</v>
      </c>
      <c r="I125" s="142"/>
      <c r="J125" s="143">
        <f>BK125</f>
        <v>0</v>
      </c>
      <c r="L125" s="139"/>
      <c r="M125" s="144"/>
      <c r="N125" s="145"/>
      <c r="O125" s="145"/>
      <c r="P125" s="146">
        <f>SUM(P126:P133)</f>
        <v>0</v>
      </c>
      <c r="Q125" s="145"/>
      <c r="R125" s="146">
        <f>SUM(R126:R133)</f>
        <v>0</v>
      </c>
      <c r="S125" s="145"/>
      <c r="T125" s="147">
        <f>SUM(T126:T133)</f>
        <v>0</v>
      </c>
      <c r="AR125" s="140" t="s">
        <v>80</v>
      </c>
      <c r="AT125" s="148" t="s">
        <v>71</v>
      </c>
      <c r="AU125" s="148" t="s">
        <v>72</v>
      </c>
      <c r="AY125" s="140" t="s">
        <v>150</v>
      </c>
      <c r="BK125" s="149">
        <f>SUM(BK126:BK133)</f>
        <v>0</v>
      </c>
    </row>
    <row r="126" spans="1:65" s="2" customFormat="1" ht="16.5" customHeight="1">
      <c r="A126" s="33"/>
      <c r="B126" s="152"/>
      <c r="C126" s="153" t="s">
        <v>473</v>
      </c>
      <c r="D126" s="153" t="s">
        <v>153</v>
      </c>
      <c r="E126" s="154" t="s">
        <v>3097</v>
      </c>
      <c r="F126" s="155" t="s">
        <v>3098</v>
      </c>
      <c r="G126" s="156" t="s">
        <v>1770</v>
      </c>
      <c r="H126" s="157">
        <v>1</v>
      </c>
      <c r="I126" s="158"/>
      <c r="J126" s="159">
        <f t="shared" ref="J126:J133" si="20">ROUND(I126*H126,2)</f>
        <v>0</v>
      </c>
      <c r="K126" s="155" t="s">
        <v>3</v>
      </c>
      <c r="L126" s="34"/>
      <c r="M126" s="160" t="s">
        <v>3</v>
      </c>
      <c r="N126" s="161" t="s">
        <v>43</v>
      </c>
      <c r="O126" s="54"/>
      <c r="P126" s="162">
        <f t="shared" ref="P126:P133" si="21">O126*H126</f>
        <v>0</v>
      </c>
      <c r="Q126" s="162">
        <v>0</v>
      </c>
      <c r="R126" s="162">
        <f t="shared" ref="R126:R133" si="22">Q126*H126</f>
        <v>0</v>
      </c>
      <c r="S126" s="162">
        <v>0</v>
      </c>
      <c r="T126" s="163">
        <f t="shared" ref="T126:T133" si="23">S126*H126</f>
        <v>0</v>
      </c>
      <c r="U126" s="33"/>
      <c r="V126" s="33"/>
      <c r="W126" s="33"/>
      <c r="X126" s="33"/>
      <c r="Y126" s="33"/>
      <c r="Z126" s="33"/>
      <c r="AA126" s="33"/>
      <c r="AB126" s="33"/>
      <c r="AC126" s="33"/>
      <c r="AD126" s="33"/>
      <c r="AE126" s="33"/>
      <c r="AR126" s="164" t="s">
        <v>158</v>
      </c>
      <c r="AT126" s="164" t="s">
        <v>153</v>
      </c>
      <c r="AU126" s="164" t="s">
        <v>80</v>
      </c>
      <c r="AY126" s="18" t="s">
        <v>150</v>
      </c>
      <c r="BE126" s="165">
        <f t="shared" ref="BE126:BE133" si="24">IF(N126="základní",J126,0)</f>
        <v>0</v>
      </c>
      <c r="BF126" s="165">
        <f t="shared" ref="BF126:BF133" si="25">IF(N126="snížená",J126,0)</f>
        <v>0</v>
      </c>
      <c r="BG126" s="165">
        <f t="shared" ref="BG126:BG133" si="26">IF(N126="zákl. přenesená",J126,0)</f>
        <v>0</v>
      </c>
      <c r="BH126" s="165">
        <f t="shared" ref="BH126:BH133" si="27">IF(N126="sníž. přenesená",J126,0)</f>
        <v>0</v>
      </c>
      <c r="BI126" s="165">
        <f t="shared" ref="BI126:BI133" si="28">IF(N126="nulová",J126,0)</f>
        <v>0</v>
      </c>
      <c r="BJ126" s="18" t="s">
        <v>80</v>
      </c>
      <c r="BK126" s="165">
        <f t="shared" ref="BK126:BK133" si="29">ROUND(I126*H126,2)</f>
        <v>0</v>
      </c>
      <c r="BL126" s="18" t="s">
        <v>158</v>
      </c>
      <c r="BM126" s="164" t="s">
        <v>691</v>
      </c>
    </row>
    <row r="127" spans="1:65" s="2" customFormat="1" ht="16.5" customHeight="1">
      <c r="A127" s="33"/>
      <c r="B127" s="152"/>
      <c r="C127" s="153" t="s">
        <v>477</v>
      </c>
      <c r="D127" s="153" t="s">
        <v>153</v>
      </c>
      <c r="E127" s="154" t="s">
        <v>3099</v>
      </c>
      <c r="F127" s="155" t="s">
        <v>3100</v>
      </c>
      <c r="G127" s="156" t="s">
        <v>1770</v>
      </c>
      <c r="H127" s="157">
        <v>1</v>
      </c>
      <c r="I127" s="158"/>
      <c r="J127" s="159">
        <f t="shared" si="20"/>
        <v>0</v>
      </c>
      <c r="K127" s="155" t="s">
        <v>3</v>
      </c>
      <c r="L127" s="34"/>
      <c r="M127" s="160" t="s">
        <v>3</v>
      </c>
      <c r="N127" s="161" t="s">
        <v>43</v>
      </c>
      <c r="O127" s="54"/>
      <c r="P127" s="162">
        <f t="shared" si="21"/>
        <v>0</v>
      </c>
      <c r="Q127" s="162">
        <v>0</v>
      </c>
      <c r="R127" s="162">
        <f t="shared" si="22"/>
        <v>0</v>
      </c>
      <c r="S127" s="162">
        <v>0</v>
      </c>
      <c r="T127" s="163">
        <f t="shared" si="23"/>
        <v>0</v>
      </c>
      <c r="U127" s="33"/>
      <c r="V127" s="33"/>
      <c r="W127" s="33"/>
      <c r="X127" s="33"/>
      <c r="Y127" s="33"/>
      <c r="Z127" s="33"/>
      <c r="AA127" s="33"/>
      <c r="AB127" s="33"/>
      <c r="AC127" s="33"/>
      <c r="AD127" s="33"/>
      <c r="AE127" s="33"/>
      <c r="AR127" s="164" t="s">
        <v>158</v>
      </c>
      <c r="AT127" s="164" t="s">
        <v>153</v>
      </c>
      <c r="AU127" s="164" t="s">
        <v>80</v>
      </c>
      <c r="AY127" s="18" t="s">
        <v>150</v>
      </c>
      <c r="BE127" s="165">
        <f t="shared" si="24"/>
        <v>0</v>
      </c>
      <c r="BF127" s="165">
        <f t="shared" si="25"/>
        <v>0</v>
      </c>
      <c r="BG127" s="165">
        <f t="shared" si="26"/>
        <v>0</v>
      </c>
      <c r="BH127" s="165">
        <f t="shared" si="27"/>
        <v>0</v>
      </c>
      <c r="BI127" s="165">
        <f t="shared" si="28"/>
        <v>0</v>
      </c>
      <c r="BJ127" s="18" t="s">
        <v>80</v>
      </c>
      <c r="BK127" s="165">
        <f t="shared" si="29"/>
        <v>0</v>
      </c>
      <c r="BL127" s="18" t="s">
        <v>158</v>
      </c>
      <c r="BM127" s="164" t="s">
        <v>702</v>
      </c>
    </row>
    <row r="128" spans="1:65" s="2" customFormat="1" ht="16.5" customHeight="1">
      <c r="A128" s="33"/>
      <c r="B128" s="152"/>
      <c r="C128" s="153" t="s">
        <v>482</v>
      </c>
      <c r="D128" s="153" t="s">
        <v>153</v>
      </c>
      <c r="E128" s="154" t="s">
        <v>3101</v>
      </c>
      <c r="F128" s="155" t="s">
        <v>3102</v>
      </c>
      <c r="G128" s="156" t="s">
        <v>1770</v>
      </c>
      <c r="H128" s="157">
        <v>1</v>
      </c>
      <c r="I128" s="158"/>
      <c r="J128" s="159">
        <f t="shared" si="20"/>
        <v>0</v>
      </c>
      <c r="K128" s="155" t="s">
        <v>3</v>
      </c>
      <c r="L128" s="34"/>
      <c r="M128" s="160" t="s">
        <v>3</v>
      </c>
      <c r="N128" s="161" t="s">
        <v>43</v>
      </c>
      <c r="O128" s="54"/>
      <c r="P128" s="162">
        <f t="shared" si="21"/>
        <v>0</v>
      </c>
      <c r="Q128" s="162">
        <v>0</v>
      </c>
      <c r="R128" s="162">
        <f t="shared" si="22"/>
        <v>0</v>
      </c>
      <c r="S128" s="162">
        <v>0</v>
      </c>
      <c r="T128" s="163">
        <f t="shared" si="23"/>
        <v>0</v>
      </c>
      <c r="U128" s="33"/>
      <c r="V128" s="33"/>
      <c r="W128" s="33"/>
      <c r="X128" s="33"/>
      <c r="Y128" s="33"/>
      <c r="Z128" s="33"/>
      <c r="AA128" s="33"/>
      <c r="AB128" s="33"/>
      <c r="AC128" s="33"/>
      <c r="AD128" s="33"/>
      <c r="AE128" s="33"/>
      <c r="AR128" s="164" t="s">
        <v>158</v>
      </c>
      <c r="AT128" s="164" t="s">
        <v>153</v>
      </c>
      <c r="AU128" s="164" t="s">
        <v>80</v>
      </c>
      <c r="AY128" s="18" t="s">
        <v>150</v>
      </c>
      <c r="BE128" s="165">
        <f t="shared" si="24"/>
        <v>0</v>
      </c>
      <c r="BF128" s="165">
        <f t="shared" si="25"/>
        <v>0</v>
      </c>
      <c r="BG128" s="165">
        <f t="shared" si="26"/>
        <v>0</v>
      </c>
      <c r="BH128" s="165">
        <f t="shared" si="27"/>
        <v>0</v>
      </c>
      <c r="BI128" s="165">
        <f t="shared" si="28"/>
        <v>0</v>
      </c>
      <c r="BJ128" s="18" t="s">
        <v>80</v>
      </c>
      <c r="BK128" s="165">
        <f t="shared" si="29"/>
        <v>0</v>
      </c>
      <c r="BL128" s="18" t="s">
        <v>158</v>
      </c>
      <c r="BM128" s="164" t="s">
        <v>715</v>
      </c>
    </row>
    <row r="129" spans="1:65" s="2" customFormat="1" ht="16.5" customHeight="1">
      <c r="A129" s="33"/>
      <c r="B129" s="152"/>
      <c r="C129" s="153" t="s">
        <v>488</v>
      </c>
      <c r="D129" s="153" t="s">
        <v>153</v>
      </c>
      <c r="E129" s="154" t="s">
        <v>3103</v>
      </c>
      <c r="F129" s="155" t="s">
        <v>3104</v>
      </c>
      <c r="G129" s="156" t="s">
        <v>1770</v>
      </c>
      <c r="H129" s="157">
        <v>1</v>
      </c>
      <c r="I129" s="158"/>
      <c r="J129" s="159">
        <f t="shared" si="20"/>
        <v>0</v>
      </c>
      <c r="K129" s="155" t="s">
        <v>3</v>
      </c>
      <c r="L129" s="34"/>
      <c r="M129" s="160" t="s">
        <v>3</v>
      </c>
      <c r="N129" s="161" t="s">
        <v>43</v>
      </c>
      <c r="O129" s="54"/>
      <c r="P129" s="162">
        <f t="shared" si="21"/>
        <v>0</v>
      </c>
      <c r="Q129" s="162">
        <v>0</v>
      </c>
      <c r="R129" s="162">
        <f t="shared" si="22"/>
        <v>0</v>
      </c>
      <c r="S129" s="162">
        <v>0</v>
      </c>
      <c r="T129" s="163">
        <f t="shared" si="23"/>
        <v>0</v>
      </c>
      <c r="U129" s="33"/>
      <c r="V129" s="33"/>
      <c r="W129" s="33"/>
      <c r="X129" s="33"/>
      <c r="Y129" s="33"/>
      <c r="Z129" s="33"/>
      <c r="AA129" s="33"/>
      <c r="AB129" s="33"/>
      <c r="AC129" s="33"/>
      <c r="AD129" s="33"/>
      <c r="AE129" s="33"/>
      <c r="AR129" s="164" t="s">
        <v>158</v>
      </c>
      <c r="AT129" s="164" t="s">
        <v>153</v>
      </c>
      <c r="AU129" s="164" t="s">
        <v>80</v>
      </c>
      <c r="AY129" s="18" t="s">
        <v>150</v>
      </c>
      <c r="BE129" s="165">
        <f t="shared" si="24"/>
        <v>0</v>
      </c>
      <c r="BF129" s="165">
        <f t="shared" si="25"/>
        <v>0</v>
      </c>
      <c r="BG129" s="165">
        <f t="shared" si="26"/>
        <v>0</v>
      </c>
      <c r="BH129" s="165">
        <f t="shared" si="27"/>
        <v>0</v>
      </c>
      <c r="BI129" s="165">
        <f t="shared" si="28"/>
        <v>0</v>
      </c>
      <c r="BJ129" s="18" t="s">
        <v>80</v>
      </c>
      <c r="BK129" s="165">
        <f t="shared" si="29"/>
        <v>0</v>
      </c>
      <c r="BL129" s="18" t="s">
        <v>158</v>
      </c>
      <c r="BM129" s="164" t="s">
        <v>736</v>
      </c>
    </row>
    <row r="130" spans="1:65" s="2" customFormat="1" ht="16.5" customHeight="1">
      <c r="A130" s="33"/>
      <c r="B130" s="152"/>
      <c r="C130" s="153" t="s">
        <v>493</v>
      </c>
      <c r="D130" s="153" t="s">
        <v>153</v>
      </c>
      <c r="E130" s="154" t="s">
        <v>3105</v>
      </c>
      <c r="F130" s="155" t="s">
        <v>3106</v>
      </c>
      <c r="G130" s="156" t="s">
        <v>1770</v>
      </c>
      <c r="H130" s="157">
        <v>1</v>
      </c>
      <c r="I130" s="158"/>
      <c r="J130" s="159">
        <f t="shared" si="20"/>
        <v>0</v>
      </c>
      <c r="K130" s="155" t="s">
        <v>3</v>
      </c>
      <c r="L130" s="34"/>
      <c r="M130" s="160" t="s">
        <v>3</v>
      </c>
      <c r="N130" s="161" t="s">
        <v>43</v>
      </c>
      <c r="O130" s="54"/>
      <c r="P130" s="162">
        <f t="shared" si="21"/>
        <v>0</v>
      </c>
      <c r="Q130" s="162">
        <v>0</v>
      </c>
      <c r="R130" s="162">
        <f t="shared" si="22"/>
        <v>0</v>
      </c>
      <c r="S130" s="162">
        <v>0</v>
      </c>
      <c r="T130" s="163">
        <f t="shared" si="23"/>
        <v>0</v>
      </c>
      <c r="U130" s="33"/>
      <c r="V130" s="33"/>
      <c r="W130" s="33"/>
      <c r="X130" s="33"/>
      <c r="Y130" s="33"/>
      <c r="Z130" s="33"/>
      <c r="AA130" s="33"/>
      <c r="AB130" s="33"/>
      <c r="AC130" s="33"/>
      <c r="AD130" s="33"/>
      <c r="AE130" s="33"/>
      <c r="AR130" s="164" t="s">
        <v>158</v>
      </c>
      <c r="AT130" s="164" t="s">
        <v>153</v>
      </c>
      <c r="AU130" s="164" t="s">
        <v>80</v>
      </c>
      <c r="AY130" s="18" t="s">
        <v>150</v>
      </c>
      <c r="BE130" s="165">
        <f t="shared" si="24"/>
        <v>0</v>
      </c>
      <c r="BF130" s="165">
        <f t="shared" si="25"/>
        <v>0</v>
      </c>
      <c r="BG130" s="165">
        <f t="shared" si="26"/>
        <v>0</v>
      </c>
      <c r="BH130" s="165">
        <f t="shared" si="27"/>
        <v>0</v>
      </c>
      <c r="BI130" s="165">
        <f t="shared" si="28"/>
        <v>0</v>
      </c>
      <c r="BJ130" s="18" t="s">
        <v>80</v>
      </c>
      <c r="BK130" s="165">
        <f t="shared" si="29"/>
        <v>0</v>
      </c>
      <c r="BL130" s="18" t="s">
        <v>158</v>
      </c>
      <c r="BM130" s="164" t="s">
        <v>747</v>
      </c>
    </row>
    <row r="131" spans="1:65" s="2" customFormat="1" ht="16.5" hidden="1" customHeight="1">
      <c r="A131" s="33"/>
      <c r="B131" s="152"/>
      <c r="C131" s="153" t="s">
        <v>499</v>
      </c>
      <c r="D131" s="153" t="s">
        <v>153</v>
      </c>
      <c r="E131" s="154" t="s">
        <v>3107</v>
      </c>
      <c r="F131" s="155" t="s">
        <v>3108</v>
      </c>
      <c r="G131" s="156" t="s">
        <v>156</v>
      </c>
      <c r="H131" s="157">
        <v>0</v>
      </c>
      <c r="I131" s="158"/>
      <c r="J131" s="159">
        <f t="shared" si="20"/>
        <v>0</v>
      </c>
      <c r="K131" s="155" t="s">
        <v>3</v>
      </c>
      <c r="L131" s="34"/>
      <c r="M131" s="160" t="s">
        <v>3</v>
      </c>
      <c r="N131" s="161" t="s">
        <v>43</v>
      </c>
      <c r="O131" s="54"/>
      <c r="P131" s="162">
        <f t="shared" si="21"/>
        <v>0</v>
      </c>
      <c r="Q131" s="162">
        <v>0</v>
      </c>
      <c r="R131" s="162">
        <f t="shared" si="22"/>
        <v>0</v>
      </c>
      <c r="S131" s="162">
        <v>0</v>
      </c>
      <c r="T131" s="163">
        <f t="shared" si="23"/>
        <v>0</v>
      </c>
      <c r="U131" s="33"/>
      <c r="V131" s="33"/>
      <c r="W131" s="33"/>
      <c r="X131" s="33"/>
      <c r="Y131" s="33"/>
      <c r="Z131" s="33"/>
      <c r="AA131" s="33"/>
      <c r="AB131" s="33"/>
      <c r="AC131" s="33"/>
      <c r="AD131" s="33"/>
      <c r="AE131" s="33"/>
      <c r="AR131" s="164" t="s">
        <v>158</v>
      </c>
      <c r="AT131" s="164" t="s">
        <v>153</v>
      </c>
      <c r="AU131" s="164" t="s">
        <v>80</v>
      </c>
      <c r="AY131" s="18" t="s">
        <v>150</v>
      </c>
      <c r="BE131" s="165">
        <f t="shared" si="24"/>
        <v>0</v>
      </c>
      <c r="BF131" s="165">
        <f t="shared" si="25"/>
        <v>0</v>
      </c>
      <c r="BG131" s="165">
        <f t="shared" si="26"/>
        <v>0</v>
      </c>
      <c r="BH131" s="165">
        <f t="shared" si="27"/>
        <v>0</v>
      </c>
      <c r="BI131" s="165">
        <f t="shared" si="28"/>
        <v>0</v>
      </c>
      <c r="BJ131" s="18" t="s">
        <v>80</v>
      </c>
      <c r="BK131" s="165">
        <f t="shared" si="29"/>
        <v>0</v>
      </c>
      <c r="BL131" s="18" t="s">
        <v>158</v>
      </c>
      <c r="BM131" s="164" t="s">
        <v>3109</v>
      </c>
    </row>
    <row r="132" spans="1:65" s="2" customFormat="1" ht="16.5" customHeight="1">
      <c r="A132" s="33"/>
      <c r="B132" s="152"/>
      <c r="C132" s="153" t="s">
        <v>503</v>
      </c>
      <c r="D132" s="153" t="s">
        <v>153</v>
      </c>
      <c r="E132" s="154" t="s">
        <v>3110</v>
      </c>
      <c r="F132" s="155" t="s">
        <v>3111</v>
      </c>
      <c r="G132" s="156" t="s">
        <v>200</v>
      </c>
      <c r="H132" s="157">
        <v>9.1999999999999993</v>
      </c>
      <c r="I132" s="158"/>
      <c r="J132" s="159">
        <f t="shared" si="20"/>
        <v>0</v>
      </c>
      <c r="K132" s="155" t="s">
        <v>3</v>
      </c>
      <c r="L132" s="34"/>
      <c r="M132" s="160" t="s">
        <v>3</v>
      </c>
      <c r="N132" s="161" t="s">
        <v>43</v>
      </c>
      <c r="O132" s="54"/>
      <c r="P132" s="162">
        <f t="shared" si="21"/>
        <v>0</v>
      </c>
      <c r="Q132" s="162">
        <v>0</v>
      </c>
      <c r="R132" s="162">
        <f t="shared" si="22"/>
        <v>0</v>
      </c>
      <c r="S132" s="162">
        <v>0</v>
      </c>
      <c r="T132" s="163">
        <f t="shared" si="23"/>
        <v>0</v>
      </c>
      <c r="U132" s="33"/>
      <c r="V132" s="33"/>
      <c r="W132" s="33"/>
      <c r="X132" s="33"/>
      <c r="Y132" s="33"/>
      <c r="Z132" s="33"/>
      <c r="AA132" s="33"/>
      <c r="AB132" s="33"/>
      <c r="AC132" s="33"/>
      <c r="AD132" s="33"/>
      <c r="AE132" s="33"/>
      <c r="AR132" s="164" t="s">
        <v>158</v>
      </c>
      <c r="AT132" s="164" t="s">
        <v>153</v>
      </c>
      <c r="AU132" s="164" t="s">
        <v>80</v>
      </c>
      <c r="AY132" s="18" t="s">
        <v>150</v>
      </c>
      <c r="BE132" s="165">
        <f t="shared" si="24"/>
        <v>0</v>
      </c>
      <c r="BF132" s="165">
        <f t="shared" si="25"/>
        <v>0</v>
      </c>
      <c r="BG132" s="165">
        <f t="shared" si="26"/>
        <v>0</v>
      </c>
      <c r="BH132" s="165">
        <f t="shared" si="27"/>
        <v>0</v>
      </c>
      <c r="BI132" s="165">
        <f t="shared" si="28"/>
        <v>0</v>
      </c>
      <c r="BJ132" s="18" t="s">
        <v>80</v>
      </c>
      <c r="BK132" s="165">
        <f t="shared" si="29"/>
        <v>0</v>
      </c>
      <c r="BL132" s="18" t="s">
        <v>158</v>
      </c>
      <c r="BM132" s="164" t="s">
        <v>3112</v>
      </c>
    </row>
    <row r="133" spans="1:65" s="2" customFormat="1" ht="16.5" customHeight="1">
      <c r="A133" s="33"/>
      <c r="B133" s="152"/>
      <c r="C133" s="153" t="s">
        <v>507</v>
      </c>
      <c r="D133" s="153" t="s">
        <v>153</v>
      </c>
      <c r="E133" s="154" t="s">
        <v>3113</v>
      </c>
      <c r="F133" s="155" t="s">
        <v>3114</v>
      </c>
      <c r="G133" s="156" t="s">
        <v>1009</v>
      </c>
      <c r="H133" s="157">
        <v>1</v>
      </c>
      <c r="I133" s="158"/>
      <c r="J133" s="159">
        <f t="shared" si="20"/>
        <v>0</v>
      </c>
      <c r="K133" s="155" t="s">
        <v>3</v>
      </c>
      <c r="L133" s="34"/>
      <c r="M133" s="210" t="s">
        <v>3</v>
      </c>
      <c r="N133" s="211" t="s">
        <v>43</v>
      </c>
      <c r="O133" s="212"/>
      <c r="P133" s="213">
        <f t="shared" si="21"/>
        <v>0</v>
      </c>
      <c r="Q133" s="213">
        <v>0</v>
      </c>
      <c r="R133" s="213">
        <f t="shared" si="22"/>
        <v>0</v>
      </c>
      <c r="S133" s="213">
        <v>0</v>
      </c>
      <c r="T133" s="214">
        <f t="shared" si="23"/>
        <v>0</v>
      </c>
      <c r="U133" s="33"/>
      <c r="V133" s="33"/>
      <c r="W133" s="33"/>
      <c r="X133" s="33"/>
      <c r="Y133" s="33"/>
      <c r="Z133" s="33"/>
      <c r="AA133" s="33"/>
      <c r="AB133" s="33"/>
      <c r="AC133" s="33"/>
      <c r="AD133" s="33"/>
      <c r="AE133" s="33"/>
      <c r="AR133" s="164" t="s">
        <v>158</v>
      </c>
      <c r="AT133" s="164" t="s">
        <v>153</v>
      </c>
      <c r="AU133" s="164" t="s">
        <v>80</v>
      </c>
      <c r="AY133" s="18" t="s">
        <v>150</v>
      </c>
      <c r="BE133" s="165">
        <f t="shared" si="24"/>
        <v>0</v>
      </c>
      <c r="BF133" s="165">
        <f t="shared" si="25"/>
        <v>0</v>
      </c>
      <c r="BG133" s="165">
        <f t="shared" si="26"/>
        <v>0</v>
      </c>
      <c r="BH133" s="165">
        <f t="shared" si="27"/>
        <v>0</v>
      </c>
      <c r="BI133" s="165">
        <f t="shared" si="28"/>
        <v>0</v>
      </c>
      <c r="BJ133" s="18" t="s">
        <v>80</v>
      </c>
      <c r="BK133" s="165">
        <f t="shared" si="29"/>
        <v>0</v>
      </c>
      <c r="BL133" s="18" t="s">
        <v>158</v>
      </c>
      <c r="BM133" s="164" t="s">
        <v>3115</v>
      </c>
    </row>
    <row r="134" spans="1:65" s="2" customFormat="1" ht="6.95" customHeight="1">
      <c r="A134" s="33"/>
      <c r="B134" s="43"/>
      <c r="C134" s="44"/>
      <c r="D134" s="44"/>
      <c r="E134" s="44"/>
      <c r="F134" s="44"/>
      <c r="G134" s="44"/>
      <c r="H134" s="44"/>
      <c r="I134" s="112"/>
      <c r="J134" s="44"/>
      <c r="K134" s="44"/>
      <c r="L134" s="34"/>
      <c r="M134" s="33"/>
      <c r="O134" s="33"/>
      <c r="P134" s="33"/>
      <c r="Q134" s="33"/>
      <c r="R134" s="33"/>
      <c r="S134" s="33"/>
      <c r="T134" s="33"/>
      <c r="U134" s="33"/>
      <c r="V134" s="33"/>
      <c r="W134" s="33"/>
      <c r="X134" s="33"/>
      <c r="Y134" s="33"/>
      <c r="Z134" s="33"/>
      <c r="AA134" s="33"/>
      <c r="AB134" s="33"/>
      <c r="AC134" s="33"/>
      <c r="AD134" s="33"/>
      <c r="AE134" s="33"/>
    </row>
  </sheetData>
  <autoFilter ref="C82:K133" xr:uid="{00000000-0009-0000-0000-000007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97"/>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89"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89"/>
      <c r="L2" s="302" t="s">
        <v>6</v>
      </c>
      <c r="M2" s="303"/>
      <c r="N2" s="303"/>
      <c r="O2" s="303"/>
      <c r="P2" s="303"/>
      <c r="Q2" s="303"/>
      <c r="R2" s="303"/>
      <c r="S2" s="303"/>
      <c r="T2" s="303"/>
      <c r="U2" s="303"/>
      <c r="V2" s="303"/>
      <c r="AT2" s="18" t="s">
        <v>103</v>
      </c>
    </row>
    <row r="3" spans="1:46" s="1" customFormat="1" ht="6.95" customHeight="1">
      <c r="B3" s="19"/>
      <c r="C3" s="20"/>
      <c r="D3" s="20"/>
      <c r="E3" s="20"/>
      <c r="F3" s="20"/>
      <c r="G3" s="20"/>
      <c r="H3" s="20"/>
      <c r="I3" s="90"/>
      <c r="J3" s="20"/>
      <c r="K3" s="20"/>
      <c r="L3" s="21"/>
      <c r="AT3" s="18" t="s">
        <v>82</v>
      </c>
    </row>
    <row r="4" spans="1:46" s="1" customFormat="1" ht="24.95" customHeight="1">
      <c r="B4" s="21"/>
      <c r="D4" s="22" t="s">
        <v>104</v>
      </c>
      <c r="I4" s="89"/>
      <c r="L4" s="21"/>
      <c r="M4" s="91" t="s">
        <v>11</v>
      </c>
      <c r="AT4" s="18" t="s">
        <v>4</v>
      </c>
    </row>
    <row r="5" spans="1:46" s="1" customFormat="1" ht="6.95" customHeight="1">
      <c r="B5" s="21"/>
      <c r="I5" s="89"/>
      <c r="L5" s="21"/>
    </row>
    <row r="6" spans="1:46" s="1" customFormat="1" ht="12" customHeight="1">
      <c r="B6" s="21"/>
      <c r="D6" s="28" t="s">
        <v>17</v>
      </c>
      <c r="I6" s="89"/>
      <c r="L6" s="21"/>
    </row>
    <row r="7" spans="1:46" s="1" customFormat="1" ht="25.5" customHeight="1">
      <c r="B7" s="21"/>
      <c r="E7" s="332" t="str">
        <f>'Rekapitulace stavby'!K6</f>
        <v>Stavební úpravy 2.NP - 3.NP pavilonu A přestavba dětského oddělení na LDN - 2.část - 2.NP</v>
      </c>
      <c r="F7" s="333"/>
      <c r="G7" s="333"/>
      <c r="H7" s="333"/>
      <c r="I7" s="89"/>
      <c r="L7" s="21"/>
    </row>
    <row r="8" spans="1:46" s="2" customFormat="1" ht="12" customHeight="1">
      <c r="A8" s="33"/>
      <c r="B8" s="34"/>
      <c r="C8" s="33"/>
      <c r="D8" s="28" t="s">
        <v>105</v>
      </c>
      <c r="E8" s="33"/>
      <c r="F8" s="33"/>
      <c r="G8" s="33"/>
      <c r="H8" s="33"/>
      <c r="I8" s="92"/>
      <c r="J8" s="33"/>
      <c r="K8" s="33"/>
      <c r="L8" s="93"/>
      <c r="S8" s="33"/>
      <c r="T8" s="33"/>
      <c r="U8" s="33"/>
      <c r="V8" s="33"/>
      <c r="W8" s="33"/>
      <c r="X8" s="33"/>
      <c r="Y8" s="33"/>
      <c r="Z8" s="33"/>
      <c r="AA8" s="33"/>
      <c r="AB8" s="33"/>
      <c r="AC8" s="33"/>
      <c r="AD8" s="33"/>
      <c r="AE8" s="33"/>
    </row>
    <row r="9" spans="1:46" s="2" customFormat="1" ht="16.5" customHeight="1">
      <c r="A9" s="33"/>
      <c r="B9" s="34"/>
      <c r="C9" s="33"/>
      <c r="D9" s="33"/>
      <c r="E9" s="315" t="s">
        <v>3116</v>
      </c>
      <c r="F9" s="331"/>
      <c r="G9" s="331"/>
      <c r="H9" s="331"/>
      <c r="I9" s="92"/>
      <c r="J9" s="33"/>
      <c r="K9" s="33"/>
      <c r="L9" s="93"/>
      <c r="S9" s="33"/>
      <c r="T9" s="33"/>
      <c r="U9" s="33"/>
      <c r="V9" s="33"/>
      <c r="W9" s="33"/>
      <c r="X9" s="33"/>
      <c r="Y9" s="33"/>
      <c r="Z9" s="33"/>
      <c r="AA9" s="33"/>
      <c r="AB9" s="33"/>
      <c r="AC9" s="33"/>
      <c r="AD9" s="33"/>
      <c r="AE9" s="33"/>
    </row>
    <row r="10" spans="1:46" s="2" customFormat="1">
      <c r="A10" s="33"/>
      <c r="B10" s="34"/>
      <c r="C10" s="33"/>
      <c r="D10" s="33"/>
      <c r="E10" s="33"/>
      <c r="F10" s="33"/>
      <c r="G10" s="33"/>
      <c r="H10" s="33"/>
      <c r="I10" s="92"/>
      <c r="J10" s="33"/>
      <c r="K10" s="33"/>
      <c r="L10" s="93"/>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3</v>
      </c>
      <c r="G11" s="33"/>
      <c r="H11" s="33"/>
      <c r="I11" s="94" t="s">
        <v>21</v>
      </c>
      <c r="J11" s="26" t="s">
        <v>3</v>
      </c>
      <c r="K11" s="33"/>
      <c r="L11" s="93"/>
      <c r="S11" s="33"/>
      <c r="T11" s="33"/>
      <c r="U11" s="33"/>
      <c r="V11" s="33"/>
      <c r="W11" s="33"/>
      <c r="X11" s="33"/>
      <c r="Y11" s="33"/>
      <c r="Z11" s="33"/>
      <c r="AA11" s="33"/>
      <c r="AB11" s="33"/>
      <c r="AC11" s="33"/>
      <c r="AD11" s="33"/>
      <c r="AE11" s="33"/>
    </row>
    <row r="12" spans="1:46" s="2" customFormat="1" ht="12" customHeight="1">
      <c r="A12" s="33"/>
      <c r="B12" s="34"/>
      <c r="C12" s="33"/>
      <c r="D12" s="28" t="s">
        <v>22</v>
      </c>
      <c r="E12" s="33"/>
      <c r="F12" s="26" t="s">
        <v>23</v>
      </c>
      <c r="G12" s="33"/>
      <c r="H12" s="33"/>
      <c r="I12" s="94" t="s">
        <v>24</v>
      </c>
      <c r="J12" s="51" t="str">
        <f>'Rekapitulace stavby'!AN8</f>
        <v>27. 12. 2018</v>
      </c>
      <c r="K12" s="33"/>
      <c r="L12" s="9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92"/>
      <c r="J13" s="33"/>
      <c r="K13" s="33"/>
      <c r="L13" s="93"/>
      <c r="S13" s="33"/>
      <c r="T13" s="33"/>
      <c r="U13" s="33"/>
      <c r="V13" s="33"/>
      <c r="W13" s="33"/>
      <c r="X13" s="33"/>
      <c r="Y13" s="33"/>
      <c r="Z13" s="33"/>
      <c r="AA13" s="33"/>
      <c r="AB13" s="33"/>
      <c r="AC13" s="33"/>
      <c r="AD13" s="33"/>
      <c r="AE13" s="33"/>
    </row>
    <row r="14" spans="1:46" s="2" customFormat="1" ht="12" customHeight="1">
      <c r="A14" s="33"/>
      <c r="B14" s="34"/>
      <c r="C14" s="33"/>
      <c r="D14" s="28" t="s">
        <v>26</v>
      </c>
      <c r="E14" s="33"/>
      <c r="F14" s="33"/>
      <c r="G14" s="33"/>
      <c r="H14" s="33"/>
      <c r="I14" s="94" t="s">
        <v>27</v>
      </c>
      <c r="J14" s="26" t="str">
        <f>IF('Rekapitulace stavby'!AN10="","",'Rekapitulace stavby'!AN10)</f>
        <v/>
      </c>
      <c r="K14" s="33"/>
      <c r="L14" s="9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94" t="s">
        <v>29</v>
      </c>
      <c r="J15" s="26" t="str">
        <f>IF('Rekapitulace stavby'!AN11="","",'Rekapitulace stavby'!AN11)</f>
        <v/>
      </c>
      <c r="K15" s="33"/>
      <c r="L15" s="9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92"/>
      <c r="J16" s="33"/>
      <c r="K16" s="33"/>
      <c r="L16" s="93"/>
      <c r="S16" s="33"/>
      <c r="T16" s="33"/>
      <c r="U16" s="33"/>
      <c r="V16" s="33"/>
      <c r="W16" s="33"/>
      <c r="X16" s="33"/>
      <c r="Y16" s="33"/>
      <c r="Z16" s="33"/>
      <c r="AA16" s="33"/>
      <c r="AB16" s="33"/>
      <c r="AC16" s="33"/>
      <c r="AD16" s="33"/>
      <c r="AE16" s="33"/>
    </row>
    <row r="17" spans="1:31" s="2" customFormat="1" ht="12" customHeight="1">
      <c r="A17" s="33"/>
      <c r="B17" s="34"/>
      <c r="C17" s="33"/>
      <c r="D17" s="28" t="s">
        <v>30</v>
      </c>
      <c r="E17" s="33"/>
      <c r="F17" s="33"/>
      <c r="G17" s="33"/>
      <c r="H17" s="33"/>
      <c r="I17" s="94" t="s">
        <v>27</v>
      </c>
      <c r="J17" s="29" t="str">
        <f>'Rekapitulace stavby'!AN13</f>
        <v>Vyplň údaj</v>
      </c>
      <c r="K17" s="33"/>
      <c r="L17" s="93"/>
      <c r="S17" s="33"/>
      <c r="T17" s="33"/>
      <c r="U17" s="33"/>
      <c r="V17" s="33"/>
      <c r="W17" s="33"/>
      <c r="X17" s="33"/>
      <c r="Y17" s="33"/>
      <c r="Z17" s="33"/>
      <c r="AA17" s="33"/>
      <c r="AB17" s="33"/>
      <c r="AC17" s="33"/>
      <c r="AD17" s="33"/>
      <c r="AE17" s="33"/>
    </row>
    <row r="18" spans="1:31" s="2" customFormat="1" ht="18" customHeight="1">
      <c r="A18" s="33"/>
      <c r="B18" s="34"/>
      <c r="C18" s="33"/>
      <c r="D18" s="33"/>
      <c r="E18" s="334" t="str">
        <f>'Rekapitulace stavby'!E14</f>
        <v>Vyplň údaj</v>
      </c>
      <c r="F18" s="304"/>
      <c r="G18" s="304"/>
      <c r="H18" s="304"/>
      <c r="I18" s="94" t="s">
        <v>29</v>
      </c>
      <c r="J18" s="29" t="str">
        <f>'Rekapitulace stavby'!AN14</f>
        <v>Vyplň údaj</v>
      </c>
      <c r="K18" s="33"/>
      <c r="L18" s="9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92"/>
      <c r="J19" s="33"/>
      <c r="K19" s="33"/>
      <c r="L19" s="93"/>
      <c r="S19" s="33"/>
      <c r="T19" s="33"/>
      <c r="U19" s="33"/>
      <c r="V19" s="33"/>
      <c r="W19" s="33"/>
      <c r="X19" s="33"/>
      <c r="Y19" s="33"/>
      <c r="Z19" s="33"/>
      <c r="AA19" s="33"/>
      <c r="AB19" s="33"/>
      <c r="AC19" s="33"/>
      <c r="AD19" s="33"/>
      <c r="AE19" s="33"/>
    </row>
    <row r="20" spans="1:31" s="2" customFormat="1" ht="12" customHeight="1">
      <c r="A20" s="33"/>
      <c r="B20" s="34"/>
      <c r="C20" s="33"/>
      <c r="D20" s="28" t="s">
        <v>32</v>
      </c>
      <c r="E20" s="33"/>
      <c r="F20" s="33"/>
      <c r="G20" s="33"/>
      <c r="H20" s="33"/>
      <c r="I20" s="94" t="s">
        <v>27</v>
      </c>
      <c r="J20" s="26" t="s">
        <v>3</v>
      </c>
      <c r="K20" s="33"/>
      <c r="L20" s="93"/>
      <c r="S20" s="33"/>
      <c r="T20" s="33"/>
      <c r="U20" s="33"/>
      <c r="V20" s="33"/>
      <c r="W20" s="33"/>
      <c r="X20" s="33"/>
      <c r="Y20" s="33"/>
      <c r="Z20" s="33"/>
      <c r="AA20" s="33"/>
      <c r="AB20" s="33"/>
      <c r="AC20" s="33"/>
      <c r="AD20" s="33"/>
      <c r="AE20" s="33"/>
    </row>
    <row r="21" spans="1:31" s="2" customFormat="1" ht="18" customHeight="1">
      <c r="A21" s="33"/>
      <c r="B21" s="34"/>
      <c r="C21" s="33"/>
      <c r="D21" s="33"/>
      <c r="E21" s="26" t="s">
        <v>33</v>
      </c>
      <c r="F21" s="33"/>
      <c r="G21" s="33"/>
      <c r="H21" s="33"/>
      <c r="I21" s="94" t="s">
        <v>29</v>
      </c>
      <c r="J21" s="26" t="s">
        <v>3</v>
      </c>
      <c r="K21" s="33"/>
      <c r="L21" s="9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92"/>
      <c r="J22" s="33"/>
      <c r="K22" s="33"/>
      <c r="L22" s="93"/>
      <c r="S22" s="33"/>
      <c r="T22" s="33"/>
      <c r="U22" s="33"/>
      <c r="V22" s="33"/>
      <c r="W22" s="33"/>
      <c r="X22" s="33"/>
      <c r="Y22" s="33"/>
      <c r="Z22" s="33"/>
      <c r="AA22" s="33"/>
      <c r="AB22" s="33"/>
      <c r="AC22" s="33"/>
      <c r="AD22" s="33"/>
      <c r="AE22" s="33"/>
    </row>
    <row r="23" spans="1:31" s="2" customFormat="1" ht="12" customHeight="1">
      <c r="A23" s="33"/>
      <c r="B23" s="34"/>
      <c r="C23" s="33"/>
      <c r="D23" s="28" t="s">
        <v>35</v>
      </c>
      <c r="E23" s="33"/>
      <c r="F23" s="33"/>
      <c r="G23" s="33"/>
      <c r="H23" s="33"/>
      <c r="I23" s="94" t="s">
        <v>27</v>
      </c>
      <c r="J23" s="26" t="str">
        <f>IF('Rekapitulace stavby'!AN19="","",'Rekapitulace stavby'!AN19)</f>
        <v/>
      </c>
      <c r="K23" s="33"/>
      <c r="L23" s="9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94" t="s">
        <v>29</v>
      </c>
      <c r="J24" s="26" t="str">
        <f>IF('Rekapitulace stavby'!AN20="","",'Rekapitulace stavby'!AN20)</f>
        <v/>
      </c>
      <c r="K24" s="33"/>
      <c r="L24" s="9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92"/>
      <c r="J25" s="33"/>
      <c r="K25" s="33"/>
      <c r="L25" s="93"/>
      <c r="S25" s="33"/>
      <c r="T25" s="33"/>
      <c r="U25" s="33"/>
      <c r="V25" s="33"/>
      <c r="W25" s="33"/>
      <c r="X25" s="33"/>
      <c r="Y25" s="33"/>
      <c r="Z25" s="33"/>
      <c r="AA25" s="33"/>
      <c r="AB25" s="33"/>
      <c r="AC25" s="33"/>
      <c r="AD25" s="33"/>
      <c r="AE25" s="33"/>
    </row>
    <row r="26" spans="1:31" s="2" customFormat="1" ht="12" customHeight="1">
      <c r="A26" s="33"/>
      <c r="B26" s="34"/>
      <c r="C26" s="33"/>
      <c r="D26" s="28" t="s">
        <v>36</v>
      </c>
      <c r="E26" s="33"/>
      <c r="F26" s="33"/>
      <c r="G26" s="33"/>
      <c r="H26" s="33"/>
      <c r="I26" s="92"/>
      <c r="J26" s="33"/>
      <c r="K26" s="33"/>
      <c r="L26" s="93"/>
      <c r="S26" s="33"/>
      <c r="T26" s="33"/>
      <c r="U26" s="33"/>
      <c r="V26" s="33"/>
      <c r="W26" s="33"/>
      <c r="X26" s="33"/>
      <c r="Y26" s="33"/>
      <c r="Z26" s="33"/>
      <c r="AA26" s="33"/>
      <c r="AB26" s="33"/>
      <c r="AC26" s="33"/>
      <c r="AD26" s="33"/>
      <c r="AE26" s="33"/>
    </row>
    <row r="27" spans="1:31" s="8" customFormat="1" ht="89.25" customHeight="1">
      <c r="A27" s="95"/>
      <c r="B27" s="96"/>
      <c r="C27" s="95"/>
      <c r="D27" s="95"/>
      <c r="E27" s="308" t="s">
        <v>37</v>
      </c>
      <c r="F27" s="308"/>
      <c r="G27" s="308"/>
      <c r="H27" s="308"/>
      <c r="I27" s="97"/>
      <c r="J27" s="95"/>
      <c r="K27" s="95"/>
      <c r="L27" s="98"/>
      <c r="S27" s="95"/>
      <c r="T27" s="95"/>
      <c r="U27" s="95"/>
      <c r="V27" s="95"/>
      <c r="W27" s="95"/>
      <c r="X27" s="95"/>
      <c r="Y27" s="95"/>
      <c r="Z27" s="95"/>
      <c r="AA27" s="95"/>
      <c r="AB27" s="95"/>
      <c r="AC27" s="95"/>
      <c r="AD27" s="95"/>
      <c r="AE27" s="95"/>
    </row>
    <row r="28" spans="1:31" s="2" customFormat="1" ht="6.95" customHeight="1">
      <c r="A28" s="33"/>
      <c r="B28" s="34"/>
      <c r="C28" s="33"/>
      <c r="D28" s="33"/>
      <c r="E28" s="33"/>
      <c r="F28" s="33"/>
      <c r="G28" s="33"/>
      <c r="H28" s="33"/>
      <c r="I28" s="92"/>
      <c r="J28" s="33"/>
      <c r="K28" s="33"/>
      <c r="L28" s="93"/>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99"/>
      <c r="J29" s="62"/>
      <c r="K29" s="62"/>
      <c r="L29" s="93"/>
      <c r="S29" s="33"/>
      <c r="T29" s="33"/>
      <c r="U29" s="33"/>
      <c r="V29" s="33"/>
      <c r="W29" s="33"/>
      <c r="X29" s="33"/>
      <c r="Y29" s="33"/>
      <c r="Z29" s="33"/>
      <c r="AA29" s="33"/>
      <c r="AB29" s="33"/>
      <c r="AC29" s="33"/>
      <c r="AD29" s="33"/>
      <c r="AE29" s="33"/>
    </row>
    <row r="30" spans="1:31" s="2" customFormat="1" ht="25.35" customHeight="1">
      <c r="A30" s="33"/>
      <c r="B30" s="34"/>
      <c r="C30" s="33"/>
      <c r="D30" s="100" t="s">
        <v>38</v>
      </c>
      <c r="E30" s="33"/>
      <c r="F30" s="33"/>
      <c r="G30" s="33"/>
      <c r="H30" s="33"/>
      <c r="I30" s="92"/>
      <c r="J30" s="67">
        <f>ROUND(J85, 2)</f>
        <v>0</v>
      </c>
      <c r="K30" s="33"/>
      <c r="L30" s="93"/>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99"/>
      <c r="J31" s="62"/>
      <c r="K31" s="62"/>
      <c r="L31" s="93"/>
      <c r="S31" s="33"/>
      <c r="T31" s="33"/>
      <c r="U31" s="33"/>
      <c r="V31" s="33"/>
      <c r="W31" s="33"/>
      <c r="X31" s="33"/>
      <c r="Y31" s="33"/>
      <c r="Z31" s="33"/>
      <c r="AA31" s="33"/>
      <c r="AB31" s="33"/>
      <c r="AC31" s="33"/>
      <c r="AD31" s="33"/>
      <c r="AE31" s="33"/>
    </row>
    <row r="32" spans="1:31" s="2" customFormat="1" ht="14.45" customHeight="1">
      <c r="A32" s="33"/>
      <c r="B32" s="34"/>
      <c r="C32" s="33"/>
      <c r="D32" s="33"/>
      <c r="E32" s="33"/>
      <c r="F32" s="37" t="s">
        <v>40</v>
      </c>
      <c r="G32" s="33"/>
      <c r="H32" s="33"/>
      <c r="I32" s="101" t="s">
        <v>39</v>
      </c>
      <c r="J32" s="37" t="s">
        <v>41</v>
      </c>
      <c r="K32" s="33"/>
      <c r="L32" s="93"/>
      <c r="S32" s="33"/>
      <c r="T32" s="33"/>
      <c r="U32" s="33"/>
      <c r="V32" s="33"/>
      <c r="W32" s="33"/>
      <c r="X32" s="33"/>
      <c r="Y32" s="33"/>
      <c r="Z32" s="33"/>
      <c r="AA32" s="33"/>
      <c r="AB32" s="33"/>
      <c r="AC32" s="33"/>
      <c r="AD32" s="33"/>
      <c r="AE32" s="33"/>
    </row>
    <row r="33" spans="1:31" s="2" customFormat="1" ht="14.45" customHeight="1">
      <c r="A33" s="33"/>
      <c r="B33" s="34"/>
      <c r="C33" s="33"/>
      <c r="D33" s="102" t="s">
        <v>42</v>
      </c>
      <c r="E33" s="28" t="s">
        <v>43</v>
      </c>
      <c r="F33" s="103">
        <f>ROUND((SUM(BE85:BE96)),  2)</f>
        <v>0</v>
      </c>
      <c r="G33" s="33"/>
      <c r="H33" s="33"/>
      <c r="I33" s="104">
        <v>0.21</v>
      </c>
      <c r="J33" s="103">
        <f>ROUND(((SUM(BE85:BE96))*I33),  2)</f>
        <v>0</v>
      </c>
      <c r="K33" s="33"/>
      <c r="L33" s="93"/>
      <c r="S33" s="33"/>
      <c r="T33" s="33"/>
      <c r="U33" s="33"/>
      <c r="V33" s="33"/>
      <c r="W33" s="33"/>
      <c r="X33" s="33"/>
      <c r="Y33" s="33"/>
      <c r="Z33" s="33"/>
      <c r="AA33" s="33"/>
      <c r="AB33" s="33"/>
      <c r="AC33" s="33"/>
      <c r="AD33" s="33"/>
      <c r="AE33" s="33"/>
    </row>
    <row r="34" spans="1:31" s="2" customFormat="1" ht="14.45" customHeight="1">
      <c r="A34" s="33"/>
      <c r="B34" s="34"/>
      <c r="C34" s="33"/>
      <c r="D34" s="33"/>
      <c r="E34" s="28" t="s">
        <v>44</v>
      </c>
      <c r="F34" s="103">
        <f>ROUND((SUM(BF85:BF96)),  2)</f>
        <v>0</v>
      </c>
      <c r="G34" s="33"/>
      <c r="H34" s="33"/>
      <c r="I34" s="104">
        <v>0.15</v>
      </c>
      <c r="J34" s="103">
        <f>ROUND(((SUM(BF85:BF96))*I34),  2)</f>
        <v>0</v>
      </c>
      <c r="K34" s="33"/>
      <c r="L34" s="93"/>
      <c r="S34" s="33"/>
      <c r="T34" s="33"/>
      <c r="U34" s="33"/>
      <c r="V34" s="33"/>
      <c r="W34" s="33"/>
      <c r="X34" s="33"/>
      <c r="Y34" s="33"/>
      <c r="Z34" s="33"/>
      <c r="AA34" s="33"/>
      <c r="AB34" s="33"/>
      <c r="AC34" s="33"/>
      <c r="AD34" s="33"/>
      <c r="AE34" s="33"/>
    </row>
    <row r="35" spans="1:31" s="2" customFormat="1" ht="14.45" hidden="1" customHeight="1">
      <c r="A35" s="33"/>
      <c r="B35" s="34"/>
      <c r="C35" s="33"/>
      <c r="D35" s="33"/>
      <c r="E35" s="28" t="s">
        <v>45</v>
      </c>
      <c r="F35" s="103">
        <f>ROUND((SUM(BG85:BG96)),  2)</f>
        <v>0</v>
      </c>
      <c r="G35" s="33"/>
      <c r="H35" s="33"/>
      <c r="I35" s="104">
        <v>0.21</v>
      </c>
      <c r="J35" s="103">
        <f>0</f>
        <v>0</v>
      </c>
      <c r="K35" s="33"/>
      <c r="L35" s="93"/>
      <c r="S35" s="33"/>
      <c r="T35" s="33"/>
      <c r="U35" s="33"/>
      <c r="V35" s="33"/>
      <c r="W35" s="33"/>
      <c r="X35" s="33"/>
      <c r="Y35" s="33"/>
      <c r="Z35" s="33"/>
      <c r="AA35" s="33"/>
      <c r="AB35" s="33"/>
      <c r="AC35" s="33"/>
      <c r="AD35" s="33"/>
      <c r="AE35" s="33"/>
    </row>
    <row r="36" spans="1:31" s="2" customFormat="1" ht="14.45" hidden="1" customHeight="1">
      <c r="A36" s="33"/>
      <c r="B36" s="34"/>
      <c r="C36" s="33"/>
      <c r="D36" s="33"/>
      <c r="E36" s="28" t="s">
        <v>46</v>
      </c>
      <c r="F36" s="103">
        <f>ROUND((SUM(BH85:BH96)),  2)</f>
        <v>0</v>
      </c>
      <c r="G36" s="33"/>
      <c r="H36" s="33"/>
      <c r="I36" s="104">
        <v>0.15</v>
      </c>
      <c r="J36" s="103">
        <f>0</f>
        <v>0</v>
      </c>
      <c r="K36" s="33"/>
      <c r="L36" s="93"/>
      <c r="S36" s="33"/>
      <c r="T36" s="33"/>
      <c r="U36" s="33"/>
      <c r="V36" s="33"/>
      <c r="W36" s="33"/>
      <c r="X36" s="33"/>
      <c r="Y36" s="33"/>
      <c r="Z36" s="33"/>
      <c r="AA36" s="33"/>
      <c r="AB36" s="33"/>
      <c r="AC36" s="33"/>
      <c r="AD36" s="33"/>
      <c r="AE36" s="33"/>
    </row>
    <row r="37" spans="1:31" s="2" customFormat="1" ht="14.45" hidden="1" customHeight="1">
      <c r="A37" s="33"/>
      <c r="B37" s="34"/>
      <c r="C37" s="33"/>
      <c r="D37" s="33"/>
      <c r="E37" s="28" t="s">
        <v>47</v>
      </c>
      <c r="F37" s="103">
        <f>ROUND((SUM(BI85:BI96)),  2)</f>
        <v>0</v>
      </c>
      <c r="G37" s="33"/>
      <c r="H37" s="33"/>
      <c r="I37" s="104">
        <v>0</v>
      </c>
      <c r="J37" s="103">
        <f>0</f>
        <v>0</v>
      </c>
      <c r="K37" s="33"/>
      <c r="L37" s="9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92"/>
      <c r="J38" s="33"/>
      <c r="K38" s="33"/>
      <c r="L38" s="93"/>
      <c r="S38" s="33"/>
      <c r="T38" s="33"/>
      <c r="U38" s="33"/>
      <c r="V38" s="33"/>
      <c r="W38" s="33"/>
      <c r="X38" s="33"/>
      <c r="Y38" s="33"/>
      <c r="Z38" s="33"/>
      <c r="AA38" s="33"/>
      <c r="AB38" s="33"/>
      <c r="AC38" s="33"/>
      <c r="AD38" s="33"/>
      <c r="AE38" s="33"/>
    </row>
    <row r="39" spans="1:31" s="2" customFormat="1" ht="25.35" customHeight="1">
      <c r="A39" s="33"/>
      <c r="B39" s="34"/>
      <c r="C39" s="105"/>
      <c r="D39" s="106" t="s">
        <v>48</v>
      </c>
      <c r="E39" s="56"/>
      <c r="F39" s="56"/>
      <c r="G39" s="107" t="s">
        <v>49</v>
      </c>
      <c r="H39" s="108" t="s">
        <v>50</v>
      </c>
      <c r="I39" s="109"/>
      <c r="J39" s="110">
        <f>SUM(J30:J37)</f>
        <v>0</v>
      </c>
      <c r="K39" s="111"/>
      <c r="L39" s="93"/>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112"/>
      <c r="J40" s="44"/>
      <c r="K40" s="44"/>
      <c r="L40" s="93"/>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113"/>
      <c r="J44" s="46"/>
      <c r="K44" s="46"/>
      <c r="L44" s="93"/>
      <c r="S44" s="33"/>
      <c r="T44" s="33"/>
      <c r="U44" s="33"/>
      <c r="V44" s="33"/>
      <c r="W44" s="33"/>
      <c r="X44" s="33"/>
      <c r="Y44" s="33"/>
      <c r="Z44" s="33"/>
      <c r="AA44" s="33"/>
      <c r="AB44" s="33"/>
      <c r="AC44" s="33"/>
      <c r="AD44" s="33"/>
      <c r="AE44" s="33"/>
    </row>
    <row r="45" spans="1:31" s="2" customFormat="1" ht="24.95" customHeight="1">
      <c r="A45" s="33"/>
      <c r="B45" s="34"/>
      <c r="C45" s="22" t="s">
        <v>107</v>
      </c>
      <c r="D45" s="33"/>
      <c r="E45" s="33"/>
      <c r="F45" s="33"/>
      <c r="G45" s="33"/>
      <c r="H45" s="33"/>
      <c r="I45" s="92"/>
      <c r="J45" s="33"/>
      <c r="K45" s="33"/>
      <c r="L45" s="93"/>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92"/>
      <c r="J46" s="33"/>
      <c r="K46" s="33"/>
      <c r="L46" s="93"/>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92"/>
      <c r="J47" s="33"/>
      <c r="K47" s="33"/>
      <c r="L47" s="93"/>
      <c r="S47" s="33"/>
      <c r="T47" s="33"/>
      <c r="U47" s="33"/>
      <c r="V47" s="33"/>
      <c r="W47" s="33"/>
      <c r="X47" s="33"/>
      <c r="Y47" s="33"/>
      <c r="Z47" s="33"/>
      <c r="AA47" s="33"/>
      <c r="AB47" s="33"/>
      <c r="AC47" s="33"/>
      <c r="AD47" s="33"/>
      <c r="AE47" s="33"/>
    </row>
    <row r="48" spans="1:31" s="2" customFormat="1" ht="25.5" customHeight="1">
      <c r="A48" s="33"/>
      <c r="B48" s="34"/>
      <c r="C48" s="33"/>
      <c r="D48" s="33"/>
      <c r="E48" s="332" t="str">
        <f>E7</f>
        <v>Stavební úpravy 2.NP - 3.NP pavilonu A přestavba dětského oddělení na LDN - 2.část - 2.NP</v>
      </c>
      <c r="F48" s="333"/>
      <c r="G48" s="333"/>
      <c r="H48" s="333"/>
      <c r="I48" s="92"/>
      <c r="J48" s="33"/>
      <c r="K48" s="33"/>
      <c r="L48" s="93"/>
      <c r="S48" s="33"/>
      <c r="T48" s="33"/>
      <c r="U48" s="33"/>
      <c r="V48" s="33"/>
      <c r="W48" s="33"/>
      <c r="X48" s="33"/>
      <c r="Y48" s="33"/>
      <c r="Z48" s="33"/>
      <c r="AA48" s="33"/>
      <c r="AB48" s="33"/>
      <c r="AC48" s="33"/>
      <c r="AD48" s="33"/>
      <c r="AE48" s="33"/>
    </row>
    <row r="49" spans="1:47" s="2" customFormat="1" ht="12" customHeight="1">
      <c r="A49" s="33"/>
      <c r="B49" s="34"/>
      <c r="C49" s="28" t="s">
        <v>105</v>
      </c>
      <c r="D49" s="33"/>
      <c r="E49" s="33"/>
      <c r="F49" s="33"/>
      <c r="G49" s="33"/>
      <c r="H49" s="33"/>
      <c r="I49" s="92"/>
      <c r="J49" s="33"/>
      <c r="K49" s="33"/>
      <c r="L49" s="93"/>
      <c r="S49" s="33"/>
      <c r="T49" s="33"/>
      <c r="U49" s="33"/>
      <c r="V49" s="33"/>
      <c r="W49" s="33"/>
      <c r="X49" s="33"/>
      <c r="Y49" s="33"/>
      <c r="Z49" s="33"/>
      <c r="AA49" s="33"/>
      <c r="AB49" s="33"/>
      <c r="AC49" s="33"/>
      <c r="AD49" s="33"/>
      <c r="AE49" s="33"/>
    </row>
    <row r="50" spans="1:47" s="2" customFormat="1" ht="16.5" customHeight="1">
      <c r="A50" s="33"/>
      <c r="B50" s="34"/>
      <c r="C50" s="33"/>
      <c r="D50" s="33"/>
      <c r="E50" s="315" t="str">
        <f>E9</f>
        <v>VON - vedlejší a ostatní náklady</v>
      </c>
      <c r="F50" s="331"/>
      <c r="G50" s="331"/>
      <c r="H50" s="331"/>
      <c r="I50" s="92"/>
      <c r="J50" s="33"/>
      <c r="K50" s="33"/>
      <c r="L50" s="93"/>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92"/>
      <c r="J51" s="33"/>
      <c r="K51" s="33"/>
      <c r="L51" s="93"/>
      <c r="S51" s="33"/>
      <c r="T51" s="33"/>
      <c r="U51" s="33"/>
      <c r="V51" s="33"/>
      <c r="W51" s="33"/>
      <c r="X51" s="33"/>
      <c r="Y51" s="33"/>
      <c r="Z51" s="33"/>
      <c r="AA51" s="33"/>
      <c r="AB51" s="33"/>
      <c r="AC51" s="33"/>
      <c r="AD51" s="33"/>
      <c r="AE51" s="33"/>
    </row>
    <row r="52" spans="1:47" s="2" customFormat="1" ht="12" customHeight="1">
      <c r="A52" s="33"/>
      <c r="B52" s="34"/>
      <c r="C52" s="28" t="s">
        <v>22</v>
      </c>
      <c r="D52" s="33"/>
      <c r="E52" s="33"/>
      <c r="F52" s="26" t="str">
        <f>F12</f>
        <v>Jindřichův Hradec</v>
      </c>
      <c r="G52" s="33"/>
      <c r="H52" s="33"/>
      <c r="I52" s="94" t="s">
        <v>24</v>
      </c>
      <c r="J52" s="51" t="str">
        <f>IF(J12="","",J12)</f>
        <v>27. 12. 2018</v>
      </c>
      <c r="K52" s="33"/>
      <c r="L52" s="93"/>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92"/>
      <c r="J53" s="33"/>
      <c r="K53" s="33"/>
      <c r="L53" s="93"/>
      <c r="S53" s="33"/>
      <c r="T53" s="33"/>
      <c r="U53" s="33"/>
      <c r="V53" s="33"/>
      <c r="W53" s="33"/>
      <c r="X53" s="33"/>
      <c r="Y53" s="33"/>
      <c r="Z53" s="33"/>
      <c r="AA53" s="33"/>
      <c r="AB53" s="33"/>
      <c r="AC53" s="33"/>
      <c r="AD53" s="33"/>
      <c r="AE53" s="33"/>
    </row>
    <row r="54" spans="1:47" s="2" customFormat="1" ht="27.95" customHeight="1">
      <c r="A54" s="33"/>
      <c r="B54" s="34"/>
      <c r="C54" s="28" t="s">
        <v>26</v>
      </c>
      <c r="D54" s="33"/>
      <c r="E54" s="33"/>
      <c r="F54" s="26" t="str">
        <f>E15</f>
        <v xml:space="preserve"> </v>
      </c>
      <c r="G54" s="33"/>
      <c r="H54" s="33"/>
      <c r="I54" s="94" t="s">
        <v>32</v>
      </c>
      <c r="J54" s="31" t="str">
        <f>E21</f>
        <v>ATELIER G+G s.r.o.</v>
      </c>
      <c r="K54" s="33"/>
      <c r="L54" s="93"/>
      <c r="S54" s="33"/>
      <c r="T54" s="33"/>
      <c r="U54" s="33"/>
      <c r="V54" s="33"/>
      <c r="W54" s="33"/>
      <c r="X54" s="33"/>
      <c r="Y54" s="33"/>
      <c r="Z54" s="33"/>
      <c r="AA54" s="33"/>
      <c r="AB54" s="33"/>
      <c r="AC54" s="33"/>
      <c r="AD54" s="33"/>
      <c r="AE54" s="33"/>
    </row>
    <row r="55" spans="1:47" s="2" customFormat="1" ht="15.2" customHeight="1">
      <c r="A55" s="33"/>
      <c r="B55" s="34"/>
      <c r="C55" s="28" t="s">
        <v>30</v>
      </c>
      <c r="D55" s="33"/>
      <c r="E55" s="33"/>
      <c r="F55" s="26" t="str">
        <f>IF(E18="","",E18)</f>
        <v>Vyplň údaj</v>
      </c>
      <c r="G55" s="33"/>
      <c r="H55" s="33"/>
      <c r="I55" s="94" t="s">
        <v>35</v>
      </c>
      <c r="J55" s="31" t="str">
        <f>E24</f>
        <v xml:space="preserve"> </v>
      </c>
      <c r="K55" s="33"/>
      <c r="L55" s="93"/>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92"/>
      <c r="J56" s="33"/>
      <c r="K56" s="33"/>
      <c r="L56" s="93"/>
      <c r="S56" s="33"/>
      <c r="T56" s="33"/>
      <c r="U56" s="33"/>
      <c r="V56" s="33"/>
      <c r="W56" s="33"/>
      <c r="X56" s="33"/>
      <c r="Y56" s="33"/>
      <c r="Z56" s="33"/>
      <c r="AA56" s="33"/>
      <c r="AB56" s="33"/>
      <c r="AC56" s="33"/>
      <c r="AD56" s="33"/>
      <c r="AE56" s="33"/>
    </row>
    <row r="57" spans="1:47" s="2" customFormat="1" ht="29.25" customHeight="1">
      <c r="A57" s="33"/>
      <c r="B57" s="34"/>
      <c r="C57" s="114" t="s">
        <v>108</v>
      </c>
      <c r="D57" s="105"/>
      <c r="E57" s="105"/>
      <c r="F57" s="105"/>
      <c r="G57" s="105"/>
      <c r="H57" s="105"/>
      <c r="I57" s="115"/>
      <c r="J57" s="116" t="s">
        <v>109</v>
      </c>
      <c r="K57" s="105"/>
      <c r="L57" s="93"/>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92"/>
      <c r="J58" s="33"/>
      <c r="K58" s="33"/>
      <c r="L58" s="93"/>
      <c r="S58" s="33"/>
      <c r="T58" s="33"/>
      <c r="U58" s="33"/>
      <c r="V58" s="33"/>
      <c r="W58" s="33"/>
      <c r="X58" s="33"/>
      <c r="Y58" s="33"/>
      <c r="Z58" s="33"/>
      <c r="AA58" s="33"/>
      <c r="AB58" s="33"/>
      <c r="AC58" s="33"/>
      <c r="AD58" s="33"/>
      <c r="AE58" s="33"/>
    </row>
    <row r="59" spans="1:47" s="2" customFormat="1" ht="22.9" customHeight="1">
      <c r="A59" s="33"/>
      <c r="B59" s="34"/>
      <c r="C59" s="117" t="s">
        <v>70</v>
      </c>
      <c r="D59" s="33"/>
      <c r="E59" s="33"/>
      <c r="F59" s="33"/>
      <c r="G59" s="33"/>
      <c r="H59" s="33"/>
      <c r="I59" s="92"/>
      <c r="J59" s="67">
        <f>J85</f>
        <v>0</v>
      </c>
      <c r="K59" s="33"/>
      <c r="L59" s="93"/>
      <c r="S59" s="33"/>
      <c r="T59" s="33"/>
      <c r="U59" s="33"/>
      <c r="V59" s="33"/>
      <c r="W59" s="33"/>
      <c r="X59" s="33"/>
      <c r="Y59" s="33"/>
      <c r="Z59" s="33"/>
      <c r="AA59" s="33"/>
      <c r="AB59" s="33"/>
      <c r="AC59" s="33"/>
      <c r="AD59" s="33"/>
      <c r="AE59" s="33"/>
      <c r="AU59" s="18" t="s">
        <v>110</v>
      </c>
    </row>
    <row r="60" spans="1:47" s="9" customFormat="1" ht="24.95" customHeight="1">
      <c r="B60" s="118"/>
      <c r="D60" s="119" t="s">
        <v>3117</v>
      </c>
      <c r="E60" s="120"/>
      <c r="F60" s="120"/>
      <c r="G60" s="120"/>
      <c r="H60" s="120"/>
      <c r="I60" s="121"/>
      <c r="J60" s="122">
        <f>J86</f>
        <v>0</v>
      </c>
      <c r="L60" s="118"/>
    </row>
    <row r="61" spans="1:47" s="10" customFormat="1" ht="19.899999999999999" customHeight="1">
      <c r="B61" s="123"/>
      <c r="D61" s="124" t="s">
        <v>3118</v>
      </c>
      <c r="E61" s="125"/>
      <c r="F61" s="125"/>
      <c r="G61" s="125"/>
      <c r="H61" s="125"/>
      <c r="I61" s="126"/>
      <c r="J61" s="127">
        <f>J87</f>
        <v>0</v>
      </c>
      <c r="L61" s="123"/>
    </row>
    <row r="62" spans="1:47" s="10" customFormat="1" ht="19.899999999999999" customHeight="1">
      <c r="B62" s="123"/>
      <c r="D62" s="124" t="s">
        <v>3119</v>
      </c>
      <c r="E62" s="125"/>
      <c r="F62" s="125"/>
      <c r="G62" s="125"/>
      <c r="H62" s="125"/>
      <c r="I62" s="126"/>
      <c r="J62" s="127">
        <f>J89</f>
        <v>0</v>
      </c>
      <c r="L62" s="123"/>
    </row>
    <row r="63" spans="1:47" s="10" customFormat="1" ht="19.899999999999999" customHeight="1">
      <c r="B63" s="123"/>
      <c r="D63" s="124" t="s">
        <v>3120</v>
      </c>
      <c r="E63" s="125"/>
      <c r="F63" s="125"/>
      <c r="G63" s="125"/>
      <c r="H63" s="125"/>
      <c r="I63" s="126"/>
      <c r="J63" s="127">
        <f>J91</f>
        <v>0</v>
      </c>
      <c r="L63" s="123"/>
    </row>
    <row r="64" spans="1:47" s="10" customFormat="1" ht="19.899999999999999" customHeight="1">
      <c r="B64" s="123"/>
      <c r="D64" s="124" t="s">
        <v>3121</v>
      </c>
      <c r="E64" s="125"/>
      <c r="F64" s="125"/>
      <c r="G64" s="125"/>
      <c r="H64" s="125"/>
      <c r="I64" s="126"/>
      <c r="J64" s="127">
        <f>J93</f>
        <v>0</v>
      </c>
      <c r="L64" s="123"/>
    </row>
    <row r="65" spans="1:31" s="10" customFormat="1" ht="19.899999999999999" customHeight="1">
      <c r="B65" s="123"/>
      <c r="D65" s="124" t="s">
        <v>3122</v>
      </c>
      <c r="E65" s="125"/>
      <c r="F65" s="125"/>
      <c r="G65" s="125"/>
      <c r="H65" s="125"/>
      <c r="I65" s="126"/>
      <c r="J65" s="127">
        <f>J95</f>
        <v>0</v>
      </c>
      <c r="L65" s="123"/>
    </row>
    <row r="66" spans="1:31" s="2" customFormat="1" ht="21.75" customHeight="1">
      <c r="A66" s="33"/>
      <c r="B66" s="34"/>
      <c r="C66" s="33"/>
      <c r="D66" s="33"/>
      <c r="E66" s="33"/>
      <c r="F66" s="33"/>
      <c r="G66" s="33"/>
      <c r="H66" s="33"/>
      <c r="I66" s="92"/>
      <c r="J66" s="33"/>
      <c r="K66" s="33"/>
      <c r="L66" s="93"/>
      <c r="S66" s="33"/>
      <c r="T66" s="33"/>
      <c r="U66" s="33"/>
      <c r="V66" s="33"/>
      <c r="W66" s="33"/>
      <c r="X66" s="33"/>
      <c r="Y66" s="33"/>
      <c r="Z66" s="33"/>
      <c r="AA66" s="33"/>
      <c r="AB66" s="33"/>
      <c r="AC66" s="33"/>
      <c r="AD66" s="33"/>
      <c r="AE66" s="33"/>
    </row>
    <row r="67" spans="1:31" s="2" customFormat="1" ht="6.95" customHeight="1">
      <c r="A67" s="33"/>
      <c r="B67" s="43"/>
      <c r="C67" s="44"/>
      <c r="D67" s="44"/>
      <c r="E67" s="44"/>
      <c r="F67" s="44"/>
      <c r="G67" s="44"/>
      <c r="H67" s="44"/>
      <c r="I67" s="112"/>
      <c r="J67" s="44"/>
      <c r="K67" s="44"/>
      <c r="L67" s="93"/>
      <c r="S67" s="33"/>
      <c r="T67" s="33"/>
      <c r="U67" s="33"/>
      <c r="V67" s="33"/>
      <c r="W67" s="33"/>
      <c r="X67" s="33"/>
      <c r="Y67" s="33"/>
      <c r="Z67" s="33"/>
      <c r="AA67" s="33"/>
      <c r="AB67" s="33"/>
      <c r="AC67" s="33"/>
      <c r="AD67" s="33"/>
      <c r="AE67" s="33"/>
    </row>
    <row r="71" spans="1:31" s="2" customFormat="1" ht="6.95" customHeight="1">
      <c r="A71" s="33"/>
      <c r="B71" s="45"/>
      <c r="C71" s="46"/>
      <c r="D71" s="46"/>
      <c r="E71" s="46"/>
      <c r="F71" s="46"/>
      <c r="G71" s="46"/>
      <c r="H71" s="46"/>
      <c r="I71" s="113"/>
      <c r="J71" s="46"/>
      <c r="K71" s="46"/>
      <c r="L71" s="93"/>
      <c r="S71" s="33"/>
      <c r="T71" s="33"/>
      <c r="U71" s="33"/>
      <c r="V71" s="33"/>
      <c r="W71" s="33"/>
      <c r="X71" s="33"/>
      <c r="Y71" s="33"/>
      <c r="Z71" s="33"/>
      <c r="AA71" s="33"/>
      <c r="AB71" s="33"/>
      <c r="AC71" s="33"/>
      <c r="AD71" s="33"/>
      <c r="AE71" s="33"/>
    </row>
    <row r="72" spans="1:31" s="2" customFormat="1" ht="24.95" customHeight="1">
      <c r="A72" s="33"/>
      <c r="B72" s="34"/>
      <c r="C72" s="22" t="s">
        <v>135</v>
      </c>
      <c r="D72" s="33"/>
      <c r="E72" s="33"/>
      <c r="F72" s="33"/>
      <c r="G72" s="33"/>
      <c r="H72" s="33"/>
      <c r="I72" s="92"/>
      <c r="J72" s="33"/>
      <c r="K72" s="33"/>
      <c r="L72" s="93"/>
      <c r="S72" s="33"/>
      <c r="T72" s="33"/>
      <c r="U72" s="33"/>
      <c r="V72" s="33"/>
      <c r="W72" s="33"/>
      <c r="X72" s="33"/>
      <c r="Y72" s="33"/>
      <c r="Z72" s="33"/>
      <c r="AA72" s="33"/>
      <c r="AB72" s="33"/>
      <c r="AC72" s="33"/>
      <c r="AD72" s="33"/>
      <c r="AE72" s="33"/>
    </row>
    <row r="73" spans="1:31" s="2" customFormat="1" ht="6.95" customHeight="1">
      <c r="A73" s="33"/>
      <c r="B73" s="34"/>
      <c r="C73" s="33"/>
      <c r="D73" s="33"/>
      <c r="E73" s="33"/>
      <c r="F73" s="33"/>
      <c r="G73" s="33"/>
      <c r="H73" s="33"/>
      <c r="I73" s="92"/>
      <c r="J73" s="33"/>
      <c r="K73" s="33"/>
      <c r="L73" s="93"/>
      <c r="S73" s="33"/>
      <c r="T73" s="33"/>
      <c r="U73" s="33"/>
      <c r="V73" s="33"/>
      <c r="W73" s="33"/>
      <c r="X73" s="33"/>
      <c r="Y73" s="33"/>
      <c r="Z73" s="33"/>
      <c r="AA73" s="33"/>
      <c r="AB73" s="33"/>
      <c r="AC73" s="33"/>
      <c r="AD73" s="33"/>
      <c r="AE73" s="33"/>
    </row>
    <row r="74" spans="1:31" s="2" customFormat="1" ht="12" customHeight="1">
      <c r="A74" s="33"/>
      <c r="B74" s="34"/>
      <c r="C74" s="28" t="s">
        <v>17</v>
      </c>
      <c r="D74" s="33"/>
      <c r="E74" s="33"/>
      <c r="F74" s="33"/>
      <c r="G74" s="33"/>
      <c r="H74" s="33"/>
      <c r="I74" s="92"/>
      <c r="J74" s="33"/>
      <c r="K74" s="33"/>
      <c r="L74" s="93"/>
      <c r="S74" s="33"/>
      <c r="T74" s="33"/>
      <c r="U74" s="33"/>
      <c r="V74" s="33"/>
      <c r="W74" s="33"/>
      <c r="X74" s="33"/>
      <c r="Y74" s="33"/>
      <c r="Z74" s="33"/>
      <c r="AA74" s="33"/>
      <c r="AB74" s="33"/>
      <c r="AC74" s="33"/>
      <c r="AD74" s="33"/>
      <c r="AE74" s="33"/>
    </row>
    <row r="75" spans="1:31" s="2" customFormat="1" ht="25.5" customHeight="1">
      <c r="A75" s="33"/>
      <c r="B75" s="34"/>
      <c r="C75" s="33"/>
      <c r="D75" s="33"/>
      <c r="E75" s="332" t="str">
        <f>E7</f>
        <v>Stavební úpravy 2.NP - 3.NP pavilonu A přestavba dětského oddělení na LDN - 2.část - 2.NP</v>
      </c>
      <c r="F75" s="333"/>
      <c r="G75" s="333"/>
      <c r="H75" s="333"/>
      <c r="I75" s="92"/>
      <c r="J75" s="33"/>
      <c r="K75" s="33"/>
      <c r="L75" s="93"/>
      <c r="S75" s="33"/>
      <c r="T75" s="33"/>
      <c r="U75" s="33"/>
      <c r="V75" s="33"/>
      <c r="W75" s="33"/>
      <c r="X75" s="33"/>
      <c r="Y75" s="33"/>
      <c r="Z75" s="33"/>
      <c r="AA75" s="33"/>
      <c r="AB75" s="33"/>
      <c r="AC75" s="33"/>
      <c r="AD75" s="33"/>
      <c r="AE75" s="33"/>
    </row>
    <row r="76" spans="1:31" s="2" customFormat="1" ht="12" customHeight="1">
      <c r="A76" s="33"/>
      <c r="B76" s="34"/>
      <c r="C76" s="28" t="s">
        <v>105</v>
      </c>
      <c r="D76" s="33"/>
      <c r="E76" s="33"/>
      <c r="F76" s="33"/>
      <c r="G76" s="33"/>
      <c r="H76" s="33"/>
      <c r="I76" s="92"/>
      <c r="J76" s="33"/>
      <c r="K76" s="33"/>
      <c r="L76" s="93"/>
      <c r="S76" s="33"/>
      <c r="T76" s="33"/>
      <c r="U76" s="33"/>
      <c r="V76" s="33"/>
      <c r="W76" s="33"/>
      <c r="X76" s="33"/>
      <c r="Y76" s="33"/>
      <c r="Z76" s="33"/>
      <c r="AA76" s="33"/>
      <c r="AB76" s="33"/>
      <c r="AC76" s="33"/>
      <c r="AD76" s="33"/>
      <c r="AE76" s="33"/>
    </row>
    <row r="77" spans="1:31" s="2" customFormat="1" ht="16.5" customHeight="1">
      <c r="A77" s="33"/>
      <c r="B77" s="34"/>
      <c r="C77" s="33"/>
      <c r="D77" s="33"/>
      <c r="E77" s="315" t="str">
        <f>E9</f>
        <v>VON - vedlejší a ostatní náklady</v>
      </c>
      <c r="F77" s="331"/>
      <c r="G77" s="331"/>
      <c r="H77" s="331"/>
      <c r="I77" s="92"/>
      <c r="J77" s="33"/>
      <c r="K77" s="33"/>
      <c r="L77" s="93"/>
      <c r="S77" s="33"/>
      <c r="T77" s="33"/>
      <c r="U77" s="33"/>
      <c r="V77" s="33"/>
      <c r="W77" s="33"/>
      <c r="X77" s="33"/>
      <c r="Y77" s="33"/>
      <c r="Z77" s="33"/>
      <c r="AA77" s="33"/>
      <c r="AB77" s="33"/>
      <c r="AC77" s="33"/>
      <c r="AD77" s="33"/>
      <c r="AE77" s="33"/>
    </row>
    <row r="78" spans="1:31" s="2" customFormat="1" ht="6.95" customHeight="1">
      <c r="A78" s="33"/>
      <c r="B78" s="34"/>
      <c r="C78" s="33"/>
      <c r="D78" s="33"/>
      <c r="E78" s="33"/>
      <c r="F78" s="33"/>
      <c r="G78" s="33"/>
      <c r="H78" s="33"/>
      <c r="I78" s="92"/>
      <c r="J78" s="33"/>
      <c r="K78" s="33"/>
      <c r="L78" s="93"/>
      <c r="S78" s="33"/>
      <c r="T78" s="33"/>
      <c r="U78" s="33"/>
      <c r="V78" s="33"/>
      <c r="W78" s="33"/>
      <c r="X78" s="33"/>
      <c r="Y78" s="33"/>
      <c r="Z78" s="33"/>
      <c r="AA78" s="33"/>
      <c r="AB78" s="33"/>
      <c r="AC78" s="33"/>
      <c r="AD78" s="33"/>
      <c r="AE78" s="33"/>
    </row>
    <row r="79" spans="1:31" s="2" customFormat="1" ht="12" customHeight="1">
      <c r="A79" s="33"/>
      <c r="B79" s="34"/>
      <c r="C79" s="28" t="s">
        <v>22</v>
      </c>
      <c r="D79" s="33"/>
      <c r="E79" s="33"/>
      <c r="F79" s="26" t="str">
        <f>F12</f>
        <v>Jindřichův Hradec</v>
      </c>
      <c r="G79" s="33"/>
      <c r="H79" s="33"/>
      <c r="I79" s="94" t="s">
        <v>24</v>
      </c>
      <c r="J79" s="51" t="str">
        <f>IF(J12="","",J12)</f>
        <v>27. 12. 2018</v>
      </c>
      <c r="K79" s="33"/>
      <c r="L79" s="93"/>
      <c r="S79" s="33"/>
      <c r="T79" s="33"/>
      <c r="U79" s="33"/>
      <c r="V79" s="33"/>
      <c r="W79" s="33"/>
      <c r="X79" s="33"/>
      <c r="Y79" s="33"/>
      <c r="Z79" s="33"/>
      <c r="AA79" s="33"/>
      <c r="AB79" s="33"/>
      <c r="AC79" s="33"/>
      <c r="AD79" s="33"/>
      <c r="AE79" s="33"/>
    </row>
    <row r="80" spans="1:31" s="2" customFormat="1" ht="6.95" customHeight="1">
      <c r="A80" s="33"/>
      <c r="B80" s="34"/>
      <c r="C80" s="33"/>
      <c r="D80" s="33"/>
      <c r="E80" s="33"/>
      <c r="F80" s="33"/>
      <c r="G80" s="33"/>
      <c r="H80" s="33"/>
      <c r="I80" s="92"/>
      <c r="J80" s="33"/>
      <c r="K80" s="33"/>
      <c r="L80" s="93"/>
      <c r="S80" s="33"/>
      <c r="T80" s="33"/>
      <c r="U80" s="33"/>
      <c r="V80" s="33"/>
      <c r="W80" s="33"/>
      <c r="X80" s="33"/>
      <c r="Y80" s="33"/>
      <c r="Z80" s="33"/>
      <c r="AA80" s="33"/>
      <c r="AB80" s="33"/>
      <c r="AC80" s="33"/>
      <c r="AD80" s="33"/>
      <c r="AE80" s="33"/>
    </row>
    <row r="81" spans="1:65" s="2" customFormat="1" ht="27.95" customHeight="1">
      <c r="A81" s="33"/>
      <c r="B81" s="34"/>
      <c r="C81" s="28" t="s">
        <v>26</v>
      </c>
      <c r="D81" s="33"/>
      <c r="E81" s="33"/>
      <c r="F81" s="26" t="str">
        <f>E15</f>
        <v xml:space="preserve"> </v>
      </c>
      <c r="G81" s="33"/>
      <c r="H81" s="33"/>
      <c r="I81" s="94" t="s">
        <v>32</v>
      </c>
      <c r="J81" s="31" t="str">
        <f>E21</f>
        <v>ATELIER G+G s.r.o.</v>
      </c>
      <c r="K81" s="33"/>
      <c r="L81" s="93"/>
      <c r="S81" s="33"/>
      <c r="T81" s="33"/>
      <c r="U81" s="33"/>
      <c r="V81" s="33"/>
      <c r="W81" s="33"/>
      <c r="X81" s="33"/>
      <c r="Y81" s="33"/>
      <c r="Z81" s="33"/>
      <c r="AA81" s="33"/>
      <c r="AB81" s="33"/>
      <c r="AC81" s="33"/>
      <c r="AD81" s="33"/>
      <c r="AE81" s="33"/>
    </row>
    <row r="82" spans="1:65" s="2" customFormat="1" ht="15.2" customHeight="1">
      <c r="A82" s="33"/>
      <c r="B82" s="34"/>
      <c r="C82" s="28" t="s">
        <v>30</v>
      </c>
      <c r="D82" s="33"/>
      <c r="E82" s="33"/>
      <c r="F82" s="26" t="str">
        <f>IF(E18="","",E18)</f>
        <v>Vyplň údaj</v>
      </c>
      <c r="G82" s="33"/>
      <c r="H82" s="33"/>
      <c r="I82" s="94" t="s">
        <v>35</v>
      </c>
      <c r="J82" s="31" t="str">
        <f>E24</f>
        <v xml:space="preserve"> </v>
      </c>
      <c r="K82" s="33"/>
      <c r="L82" s="93"/>
      <c r="S82" s="33"/>
      <c r="T82" s="33"/>
      <c r="U82" s="33"/>
      <c r="V82" s="33"/>
      <c r="W82" s="33"/>
      <c r="X82" s="33"/>
      <c r="Y82" s="33"/>
      <c r="Z82" s="33"/>
      <c r="AA82" s="33"/>
      <c r="AB82" s="33"/>
      <c r="AC82" s="33"/>
      <c r="AD82" s="33"/>
      <c r="AE82" s="33"/>
    </row>
    <row r="83" spans="1:65" s="2" customFormat="1" ht="10.35" customHeight="1">
      <c r="A83" s="33"/>
      <c r="B83" s="34"/>
      <c r="C83" s="33"/>
      <c r="D83" s="33"/>
      <c r="E83" s="33"/>
      <c r="F83" s="33"/>
      <c r="G83" s="33"/>
      <c r="H83" s="33"/>
      <c r="I83" s="92"/>
      <c r="J83" s="33"/>
      <c r="K83" s="33"/>
      <c r="L83" s="93"/>
      <c r="S83" s="33"/>
      <c r="T83" s="33"/>
      <c r="U83" s="33"/>
      <c r="V83" s="33"/>
      <c r="W83" s="33"/>
      <c r="X83" s="33"/>
      <c r="Y83" s="33"/>
      <c r="Z83" s="33"/>
      <c r="AA83" s="33"/>
      <c r="AB83" s="33"/>
      <c r="AC83" s="33"/>
      <c r="AD83" s="33"/>
      <c r="AE83" s="33"/>
    </row>
    <row r="84" spans="1:65" s="11" customFormat="1" ht="29.25" customHeight="1">
      <c r="A84" s="128"/>
      <c r="B84" s="129"/>
      <c r="C84" s="130" t="s">
        <v>136</v>
      </c>
      <c r="D84" s="131" t="s">
        <v>57</v>
      </c>
      <c r="E84" s="131" t="s">
        <v>53</v>
      </c>
      <c r="F84" s="131" t="s">
        <v>54</v>
      </c>
      <c r="G84" s="131" t="s">
        <v>137</v>
      </c>
      <c r="H84" s="131" t="s">
        <v>138</v>
      </c>
      <c r="I84" s="132" t="s">
        <v>139</v>
      </c>
      <c r="J84" s="131" t="s">
        <v>109</v>
      </c>
      <c r="K84" s="133" t="s">
        <v>140</v>
      </c>
      <c r="L84" s="134"/>
      <c r="M84" s="58" t="s">
        <v>3</v>
      </c>
      <c r="N84" s="59" t="s">
        <v>42</v>
      </c>
      <c r="O84" s="59" t="s">
        <v>141</v>
      </c>
      <c r="P84" s="59" t="s">
        <v>142</v>
      </c>
      <c r="Q84" s="59" t="s">
        <v>143</v>
      </c>
      <c r="R84" s="59" t="s">
        <v>144</v>
      </c>
      <c r="S84" s="59" t="s">
        <v>145</v>
      </c>
      <c r="T84" s="60" t="s">
        <v>146</v>
      </c>
      <c r="U84" s="128"/>
      <c r="V84" s="128"/>
      <c r="W84" s="128"/>
      <c r="X84" s="128"/>
      <c r="Y84" s="128"/>
      <c r="Z84" s="128"/>
      <c r="AA84" s="128"/>
      <c r="AB84" s="128"/>
      <c r="AC84" s="128"/>
      <c r="AD84" s="128"/>
      <c r="AE84" s="128"/>
    </row>
    <row r="85" spans="1:65" s="2" customFormat="1" ht="22.9" customHeight="1">
      <c r="A85" s="33"/>
      <c r="B85" s="34"/>
      <c r="C85" s="65" t="s">
        <v>147</v>
      </c>
      <c r="D85" s="33"/>
      <c r="E85" s="33"/>
      <c r="F85" s="33"/>
      <c r="G85" s="33"/>
      <c r="H85" s="33"/>
      <c r="I85" s="92"/>
      <c r="J85" s="135">
        <f>BK85</f>
        <v>0</v>
      </c>
      <c r="K85" s="33"/>
      <c r="L85" s="34"/>
      <c r="M85" s="61"/>
      <c r="N85" s="52"/>
      <c r="O85" s="62"/>
      <c r="P85" s="136">
        <f>P86</f>
        <v>0</v>
      </c>
      <c r="Q85" s="62"/>
      <c r="R85" s="136">
        <f>R86</f>
        <v>0</v>
      </c>
      <c r="S85" s="62"/>
      <c r="T85" s="137">
        <f>T86</f>
        <v>0</v>
      </c>
      <c r="U85" s="33"/>
      <c r="V85" s="33"/>
      <c r="W85" s="33"/>
      <c r="X85" s="33"/>
      <c r="Y85" s="33"/>
      <c r="Z85" s="33"/>
      <c r="AA85" s="33"/>
      <c r="AB85" s="33"/>
      <c r="AC85" s="33"/>
      <c r="AD85" s="33"/>
      <c r="AE85" s="33"/>
      <c r="AT85" s="18" t="s">
        <v>71</v>
      </c>
      <c r="AU85" s="18" t="s">
        <v>110</v>
      </c>
      <c r="BK85" s="138">
        <f>BK86</f>
        <v>0</v>
      </c>
    </row>
    <row r="86" spans="1:65" s="12" customFormat="1" ht="25.9" customHeight="1">
      <c r="B86" s="139"/>
      <c r="D86" s="140" t="s">
        <v>71</v>
      </c>
      <c r="E86" s="141" t="s">
        <v>3123</v>
      </c>
      <c r="F86" s="141" t="s">
        <v>3124</v>
      </c>
      <c r="I86" s="142"/>
      <c r="J86" s="143">
        <f>BK86</f>
        <v>0</v>
      </c>
      <c r="L86" s="139"/>
      <c r="M86" s="144"/>
      <c r="N86" s="145"/>
      <c r="O86" s="145"/>
      <c r="P86" s="146">
        <f>P87+P89+P91+P93+P95</f>
        <v>0</v>
      </c>
      <c r="Q86" s="145"/>
      <c r="R86" s="146">
        <f>R87+R89+R91+R93+R95</f>
        <v>0</v>
      </c>
      <c r="S86" s="145"/>
      <c r="T86" s="147">
        <f>T87+T89+T91+T93+T95</f>
        <v>0</v>
      </c>
      <c r="AR86" s="140" t="s">
        <v>177</v>
      </c>
      <c r="AT86" s="148" t="s">
        <v>71</v>
      </c>
      <c r="AU86" s="148" t="s">
        <v>72</v>
      </c>
      <c r="AY86" s="140" t="s">
        <v>150</v>
      </c>
      <c r="BK86" s="149">
        <f>BK87+BK89+BK91+BK93+BK95</f>
        <v>0</v>
      </c>
    </row>
    <row r="87" spans="1:65" s="12" customFormat="1" ht="22.9" customHeight="1">
      <c r="B87" s="139"/>
      <c r="D87" s="140" t="s">
        <v>71</v>
      </c>
      <c r="E87" s="150" t="s">
        <v>3125</v>
      </c>
      <c r="F87" s="150" t="s">
        <v>3126</v>
      </c>
      <c r="I87" s="142"/>
      <c r="J87" s="151">
        <f>BK87</f>
        <v>0</v>
      </c>
      <c r="L87" s="139"/>
      <c r="M87" s="144"/>
      <c r="N87" s="145"/>
      <c r="O87" s="145"/>
      <c r="P87" s="146">
        <f>P88</f>
        <v>0</v>
      </c>
      <c r="Q87" s="145"/>
      <c r="R87" s="146">
        <f>R88</f>
        <v>0</v>
      </c>
      <c r="S87" s="145"/>
      <c r="T87" s="147">
        <f>T88</f>
        <v>0</v>
      </c>
      <c r="AR87" s="140" t="s">
        <v>177</v>
      </c>
      <c r="AT87" s="148" t="s">
        <v>71</v>
      </c>
      <c r="AU87" s="148" t="s">
        <v>80</v>
      </c>
      <c r="AY87" s="140" t="s">
        <v>150</v>
      </c>
      <c r="BK87" s="149">
        <f>BK88</f>
        <v>0</v>
      </c>
    </row>
    <row r="88" spans="1:65" s="2" customFormat="1" ht="36" customHeight="1">
      <c r="A88" s="33"/>
      <c r="B88" s="152"/>
      <c r="C88" s="153" t="s">
        <v>80</v>
      </c>
      <c r="D88" s="153" t="s">
        <v>153</v>
      </c>
      <c r="E88" s="154" t="s">
        <v>3127</v>
      </c>
      <c r="F88" s="155" t="s">
        <v>3128</v>
      </c>
      <c r="G88" s="156" t="s">
        <v>3129</v>
      </c>
      <c r="H88" s="157">
        <v>1</v>
      </c>
      <c r="I88" s="158"/>
      <c r="J88" s="159">
        <f>ROUND(I88*H88,2)</f>
        <v>0</v>
      </c>
      <c r="K88" s="155" t="s">
        <v>3</v>
      </c>
      <c r="L88" s="34"/>
      <c r="M88" s="160" t="s">
        <v>3</v>
      </c>
      <c r="N88" s="161" t="s">
        <v>43</v>
      </c>
      <c r="O88" s="54"/>
      <c r="P88" s="162">
        <f>O88*H88</f>
        <v>0</v>
      </c>
      <c r="Q88" s="162">
        <v>0</v>
      </c>
      <c r="R88" s="162">
        <f>Q88*H88</f>
        <v>0</v>
      </c>
      <c r="S88" s="162">
        <v>0</v>
      </c>
      <c r="T88" s="163">
        <f>S88*H88</f>
        <v>0</v>
      </c>
      <c r="U88" s="33"/>
      <c r="V88" s="33"/>
      <c r="W88" s="33"/>
      <c r="X88" s="33"/>
      <c r="Y88" s="33"/>
      <c r="Z88" s="33"/>
      <c r="AA88" s="33"/>
      <c r="AB88" s="33"/>
      <c r="AC88" s="33"/>
      <c r="AD88" s="33"/>
      <c r="AE88" s="33"/>
      <c r="AR88" s="164" t="s">
        <v>3130</v>
      </c>
      <c r="AT88" s="164" t="s">
        <v>153</v>
      </c>
      <c r="AU88" s="164" t="s">
        <v>82</v>
      </c>
      <c r="AY88" s="18" t="s">
        <v>150</v>
      </c>
      <c r="BE88" s="165">
        <f>IF(N88="základní",J88,0)</f>
        <v>0</v>
      </c>
      <c r="BF88" s="165">
        <f>IF(N88="snížená",J88,0)</f>
        <v>0</v>
      </c>
      <c r="BG88" s="165">
        <f>IF(N88="zákl. přenesená",J88,0)</f>
        <v>0</v>
      </c>
      <c r="BH88" s="165">
        <f>IF(N88="sníž. přenesená",J88,0)</f>
        <v>0</v>
      </c>
      <c r="BI88" s="165">
        <f>IF(N88="nulová",J88,0)</f>
        <v>0</v>
      </c>
      <c r="BJ88" s="18" t="s">
        <v>80</v>
      </c>
      <c r="BK88" s="165">
        <f>ROUND(I88*H88,2)</f>
        <v>0</v>
      </c>
      <c r="BL88" s="18" t="s">
        <v>3130</v>
      </c>
      <c r="BM88" s="164" t="s">
        <v>3131</v>
      </c>
    </row>
    <row r="89" spans="1:65" s="12" customFormat="1" ht="22.9" customHeight="1">
      <c r="B89" s="139"/>
      <c r="D89" s="140" t="s">
        <v>71</v>
      </c>
      <c r="E89" s="150" t="s">
        <v>3132</v>
      </c>
      <c r="F89" s="150" t="s">
        <v>3133</v>
      </c>
      <c r="I89" s="142"/>
      <c r="J89" s="151">
        <f>BK89</f>
        <v>0</v>
      </c>
      <c r="L89" s="139"/>
      <c r="M89" s="144"/>
      <c r="N89" s="145"/>
      <c r="O89" s="145"/>
      <c r="P89" s="146">
        <f>P90</f>
        <v>0</v>
      </c>
      <c r="Q89" s="145"/>
      <c r="R89" s="146">
        <f>R90</f>
        <v>0</v>
      </c>
      <c r="S89" s="145"/>
      <c r="T89" s="147">
        <f>T90</f>
        <v>0</v>
      </c>
      <c r="AR89" s="140" t="s">
        <v>177</v>
      </c>
      <c r="AT89" s="148" t="s">
        <v>71</v>
      </c>
      <c r="AU89" s="148" t="s">
        <v>80</v>
      </c>
      <c r="AY89" s="140" t="s">
        <v>150</v>
      </c>
      <c r="BK89" s="149">
        <f>BK90</f>
        <v>0</v>
      </c>
    </row>
    <row r="90" spans="1:65" s="2" customFormat="1" ht="16.5" customHeight="1">
      <c r="A90" s="33"/>
      <c r="B90" s="152"/>
      <c r="C90" s="153" t="s">
        <v>82</v>
      </c>
      <c r="D90" s="153" t="s">
        <v>153</v>
      </c>
      <c r="E90" s="154" t="s">
        <v>3134</v>
      </c>
      <c r="F90" s="155" t="s">
        <v>3133</v>
      </c>
      <c r="G90" s="156" t="s">
        <v>3129</v>
      </c>
      <c r="H90" s="157">
        <v>1</v>
      </c>
      <c r="I90" s="158"/>
      <c r="J90" s="159">
        <f>ROUND(I90*H90,2)</f>
        <v>0</v>
      </c>
      <c r="K90" s="155" t="s">
        <v>157</v>
      </c>
      <c r="L90" s="34"/>
      <c r="M90" s="160" t="s">
        <v>3</v>
      </c>
      <c r="N90" s="161" t="s">
        <v>43</v>
      </c>
      <c r="O90" s="54"/>
      <c r="P90" s="162">
        <f>O90*H90</f>
        <v>0</v>
      </c>
      <c r="Q90" s="162">
        <v>0</v>
      </c>
      <c r="R90" s="162">
        <f>Q90*H90</f>
        <v>0</v>
      </c>
      <c r="S90" s="162">
        <v>0</v>
      </c>
      <c r="T90" s="163">
        <f>S90*H90</f>
        <v>0</v>
      </c>
      <c r="U90" s="33"/>
      <c r="V90" s="33"/>
      <c r="W90" s="33"/>
      <c r="X90" s="33"/>
      <c r="Y90" s="33"/>
      <c r="Z90" s="33"/>
      <c r="AA90" s="33"/>
      <c r="AB90" s="33"/>
      <c r="AC90" s="33"/>
      <c r="AD90" s="33"/>
      <c r="AE90" s="33"/>
      <c r="AR90" s="164" t="s">
        <v>3130</v>
      </c>
      <c r="AT90" s="164" t="s">
        <v>153</v>
      </c>
      <c r="AU90" s="164" t="s">
        <v>82</v>
      </c>
      <c r="AY90" s="18" t="s">
        <v>150</v>
      </c>
      <c r="BE90" s="165">
        <f>IF(N90="základní",J90,0)</f>
        <v>0</v>
      </c>
      <c r="BF90" s="165">
        <f>IF(N90="snížená",J90,0)</f>
        <v>0</v>
      </c>
      <c r="BG90" s="165">
        <f>IF(N90="zákl. přenesená",J90,0)</f>
        <v>0</v>
      </c>
      <c r="BH90" s="165">
        <f>IF(N90="sníž. přenesená",J90,0)</f>
        <v>0</v>
      </c>
      <c r="BI90" s="165">
        <f>IF(N90="nulová",J90,0)</f>
        <v>0</v>
      </c>
      <c r="BJ90" s="18" t="s">
        <v>80</v>
      </c>
      <c r="BK90" s="165">
        <f>ROUND(I90*H90,2)</f>
        <v>0</v>
      </c>
      <c r="BL90" s="18" t="s">
        <v>3130</v>
      </c>
      <c r="BM90" s="164" t="s">
        <v>3135</v>
      </c>
    </row>
    <row r="91" spans="1:65" s="12" customFormat="1" ht="22.9" customHeight="1">
      <c r="B91" s="139"/>
      <c r="D91" s="140" t="s">
        <v>71</v>
      </c>
      <c r="E91" s="150" t="s">
        <v>3136</v>
      </c>
      <c r="F91" s="150" t="s">
        <v>3137</v>
      </c>
      <c r="I91" s="142"/>
      <c r="J91" s="151">
        <f>BK91</f>
        <v>0</v>
      </c>
      <c r="L91" s="139"/>
      <c r="M91" s="144"/>
      <c r="N91" s="145"/>
      <c r="O91" s="145"/>
      <c r="P91" s="146">
        <f>P92</f>
        <v>0</v>
      </c>
      <c r="Q91" s="145"/>
      <c r="R91" s="146">
        <f>R92</f>
        <v>0</v>
      </c>
      <c r="S91" s="145"/>
      <c r="T91" s="147">
        <f>T92</f>
        <v>0</v>
      </c>
      <c r="AR91" s="140" t="s">
        <v>177</v>
      </c>
      <c r="AT91" s="148" t="s">
        <v>71</v>
      </c>
      <c r="AU91" s="148" t="s">
        <v>80</v>
      </c>
      <c r="AY91" s="140" t="s">
        <v>150</v>
      </c>
      <c r="BK91" s="149">
        <f>BK92</f>
        <v>0</v>
      </c>
    </row>
    <row r="92" spans="1:65" s="2" customFormat="1" ht="16.5" customHeight="1">
      <c r="A92" s="33"/>
      <c r="B92" s="152"/>
      <c r="C92" s="153" t="s">
        <v>151</v>
      </c>
      <c r="D92" s="153" t="s">
        <v>153</v>
      </c>
      <c r="E92" s="154" t="s">
        <v>3138</v>
      </c>
      <c r="F92" s="155" t="s">
        <v>3139</v>
      </c>
      <c r="G92" s="156" t="s">
        <v>3129</v>
      </c>
      <c r="H92" s="157">
        <v>1</v>
      </c>
      <c r="I92" s="158"/>
      <c r="J92" s="159">
        <f>ROUND(I92*H92,2)</f>
        <v>0</v>
      </c>
      <c r="K92" s="155" t="s">
        <v>157</v>
      </c>
      <c r="L92" s="34"/>
      <c r="M92" s="160" t="s">
        <v>3</v>
      </c>
      <c r="N92" s="161" t="s">
        <v>43</v>
      </c>
      <c r="O92" s="54"/>
      <c r="P92" s="162">
        <f>O92*H92</f>
        <v>0</v>
      </c>
      <c r="Q92" s="162">
        <v>0</v>
      </c>
      <c r="R92" s="162">
        <f>Q92*H92</f>
        <v>0</v>
      </c>
      <c r="S92" s="162">
        <v>0</v>
      </c>
      <c r="T92" s="163">
        <f>S92*H92</f>
        <v>0</v>
      </c>
      <c r="U92" s="33"/>
      <c r="V92" s="33"/>
      <c r="W92" s="33"/>
      <c r="X92" s="33"/>
      <c r="Y92" s="33"/>
      <c r="Z92" s="33"/>
      <c r="AA92" s="33"/>
      <c r="AB92" s="33"/>
      <c r="AC92" s="33"/>
      <c r="AD92" s="33"/>
      <c r="AE92" s="33"/>
      <c r="AR92" s="164" t="s">
        <v>3130</v>
      </c>
      <c r="AT92" s="164" t="s">
        <v>153</v>
      </c>
      <c r="AU92" s="164" t="s">
        <v>82</v>
      </c>
      <c r="AY92" s="18" t="s">
        <v>150</v>
      </c>
      <c r="BE92" s="165">
        <f>IF(N92="základní",J92,0)</f>
        <v>0</v>
      </c>
      <c r="BF92" s="165">
        <f>IF(N92="snížená",J92,0)</f>
        <v>0</v>
      </c>
      <c r="BG92" s="165">
        <f>IF(N92="zákl. přenesená",J92,0)</f>
        <v>0</v>
      </c>
      <c r="BH92" s="165">
        <f>IF(N92="sníž. přenesená",J92,0)</f>
        <v>0</v>
      </c>
      <c r="BI92" s="165">
        <f>IF(N92="nulová",J92,0)</f>
        <v>0</v>
      </c>
      <c r="BJ92" s="18" t="s">
        <v>80</v>
      </c>
      <c r="BK92" s="165">
        <f>ROUND(I92*H92,2)</f>
        <v>0</v>
      </c>
      <c r="BL92" s="18" t="s">
        <v>3130</v>
      </c>
      <c r="BM92" s="164" t="s">
        <v>3140</v>
      </c>
    </row>
    <row r="93" spans="1:65" s="12" customFormat="1" ht="22.9" customHeight="1">
      <c r="B93" s="139"/>
      <c r="D93" s="140" t="s">
        <v>71</v>
      </c>
      <c r="E93" s="150" t="s">
        <v>3141</v>
      </c>
      <c r="F93" s="150" t="s">
        <v>3142</v>
      </c>
      <c r="I93" s="142"/>
      <c r="J93" s="151">
        <f>BK93</f>
        <v>0</v>
      </c>
      <c r="L93" s="139"/>
      <c r="M93" s="144"/>
      <c r="N93" s="145"/>
      <c r="O93" s="145"/>
      <c r="P93" s="146">
        <f>P94</f>
        <v>0</v>
      </c>
      <c r="Q93" s="145"/>
      <c r="R93" s="146">
        <f>R94</f>
        <v>0</v>
      </c>
      <c r="S93" s="145"/>
      <c r="T93" s="147">
        <f>T94</f>
        <v>0</v>
      </c>
      <c r="AR93" s="140" t="s">
        <v>177</v>
      </c>
      <c r="AT93" s="148" t="s">
        <v>71</v>
      </c>
      <c r="AU93" s="148" t="s">
        <v>80</v>
      </c>
      <c r="AY93" s="140" t="s">
        <v>150</v>
      </c>
      <c r="BK93" s="149">
        <f>BK94</f>
        <v>0</v>
      </c>
    </row>
    <row r="94" spans="1:65" s="2" customFormat="1" ht="16.5" customHeight="1">
      <c r="A94" s="33"/>
      <c r="B94" s="152"/>
      <c r="C94" s="153" t="s">
        <v>158</v>
      </c>
      <c r="D94" s="153" t="s">
        <v>153</v>
      </c>
      <c r="E94" s="154" t="s">
        <v>3143</v>
      </c>
      <c r="F94" s="155" t="s">
        <v>3144</v>
      </c>
      <c r="G94" s="156" t="s">
        <v>3129</v>
      </c>
      <c r="H94" s="157">
        <v>1</v>
      </c>
      <c r="I94" s="158"/>
      <c r="J94" s="159">
        <f>ROUND(I94*H94,2)</f>
        <v>0</v>
      </c>
      <c r="K94" s="155" t="s">
        <v>157</v>
      </c>
      <c r="L94" s="34"/>
      <c r="M94" s="160" t="s">
        <v>3</v>
      </c>
      <c r="N94" s="161" t="s">
        <v>43</v>
      </c>
      <c r="O94" s="54"/>
      <c r="P94" s="162">
        <f>O94*H94</f>
        <v>0</v>
      </c>
      <c r="Q94" s="162">
        <v>0</v>
      </c>
      <c r="R94" s="162">
        <f>Q94*H94</f>
        <v>0</v>
      </c>
      <c r="S94" s="162">
        <v>0</v>
      </c>
      <c r="T94" s="163">
        <f>S94*H94</f>
        <v>0</v>
      </c>
      <c r="U94" s="33"/>
      <c r="V94" s="33"/>
      <c r="W94" s="33"/>
      <c r="X94" s="33"/>
      <c r="Y94" s="33"/>
      <c r="Z94" s="33"/>
      <c r="AA94" s="33"/>
      <c r="AB94" s="33"/>
      <c r="AC94" s="33"/>
      <c r="AD94" s="33"/>
      <c r="AE94" s="33"/>
      <c r="AR94" s="164" t="s">
        <v>3130</v>
      </c>
      <c r="AT94" s="164" t="s">
        <v>153</v>
      </c>
      <c r="AU94" s="164" t="s">
        <v>82</v>
      </c>
      <c r="AY94" s="18" t="s">
        <v>150</v>
      </c>
      <c r="BE94" s="165">
        <f>IF(N94="základní",J94,0)</f>
        <v>0</v>
      </c>
      <c r="BF94" s="165">
        <f>IF(N94="snížená",J94,0)</f>
        <v>0</v>
      </c>
      <c r="BG94" s="165">
        <f>IF(N94="zákl. přenesená",J94,0)</f>
        <v>0</v>
      </c>
      <c r="BH94" s="165">
        <f>IF(N94="sníž. přenesená",J94,0)</f>
        <v>0</v>
      </c>
      <c r="BI94" s="165">
        <f>IF(N94="nulová",J94,0)</f>
        <v>0</v>
      </c>
      <c r="BJ94" s="18" t="s">
        <v>80</v>
      </c>
      <c r="BK94" s="165">
        <f>ROUND(I94*H94,2)</f>
        <v>0</v>
      </c>
      <c r="BL94" s="18" t="s">
        <v>3130</v>
      </c>
      <c r="BM94" s="164" t="s">
        <v>3145</v>
      </c>
    </row>
    <row r="95" spans="1:65" s="12" customFormat="1" ht="22.9" customHeight="1">
      <c r="B95" s="139"/>
      <c r="D95" s="140" t="s">
        <v>71</v>
      </c>
      <c r="E95" s="150" t="s">
        <v>3146</v>
      </c>
      <c r="F95" s="150" t="s">
        <v>3147</v>
      </c>
      <c r="I95" s="142"/>
      <c r="J95" s="151">
        <f>BK95</f>
        <v>0</v>
      </c>
      <c r="L95" s="139"/>
      <c r="M95" s="144"/>
      <c r="N95" s="145"/>
      <c r="O95" s="145"/>
      <c r="P95" s="146">
        <f>P96</f>
        <v>0</v>
      </c>
      <c r="Q95" s="145"/>
      <c r="R95" s="146">
        <f>R96</f>
        <v>0</v>
      </c>
      <c r="S95" s="145"/>
      <c r="T95" s="147">
        <f>T96</f>
        <v>0</v>
      </c>
      <c r="AR95" s="140" t="s">
        <v>177</v>
      </c>
      <c r="AT95" s="148" t="s">
        <v>71</v>
      </c>
      <c r="AU95" s="148" t="s">
        <v>80</v>
      </c>
      <c r="AY95" s="140" t="s">
        <v>150</v>
      </c>
      <c r="BK95" s="149">
        <f>BK96</f>
        <v>0</v>
      </c>
    </row>
    <row r="96" spans="1:65" s="2" customFormat="1" ht="16.5" customHeight="1">
      <c r="A96" s="33"/>
      <c r="B96" s="152"/>
      <c r="C96" s="153" t="s">
        <v>177</v>
      </c>
      <c r="D96" s="153" t="s">
        <v>153</v>
      </c>
      <c r="E96" s="154" t="s">
        <v>3148</v>
      </c>
      <c r="F96" s="155" t="s">
        <v>3149</v>
      </c>
      <c r="G96" s="156" t="s">
        <v>3129</v>
      </c>
      <c r="H96" s="157">
        <v>1</v>
      </c>
      <c r="I96" s="158"/>
      <c r="J96" s="159">
        <f>ROUND(I96*H96,2)</f>
        <v>0</v>
      </c>
      <c r="K96" s="155" t="s">
        <v>157</v>
      </c>
      <c r="L96" s="34"/>
      <c r="M96" s="210" t="s">
        <v>3</v>
      </c>
      <c r="N96" s="211" t="s">
        <v>43</v>
      </c>
      <c r="O96" s="212"/>
      <c r="P96" s="213">
        <f>O96*H96</f>
        <v>0</v>
      </c>
      <c r="Q96" s="213">
        <v>0</v>
      </c>
      <c r="R96" s="213">
        <f>Q96*H96</f>
        <v>0</v>
      </c>
      <c r="S96" s="213">
        <v>0</v>
      </c>
      <c r="T96" s="214">
        <f>S96*H96</f>
        <v>0</v>
      </c>
      <c r="U96" s="33"/>
      <c r="V96" s="33"/>
      <c r="W96" s="33"/>
      <c r="X96" s="33"/>
      <c r="Y96" s="33"/>
      <c r="Z96" s="33"/>
      <c r="AA96" s="33"/>
      <c r="AB96" s="33"/>
      <c r="AC96" s="33"/>
      <c r="AD96" s="33"/>
      <c r="AE96" s="33"/>
      <c r="AR96" s="164" t="s">
        <v>3130</v>
      </c>
      <c r="AT96" s="164" t="s">
        <v>153</v>
      </c>
      <c r="AU96" s="164" t="s">
        <v>82</v>
      </c>
      <c r="AY96" s="18" t="s">
        <v>150</v>
      </c>
      <c r="BE96" s="165">
        <f>IF(N96="základní",J96,0)</f>
        <v>0</v>
      </c>
      <c r="BF96" s="165">
        <f>IF(N96="snížená",J96,0)</f>
        <v>0</v>
      </c>
      <c r="BG96" s="165">
        <f>IF(N96="zákl. přenesená",J96,0)</f>
        <v>0</v>
      </c>
      <c r="BH96" s="165">
        <f>IF(N96="sníž. přenesená",J96,0)</f>
        <v>0</v>
      </c>
      <c r="BI96" s="165">
        <f>IF(N96="nulová",J96,0)</f>
        <v>0</v>
      </c>
      <c r="BJ96" s="18" t="s">
        <v>80</v>
      </c>
      <c r="BK96" s="165">
        <f>ROUND(I96*H96,2)</f>
        <v>0</v>
      </c>
      <c r="BL96" s="18" t="s">
        <v>3130</v>
      </c>
      <c r="BM96" s="164" t="s">
        <v>3150</v>
      </c>
    </row>
    <row r="97" spans="1:31" s="2" customFormat="1" ht="6.95" customHeight="1">
      <c r="A97" s="33"/>
      <c r="B97" s="43"/>
      <c r="C97" s="44"/>
      <c r="D97" s="44"/>
      <c r="E97" s="44"/>
      <c r="F97" s="44"/>
      <c r="G97" s="44"/>
      <c r="H97" s="44"/>
      <c r="I97" s="112"/>
      <c r="J97" s="44"/>
      <c r="K97" s="44"/>
      <c r="L97" s="34"/>
      <c r="M97" s="33"/>
      <c r="O97" s="33"/>
      <c r="P97" s="33"/>
      <c r="Q97" s="33"/>
      <c r="R97" s="33"/>
      <c r="S97" s="33"/>
      <c r="T97" s="33"/>
      <c r="U97" s="33"/>
      <c r="V97" s="33"/>
      <c r="W97" s="33"/>
      <c r="X97" s="33"/>
      <c r="Y97" s="33"/>
      <c r="Z97" s="33"/>
      <c r="AA97" s="33"/>
      <c r="AB97" s="33"/>
      <c r="AC97" s="33"/>
      <c r="AD97" s="33"/>
      <c r="AE97" s="33"/>
    </row>
  </sheetData>
  <autoFilter ref="C84:K96" xr:uid="{00000000-0009-0000-0000-00000800000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218"/>
  <sheetViews>
    <sheetView showGridLines="0" zoomScale="110" zoomScaleNormal="110" workbookViewId="0"/>
  </sheetViews>
  <sheetFormatPr defaultRowHeight="11.25"/>
  <cols>
    <col min="1" max="1" width="8.33203125" style="215" customWidth="1"/>
    <col min="2" max="2" width="1.6640625" style="215" customWidth="1"/>
    <col min="3" max="4" width="5" style="215" customWidth="1"/>
    <col min="5" max="5" width="11.6640625" style="215" customWidth="1"/>
    <col min="6" max="6" width="9.1640625" style="215" customWidth="1"/>
    <col min="7" max="7" width="5" style="215" customWidth="1"/>
    <col min="8" max="8" width="77.83203125" style="215" customWidth="1"/>
    <col min="9" max="10" width="20" style="215" customWidth="1"/>
    <col min="11" max="11" width="1.6640625" style="215" customWidth="1"/>
  </cols>
  <sheetData>
    <row r="1" spans="2:11" s="1" customFormat="1" ht="37.5" customHeight="1"/>
    <row r="2" spans="2:11" s="1" customFormat="1" ht="7.5" customHeight="1">
      <c r="B2" s="216"/>
      <c r="C2" s="217"/>
      <c r="D2" s="217"/>
      <c r="E2" s="217"/>
      <c r="F2" s="217"/>
      <c r="G2" s="217"/>
      <c r="H2" s="217"/>
      <c r="I2" s="217"/>
      <c r="J2" s="217"/>
      <c r="K2" s="218"/>
    </row>
    <row r="3" spans="2:11" s="16" customFormat="1" ht="45" customHeight="1">
      <c r="B3" s="219"/>
      <c r="C3" s="338" t="s">
        <v>3151</v>
      </c>
      <c r="D3" s="338"/>
      <c r="E3" s="338"/>
      <c r="F3" s="338"/>
      <c r="G3" s="338"/>
      <c r="H3" s="338"/>
      <c r="I3" s="338"/>
      <c r="J3" s="338"/>
      <c r="K3" s="220"/>
    </row>
    <row r="4" spans="2:11" s="1" customFormat="1" ht="25.5" customHeight="1">
      <c r="B4" s="221"/>
      <c r="C4" s="342" t="s">
        <v>3152</v>
      </c>
      <c r="D4" s="342"/>
      <c r="E4" s="342"/>
      <c r="F4" s="342"/>
      <c r="G4" s="342"/>
      <c r="H4" s="342"/>
      <c r="I4" s="342"/>
      <c r="J4" s="342"/>
      <c r="K4" s="222"/>
    </row>
    <row r="5" spans="2:11" s="1" customFormat="1" ht="5.25" customHeight="1">
      <c r="B5" s="221"/>
      <c r="C5" s="223"/>
      <c r="D5" s="223"/>
      <c r="E5" s="223"/>
      <c r="F5" s="223"/>
      <c r="G5" s="223"/>
      <c r="H5" s="223"/>
      <c r="I5" s="223"/>
      <c r="J5" s="223"/>
      <c r="K5" s="222"/>
    </row>
    <row r="6" spans="2:11" s="1" customFormat="1" ht="15" customHeight="1">
      <c r="B6" s="221"/>
      <c r="C6" s="340" t="s">
        <v>3153</v>
      </c>
      <c r="D6" s="340"/>
      <c r="E6" s="340"/>
      <c r="F6" s="340"/>
      <c r="G6" s="340"/>
      <c r="H6" s="340"/>
      <c r="I6" s="340"/>
      <c r="J6" s="340"/>
      <c r="K6" s="222"/>
    </row>
    <row r="7" spans="2:11" s="1" customFormat="1" ht="15" customHeight="1">
      <c r="B7" s="225"/>
      <c r="C7" s="340" t="s">
        <v>3154</v>
      </c>
      <c r="D7" s="340"/>
      <c r="E7" s="340"/>
      <c r="F7" s="340"/>
      <c r="G7" s="340"/>
      <c r="H7" s="340"/>
      <c r="I7" s="340"/>
      <c r="J7" s="340"/>
      <c r="K7" s="222"/>
    </row>
    <row r="8" spans="2:11" s="1" customFormat="1" ht="12.75" customHeight="1">
      <c r="B8" s="225"/>
      <c r="C8" s="224"/>
      <c r="D8" s="224"/>
      <c r="E8" s="224"/>
      <c r="F8" s="224"/>
      <c r="G8" s="224"/>
      <c r="H8" s="224"/>
      <c r="I8" s="224"/>
      <c r="J8" s="224"/>
      <c r="K8" s="222"/>
    </row>
    <row r="9" spans="2:11" s="1" customFormat="1" ht="15" customHeight="1">
      <c r="B9" s="225"/>
      <c r="C9" s="340" t="s">
        <v>3155</v>
      </c>
      <c r="D9" s="340"/>
      <c r="E9" s="340"/>
      <c r="F9" s="340"/>
      <c r="G9" s="340"/>
      <c r="H9" s="340"/>
      <c r="I9" s="340"/>
      <c r="J9" s="340"/>
      <c r="K9" s="222"/>
    </row>
    <row r="10" spans="2:11" s="1" customFormat="1" ht="15" customHeight="1">
      <c r="B10" s="225"/>
      <c r="C10" s="224"/>
      <c r="D10" s="340" t="s">
        <v>3156</v>
      </c>
      <c r="E10" s="340"/>
      <c r="F10" s="340"/>
      <c r="G10" s="340"/>
      <c r="H10" s="340"/>
      <c r="I10" s="340"/>
      <c r="J10" s="340"/>
      <c r="K10" s="222"/>
    </row>
    <row r="11" spans="2:11" s="1" customFormat="1" ht="15" customHeight="1">
      <c r="B11" s="225"/>
      <c r="C11" s="226"/>
      <c r="D11" s="340" t="s">
        <v>3157</v>
      </c>
      <c r="E11" s="340"/>
      <c r="F11" s="340"/>
      <c r="G11" s="340"/>
      <c r="H11" s="340"/>
      <c r="I11" s="340"/>
      <c r="J11" s="340"/>
      <c r="K11" s="222"/>
    </row>
    <row r="12" spans="2:11" s="1" customFormat="1" ht="15" customHeight="1">
      <c r="B12" s="225"/>
      <c r="C12" s="226"/>
      <c r="D12" s="224"/>
      <c r="E12" s="224"/>
      <c r="F12" s="224"/>
      <c r="G12" s="224"/>
      <c r="H12" s="224"/>
      <c r="I12" s="224"/>
      <c r="J12" s="224"/>
      <c r="K12" s="222"/>
    </row>
    <row r="13" spans="2:11" s="1" customFormat="1" ht="15" customHeight="1">
      <c r="B13" s="225"/>
      <c r="C13" s="226"/>
      <c r="D13" s="227" t="s">
        <v>3158</v>
      </c>
      <c r="E13" s="224"/>
      <c r="F13" s="224"/>
      <c r="G13" s="224"/>
      <c r="H13" s="224"/>
      <c r="I13" s="224"/>
      <c r="J13" s="224"/>
      <c r="K13" s="222"/>
    </row>
    <row r="14" spans="2:11" s="1" customFormat="1" ht="12.75" customHeight="1">
      <c r="B14" s="225"/>
      <c r="C14" s="226"/>
      <c r="D14" s="226"/>
      <c r="E14" s="226"/>
      <c r="F14" s="226"/>
      <c r="G14" s="226"/>
      <c r="H14" s="226"/>
      <c r="I14" s="226"/>
      <c r="J14" s="226"/>
      <c r="K14" s="222"/>
    </row>
    <row r="15" spans="2:11" s="1" customFormat="1" ht="15" customHeight="1">
      <c r="B15" s="225"/>
      <c r="C15" s="226"/>
      <c r="D15" s="340" t="s">
        <v>3159</v>
      </c>
      <c r="E15" s="340"/>
      <c r="F15" s="340"/>
      <c r="G15" s="340"/>
      <c r="H15" s="340"/>
      <c r="I15" s="340"/>
      <c r="J15" s="340"/>
      <c r="K15" s="222"/>
    </row>
    <row r="16" spans="2:11" s="1" customFormat="1" ht="15" customHeight="1">
      <c r="B16" s="225"/>
      <c r="C16" s="226"/>
      <c r="D16" s="340" t="s">
        <v>3160</v>
      </c>
      <c r="E16" s="340"/>
      <c r="F16" s="340"/>
      <c r="G16" s="340"/>
      <c r="H16" s="340"/>
      <c r="I16" s="340"/>
      <c r="J16" s="340"/>
      <c r="K16" s="222"/>
    </row>
    <row r="17" spans="2:11" s="1" customFormat="1" ht="15" customHeight="1">
      <c r="B17" s="225"/>
      <c r="C17" s="226"/>
      <c r="D17" s="340" t="s">
        <v>3161</v>
      </c>
      <c r="E17" s="340"/>
      <c r="F17" s="340"/>
      <c r="G17" s="340"/>
      <c r="H17" s="340"/>
      <c r="I17" s="340"/>
      <c r="J17" s="340"/>
      <c r="K17" s="222"/>
    </row>
    <row r="18" spans="2:11" s="1" customFormat="1" ht="15" customHeight="1">
      <c r="B18" s="225"/>
      <c r="C18" s="226"/>
      <c r="D18" s="226"/>
      <c r="E18" s="228" t="s">
        <v>79</v>
      </c>
      <c r="F18" s="340" t="s">
        <v>3162</v>
      </c>
      <c r="G18" s="340"/>
      <c r="H18" s="340"/>
      <c r="I18" s="340"/>
      <c r="J18" s="340"/>
      <c r="K18" s="222"/>
    </row>
    <row r="19" spans="2:11" s="1" customFormat="1" ht="15" customHeight="1">
      <c r="B19" s="225"/>
      <c r="C19" s="226"/>
      <c r="D19" s="226"/>
      <c r="E19" s="228" t="s">
        <v>3163</v>
      </c>
      <c r="F19" s="340" t="s">
        <v>3164</v>
      </c>
      <c r="G19" s="340"/>
      <c r="H19" s="340"/>
      <c r="I19" s="340"/>
      <c r="J19" s="340"/>
      <c r="K19" s="222"/>
    </row>
    <row r="20" spans="2:11" s="1" customFormat="1" ht="15" customHeight="1">
      <c r="B20" s="225"/>
      <c r="C20" s="226"/>
      <c r="D20" s="226"/>
      <c r="E20" s="228" t="s">
        <v>3165</v>
      </c>
      <c r="F20" s="340" t="s">
        <v>3166</v>
      </c>
      <c r="G20" s="340"/>
      <c r="H20" s="340"/>
      <c r="I20" s="340"/>
      <c r="J20" s="340"/>
      <c r="K20" s="222"/>
    </row>
    <row r="21" spans="2:11" s="1" customFormat="1" ht="15" customHeight="1">
      <c r="B21" s="225"/>
      <c r="C21" s="226"/>
      <c r="D21" s="226"/>
      <c r="E21" s="228" t="s">
        <v>101</v>
      </c>
      <c r="F21" s="340" t="s">
        <v>3167</v>
      </c>
      <c r="G21" s="340"/>
      <c r="H21" s="340"/>
      <c r="I21" s="340"/>
      <c r="J21" s="340"/>
      <c r="K21" s="222"/>
    </row>
    <row r="22" spans="2:11" s="1" customFormat="1" ht="15" customHeight="1">
      <c r="B22" s="225"/>
      <c r="C22" s="226"/>
      <c r="D22" s="226"/>
      <c r="E22" s="228" t="s">
        <v>1432</v>
      </c>
      <c r="F22" s="340" t="s">
        <v>1433</v>
      </c>
      <c r="G22" s="340"/>
      <c r="H22" s="340"/>
      <c r="I22" s="340"/>
      <c r="J22" s="340"/>
      <c r="K22" s="222"/>
    </row>
    <row r="23" spans="2:11" s="1" customFormat="1" ht="15" customHeight="1">
      <c r="B23" s="225"/>
      <c r="C23" s="226"/>
      <c r="D23" s="226"/>
      <c r="E23" s="228" t="s">
        <v>3168</v>
      </c>
      <c r="F23" s="340" t="s">
        <v>3169</v>
      </c>
      <c r="G23" s="340"/>
      <c r="H23" s="340"/>
      <c r="I23" s="340"/>
      <c r="J23" s="340"/>
      <c r="K23" s="222"/>
    </row>
    <row r="24" spans="2:11" s="1" customFormat="1" ht="12.75" customHeight="1">
      <c r="B24" s="225"/>
      <c r="C24" s="226"/>
      <c r="D24" s="226"/>
      <c r="E24" s="226"/>
      <c r="F24" s="226"/>
      <c r="G24" s="226"/>
      <c r="H24" s="226"/>
      <c r="I24" s="226"/>
      <c r="J24" s="226"/>
      <c r="K24" s="222"/>
    </row>
    <row r="25" spans="2:11" s="1" customFormat="1" ht="15" customHeight="1">
      <c r="B25" s="225"/>
      <c r="C25" s="340" t="s">
        <v>3170</v>
      </c>
      <c r="D25" s="340"/>
      <c r="E25" s="340"/>
      <c r="F25" s="340"/>
      <c r="G25" s="340"/>
      <c r="H25" s="340"/>
      <c r="I25" s="340"/>
      <c r="J25" s="340"/>
      <c r="K25" s="222"/>
    </row>
    <row r="26" spans="2:11" s="1" customFormat="1" ht="15" customHeight="1">
      <c r="B26" s="225"/>
      <c r="C26" s="340" t="s">
        <v>3171</v>
      </c>
      <c r="D26" s="340"/>
      <c r="E26" s="340"/>
      <c r="F26" s="340"/>
      <c r="G26" s="340"/>
      <c r="H26" s="340"/>
      <c r="I26" s="340"/>
      <c r="J26" s="340"/>
      <c r="K26" s="222"/>
    </row>
    <row r="27" spans="2:11" s="1" customFormat="1" ht="15" customHeight="1">
      <c r="B27" s="225"/>
      <c r="C27" s="224"/>
      <c r="D27" s="340" t="s">
        <v>3172</v>
      </c>
      <c r="E27" s="340"/>
      <c r="F27" s="340"/>
      <c r="G27" s="340"/>
      <c r="H27" s="340"/>
      <c r="I27" s="340"/>
      <c r="J27" s="340"/>
      <c r="K27" s="222"/>
    </row>
    <row r="28" spans="2:11" s="1" customFormat="1" ht="15" customHeight="1">
      <c r="B28" s="225"/>
      <c r="C28" s="226"/>
      <c r="D28" s="340" t="s">
        <v>3173</v>
      </c>
      <c r="E28" s="340"/>
      <c r="F28" s="340"/>
      <c r="G28" s="340"/>
      <c r="H28" s="340"/>
      <c r="I28" s="340"/>
      <c r="J28" s="340"/>
      <c r="K28" s="222"/>
    </row>
    <row r="29" spans="2:11" s="1" customFormat="1" ht="12.75" customHeight="1">
      <c r="B29" s="225"/>
      <c r="C29" s="226"/>
      <c r="D29" s="226"/>
      <c r="E29" s="226"/>
      <c r="F29" s="226"/>
      <c r="G29" s="226"/>
      <c r="H29" s="226"/>
      <c r="I29" s="226"/>
      <c r="J29" s="226"/>
      <c r="K29" s="222"/>
    </row>
    <row r="30" spans="2:11" s="1" customFormat="1" ht="15" customHeight="1">
      <c r="B30" s="225"/>
      <c r="C30" s="226"/>
      <c r="D30" s="340" t="s">
        <v>3174</v>
      </c>
      <c r="E30" s="340"/>
      <c r="F30" s="340"/>
      <c r="G30" s="340"/>
      <c r="H30" s="340"/>
      <c r="I30" s="340"/>
      <c r="J30" s="340"/>
      <c r="K30" s="222"/>
    </row>
    <row r="31" spans="2:11" s="1" customFormat="1" ht="15" customHeight="1">
      <c r="B31" s="225"/>
      <c r="C31" s="226"/>
      <c r="D31" s="340" t="s">
        <v>3175</v>
      </c>
      <c r="E31" s="340"/>
      <c r="F31" s="340"/>
      <c r="G31" s="340"/>
      <c r="H31" s="340"/>
      <c r="I31" s="340"/>
      <c r="J31" s="340"/>
      <c r="K31" s="222"/>
    </row>
    <row r="32" spans="2:11" s="1" customFormat="1" ht="12.75" customHeight="1">
      <c r="B32" s="225"/>
      <c r="C32" s="226"/>
      <c r="D32" s="226"/>
      <c r="E32" s="226"/>
      <c r="F32" s="226"/>
      <c r="G32" s="226"/>
      <c r="H32" s="226"/>
      <c r="I32" s="226"/>
      <c r="J32" s="226"/>
      <c r="K32" s="222"/>
    </row>
    <row r="33" spans="2:11" s="1" customFormat="1" ht="15" customHeight="1">
      <c r="B33" s="225"/>
      <c r="C33" s="226"/>
      <c r="D33" s="340" t="s">
        <v>3176</v>
      </c>
      <c r="E33" s="340"/>
      <c r="F33" s="340"/>
      <c r="G33" s="340"/>
      <c r="H33" s="340"/>
      <c r="I33" s="340"/>
      <c r="J33" s="340"/>
      <c r="K33" s="222"/>
    </row>
    <row r="34" spans="2:11" s="1" customFormat="1" ht="15" customHeight="1">
      <c r="B34" s="225"/>
      <c r="C34" s="226"/>
      <c r="D34" s="340" t="s">
        <v>3177</v>
      </c>
      <c r="E34" s="340"/>
      <c r="F34" s="340"/>
      <c r="G34" s="340"/>
      <c r="H34" s="340"/>
      <c r="I34" s="340"/>
      <c r="J34" s="340"/>
      <c r="K34" s="222"/>
    </row>
    <row r="35" spans="2:11" s="1" customFormat="1" ht="15" customHeight="1">
      <c r="B35" s="225"/>
      <c r="C35" s="226"/>
      <c r="D35" s="340" t="s">
        <v>3178</v>
      </c>
      <c r="E35" s="340"/>
      <c r="F35" s="340"/>
      <c r="G35" s="340"/>
      <c r="H35" s="340"/>
      <c r="I35" s="340"/>
      <c r="J35" s="340"/>
      <c r="K35" s="222"/>
    </row>
    <row r="36" spans="2:11" s="1" customFormat="1" ht="15" customHeight="1">
      <c r="B36" s="225"/>
      <c r="C36" s="226"/>
      <c r="D36" s="224"/>
      <c r="E36" s="227" t="s">
        <v>136</v>
      </c>
      <c r="F36" s="224"/>
      <c r="G36" s="340" t="s">
        <v>3179</v>
      </c>
      <c r="H36" s="340"/>
      <c r="I36" s="340"/>
      <c r="J36" s="340"/>
      <c r="K36" s="222"/>
    </row>
    <row r="37" spans="2:11" s="1" customFormat="1" ht="30.75" customHeight="1">
      <c r="B37" s="225"/>
      <c r="C37" s="226"/>
      <c r="D37" s="224"/>
      <c r="E37" s="227" t="s">
        <v>3180</v>
      </c>
      <c r="F37" s="224"/>
      <c r="G37" s="340" t="s">
        <v>3181</v>
      </c>
      <c r="H37" s="340"/>
      <c r="I37" s="340"/>
      <c r="J37" s="340"/>
      <c r="K37" s="222"/>
    </row>
    <row r="38" spans="2:11" s="1" customFormat="1" ht="15" customHeight="1">
      <c r="B38" s="225"/>
      <c r="C38" s="226"/>
      <c r="D38" s="224"/>
      <c r="E38" s="227" t="s">
        <v>53</v>
      </c>
      <c r="F38" s="224"/>
      <c r="G38" s="340" t="s">
        <v>3182</v>
      </c>
      <c r="H38" s="340"/>
      <c r="I38" s="340"/>
      <c r="J38" s="340"/>
      <c r="K38" s="222"/>
    </row>
    <row r="39" spans="2:11" s="1" customFormat="1" ht="15" customHeight="1">
      <c r="B39" s="225"/>
      <c r="C39" s="226"/>
      <c r="D39" s="224"/>
      <c r="E39" s="227" t="s">
        <v>54</v>
      </c>
      <c r="F39" s="224"/>
      <c r="G39" s="340" t="s">
        <v>3183</v>
      </c>
      <c r="H39" s="340"/>
      <c r="I39" s="340"/>
      <c r="J39" s="340"/>
      <c r="K39" s="222"/>
    </row>
    <row r="40" spans="2:11" s="1" customFormat="1" ht="15" customHeight="1">
      <c r="B40" s="225"/>
      <c r="C40" s="226"/>
      <c r="D40" s="224"/>
      <c r="E40" s="227" t="s">
        <v>137</v>
      </c>
      <c r="F40" s="224"/>
      <c r="G40" s="340" t="s">
        <v>3184</v>
      </c>
      <c r="H40" s="340"/>
      <c r="I40" s="340"/>
      <c r="J40" s="340"/>
      <c r="K40" s="222"/>
    </row>
    <row r="41" spans="2:11" s="1" customFormat="1" ht="15" customHeight="1">
      <c r="B41" s="225"/>
      <c r="C41" s="226"/>
      <c r="D41" s="224"/>
      <c r="E41" s="227" t="s">
        <v>138</v>
      </c>
      <c r="F41" s="224"/>
      <c r="G41" s="340" t="s">
        <v>3185</v>
      </c>
      <c r="H41" s="340"/>
      <c r="I41" s="340"/>
      <c r="J41" s="340"/>
      <c r="K41" s="222"/>
    </row>
    <row r="42" spans="2:11" s="1" customFormat="1" ht="15" customHeight="1">
      <c r="B42" s="225"/>
      <c r="C42" s="226"/>
      <c r="D42" s="224"/>
      <c r="E42" s="227" t="s">
        <v>3186</v>
      </c>
      <c r="F42" s="224"/>
      <c r="G42" s="340" t="s">
        <v>3187</v>
      </c>
      <c r="H42" s="340"/>
      <c r="I42" s="340"/>
      <c r="J42" s="340"/>
      <c r="K42" s="222"/>
    </row>
    <row r="43" spans="2:11" s="1" customFormat="1" ht="15" customHeight="1">
      <c r="B43" s="225"/>
      <c r="C43" s="226"/>
      <c r="D43" s="224"/>
      <c r="E43" s="227"/>
      <c r="F43" s="224"/>
      <c r="G43" s="340" t="s">
        <v>3188</v>
      </c>
      <c r="H43" s="340"/>
      <c r="I43" s="340"/>
      <c r="J43" s="340"/>
      <c r="K43" s="222"/>
    </row>
    <row r="44" spans="2:11" s="1" customFormat="1" ht="15" customHeight="1">
      <c r="B44" s="225"/>
      <c r="C44" s="226"/>
      <c r="D44" s="224"/>
      <c r="E44" s="227" t="s">
        <v>3189</v>
      </c>
      <c r="F44" s="224"/>
      <c r="G44" s="340" t="s">
        <v>3190</v>
      </c>
      <c r="H44" s="340"/>
      <c r="I44" s="340"/>
      <c r="J44" s="340"/>
      <c r="K44" s="222"/>
    </row>
    <row r="45" spans="2:11" s="1" customFormat="1" ht="15" customHeight="1">
      <c r="B45" s="225"/>
      <c r="C45" s="226"/>
      <c r="D45" s="224"/>
      <c r="E45" s="227" t="s">
        <v>140</v>
      </c>
      <c r="F45" s="224"/>
      <c r="G45" s="340" t="s">
        <v>3191</v>
      </c>
      <c r="H45" s="340"/>
      <c r="I45" s="340"/>
      <c r="J45" s="340"/>
      <c r="K45" s="222"/>
    </row>
    <row r="46" spans="2:11" s="1" customFormat="1" ht="12.75" customHeight="1">
      <c r="B46" s="225"/>
      <c r="C46" s="226"/>
      <c r="D46" s="224"/>
      <c r="E46" s="224"/>
      <c r="F46" s="224"/>
      <c r="G46" s="224"/>
      <c r="H46" s="224"/>
      <c r="I46" s="224"/>
      <c r="J46" s="224"/>
      <c r="K46" s="222"/>
    </row>
    <row r="47" spans="2:11" s="1" customFormat="1" ht="15" customHeight="1">
      <c r="B47" s="225"/>
      <c r="C47" s="226"/>
      <c r="D47" s="340" t="s">
        <v>3192</v>
      </c>
      <c r="E47" s="340"/>
      <c r="F47" s="340"/>
      <c r="G47" s="340"/>
      <c r="H47" s="340"/>
      <c r="I47" s="340"/>
      <c r="J47" s="340"/>
      <c r="K47" s="222"/>
    </row>
    <row r="48" spans="2:11" s="1" customFormat="1" ht="15" customHeight="1">
      <c r="B48" s="225"/>
      <c r="C48" s="226"/>
      <c r="D48" s="226"/>
      <c r="E48" s="340" t="s">
        <v>3193</v>
      </c>
      <c r="F48" s="340"/>
      <c r="G48" s="340"/>
      <c r="H48" s="340"/>
      <c r="I48" s="340"/>
      <c r="J48" s="340"/>
      <c r="K48" s="222"/>
    </row>
    <row r="49" spans="2:11" s="1" customFormat="1" ht="15" customHeight="1">
      <c r="B49" s="225"/>
      <c r="C49" s="226"/>
      <c r="D49" s="226"/>
      <c r="E49" s="340" t="s">
        <v>3194</v>
      </c>
      <c r="F49" s="340"/>
      <c r="G49" s="340"/>
      <c r="H49" s="340"/>
      <c r="I49" s="340"/>
      <c r="J49" s="340"/>
      <c r="K49" s="222"/>
    </row>
    <row r="50" spans="2:11" s="1" customFormat="1" ht="15" customHeight="1">
      <c r="B50" s="225"/>
      <c r="C50" s="226"/>
      <c r="D50" s="226"/>
      <c r="E50" s="340" t="s">
        <v>3195</v>
      </c>
      <c r="F50" s="340"/>
      <c r="G50" s="340"/>
      <c r="H50" s="340"/>
      <c r="I50" s="340"/>
      <c r="J50" s="340"/>
      <c r="K50" s="222"/>
    </row>
    <row r="51" spans="2:11" s="1" customFormat="1" ht="15" customHeight="1">
      <c r="B51" s="225"/>
      <c r="C51" s="226"/>
      <c r="D51" s="340" t="s">
        <v>3196</v>
      </c>
      <c r="E51" s="340"/>
      <c r="F51" s="340"/>
      <c r="G51" s="340"/>
      <c r="H51" s="340"/>
      <c r="I51" s="340"/>
      <c r="J51" s="340"/>
      <c r="K51" s="222"/>
    </row>
    <row r="52" spans="2:11" s="1" customFormat="1" ht="25.5" customHeight="1">
      <c r="B52" s="221"/>
      <c r="C52" s="342" t="s">
        <v>3197</v>
      </c>
      <c r="D52" s="342"/>
      <c r="E52" s="342"/>
      <c r="F52" s="342"/>
      <c r="G52" s="342"/>
      <c r="H52" s="342"/>
      <c r="I52" s="342"/>
      <c r="J52" s="342"/>
      <c r="K52" s="222"/>
    </row>
    <row r="53" spans="2:11" s="1" customFormat="1" ht="5.25" customHeight="1">
      <c r="B53" s="221"/>
      <c r="C53" s="223"/>
      <c r="D53" s="223"/>
      <c r="E53" s="223"/>
      <c r="F53" s="223"/>
      <c r="G53" s="223"/>
      <c r="H53" s="223"/>
      <c r="I53" s="223"/>
      <c r="J53" s="223"/>
      <c r="K53" s="222"/>
    </row>
    <row r="54" spans="2:11" s="1" customFormat="1" ht="15" customHeight="1">
      <c r="B54" s="221"/>
      <c r="C54" s="340" t="s">
        <v>3198</v>
      </c>
      <c r="D54" s="340"/>
      <c r="E54" s="340"/>
      <c r="F54" s="340"/>
      <c r="G54" s="340"/>
      <c r="H54" s="340"/>
      <c r="I54" s="340"/>
      <c r="J54" s="340"/>
      <c r="K54" s="222"/>
    </row>
    <row r="55" spans="2:11" s="1" customFormat="1" ht="15" customHeight="1">
      <c r="B55" s="221"/>
      <c r="C55" s="340" t="s">
        <v>3199</v>
      </c>
      <c r="D55" s="340"/>
      <c r="E55" s="340"/>
      <c r="F55" s="340"/>
      <c r="G55" s="340"/>
      <c r="H55" s="340"/>
      <c r="I55" s="340"/>
      <c r="J55" s="340"/>
      <c r="K55" s="222"/>
    </row>
    <row r="56" spans="2:11" s="1" customFormat="1" ht="12.75" customHeight="1">
      <c r="B56" s="221"/>
      <c r="C56" s="224"/>
      <c r="D56" s="224"/>
      <c r="E56" s="224"/>
      <c r="F56" s="224"/>
      <c r="G56" s="224"/>
      <c r="H56" s="224"/>
      <c r="I56" s="224"/>
      <c r="J56" s="224"/>
      <c r="K56" s="222"/>
    </row>
    <row r="57" spans="2:11" s="1" customFormat="1" ht="15" customHeight="1">
      <c r="B57" s="221"/>
      <c r="C57" s="340" t="s">
        <v>3200</v>
      </c>
      <c r="D57" s="340"/>
      <c r="E57" s="340"/>
      <c r="F57" s="340"/>
      <c r="G57" s="340"/>
      <c r="H57" s="340"/>
      <c r="I57" s="340"/>
      <c r="J57" s="340"/>
      <c r="K57" s="222"/>
    </row>
    <row r="58" spans="2:11" s="1" customFormat="1" ht="15" customHeight="1">
      <c r="B58" s="221"/>
      <c r="C58" s="226"/>
      <c r="D58" s="340" t="s">
        <v>3201</v>
      </c>
      <c r="E58" s="340"/>
      <c r="F58" s="340"/>
      <c r="G58" s="340"/>
      <c r="H58" s="340"/>
      <c r="I58" s="340"/>
      <c r="J58" s="340"/>
      <c r="K58" s="222"/>
    </row>
    <row r="59" spans="2:11" s="1" customFormat="1" ht="15" customHeight="1">
      <c r="B59" s="221"/>
      <c r="C59" s="226"/>
      <c r="D59" s="340" t="s">
        <v>3202</v>
      </c>
      <c r="E59" s="340"/>
      <c r="F59" s="340"/>
      <c r="G59" s="340"/>
      <c r="H59" s="340"/>
      <c r="I59" s="340"/>
      <c r="J59" s="340"/>
      <c r="K59" s="222"/>
    </row>
    <row r="60" spans="2:11" s="1" customFormat="1" ht="15" customHeight="1">
      <c r="B60" s="221"/>
      <c r="C60" s="226"/>
      <c r="D60" s="340" t="s">
        <v>3203</v>
      </c>
      <c r="E60" s="340"/>
      <c r="F60" s="340"/>
      <c r="G60" s="340"/>
      <c r="H60" s="340"/>
      <c r="I60" s="340"/>
      <c r="J60" s="340"/>
      <c r="K60" s="222"/>
    </row>
    <row r="61" spans="2:11" s="1" customFormat="1" ht="15" customHeight="1">
      <c r="B61" s="221"/>
      <c r="C61" s="226"/>
      <c r="D61" s="340" t="s">
        <v>3204</v>
      </c>
      <c r="E61" s="340"/>
      <c r="F61" s="340"/>
      <c r="G61" s="340"/>
      <c r="H61" s="340"/>
      <c r="I61" s="340"/>
      <c r="J61" s="340"/>
      <c r="K61" s="222"/>
    </row>
    <row r="62" spans="2:11" s="1" customFormat="1" ht="15" customHeight="1">
      <c r="B62" s="221"/>
      <c r="C62" s="226"/>
      <c r="D62" s="341" t="s">
        <v>3205</v>
      </c>
      <c r="E62" s="341"/>
      <c r="F62" s="341"/>
      <c r="G62" s="341"/>
      <c r="H62" s="341"/>
      <c r="I62" s="341"/>
      <c r="J62" s="341"/>
      <c r="K62" s="222"/>
    </row>
    <row r="63" spans="2:11" s="1" customFormat="1" ht="15" customHeight="1">
      <c r="B63" s="221"/>
      <c r="C63" s="226"/>
      <c r="D63" s="340" t="s">
        <v>3206</v>
      </c>
      <c r="E63" s="340"/>
      <c r="F63" s="340"/>
      <c r="G63" s="340"/>
      <c r="H63" s="340"/>
      <c r="I63" s="340"/>
      <c r="J63" s="340"/>
      <c r="K63" s="222"/>
    </row>
    <row r="64" spans="2:11" s="1" customFormat="1" ht="12.75" customHeight="1">
      <c r="B64" s="221"/>
      <c r="C64" s="226"/>
      <c r="D64" s="226"/>
      <c r="E64" s="229"/>
      <c r="F64" s="226"/>
      <c r="G64" s="226"/>
      <c r="H64" s="226"/>
      <c r="I64" s="226"/>
      <c r="J64" s="226"/>
      <c r="K64" s="222"/>
    </row>
    <row r="65" spans="2:11" s="1" customFormat="1" ht="15" customHeight="1">
      <c r="B65" s="221"/>
      <c r="C65" s="226"/>
      <c r="D65" s="340" t="s">
        <v>3207</v>
      </c>
      <c r="E65" s="340"/>
      <c r="F65" s="340"/>
      <c r="G65" s="340"/>
      <c r="H65" s="340"/>
      <c r="I65" s="340"/>
      <c r="J65" s="340"/>
      <c r="K65" s="222"/>
    </row>
    <row r="66" spans="2:11" s="1" customFormat="1" ht="15" customHeight="1">
      <c r="B66" s="221"/>
      <c r="C66" s="226"/>
      <c r="D66" s="341" t="s">
        <v>3208</v>
      </c>
      <c r="E66" s="341"/>
      <c r="F66" s="341"/>
      <c r="G66" s="341"/>
      <c r="H66" s="341"/>
      <c r="I66" s="341"/>
      <c r="J66" s="341"/>
      <c r="K66" s="222"/>
    </row>
    <row r="67" spans="2:11" s="1" customFormat="1" ht="15" customHeight="1">
      <c r="B67" s="221"/>
      <c r="C67" s="226"/>
      <c r="D67" s="340" t="s">
        <v>3209</v>
      </c>
      <c r="E67" s="340"/>
      <c r="F67" s="340"/>
      <c r="G67" s="340"/>
      <c r="H67" s="340"/>
      <c r="I67" s="340"/>
      <c r="J67" s="340"/>
      <c r="K67" s="222"/>
    </row>
    <row r="68" spans="2:11" s="1" customFormat="1" ht="15" customHeight="1">
      <c r="B68" s="221"/>
      <c r="C68" s="226"/>
      <c r="D68" s="340" t="s">
        <v>3210</v>
      </c>
      <c r="E68" s="340"/>
      <c r="F68" s="340"/>
      <c r="G68" s="340"/>
      <c r="H68" s="340"/>
      <c r="I68" s="340"/>
      <c r="J68" s="340"/>
      <c r="K68" s="222"/>
    </row>
    <row r="69" spans="2:11" s="1" customFormat="1" ht="15" customHeight="1">
      <c r="B69" s="221"/>
      <c r="C69" s="226"/>
      <c r="D69" s="340" t="s">
        <v>3211</v>
      </c>
      <c r="E69" s="340"/>
      <c r="F69" s="340"/>
      <c r="G69" s="340"/>
      <c r="H69" s="340"/>
      <c r="I69" s="340"/>
      <c r="J69" s="340"/>
      <c r="K69" s="222"/>
    </row>
    <row r="70" spans="2:11" s="1" customFormat="1" ht="15" customHeight="1">
      <c r="B70" s="221"/>
      <c r="C70" s="226"/>
      <c r="D70" s="340" t="s">
        <v>3212</v>
      </c>
      <c r="E70" s="340"/>
      <c r="F70" s="340"/>
      <c r="G70" s="340"/>
      <c r="H70" s="340"/>
      <c r="I70" s="340"/>
      <c r="J70" s="340"/>
      <c r="K70" s="222"/>
    </row>
    <row r="71" spans="2:11" s="1" customFormat="1" ht="12.75" customHeight="1">
      <c r="B71" s="230"/>
      <c r="C71" s="231"/>
      <c r="D71" s="231"/>
      <c r="E71" s="231"/>
      <c r="F71" s="231"/>
      <c r="G71" s="231"/>
      <c r="H71" s="231"/>
      <c r="I71" s="231"/>
      <c r="J71" s="231"/>
      <c r="K71" s="232"/>
    </row>
    <row r="72" spans="2:11" s="1" customFormat="1" ht="18.75" customHeight="1">
      <c r="B72" s="233"/>
      <c r="C72" s="233"/>
      <c r="D72" s="233"/>
      <c r="E72" s="233"/>
      <c r="F72" s="233"/>
      <c r="G72" s="233"/>
      <c r="H72" s="233"/>
      <c r="I72" s="233"/>
      <c r="J72" s="233"/>
      <c r="K72" s="234"/>
    </row>
    <row r="73" spans="2:11" s="1" customFormat="1" ht="18.75" customHeight="1">
      <c r="B73" s="234"/>
      <c r="C73" s="234"/>
      <c r="D73" s="234"/>
      <c r="E73" s="234"/>
      <c r="F73" s="234"/>
      <c r="G73" s="234"/>
      <c r="H73" s="234"/>
      <c r="I73" s="234"/>
      <c r="J73" s="234"/>
      <c r="K73" s="234"/>
    </row>
    <row r="74" spans="2:11" s="1" customFormat="1" ht="7.5" customHeight="1">
      <c r="B74" s="235"/>
      <c r="C74" s="236"/>
      <c r="D74" s="236"/>
      <c r="E74" s="236"/>
      <c r="F74" s="236"/>
      <c r="G74" s="236"/>
      <c r="H74" s="236"/>
      <c r="I74" s="236"/>
      <c r="J74" s="236"/>
      <c r="K74" s="237"/>
    </row>
    <row r="75" spans="2:11" s="1" customFormat="1" ht="45" customHeight="1">
      <c r="B75" s="238"/>
      <c r="C75" s="339" t="s">
        <v>3213</v>
      </c>
      <c r="D75" s="339"/>
      <c r="E75" s="339"/>
      <c r="F75" s="339"/>
      <c r="G75" s="339"/>
      <c r="H75" s="339"/>
      <c r="I75" s="339"/>
      <c r="J75" s="339"/>
      <c r="K75" s="239"/>
    </row>
    <row r="76" spans="2:11" s="1" customFormat="1" ht="17.25" customHeight="1">
      <c r="B76" s="238"/>
      <c r="C76" s="240" t="s">
        <v>3214</v>
      </c>
      <c r="D76" s="240"/>
      <c r="E76" s="240"/>
      <c r="F76" s="240" t="s">
        <v>3215</v>
      </c>
      <c r="G76" s="241"/>
      <c r="H76" s="240" t="s">
        <v>54</v>
      </c>
      <c r="I76" s="240" t="s">
        <v>57</v>
      </c>
      <c r="J76" s="240" t="s">
        <v>3216</v>
      </c>
      <c r="K76" s="239"/>
    </row>
    <row r="77" spans="2:11" s="1" customFormat="1" ht="17.25" customHeight="1">
      <c r="B77" s="238"/>
      <c r="C77" s="242" t="s">
        <v>3217</v>
      </c>
      <c r="D77" s="242"/>
      <c r="E77" s="242"/>
      <c r="F77" s="243" t="s">
        <v>3218</v>
      </c>
      <c r="G77" s="244"/>
      <c r="H77" s="242"/>
      <c r="I77" s="242"/>
      <c r="J77" s="242" t="s">
        <v>3219</v>
      </c>
      <c r="K77" s="239"/>
    </row>
    <row r="78" spans="2:11" s="1" customFormat="1" ht="5.25" customHeight="1">
      <c r="B78" s="238"/>
      <c r="C78" s="245"/>
      <c r="D78" s="245"/>
      <c r="E78" s="245"/>
      <c r="F78" s="245"/>
      <c r="G78" s="246"/>
      <c r="H78" s="245"/>
      <c r="I78" s="245"/>
      <c r="J78" s="245"/>
      <c r="K78" s="239"/>
    </row>
    <row r="79" spans="2:11" s="1" customFormat="1" ht="15" customHeight="1">
      <c r="B79" s="238"/>
      <c r="C79" s="227" t="s">
        <v>53</v>
      </c>
      <c r="D79" s="245"/>
      <c r="E79" s="245"/>
      <c r="F79" s="247" t="s">
        <v>3220</v>
      </c>
      <c r="G79" s="246"/>
      <c r="H79" s="227" t="s">
        <v>3221</v>
      </c>
      <c r="I79" s="227" t="s">
        <v>3222</v>
      </c>
      <c r="J79" s="227">
        <v>20</v>
      </c>
      <c r="K79" s="239"/>
    </row>
    <row r="80" spans="2:11" s="1" customFormat="1" ht="15" customHeight="1">
      <c r="B80" s="238"/>
      <c r="C80" s="227" t="s">
        <v>3223</v>
      </c>
      <c r="D80" s="227"/>
      <c r="E80" s="227"/>
      <c r="F80" s="247" t="s">
        <v>3220</v>
      </c>
      <c r="G80" s="246"/>
      <c r="H80" s="227" t="s">
        <v>3224</v>
      </c>
      <c r="I80" s="227" t="s">
        <v>3222</v>
      </c>
      <c r="J80" s="227">
        <v>120</v>
      </c>
      <c r="K80" s="239"/>
    </row>
    <row r="81" spans="2:11" s="1" customFormat="1" ht="15" customHeight="1">
      <c r="B81" s="248"/>
      <c r="C81" s="227" t="s">
        <v>3225</v>
      </c>
      <c r="D81" s="227"/>
      <c r="E81" s="227"/>
      <c r="F81" s="247" t="s">
        <v>3226</v>
      </c>
      <c r="G81" s="246"/>
      <c r="H81" s="227" t="s">
        <v>3227</v>
      </c>
      <c r="I81" s="227" t="s">
        <v>3222</v>
      </c>
      <c r="J81" s="227">
        <v>50</v>
      </c>
      <c r="K81" s="239"/>
    </row>
    <row r="82" spans="2:11" s="1" customFormat="1" ht="15" customHeight="1">
      <c r="B82" s="248"/>
      <c r="C82" s="227" t="s">
        <v>3228</v>
      </c>
      <c r="D82" s="227"/>
      <c r="E82" s="227"/>
      <c r="F82" s="247" t="s">
        <v>3220</v>
      </c>
      <c r="G82" s="246"/>
      <c r="H82" s="227" t="s">
        <v>3229</v>
      </c>
      <c r="I82" s="227" t="s">
        <v>3230</v>
      </c>
      <c r="J82" s="227"/>
      <c r="K82" s="239"/>
    </row>
    <row r="83" spans="2:11" s="1" customFormat="1" ht="15" customHeight="1">
      <c r="B83" s="248"/>
      <c r="C83" s="249" t="s">
        <v>3231</v>
      </c>
      <c r="D83" s="249"/>
      <c r="E83" s="249"/>
      <c r="F83" s="250" t="s">
        <v>3226</v>
      </c>
      <c r="G83" s="249"/>
      <c r="H83" s="249" t="s">
        <v>3232</v>
      </c>
      <c r="I83" s="249" t="s">
        <v>3222</v>
      </c>
      <c r="J83" s="249">
        <v>15</v>
      </c>
      <c r="K83" s="239"/>
    </row>
    <row r="84" spans="2:11" s="1" customFormat="1" ht="15" customHeight="1">
      <c r="B84" s="248"/>
      <c r="C84" s="249" t="s">
        <v>3233</v>
      </c>
      <c r="D84" s="249"/>
      <c r="E84" s="249"/>
      <c r="F84" s="250" t="s">
        <v>3226</v>
      </c>
      <c r="G84" s="249"/>
      <c r="H84" s="249" t="s">
        <v>3234</v>
      </c>
      <c r="I84" s="249" t="s">
        <v>3222</v>
      </c>
      <c r="J84" s="249">
        <v>15</v>
      </c>
      <c r="K84" s="239"/>
    </row>
    <row r="85" spans="2:11" s="1" customFormat="1" ht="15" customHeight="1">
      <c r="B85" s="248"/>
      <c r="C85" s="249" t="s">
        <v>3235</v>
      </c>
      <c r="D85" s="249"/>
      <c r="E85" s="249"/>
      <c r="F85" s="250" t="s">
        <v>3226</v>
      </c>
      <c r="G85" s="249"/>
      <c r="H85" s="249" t="s">
        <v>3236</v>
      </c>
      <c r="I85" s="249" t="s">
        <v>3222</v>
      </c>
      <c r="J85" s="249">
        <v>20</v>
      </c>
      <c r="K85" s="239"/>
    </row>
    <row r="86" spans="2:11" s="1" customFormat="1" ht="15" customHeight="1">
      <c r="B86" s="248"/>
      <c r="C86" s="249" t="s">
        <v>3237</v>
      </c>
      <c r="D86" s="249"/>
      <c r="E86" s="249"/>
      <c r="F86" s="250" t="s">
        <v>3226</v>
      </c>
      <c r="G86" s="249"/>
      <c r="H86" s="249" t="s">
        <v>3238</v>
      </c>
      <c r="I86" s="249" t="s">
        <v>3222</v>
      </c>
      <c r="J86" s="249">
        <v>20</v>
      </c>
      <c r="K86" s="239"/>
    </row>
    <row r="87" spans="2:11" s="1" customFormat="1" ht="15" customHeight="1">
      <c r="B87" s="248"/>
      <c r="C87" s="227" t="s">
        <v>3239</v>
      </c>
      <c r="D87" s="227"/>
      <c r="E87" s="227"/>
      <c r="F87" s="247" t="s">
        <v>3226</v>
      </c>
      <c r="G87" s="246"/>
      <c r="H87" s="227" t="s">
        <v>3240</v>
      </c>
      <c r="I87" s="227" t="s">
        <v>3222</v>
      </c>
      <c r="J87" s="227">
        <v>50</v>
      </c>
      <c r="K87" s="239"/>
    </row>
    <row r="88" spans="2:11" s="1" customFormat="1" ht="15" customHeight="1">
      <c r="B88" s="248"/>
      <c r="C88" s="227" t="s">
        <v>3241</v>
      </c>
      <c r="D88" s="227"/>
      <c r="E88" s="227"/>
      <c r="F88" s="247" t="s">
        <v>3226</v>
      </c>
      <c r="G88" s="246"/>
      <c r="H88" s="227" t="s">
        <v>3242</v>
      </c>
      <c r="I88" s="227" t="s">
        <v>3222</v>
      </c>
      <c r="J88" s="227">
        <v>20</v>
      </c>
      <c r="K88" s="239"/>
    </row>
    <row r="89" spans="2:11" s="1" customFormat="1" ht="15" customHeight="1">
      <c r="B89" s="248"/>
      <c r="C89" s="227" t="s">
        <v>3243</v>
      </c>
      <c r="D89" s="227"/>
      <c r="E89" s="227"/>
      <c r="F89" s="247" t="s">
        <v>3226</v>
      </c>
      <c r="G89" s="246"/>
      <c r="H89" s="227" t="s">
        <v>3244</v>
      </c>
      <c r="I89" s="227" t="s">
        <v>3222</v>
      </c>
      <c r="J89" s="227">
        <v>20</v>
      </c>
      <c r="K89" s="239"/>
    </row>
    <row r="90" spans="2:11" s="1" customFormat="1" ht="15" customHeight="1">
      <c r="B90" s="248"/>
      <c r="C90" s="227" t="s">
        <v>3245</v>
      </c>
      <c r="D90" s="227"/>
      <c r="E90" s="227"/>
      <c r="F90" s="247" t="s">
        <v>3226</v>
      </c>
      <c r="G90" s="246"/>
      <c r="H90" s="227" t="s">
        <v>3246</v>
      </c>
      <c r="I90" s="227" t="s">
        <v>3222</v>
      </c>
      <c r="J90" s="227">
        <v>50</v>
      </c>
      <c r="K90" s="239"/>
    </row>
    <row r="91" spans="2:11" s="1" customFormat="1" ht="15" customHeight="1">
      <c r="B91" s="248"/>
      <c r="C91" s="227" t="s">
        <v>3247</v>
      </c>
      <c r="D91" s="227"/>
      <c r="E91" s="227"/>
      <c r="F91" s="247" t="s">
        <v>3226</v>
      </c>
      <c r="G91" s="246"/>
      <c r="H91" s="227" t="s">
        <v>3247</v>
      </c>
      <c r="I91" s="227" t="s">
        <v>3222</v>
      </c>
      <c r="J91" s="227">
        <v>50</v>
      </c>
      <c r="K91" s="239"/>
    </row>
    <row r="92" spans="2:11" s="1" customFormat="1" ht="15" customHeight="1">
      <c r="B92" s="248"/>
      <c r="C92" s="227" t="s">
        <v>3248</v>
      </c>
      <c r="D92" s="227"/>
      <c r="E92" s="227"/>
      <c r="F92" s="247" t="s">
        <v>3226</v>
      </c>
      <c r="G92" s="246"/>
      <c r="H92" s="227" t="s">
        <v>3249</v>
      </c>
      <c r="I92" s="227" t="s">
        <v>3222</v>
      </c>
      <c r="J92" s="227">
        <v>255</v>
      </c>
      <c r="K92" s="239"/>
    </row>
    <row r="93" spans="2:11" s="1" customFormat="1" ht="15" customHeight="1">
      <c r="B93" s="248"/>
      <c r="C93" s="227" t="s">
        <v>3250</v>
      </c>
      <c r="D93" s="227"/>
      <c r="E93" s="227"/>
      <c r="F93" s="247" t="s">
        <v>3220</v>
      </c>
      <c r="G93" s="246"/>
      <c r="H93" s="227" t="s">
        <v>3251</v>
      </c>
      <c r="I93" s="227" t="s">
        <v>3252</v>
      </c>
      <c r="J93" s="227"/>
      <c r="K93" s="239"/>
    </row>
    <row r="94" spans="2:11" s="1" customFormat="1" ht="15" customHeight="1">
      <c r="B94" s="248"/>
      <c r="C94" s="227" t="s">
        <v>3253</v>
      </c>
      <c r="D94" s="227"/>
      <c r="E94" s="227"/>
      <c r="F94" s="247" t="s">
        <v>3220</v>
      </c>
      <c r="G94" s="246"/>
      <c r="H94" s="227" t="s">
        <v>3254</v>
      </c>
      <c r="I94" s="227" t="s">
        <v>3255</v>
      </c>
      <c r="J94" s="227"/>
      <c r="K94" s="239"/>
    </row>
    <row r="95" spans="2:11" s="1" customFormat="1" ht="15" customHeight="1">
      <c r="B95" s="248"/>
      <c r="C95" s="227" t="s">
        <v>3256</v>
      </c>
      <c r="D95" s="227"/>
      <c r="E95" s="227"/>
      <c r="F95" s="247" t="s">
        <v>3220</v>
      </c>
      <c r="G95" s="246"/>
      <c r="H95" s="227" t="s">
        <v>3256</v>
      </c>
      <c r="I95" s="227" t="s">
        <v>3255</v>
      </c>
      <c r="J95" s="227"/>
      <c r="K95" s="239"/>
    </row>
    <row r="96" spans="2:11" s="1" customFormat="1" ht="15" customHeight="1">
      <c r="B96" s="248"/>
      <c r="C96" s="227" t="s">
        <v>38</v>
      </c>
      <c r="D96" s="227"/>
      <c r="E96" s="227"/>
      <c r="F96" s="247" t="s">
        <v>3220</v>
      </c>
      <c r="G96" s="246"/>
      <c r="H96" s="227" t="s">
        <v>3257</v>
      </c>
      <c r="I96" s="227" t="s">
        <v>3255</v>
      </c>
      <c r="J96" s="227"/>
      <c r="K96" s="239"/>
    </row>
    <row r="97" spans="2:11" s="1" customFormat="1" ht="15" customHeight="1">
      <c r="B97" s="248"/>
      <c r="C97" s="227" t="s">
        <v>48</v>
      </c>
      <c r="D97" s="227"/>
      <c r="E97" s="227"/>
      <c r="F97" s="247" t="s">
        <v>3220</v>
      </c>
      <c r="G97" s="246"/>
      <c r="H97" s="227" t="s">
        <v>3258</v>
      </c>
      <c r="I97" s="227" t="s">
        <v>3255</v>
      </c>
      <c r="J97" s="227"/>
      <c r="K97" s="239"/>
    </row>
    <row r="98" spans="2:11" s="1" customFormat="1" ht="15" customHeight="1">
      <c r="B98" s="251"/>
      <c r="C98" s="252"/>
      <c r="D98" s="252"/>
      <c r="E98" s="252"/>
      <c r="F98" s="252"/>
      <c r="G98" s="252"/>
      <c r="H98" s="252"/>
      <c r="I98" s="252"/>
      <c r="J98" s="252"/>
      <c r="K98" s="253"/>
    </row>
    <row r="99" spans="2:11" s="1" customFormat="1" ht="18.75" customHeight="1">
      <c r="B99" s="254"/>
      <c r="C99" s="255"/>
      <c r="D99" s="255"/>
      <c r="E99" s="255"/>
      <c r="F99" s="255"/>
      <c r="G99" s="255"/>
      <c r="H99" s="255"/>
      <c r="I99" s="255"/>
      <c r="J99" s="255"/>
      <c r="K99" s="254"/>
    </row>
    <row r="100" spans="2:11" s="1" customFormat="1" ht="18.75" customHeight="1">
      <c r="B100" s="234"/>
      <c r="C100" s="234"/>
      <c r="D100" s="234"/>
      <c r="E100" s="234"/>
      <c r="F100" s="234"/>
      <c r="G100" s="234"/>
      <c r="H100" s="234"/>
      <c r="I100" s="234"/>
      <c r="J100" s="234"/>
      <c r="K100" s="234"/>
    </row>
    <row r="101" spans="2:11" s="1" customFormat="1" ht="7.5" customHeight="1">
      <c r="B101" s="235"/>
      <c r="C101" s="236"/>
      <c r="D101" s="236"/>
      <c r="E101" s="236"/>
      <c r="F101" s="236"/>
      <c r="G101" s="236"/>
      <c r="H101" s="236"/>
      <c r="I101" s="236"/>
      <c r="J101" s="236"/>
      <c r="K101" s="237"/>
    </row>
    <row r="102" spans="2:11" s="1" customFormat="1" ht="45" customHeight="1">
      <c r="B102" s="238"/>
      <c r="C102" s="339" t="s">
        <v>3259</v>
      </c>
      <c r="D102" s="339"/>
      <c r="E102" s="339"/>
      <c r="F102" s="339"/>
      <c r="G102" s="339"/>
      <c r="H102" s="339"/>
      <c r="I102" s="339"/>
      <c r="J102" s="339"/>
      <c r="K102" s="239"/>
    </row>
    <row r="103" spans="2:11" s="1" customFormat="1" ht="17.25" customHeight="1">
      <c r="B103" s="238"/>
      <c r="C103" s="240" t="s">
        <v>3214</v>
      </c>
      <c r="D103" s="240"/>
      <c r="E103" s="240"/>
      <c r="F103" s="240" t="s">
        <v>3215</v>
      </c>
      <c r="G103" s="241"/>
      <c r="H103" s="240" t="s">
        <v>54</v>
      </c>
      <c r="I103" s="240" t="s">
        <v>57</v>
      </c>
      <c r="J103" s="240" t="s">
        <v>3216</v>
      </c>
      <c r="K103" s="239"/>
    </row>
    <row r="104" spans="2:11" s="1" customFormat="1" ht="17.25" customHeight="1">
      <c r="B104" s="238"/>
      <c r="C104" s="242" t="s">
        <v>3217</v>
      </c>
      <c r="D104" s="242"/>
      <c r="E104" s="242"/>
      <c r="F104" s="243" t="s">
        <v>3218</v>
      </c>
      <c r="G104" s="244"/>
      <c r="H104" s="242"/>
      <c r="I104" s="242"/>
      <c r="J104" s="242" t="s">
        <v>3219</v>
      </c>
      <c r="K104" s="239"/>
    </row>
    <row r="105" spans="2:11" s="1" customFormat="1" ht="5.25" customHeight="1">
      <c r="B105" s="238"/>
      <c r="C105" s="240"/>
      <c r="D105" s="240"/>
      <c r="E105" s="240"/>
      <c r="F105" s="240"/>
      <c r="G105" s="256"/>
      <c r="H105" s="240"/>
      <c r="I105" s="240"/>
      <c r="J105" s="240"/>
      <c r="K105" s="239"/>
    </row>
    <row r="106" spans="2:11" s="1" customFormat="1" ht="15" customHeight="1">
      <c r="B106" s="238"/>
      <c r="C106" s="227" t="s">
        <v>53</v>
      </c>
      <c r="D106" s="245"/>
      <c r="E106" s="245"/>
      <c r="F106" s="247" t="s">
        <v>3220</v>
      </c>
      <c r="G106" s="256"/>
      <c r="H106" s="227" t="s">
        <v>3260</v>
      </c>
      <c r="I106" s="227" t="s">
        <v>3222</v>
      </c>
      <c r="J106" s="227">
        <v>20</v>
      </c>
      <c r="K106" s="239"/>
    </row>
    <row r="107" spans="2:11" s="1" customFormat="1" ht="15" customHeight="1">
      <c r="B107" s="238"/>
      <c r="C107" s="227" t="s">
        <v>3223</v>
      </c>
      <c r="D107" s="227"/>
      <c r="E107" s="227"/>
      <c r="F107" s="247" t="s">
        <v>3220</v>
      </c>
      <c r="G107" s="227"/>
      <c r="H107" s="227" t="s">
        <v>3260</v>
      </c>
      <c r="I107" s="227" t="s">
        <v>3222</v>
      </c>
      <c r="J107" s="227">
        <v>120</v>
      </c>
      <c r="K107" s="239"/>
    </row>
    <row r="108" spans="2:11" s="1" customFormat="1" ht="15" customHeight="1">
      <c r="B108" s="248"/>
      <c r="C108" s="227" t="s">
        <v>3225</v>
      </c>
      <c r="D108" s="227"/>
      <c r="E108" s="227"/>
      <c r="F108" s="247" t="s">
        <v>3226</v>
      </c>
      <c r="G108" s="227"/>
      <c r="H108" s="227" t="s">
        <v>3260</v>
      </c>
      <c r="I108" s="227" t="s">
        <v>3222</v>
      </c>
      <c r="J108" s="227">
        <v>50</v>
      </c>
      <c r="K108" s="239"/>
    </row>
    <row r="109" spans="2:11" s="1" customFormat="1" ht="15" customHeight="1">
      <c r="B109" s="248"/>
      <c r="C109" s="227" t="s">
        <v>3228</v>
      </c>
      <c r="D109" s="227"/>
      <c r="E109" s="227"/>
      <c r="F109" s="247" t="s">
        <v>3220</v>
      </c>
      <c r="G109" s="227"/>
      <c r="H109" s="227" t="s">
        <v>3260</v>
      </c>
      <c r="I109" s="227" t="s">
        <v>3230</v>
      </c>
      <c r="J109" s="227"/>
      <c r="K109" s="239"/>
    </row>
    <row r="110" spans="2:11" s="1" customFormat="1" ht="15" customHeight="1">
      <c r="B110" s="248"/>
      <c r="C110" s="227" t="s">
        <v>3239</v>
      </c>
      <c r="D110" s="227"/>
      <c r="E110" s="227"/>
      <c r="F110" s="247" t="s">
        <v>3226</v>
      </c>
      <c r="G110" s="227"/>
      <c r="H110" s="227" t="s">
        <v>3260</v>
      </c>
      <c r="I110" s="227" t="s">
        <v>3222</v>
      </c>
      <c r="J110" s="227">
        <v>50</v>
      </c>
      <c r="K110" s="239"/>
    </row>
    <row r="111" spans="2:11" s="1" customFormat="1" ht="15" customHeight="1">
      <c r="B111" s="248"/>
      <c r="C111" s="227" t="s">
        <v>3247</v>
      </c>
      <c r="D111" s="227"/>
      <c r="E111" s="227"/>
      <c r="F111" s="247" t="s">
        <v>3226</v>
      </c>
      <c r="G111" s="227"/>
      <c r="H111" s="227" t="s">
        <v>3260</v>
      </c>
      <c r="I111" s="227" t="s">
        <v>3222</v>
      </c>
      <c r="J111" s="227">
        <v>50</v>
      </c>
      <c r="K111" s="239"/>
    </row>
    <row r="112" spans="2:11" s="1" customFormat="1" ht="15" customHeight="1">
      <c r="B112" s="248"/>
      <c r="C112" s="227" t="s">
        <v>3245</v>
      </c>
      <c r="D112" s="227"/>
      <c r="E112" s="227"/>
      <c r="F112" s="247" t="s">
        <v>3226</v>
      </c>
      <c r="G112" s="227"/>
      <c r="H112" s="227" t="s">
        <v>3260</v>
      </c>
      <c r="I112" s="227" t="s">
        <v>3222</v>
      </c>
      <c r="J112" s="227">
        <v>50</v>
      </c>
      <c r="K112" s="239"/>
    </row>
    <row r="113" spans="2:11" s="1" customFormat="1" ht="15" customHeight="1">
      <c r="B113" s="248"/>
      <c r="C113" s="227" t="s">
        <v>53</v>
      </c>
      <c r="D113" s="227"/>
      <c r="E113" s="227"/>
      <c r="F113" s="247" t="s">
        <v>3220</v>
      </c>
      <c r="G113" s="227"/>
      <c r="H113" s="227" t="s">
        <v>3261</v>
      </c>
      <c r="I113" s="227" t="s">
        <v>3222</v>
      </c>
      <c r="J113" s="227">
        <v>20</v>
      </c>
      <c r="K113" s="239"/>
    </row>
    <row r="114" spans="2:11" s="1" customFormat="1" ht="15" customHeight="1">
      <c r="B114" s="248"/>
      <c r="C114" s="227" t="s">
        <v>3262</v>
      </c>
      <c r="D114" s="227"/>
      <c r="E114" s="227"/>
      <c r="F114" s="247" t="s">
        <v>3220</v>
      </c>
      <c r="G114" s="227"/>
      <c r="H114" s="227" t="s">
        <v>3263</v>
      </c>
      <c r="I114" s="227" t="s">
        <v>3222</v>
      </c>
      <c r="J114" s="227">
        <v>120</v>
      </c>
      <c r="K114" s="239"/>
    </row>
    <row r="115" spans="2:11" s="1" customFormat="1" ht="15" customHeight="1">
      <c r="B115" s="248"/>
      <c r="C115" s="227" t="s">
        <v>38</v>
      </c>
      <c r="D115" s="227"/>
      <c r="E115" s="227"/>
      <c r="F115" s="247" t="s">
        <v>3220</v>
      </c>
      <c r="G115" s="227"/>
      <c r="H115" s="227" t="s">
        <v>3264</v>
      </c>
      <c r="I115" s="227" t="s">
        <v>3255</v>
      </c>
      <c r="J115" s="227"/>
      <c r="K115" s="239"/>
    </row>
    <row r="116" spans="2:11" s="1" customFormat="1" ht="15" customHeight="1">
      <c r="B116" s="248"/>
      <c r="C116" s="227" t="s">
        <v>48</v>
      </c>
      <c r="D116" s="227"/>
      <c r="E116" s="227"/>
      <c r="F116" s="247" t="s">
        <v>3220</v>
      </c>
      <c r="G116" s="227"/>
      <c r="H116" s="227" t="s">
        <v>3265</v>
      </c>
      <c r="I116" s="227" t="s">
        <v>3255</v>
      </c>
      <c r="J116" s="227"/>
      <c r="K116" s="239"/>
    </row>
    <row r="117" spans="2:11" s="1" customFormat="1" ht="15" customHeight="1">
      <c r="B117" s="248"/>
      <c r="C117" s="227" t="s">
        <v>57</v>
      </c>
      <c r="D117" s="227"/>
      <c r="E117" s="227"/>
      <c r="F117" s="247" t="s">
        <v>3220</v>
      </c>
      <c r="G117" s="227"/>
      <c r="H117" s="227" t="s">
        <v>3266</v>
      </c>
      <c r="I117" s="227" t="s">
        <v>3267</v>
      </c>
      <c r="J117" s="227"/>
      <c r="K117" s="239"/>
    </row>
    <row r="118" spans="2:11" s="1" customFormat="1" ht="15" customHeight="1">
      <c r="B118" s="251"/>
      <c r="C118" s="257"/>
      <c r="D118" s="257"/>
      <c r="E118" s="257"/>
      <c r="F118" s="257"/>
      <c r="G118" s="257"/>
      <c r="H118" s="257"/>
      <c r="I118" s="257"/>
      <c r="J118" s="257"/>
      <c r="K118" s="253"/>
    </row>
    <row r="119" spans="2:11" s="1" customFormat="1" ht="18.75" customHeight="1">
      <c r="B119" s="258"/>
      <c r="C119" s="224"/>
      <c r="D119" s="224"/>
      <c r="E119" s="224"/>
      <c r="F119" s="259"/>
      <c r="G119" s="224"/>
      <c r="H119" s="224"/>
      <c r="I119" s="224"/>
      <c r="J119" s="224"/>
      <c r="K119" s="258"/>
    </row>
    <row r="120" spans="2:11" s="1" customFormat="1" ht="18.75" customHeight="1">
      <c r="B120" s="234"/>
      <c r="C120" s="234"/>
      <c r="D120" s="234"/>
      <c r="E120" s="234"/>
      <c r="F120" s="234"/>
      <c r="G120" s="234"/>
      <c r="H120" s="234"/>
      <c r="I120" s="234"/>
      <c r="J120" s="234"/>
      <c r="K120" s="234"/>
    </row>
    <row r="121" spans="2:11" s="1" customFormat="1" ht="7.5" customHeight="1">
      <c r="B121" s="260"/>
      <c r="C121" s="261"/>
      <c r="D121" s="261"/>
      <c r="E121" s="261"/>
      <c r="F121" s="261"/>
      <c r="G121" s="261"/>
      <c r="H121" s="261"/>
      <c r="I121" s="261"/>
      <c r="J121" s="261"/>
      <c r="K121" s="262"/>
    </row>
    <row r="122" spans="2:11" s="1" customFormat="1" ht="45" customHeight="1">
      <c r="B122" s="263"/>
      <c r="C122" s="338" t="s">
        <v>3268</v>
      </c>
      <c r="D122" s="338"/>
      <c r="E122" s="338"/>
      <c r="F122" s="338"/>
      <c r="G122" s="338"/>
      <c r="H122" s="338"/>
      <c r="I122" s="338"/>
      <c r="J122" s="338"/>
      <c r="K122" s="264"/>
    </row>
    <row r="123" spans="2:11" s="1" customFormat="1" ht="17.25" customHeight="1">
      <c r="B123" s="265"/>
      <c r="C123" s="240" t="s">
        <v>3214</v>
      </c>
      <c r="D123" s="240"/>
      <c r="E123" s="240"/>
      <c r="F123" s="240" t="s">
        <v>3215</v>
      </c>
      <c r="G123" s="241"/>
      <c r="H123" s="240" t="s">
        <v>54</v>
      </c>
      <c r="I123" s="240" t="s">
        <v>57</v>
      </c>
      <c r="J123" s="240" t="s">
        <v>3216</v>
      </c>
      <c r="K123" s="266"/>
    </row>
    <row r="124" spans="2:11" s="1" customFormat="1" ht="17.25" customHeight="1">
      <c r="B124" s="265"/>
      <c r="C124" s="242" t="s">
        <v>3217</v>
      </c>
      <c r="D124" s="242"/>
      <c r="E124" s="242"/>
      <c r="F124" s="243" t="s">
        <v>3218</v>
      </c>
      <c r="G124" s="244"/>
      <c r="H124" s="242"/>
      <c r="I124" s="242"/>
      <c r="J124" s="242" t="s">
        <v>3219</v>
      </c>
      <c r="K124" s="266"/>
    </row>
    <row r="125" spans="2:11" s="1" customFormat="1" ht="5.25" customHeight="1">
      <c r="B125" s="267"/>
      <c r="C125" s="245"/>
      <c r="D125" s="245"/>
      <c r="E125" s="245"/>
      <c r="F125" s="245"/>
      <c r="G125" s="227"/>
      <c r="H125" s="245"/>
      <c r="I125" s="245"/>
      <c r="J125" s="245"/>
      <c r="K125" s="268"/>
    </row>
    <row r="126" spans="2:11" s="1" customFormat="1" ht="15" customHeight="1">
      <c r="B126" s="267"/>
      <c r="C126" s="227" t="s">
        <v>3223</v>
      </c>
      <c r="D126" s="245"/>
      <c r="E126" s="245"/>
      <c r="F126" s="247" t="s">
        <v>3220</v>
      </c>
      <c r="G126" s="227"/>
      <c r="H126" s="227" t="s">
        <v>3260</v>
      </c>
      <c r="I126" s="227" t="s">
        <v>3222</v>
      </c>
      <c r="J126" s="227">
        <v>120</v>
      </c>
      <c r="K126" s="269"/>
    </row>
    <row r="127" spans="2:11" s="1" customFormat="1" ht="15" customHeight="1">
      <c r="B127" s="267"/>
      <c r="C127" s="227" t="s">
        <v>3269</v>
      </c>
      <c r="D127" s="227"/>
      <c r="E127" s="227"/>
      <c r="F127" s="247" t="s">
        <v>3220</v>
      </c>
      <c r="G127" s="227"/>
      <c r="H127" s="227" t="s">
        <v>3270</v>
      </c>
      <c r="I127" s="227" t="s">
        <v>3222</v>
      </c>
      <c r="J127" s="227" t="s">
        <v>3271</v>
      </c>
      <c r="K127" s="269"/>
    </row>
    <row r="128" spans="2:11" s="1" customFormat="1" ht="15" customHeight="1">
      <c r="B128" s="267"/>
      <c r="C128" s="227" t="s">
        <v>3168</v>
      </c>
      <c r="D128" s="227"/>
      <c r="E128" s="227"/>
      <c r="F128" s="247" t="s">
        <v>3220</v>
      </c>
      <c r="G128" s="227"/>
      <c r="H128" s="227" t="s">
        <v>3272</v>
      </c>
      <c r="I128" s="227" t="s">
        <v>3222</v>
      </c>
      <c r="J128" s="227" t="s">
        <v>3271</v>
      </c>
      <c r="K128" s="269"/>
    </row>
    <row r="129" spans="2:11" s="1" customFormat="1" ht="15" customHeight="1">
      <c r="B129" s="267"/>
      <c r="C129" s="227" t="s">
        <v>3231</v>
      </c>
      <c r="D129" s="227"/>
      <c r="E129" s="227"/>
      <c r="F129" s="247" t="s">
        <v>3226</v>
      </c>
      <c r="G129" s="227"/>
      <c r="H129" s="227" t="s">
        <v>3232</v>
      </c>
      <c r="I129" s="227" t="s">
        <v>3222</v>
      </c>
      <c r="J129" s="227">
        <v>15</v>
      </c>
      <c r="K129" s="269"/>
    </row>
    <row r="130" spans="2:11" s="1" customFormat="1" ht="15" customHeight="1">
      <c r="B130" s="267"/>
      <c r="C130" s="249" t="s">
        <v>3233</v>
      </c>
      <c r="D130" s="249"/>
      <c r="E130" s="249"/>
      <c r="F130" s="250" t="s">
        <v>3226</v>
      </c>
      <c r="G130" s="249"/>
      <c r="H130" s="249" t="s">
        <v>3234</v>
      </c>
      <c r="I130" s="249" t="s">
        <v>3222</v>
      </c>
      <c r="J130" s="249">
        <v>15</v>
      </c>
      <c r="K130" s="269"/>
    </row>
    <row r="131" spans="2:11" s="1" customFormat="1" ht="15" customHeight="1">
      <c r="B131" s="267"/>
      <c r="C131" s="249" t="s">
        <v>3235</v>
      </c>
      <c r="D131" s="249"/>
      <c r="E131" s="249"/>
      <c r="F131" s="250" t="s">
        <v>3226</v>
      </c>
      <c r="G131" s="249"/>
      <c r="H131" s="249" t="s">
        <v>3236</v>
      </c>
      <c r="I131" s="249" t="s">
        <v>3222</v>
      </c>
      <c r="J131" s="249">
        <v>20</v>
      </c>
      <c r="K131" s="269"/>
    </row>
    <row r="132" spans="2:11" s="1" customFormat="1" ht="15" customHeight="1">
      <c r="B132" s="267"/>
      <c r="C132" s="249" t="s">
        <v>3237</v>
      </c>
      <c r="D132" s="249"/>
      <c r="E132" s="249"/>
      <c r="F132" s="250" t="s">
        <v>3226</v>
      </c>
      <c r="G132" s="249"/>
      <c r="H132" s="249" t="s">
        <v>3238</v>
      </c>
      <c r="I132" s="249" t="s">
        <v>3222</v>
      </c>
      <c r="J132" s="249">
        <v>20</v>
      </c>
      <c r="K132" s="269"/>
    </row>
    <row r="133" spans="2:11" s="1" customFormat="1" ht="15" customHeight="1">
      <c r="B133" s="267"/>
      <c r="C133" s="227" t="s">
        <v>3225</v>
      </c>
      <c r="D133" s="227"/>
      <c r="E133" s="227"/>
      <c r="F133" s="247" t="s">
        <v>3226</v>
      </c>
      <c r="G133" s="227"/>
      <c r="H133" s="227" t="s">
        <v>3260</v>
      </c>
      <c r="I133" s="227" t="s">
        <v>3222</v>
      </c>
      <c r="J133" s="227">
        <v>50</v>
      </c>
      <c r="K133" s="269"/>
    </row>
    <row r="134" spans="2:11" s="1" customFormat="1" ht="15" customHeight="1">
      <c r="B134" s="267"/>
      <c r="C134" s="227" t="s">
        <v>3239</v>
      </c>
      <c r="D134" s="227"/>
      <c r="E134" s="227"/>
      <c r="F134" s="247" t="s">
        <v>3226</v>
      </c>
      <c r="G134" s="227"/>
      <c r="H134" s="227" t="s">
        <v>3260</v>
      </c>
      <c r="I134" s="227" t="s">
        <v>3222</v>
      </c>
      <c r="J134" s="227">
        <v>50</v>
      </c>
      <c r="K134" s="269"/>
    </row>
    <row r="135" spans="2:11" s="1" customFormat="1" ht="15" customHeight="1">
      <c r="B135" s="267"/>
      <c r="C135" s="227" t="s">
        <v>3245</v>
      </c>
      <c r="D135" s="227"/>
      <c r="E135" s="227"/>
      <c r="F135" s="247" t="s">
        <v>3226</v>
      </c>
      <c r="G135" s="227"/>
      <c r="H135" s="227" t="s">
        <v>3260</v>
      </c>
      <c r="I135" s="227" t="s">
        <v>3222</v>
      </c>
      <c r="J135" s="227">
        <v>50</v>
      </c>
      <c r="K135" s="269"/>
    </row>
    <row r="136" spans="2:11" s="1" customFormat="1" ht="15" customHeight="1">
      <c r="B136" s="267"/>
      <c r="C136" s="227" t="s">
        <v>3247</v>
      </c>
      <c r="D136" s="227"/>
      <c r="E136" s="227"/>
      <c r="F136" s="247" t="s">
        <v>3226</v>
      </c>
      <c r="G136" s="227"/>
      <c r="H136" s="227" t="s">
        <v>3260</v>
      </c>
      <c r="I136" s="227" t="s">
        <v>3222</v>
      </c>
      <c r="J136" s="227">
        <v>50</v>
      </c>
      <c r="K136" s="269"/>
    </row>
    <row r="137" spans="2:11" s="1" customFormat="1" ht="15" customHeight="1">
      <c r="B137" s="267"/>
      <c r="C137" s="227" t="s">
        <v>3248</v>
      </c>
      <c r="D137" s="227"/>
      <c r="E137" s="227"/>
      <c r="F137" s="247" t="s">
        <v>3226</v>
      </c>
      <c r="G137" s="227"/>
      <c r="H137" s="227" t="s">
        <v>3273</v>
      </c>
      <c r="I137" s="227" t="s">
        <v>3222</v>
      </c>
      <c r="J137" s="227">
        <v>255</v>
      </c>
      <c r="K137" s="269"/>
    </row>
    <row r="138" spans="2:11" s="1" customFormat="1" ht="15" customHeight="1">
      <c r="B138" s="267"/>
      <c r="C138" s="227" t="s">
        <v>3250</v>
      </c>
      <c r="D138" s="227"/>
      <c r="E138" s="227"/>
      <c r="F138" s="247" t="s">
        <v>3220</v>
      </c>
      <c r="G138" s="227"/>
      <c r="H138" s="227" t="s">
        <v>3274</v>
      </c>
      <c r="I138" s="227" t="s">
        <v>3252</v>
      </c>
      <c r="J138" s="227"/>
      <c r="K138" s="269"/>
    </row>
    <row r="139" spans="2:11" s="1" customFormat="1" ht="15" customHeight="1">
      <c r="B139" s="267"/>
      <c r="C139" s="227" t="s">
        <v>3253</v>
      </c>
      <c r="D139" s="227"/>
      <c r="E139" s="227"/>
      <c r="F139" s="247" t="s">
        <v>3220</v>
      </c>
      <c r="G139" s="227"/>
      <c r="H139" s="227" t="s">
        <v>3275</v>
      </c>
      <c r="I139" s="227" t="s">
        <v>3255</v>
      </c>
      <c r="J139" s="227"/>
      <c r="K139" s="269"/>
    </row>
    <row r="140" spans="2:11" s="1" customFormat="1" ht="15" customHeight="1">
      <c r="B140" s="267"/>
      <c r="C140" s="227" t="s">
        <v>3256</v>
      </c>
      <c r="D140" s="227"/>
      <c r="E140" s="227"/>
      <c r="F140" s="247" t="s">
        <v>3220</v>
      </c>
      <c r="G140" s="227"/>
      <c r="H140" s="227" t="s">
        <v>3256</v>
      </c>
      <c r="I140" s="227" t="s">
        <v>3255</v>
      </c>
      <c r="J140" s="227"/>
      <c r="K140" s="269"/>
    </row>
    <row r="141" spans="2:11" s="1" customFormat="1" ht="15" customHeight="1">
      <c r="B141" s="267"/>
      <c r="C141" s="227" t="s">
        <v>38</v>
      </c>
      <c r="D141" s="227"/>
      <c r="E141" s="227"/>
      <c r="F141" s="247" t="s">
        <v>3220</v>
      </c>
      <c r="G141" s="227"/>
      <c r="H141" s="227" t="s">
        <v>3276</v>
      </c>
      <c r="I141" s="227" t="s">
        <v>3255</v>
      </c>
      <c r="J141" s="227"/>
      <c r="K141" s="269"/>
    </row>
    <row r="142" spans="2:11" s="1" customFormat="1" ht="15" customHeight="1">
      <c r="B142" s="267"/>
      <c r="C142" s="227" t="s">
        <v>3277</v>
      </c>
      <c r="D142" s="227"/>
      <c r="E142" s="227"/>
      <c r="F142" s="247" t="s">
        <v>3220</v>
      </c>
      <c r="G142" s="227"/>
      <c r="H142" s="227" t="s">
        <v>3278</v>
      </c>
      <c r="I142" s="227" t="s">
        <v>3255</v>
      </c>
      <c r="J142" s="227"/>
      <c r="K142" s="269"/>
    </row>
    <row r="143" spans="2:11" s="1" customFormat="1" ht="15" customHeight="1">
      <c r="B143" s="270"/>
      <c r="C143" s="271"/>
      <c r="D143" s="271"/>
      <c r="E143" s="271"/>
      <c r="F143" s="271"/>
      <c r="G143" s="271"/>
      <c r="H143" s="271"/>
      <c r="I143" s="271"/>
      <c r="J143" s="271"/>
      <c r="K143" s="272"/>
    </row>
    <row r="144" spans="2:11" s="1" customFormat="1" ht="18.75" customHeight="1">
      <c r="B144" s="224"/>
      <c r="C144" s="224"/>
      <c r="D144" s="224"/>
      <c r="E144" s="224"/>
      <c r="F144" s="259"/>
      <c r="G144" s="224"/>
      <c r="H144" s="224"/>
      <c r="I144" s="224"/>
      <c r="J144" s="224"/>
      <c r="K144" s="224"/>
    </row>
    <row r="145" spans="2:11" s="1" customFormat="1" ht="18.75" customHeight="1">
      <c r="B145" s="234"/>
      <c r="C145" s="234"/>
      <c r="D145" s="234"/>
      <c r="E145" s="234"/>
      <c r="F145" s="234"/>
      <c r="G145" s="234"/>
      <c r="H145" s="234"/>
      <c r="I145" s="234"/>
      <c r="J145" s="234"/>
      <c r="K145" s="234"/>
    </row>
    <row r="146" spans="2:11" s="1" customFormat="1" ht="7.5" customHeight="1">
      <c r="B146" s="235"/>
      <c r="C146" s="236"/>
      <c r="D146" s="236"/>
      <c r="E146" s="236"/>
      <c r="F146" s="236"/>
      <c r="G146" s="236"/>
      <c r="H146" s="236"/>
      <c r="I146" s="236"/>
      <c r="J146" s="236"/>
      <c r="K146" s="237"/>
    </row>
    <row r="147" spans="2:11" s="1" customFormat="1" ht="45" customHeight="1">
      <c r="B147" s="238"/>
      <c r="C147" s="339" t="s">
        <v>3279</v>
      </c>
      <c r="D147" s="339"/>
      <c r="E147" s="339"/>
      <c r="F147" s="339"/>
      <c r="G147" s="339"/>
      <c r="H147" s="339"/>
      <c r="I147" s="339"/>
      <c r="J147" s="339"/>
      <c r="K147" s="239"/>
    </row>
    <row r="148" spans="2:11" s="1" customFormat="1" ht="17.25" customHeight="1">
      <c r="B148" s="238"/>
      <c r="C148" s="240" t="s">
        <v>3214</v>
      </c>
      <c r="D148" s="240"/>
      <c r="E148" s="240"/>
      <c r="F148" s="240" t="s">
        <v>3215</v>
      </c>
      <c r="G148" s="241"/>
      <c r="H148" s="240" t="s">
        <v>54</v>
      </c>
      <c r="I148" s="240" t="s">
        <v>57</v>
      </c>
      <c r="J148" s="240" t="s">
        <v>3216</v>
      </c>
      <c r="K148" s="239"/>
    </row>
    <row r="149" spans="2:11" s="1" customFormat="1" ht="17.25" customHeight="1">
      <c r="B149" s="238"/>
      <c r="C149" s="242" t="s">
        <v>3217</v>
      </c>
      <c r="D149" s="242"/>
      <c r="E149" s="242"/>
      <c r="F149" s="243" t="s">
        <v>3218</v>
      </c>
      <c r="G149" s="244"/>
      <c r="H149" s="242"/>
      <c r="I149" s="242"/>
      <c r="J149" s="242" t="s">
        <v>3219</v>
      </c>
      <c r="K149" s="239"/>
    </row>
    <row r="150" spans="2:11" s="1" customFormat="1" ht="5.25" customHeight="1">
      <c r="B150" s="248"/>
      <c r="C150" s="245"/>
      <c r="D150" s="245"/>
      <c r="E150" s="245"/>
      <c r="F150" s="245"/>
      <c r="G150" s="246"/>
      <c r="H150" s="245"/>
      <c r="I150" s="245"/>
      <c r="J150" s="245"/>
      <c r="K150" s="269"/>
    </row>
    <row r="151" spans="2:11" s="1" customFormat="1" ht="15" customHeight="1">
      <c r="B151" s="248"/>
      <c r="C151" s="273" t="s">
        <v>3223</v>
      </c>
      <c r="D151" s="227"/>
      <c r="E151" s="227"/>
      <c r="F151" s="274" t="s">
        <v>3220</v>
      </c>
      <c r="G151" s="227"/>
      <c r="H151" s="273" t="s">
        <v>3260</v>
      </c>
      <c r="I151" s="273" t="s">
        <v>3222</v>
      </c>
      <c r="J151" s="273">
        <v>120</v>
      </c>
      <c r="K151" s="269"/>
    </row>
    <row r="152" spans="2:11" s="1" customFormat="1" ht="15" customHeight="1">
      <c r="B152" s="248"/>
      <c r="C152" s="273" t="s">
        <v>3269</v>
      </c>
      <c r="D152" s="227"/>
      <c r="E152" s="227"/>
      <c r="F152" s="274" t="s">
        <v>3220</v>
      </c>
      <c r="G152" s="227"/>
      <c r="H152" s="273" t="s">
        <v>3280</v>
      </c>
      <c r="I152" s="273" t="s">
        <v>3222</v>
      </c>
      <c r="J152" s="273" t="s">
        <v>3271</v>
      </c>
      <c r="K152" s="269"/>
    </row>
    <row r="153" spans="2:11" s="1" customFormat="1" ht="15" customHeight="1">
      <c r="B153" s="248"/>
      <c r="C153" s="273" t="s">
        <v>3168</v>
      </c>
      <c r="D153" s="227"/>
      <c r="E153" s="227"/>
      <c r="F153" s="274" t="s">
        <v>3220</v>
      </c>
      <c r="G153" s="227"/>
      <c r="H153" s="273" t="s">
        <v>3281</v>
      </c>
      <c r="I153" s="273" t="s">
        <v>3222</v>
      </c>
      <c r="J153" s="273" t="s">
        <v>3271</v>
      </c>
      <c r="K153" s="269"/>
    </row>
    <row r="154" spans="2:11" s="1" customFormat="1" ht="15" customHeight="1">
      <c r="B154" s="248"/>
      <c r="C154" s="273" t="s">
        <v>3225</v>
      </c>
      <c r="D154" s="227"/>
      <c r="E154" s="227"/>
      <c r="F154" s="274" t="s">
        <v>3226</v>
      </c>
      <c r="G154" s="227"/>
      <c r="H154" s="273" t="s">
        <v>3260</v>
      </c>
      <c r="I154" s="273" t="s">
        <v>3222</v>
      </c>
      <c r="J154" s="273">
        <v>50</v>
      </c>
      <c r="K154" s="269"/>
    </row>
    <row r="155" spans="2:11" s="1" customFormat="1" ht="15" customHeight="1">
      <c r="B155" s="248"/>
      <c r="C155" s="273" t="s">
        <v>3228</v>
      </c>
      <c r="D155" s="227"/>
      <c r="E155" s="227"/>
      <c r="F155" s="274" t="s">
        <v>3220</v>
      </c>
      <c r="G155" s="227"/>
      <c r="H155" s="273" t="s">
        <v>3260</v>
      </c>
      <c r="I155" s="273" t="s">
        <v>3230</v>
      </c>
      <c r="J155" s="273"/>
      <c r="K155" s="269"/>
    </row>
    <row r="156" spans="2:11" s="1" customFormat="1" ht="15" customHeight="1">
      <c r="B156" s="248"/>
      <c r="C156" s="273" t="s">
        <v>3239</v>
      </c>
      <c r="D156" s="227"/>
      <c r="E156" s="227"/>
      <c r="F156" s="274" t="s">
        <v>3226</v>
      </c>
      <c r="G156" s="227"/>
      <c r="H156" s="273" t="s">
        <v>3260</v>
      </c>
      <c r="I156" s="273" t="s">
        <v>3222</v>
      </c>
      <c r="J156" s="273">
        <v>50</v>
      </c>
      <c r="K156" s="269"/>
    </row>
    <row r="157" spans="2:11" s="1" customFormat="1" ht="15" customHeight="1">
      <c r="B157" s="248"/>
      <c r="C157" s="273" t="s">
        <v>3247</v>
      </c>
      <c r="D157" s="227"/>
      <c r="E157" s="227"/>
      <c r="F157" s="274" t="s">
        <v>3226</v>
      </c>
      <c r="G157" s="227"/>
      <c r="H157" s="273" t="s">
        <v>3260</v>
      </c>
      <c r="I157" s="273" t="s">
        <v>3222</v>
      </c>
      <c r="J157" s="273">
        <v>50</v>
      </c>
      <c r="K157" s="269"/>
    </row>
    <row r="158" spans="2:11" s="1" customFormat="1" ht="15" customHeight="1">
      <c r="B158" s="248"/>
      <c r="C158" s="273" t="s">
        <v>3245</v>
      </c>
      <c r="D158" s="227"/>
      <c r="E158" s="227"/>
      <c r="F158" s="274" t="s">
        <v>3226</v>
      </c>
      <c r="G158" s="227"/>
      <c r="H158" s="273" t="s">
        <v>3260</v>
      </c>
      <c r="I158" s="273" t="s">
        <v>3222</v>
      </c>
      <c r="J158" s="273">
        <v>50</v>
      </c>
      <c r="K158" s="269"/>
    </row>
    <row r="159" spans="2:11" s="1" customFormat="1" ht="15" customHeight="1">
      <c r="B159" s="248"/>
      <c r="C159" s="273" t="s">
        <v>108</v>
      </c>
      <c r="D159" s="227"/>
      <c r="E159" s="227"/>
      <c r="F159" s="274" t="s">
        <v>3220</v>
      </c>
      <c r="G159" s="227"/>
      <c r="H159" s="273" t="s">
        <v>3282</v>
      </c>
      <c r="I159" s="273" t="s">
        <v>3222</v>
      </c>
      <c r="J159" s="273" t="s">
        <v>3283</v>
      </c>
      <c r="K159" s="269"/>
    </row>
    <row r="160" spans="2:11" s="1" customFormat="1" ht="15" customHeight="1">
      <c r="B160" s="248"/>
      <c r="C160" s="273" t="s">
        <v>3284</v>
      </c>
      <c r="D160" s="227"/>
      <c r="E160" s="227"/>
      <c r="F160" s="274" t="s">
        <v>3220</v>
      </c>
      <c r="G160" s="227"/>
      <c r="H160" s="273" t="s">
        <v>3285</v>
      </c>
      <c r="I160" s="273" t="s">
        <v>3255</v>
      </c>
      <c r="J160" s="273"/>
      <c r="K160" s="269"/>
    </row>
    <row r="161" spans="2:11" s="1" customFormat="1" ht="15" customHeight="1">
      <c r="B161" s="275"/>
      <c r="C161" s="257"/>
      <c r="D161" s="257"/>
      <c r="E161" s="257"/>
      <c r="F161" s="257"/>
      <c r="G161" s="257"/>
      <c r="H161" s="257"/>
      <c r="I161" s="257"/>
      <c r="J161" s="257"/>
      <c r="K161" s="276"/>
    </row>
    <row r="162" spans="2:11" s="1" customFormat="1" ht="18.75" customHeight="1">
      <c r="B162" s="224"/>
      <c r="C162" s="227"/>
      <c r="D162" s="227"/>
      <c r="E162" s="227"/>
      <c r="F162" s="247"/>
      <c r="G162" s="227"/>
      <c r="H162" s="227"/>
      <c r="I162" s="227"/>
      <c r="J162" s="227"/>
      <c r="K162" s="224"/>
    </row>
    <row r="163" spans="2:11" s="1" customFormat="1" ht="18.75" customHeight="1">
      <c r="B163" s="234"/>
      <c r="C163" s="234"/>
      <c r="D163" s="234"/>
      <c r="E163" s="234"/>
      <c r="F163" s="234"/>
      <c r="G163" s="234"/>
      <c r="H163" s="234"/>
      <c r="I163" s="234"/>
      <c r="J163" s="234"/>
      <c r="K163" s="234"/>
    </row>
    <row r="164" spans="2:11" s="1" customFormat="1" ht="7.5" customHeight="1">
      <c r="B164" s="216"/>
      <c r="C164" s="217"/>
      <c r="D164" s="217"/>
      <c r="E164" s="217"/>
      <c r="F164" s="217"/>
      <c r="G164" s="217"/>
      <c r="H164" s="217"/>
      <c r="I164" s="217"/>
      <c r="J164" s="217"/>
      <c r="K164" s="218"/>
    </row>
    <row r="165" spans="2:11" s="1" customFormat="1" ht="45" customHeight="1">
      <c r="B165" s="219"/>
      <c r="C165" s="338" t="s">
        <v>3286</v>
      </c>
      <c r="D165" s="338"/>
      <c r="E165" s="338"/>
      <c r="F165" s="338"/>
      <c r="G165" s="338"/>
      <c r="H165" s="338"/>
      <c r="I165" s="338"/>
      <c r="J165" s="338"/>
      <c r="K165" s="220"/>
    </row>
    <row r="166" spans="2:11" s="1" customFormat="1" ht="17.25" customHeight="1">
      <c r="B166" s="219"/>
      <c r="C166" s="240" t="s">
        <v>3214</v>
      </c>
      <c r="D166" s="240"/>
      <c r="E166" s="240"/>
      <c r="F166" s="240" t="s">
        <v>3215</v>
      </c>
      <c r="G166" s="277"/>
      <c r="H166" s="278" t="s">
        <v>54</v>
      </c>
      <c r="I166" s="278" t="s">
        <v>57</v>
      </c>
      <c r="J166" s="240" t="s">
        <v>3216</v>
      </c>
      <c r="K166" s="220"/>
    </row>
    <row r="167" spans="2:11" s="1" customFormat="1" ht="17.25" customHeight="1">
      <c r="B167" s="221"/>
      <c r="C167" s="242" t="s">
        <v>3217</v>
      </c>
      <c r="D167" s="242"/>
      <c r="E167" s="242"/>
      <c r="F167" s="243" t="s">
        <v>3218</v>
      </c>
      <c r="G167" s="279"/>
      <c r="H167" s="280"/>
      <c r="I167" s="280"/>
      <c r="J167" s="242" t="s">
        <v>3219</v>
      </c>
      <c r="K167" s="222"/>
    </row>
    <row r="168" spans="2:11" s="1" customFormat="1" ht="5.25" customHeight="1">
      <c r="B168" s="248"/>
      <c r="C168" s="245"/>
      <c r="D168" s="245"/>
      <c r="E168" s="245"/>
      <c r="F168" s="245"/>
      <c r="G168" s="246"/>
      <c r="H168" s="245"/>
      <c r="I168" s="245"/>
      <c r="J168" s="245"/>
      <c r="K168" s="269"/>
    </row>
    <row r="169" spans="2:11" s="1" customFormat="1" ht="15" customHeight="1">
      <c r="B169" s="248"/>
      <c r="C169" s="227" t="s">
        <v>3223</v>
      </c>
      <c r="D169" s="227"/>
      <c r="E169" s="227"/>
      <c r="F169" s="247" t="s">
        <v>3220</v>
      </c>
      <c r="G169" s="227"/>
      <c r="H169" s="227" t="s">
        <v>3260</v>
      </c>
      <c r="I169" s="227" t="s">
        <v>3222</v>
      </c>
      <c r="J169" s="227">
        <v>120</v>
      </c>
      <c r="K169" s="269"/>
    </row>
    <row r="170" spans="2:11" s="1" customFormat="1" ht="15" customHeight="1">
      <c r="B170" s="248"/>
      <c r="C170" s="227" t="s">
        <v>3269</v>
      </c>
      <c r="D170" s="227"/>
      <c r="E170" s="227"/>
      <c r="F170" s="247" t="s">
        <v>3220</v>
      </c>
      <c r="G170" s="227"/>
      <c r="H170" s="227" t="s">
        <v>3270</v>
      </c>
      <c r="I170" s="227" t="s">
        <v>3222</v>
      </c>
      <c r="J170" s="227" t="s">
        <v>3271</v>
      </c>
      <c r="K170" s="269"/>
    </row>
    <row r="171" spans="2:11" s="1" customFormat="1" ht="15" customHeight="1">
      <c r="B171" s="248"/>
      <c r="C171" s="227" t="s">
        <v>3168</v>
      </c>
      <c r="D171" s="227"/>
      <c r="E171" s="227"/>
      <c r="F171" s="247" t="s">
        <v>3220</v>
      </c>
      <c r="G171" s="227"/>
      <c r="H171" s="227" t="s">
        <v>3287</v>
      </c>
      <c r="I171" s="227" t="s">
        <v>3222</v>
      </c>
      <c r="J171" s="227" t="s">
        <v>3271</v>
      </c>
      <c r="K171" s="269"/>
    </row>
    <row r="172" spans="2:11" s="1" customFormat="1" ht="15" customHeight="1">
      <c r="B172" s="248"/>
      <c r="C172" s="227" t="s">
        <v>3225</v>
      </c>
      <c r="D172" s="227"/>
      <c r="E172" s="227"/>
      <c r="F172" s="247" t="s">
        <v>3226</v>
      </c>
      <c r="G172" s="227"/>
      <c r="H172" s="227" t="s">
        <v>3287</v>
      </c>
      <c r="I172" s="227" t="s">
        <v>3222</v>
      </c>
      <c r="J172" s="227">
        <v>50</v>
      </c>
      <c r="K172" s="269"/>
    </row>
    <row r="173" spans="2:11" s="1" customFormat="1" ht="15" customHeight="1">
      <c r="B173" s="248"/>
      <c r="C173" s="227" t="s">
        <v>3228</v>
      </c>
      <c r="D173" s="227"/>
      <c r="E173" s="227"/>
      <c r="F173" s="247" t="s">
        <v>3220</v>
      </c>
      <c r="G173" s="227"/>
      <c r="H173" s="227" t="s">
        <v>3287</v>
      </c>
      <c r="I173" s="227" t="s">
        <v>3230</v>
      </c>
      <c r="J173" s="227"/>
      <c r="K173" s="269"/>
    </row>
    <row r="174" spans="2:11" s="1" customFormat="1" ht="15" customHeight="1">
      <c r="B174" s="248"/>
      <c r="C174" s="227" t="s">
        <v>3239</v>
      </c>
      <c r="D174" s="227"/>
      <c r="E174" s="227"/>
      <c r="F174" s="247" t="s">
        <v>3226</v>
      </c>
      <c r="G174" s="227"/>
      <c r="H174" s="227" t="s">
        <v>3287</v>
      </c>
      <c r="I174" s="227" t="s">
        <v>3222</v>
      </c>
      <c r="J174" s="227">
        <v>50</v>
      </c>
      <c r="K174" s="269"/>
    </row>
    <row r="175" spans="2:11" s="1" customFormat="1" ht="15" customHeight="1">
      <c r="B175" s="248"/>
      <c r="C175" s="227" t="s">
        <v>3247</v>
      </c>
      <c r="D175" s="227"/>
      <c r="E175" s="227"/>
      <c r="F175" s="247" t="s">
        <v>3226</v>
      </c>
      <c r="G175" s="227"/>
      <c r="H175" s="227" t="s">
        <v>3287</v>
      </c>
      <c r="I175" s="227" t="s">
        <v>3222</v>
      </c>
      <c r="J175" s="227">
        <v>50</v>
      </c>
      <c r="K175" s="269"/>
    </row>
    <row r="176" spans="2:11" s="1" customFormat="1" ht="15" customHeight="1">
      <c r="B176" s="248"/>
      <c r="C176" s="227" t="s">
        <v>3245</v>
      </c>
      <c r="D176" s="227"/>
      <c r="E176" s="227"/>
      <c r="F176" s="247" t="s">
        <v>3226</v>
      </c>
      <c r="G176" s="227"/>
      <c r="H176" s="227" t="s">
        <v>3287</v>
      </c>
      <c r="I176" s="227" t="s">
        <v>3222</v>
      </c>
      <c r="J176" s="227">
        <v>50</v>
      </c>
      <c r="K176" s="269"/>
    </row>
    <row r="177" spans="2:11" s="1" customFormat="1" ht="15" customHeight="1">
      <c r="B177" s="248"/>
      <c r="C177" s="227" t="s">
        <v>136</v>
      </c>
      <c r="D177" s="227"/>
      <c r="E177" s="227"/>
      <c r="F177" s="247" t="s">
        <v>3220</v>
      </c>
      <c r="G177" s="227"/>
      <c r="H177" s="227" t="s">
        <v>3288</v>
      </c>
      <c r="I177" s="227" t="s">
        <v>3289</v>
      </c>
      <c r="J177" s="227"/>
      <c r="K177" s="269"/>
    </row>
    <row r="178" spans="2:11" s="1" customFormat="1" ht="15" customHeight="1">
      <c r="B178" s="248"/>
      <c r="C178" s="227" t="s">
        <v>57</v>
      </c>
      <c r="D178" s="227"/>
      <c r="E178" s="227"/>
      <c r="F178" s="247" t="s">
        <v>3220</v>
      </c>
      <c r="G178" s="227"/>
      <c r="H178" s="227" t="s">
        <v>3290</v>
      </c>
      <c r="I178" s="227" t="s">
        <v>3291</v>
      </c>
      <c r="J178" s="227">
        <v>1</v>
      </c>
      <c r="K178" s="269"/>
    </row>
    <row r="179" spans="2:11" s="1" customFormat="1" ht="15" customHeight="1">
      <c r="B179" s="248"/>
      <c r="C179" s="227" t="s">
        <v>53</v>
      </c>
      <c r="D179" s="227"/>
      <c r="E179" s="227"/>
      <c r="F179" s="247" t="s">
        <v>3220</v>
      </c>
      <c r="G179" s="227"/>
      <c r="H179" s="227" t="s">
        <v>3292</v>
      </c>
      <c r="I179" s="227" t="s">
        <v>3222</v>
      </c>
      <c r="J179" s="227">
        <v>20</v>
      </c>
      <c r="K179" s="269"/>
    </row>
    <row r="180" spans="2:11" s="1" customFormat="1" ht="15" customHeight="1">
      <c r="B180" s="248"/>
      <c r="C180" s="227" t="s">
        <v>54</v>
      </c>
      <c r="D180" s="227"/>
      <c r="E180" s="227"/>
      <c r="F180" s="247" t="s">
        <v>3220</v>
      </c>
      <c r="G180" s="227"/>
      <c r="H180" s="227" t="s">
        <v>3293</v>
      </c>
      <c r="I180" s="227" t="s">
        <v>3222</v>
      </c>
      <c r="J180" s="227">
        <v>255</v>
      </c>
      <c r="K180" s="269"/>
    </row>
    <row r="181" spans="2:11" s="1" customFormat="1" ht="15" customHeight="1">
      <c r="B181" s="248"/>
      <c r="C181" s="227" t="s">
        <v>137</v>
      </c>
      <c r="D181" s="227"/>
      <c r="E181" s="227"/>
      <c r="F181" s="247" t="s">
        <v>3220</v>
      </c>
      <c r="G181" s="227"/>
      <c r="H181" s="227" t="s">
        <v>3184</v>
      </c>
      <c r="I181" s="227" t="s">
        <v>3222</v>
      </c>
      <c r="J181" s="227">
        <v>10</v>
      </c>
      <c r="K181" s="269"/>
    </row>
    <row r="182" spans="2:11" s="1" customFormat="1" ht="15" customHeight="1">
      <c r="B182" s="248"/>
      <c r="C182" s="227" t="s">
        <v>138</v>
      </c>
      <c r="D182" s="227"/>
      <c r="E182" s="227"/>
      <c r="F182" s="247" t="s">
        <v>3220</v>
      </c>
      <c r="G182" s="227"/>
      <c r="H182" s="227" t="s">
        <v>3294</v>
      </c>
      <c r="I182" s="227" t="s">
        <v>3255</v>
      </c>
      <c r="J182" s="227"/>
      <c r="K182" s="269"/>
    </row>
    <row r="183" spans="2:11" s="1" customFormat="1" ht="15" customHeight="1">
      <c r="B183" s="248"/>
      <c r="C183" s="227" t="s">
        <v>3295</v>
      </c>
      <c r="D183" s="227"/>
      <c r="E183" s="227"/>
      <c r="F183" s="247" t="s">
        <v>3220</v>
      </c>
      <c r="G183" s="227"/>
      <c r="H183" s="227" t="s">
        <v>3296</v>
      </c>
      <c r="I183" s="227" t="s">
        <v>3255</v>
      </c>
      <c r="J183" s="227"/>
      <c r="K183" s="269"/>
    </row>
    <row r="184" spans="2:11" s="1" customFormat="1" ht="15" customHeight="1">
      <c r="B184" s="248"/>
      <c r="C184" s="227" t="s">
        <v>3284</v>
      </c>
      <c r="D184" s="227"/>
      <c r="E184" s="227"/>
      <c r="F184" s="247" t="s">
        <v>3220</v>
      </c>
      <c r="G184" s="227"/>
      <c r="H184" s="227" t="s">
        <v>3297</v>
      </c>
      <c r="I184" s="227" t="s">
        <v>3255</v>
      </c>
      <c r="J184" s="227"/>
      <c r="K184" s="269"/>
    </row>
    <row r="185" spans="2:11" s="1" customFormat="1" ht="15" customHeight="1">
      <c r="B185" s="248"/>
      <c r="C185" s="227" t="s">
        <v>140</v>
      </c>
      <c r="D185" s="227"/>
      <c r="E185" s="227"/>
      <c r="F185" s="247" t="s">
        <v>3226</v>
      </c>
      <c r="G185" s="227"/>
      <c r="H185" s="227" t="s">
        <v>3298</v>
      </c>
      <c r="I185" s="227" t="s">
        <v>3222</v>
      </c>
      <c r="J185" s="227">
        <v>50</v>
      </c>
      <c r="K185" s="269"/>
    </row>
    <row r="186" spans="2:11" s="1" customFormat="1" ht="15" customHeight="1">
      <c r="B186" s="248"/>
      <c r="C186" s="227" t="s">
        <v>3299</v>
      </c>
      <c r="D186" s="227"/>
      <c r="E186" s="227"/>
      <c r="F186" s="247" t="s">
        <v>3226</v>
      </c>
      <c r="G186" s="227"/>
      <c r="H186" s="227" t="s">
        <v>3300</v>
      </c>
      <c r="I186" s="227" t="s">
        <v>3301</v>
      </c>
      <c r="J186" s="227"/>
      <c r="K186" s="269"/>
    </row>
    <row r="187" spans="2:11" s="1" customFormat="1" ht="15" customHeight="1">
      <c r="B187" s="248"/>
      <c r="C187" s="227" t="s">
        <v>3302</v>
      </c>
      <c r="D187" s="227"/>
      <c r="E187" s="227"/>
      <c r="F187" s="247" t="s">
        <v>3226</v>
      </c>
      <c r="G187" s="227"/>
      <c r="H187" s="227" t="s">
        <v>3303</v>
      </c>
      <c r="I187" s="227" t="s">
        <v>3301</v>
      </c>
      <c r="J187" s="227"/>
      <c r="K187" s="269"/>
    </row>
    <row r="188" spans="2:11" s="1" customFormat="1" ht="15" customHeight="1">
      <c r="B188" s="248"/>
      <c r="C188" s="227" t="s">
        <v>3304</v>
      </c>
      <c r="D188" s="227"/>
      <c r="E188" s="227"/>
      <c r="F188" s="247" t="s">
        <v>3226</v>
      </c>
      <c r="G188" s="227"/>
      <c r="H188" s="227" t="s">
        <v>3305</v>
      </c>
      <c r="I188" s="227" t="s">
        <v>3301</v>
      </c>
      <c r="J188" s="227"/>
      <c r="K188" s="269"/>
    </row>
    <row r="189" spans="2:11" s="1" customFormat="1" ht="15" customHeight="1">
      <c r="B189" s="248"/>
      <c r="C189" s="281" t="s">
        <v>3306</v>
      </c>
      <c r="D189" s="227"/>
      <c r="E189" s="227"/>
      <c r="F189" s="247" t="s">
        <v>3226</v>
      </c>
      <c r="G189" s="227"/>
      <c r="H189" s="227" t="s">
        <v>3307</v>
      </c>
      <c r="I189" s="227" t="s">
        <v>3308</v>
      </c>
      <c r="J189" s="282" t="s">
        <v>3309</v>
      </c>
      <c r="K189" s="269"/>
    </row>
    <row r="190" spans="2:11" s="1" customFormat="1" ht="15" customHeight="1">
      <c r="B190" s="248"/>
      <c r="C190" s="233" t="s">
        <v>42</v>
      </c>
      <c r="D190" s="227"/>
      <c r="E190" s="227"/>
      <c r="F190" s="247" t="s">
        <v>3220</v>
      </c>
      <c r="G190" s="227"/>
      <c r="H190" s="224" t="s">
        <v>3310</v>
      </c>
      <c r="I190" s="227" t="s">
        <v>3311</v>
      </c>
      <c r="J190" s="227"/>
      <c r="K190" s="269"/>
    </row>
    <row r="191" spans="2:11" s="1" customFormat="1" ht="15" customHeight="1">
      <c r="B191" s="248"/>
      <c r="C191" s="233" t="s">
        <v>3312</v>
      </c>
      <c r="D191" s="227"/>
      <c r="E191" s="227"/>
      <c r="F191" s="247" t="s">
        <v>3220</v>
      </c>
      <c r="G191" s="227"/>
      <c r="H191" s="227" t="s">
        <v>3313</v>
      </c>
      <c r="I191" s="227" t="s">
        <v>3255</v>
      </c>
      <c r="J191" s="227"/>
      <c r="K191" s="269"/>
    </row>
    <row r="192" spans="2:11" s="1" customFormat="1" ht="15" customHeight="1">
      <c r="B192" s="248"/>
      <c r="C192" s="233" t="s">
        <v>3314</v>
      </c>
      <c r="D192" s="227"/>
      <c r="E192" s="227"/>
      <c r="F192" s="247" t="s">
        <v>3220</v>
      </c>
      <c r="G192" s="227"/>
      <c r="H192" s="227" t="s">
        <v>3315</v>
      </c>
      <c r="I192" s="227" t="s">
        <v>3255</v>
      </c>
      <c r="J192" s="227"/>
      <c r="K192" s="269"/>
    </row>
    <row r="193" spans="2:11" s="1" customFormat="1" ht="15" customHeight="1">
      <c r="B193" s="248"/>
      <c r="C193" s="233" t="s">
        <v>3316</v>
      </c>
      <c r="D193" s="227"/>
      <c r="E193" s="227"/>
      <c r="F193" s="247" t="s">
        <v>3226</v>
      </c>
      <c r="G193" s="227"/>
      <c r="H193" s="227" t="s">
        <v>3317</v>
      </c>
      <c r="I193" s="227" t="s">
        <v>3255</v>
      </c>
      <c r="J193" s="227"/>
      <c r="K193" s="269"/>
    </row>
    <row r="194" spans="2:11" s="1" customFormat="1" ht="15" customHeight="1">
      <c r="B194" s="275"/>
      <c r="C194" s="283"/>
      <c r="D194" s="257"/>
      <c r="E194" s="257"/>
      <c r="F194" s="257"/>
      <c r="G194" s="257"/>
      <c r="H194" s="257"/>
      <c r="I194" s="257"/>
      <c r="J194" s="257"/>
      <c r="K194" s="276"/>
    </row>
    <row r="195" spans="2:11" s="1" customFormat="1" ht="18.75" customHeight="1">
      <c r="B195" s="224"/>
      <c r="C195" s="227"/>
      <c r="D195" s="227"/>
      <c r="E195" s="227"/>
      <c r="F195" s="247"/>
      <c r="G195" s="227"/>
      <c r="H195" s="227"/>
      <c r="I195" s="227"/>
      <c r="J195" s="227"/>
      <c r="K195" s="224"/>
    </row>
    <row r="196" spans="2:11" s="1" customFormat="1" ht="18.75" customHeight="1">
      <c r="B196" s="224"/>
      <c r="C196" s="227"/>
      <c r="D196" s="227"/>
      <c r="E196" s="227"/>
      <c r="F196" s="247"/>
      <c r="G196" s="227"/>
      <c r="H196" s="227"/>
      <c r="I196" s="227"/>
      <c r="J196" s="227"/>
      <c r="K196" s="224"/>
    </row>
    <row r="197" spans="2:11" s="1" customFormat="1" ht="18.75" customHeight="1">
      <c r="B197" s="234"/>
      <c r="C197" s="234"/>
      <c r="D197" s="234"/>
      <c r="E197" s="234"/>
      <c r="F197" s="234"/>
      <c r="G197" s="234"/>
      <c r="H197" s="234"/>
      <c r="I197" s="234"/>
      <c r="J197" s="234"/>
      <c r="K197" s="234"/>
    </row>
    <row r="198" spans="2:11" s="1" customFormat="1" ht="13.5">
      <c r="B198" s="216"/>
      <c r="C198" s="217"/>
      <c r="D198" s="217"/>
      <c r="E198" s="217"/>
      <c r="F198" s="217"/>
      <c r="G198" s="217"/>
      <c r="H198" s="217"/>
      <c r="I198" s="217"/>
      <c r="J198" s="217"/>
      <c r="K198" s="218"/>
    </row>
    <row r="199" spans="2:11" s="1" customFormat="1" ht="21">
      <c r="B199" s="219"/>
      <c r="C199" s="338" t="s">
        <v>3318</v>
      </c>
      <c r="D199" s="338"/>
      <c r="E199" s="338"/>
      <c r="F199" s="338"/>
      <c r="G199" s="338"/>
      <c r="H199" s="338"/>
      <c r="I199" s="338"/>
      <c r="J199" s="338"/>
      <c r="K199" s="220"/>
    </row>
    <row r="200" spans="2:11" s="1" customFormat="1" ht="25.5" customHeight="1">
      <c r="B200" s="219"/>
      <c r="C200" s="284" t="s">
        <v>3319</v>
      </c>
      <c r="D200" s="284"/>
      <c r="E200" s="284"/>
      <c r="F200" s="284" t="s">
        <v>3320</v>
      </c>
      <c r="G200" s="285"/>
      <c r="H200" s="337" t="s">
        <v>3321</v>
      </c>
      <c r="I200" s="337"/>
      <c r="J200" s="337"/>
      <c r="K200" s="220"/>
    </row>
    <row r="201" spans="2:11" s="1" customFormat="1" ht="5.25" customHeight="1">
      <c r="B201" s="248"/>
      <c r="C201" s="245"/>
      <c r="D201" s="245"/>
      <c r="E201" s="245"/>
      <c r="F201" s="245"/>
      <c r="G201" s="227"/>
      <c r="H201" s="245"/>
      <c r="I201" s="245"/>
      <c r="J201" s="245"/>
      <c r="K201" s="269"/>
    </row>
    <row r="202" spans="2:11" s="1" customFormat="1" ht="15" customHeight="1">
      <c r="B202" s="248"/>
      <c r="C202" s="227" t="s">
        <v>3311</v>
      </c>
      <c r="D202" s="227"/>
      <c r="E202" s="227"/>
      <c r="F202" s="247" t="s">
        <v>43</v>
      </c>
      <c r="G202" s="227"/>
      <c r="H202" s="336" t="s">
        <v>3322</v>
      </c>
      <c r="I202" s="336"/>
      <c r="J202" s="336"/>
      <c r="K202" s="269"/>
    </row>
    <row r="203" spans="2:11" s="1" customFormat="1" ht="15" customHeight="1">
      <c r="B203" s="248"/>
      <c r="C203" s="254"/>
      <c r="D203" s="227"/>
      <c r="E203" s="227"/>
      <c r="F203" s="247" t="s">
        <v>44</v>
      </c>
      <c r="G203" s="227"/>
      <c r="H203" s="336" t="s">
        <v>3323</v>
      </c>
      <c r="I203" s="336"/>
      <c r="J203" s="336"/>
      <c r="K203" s="269"/>
    </row>
    <row r="204" spans="2:11" s="1" customFormat="1" ht="15" customHeight="1">
      <c r="B204" s="248"/>
      <c r="C204" s="254"/>
      <c r="D204" s="227"/>
      <c r="E204" s="227"/>
      <c r="F204" s="247" t="s">
        <v>47</v>
      </c>
      <c r="G204" s="227"/>
      <c r="H204" s="336" t="s">
        <v>3324</v>
      </c>
      <c r="I204" s="336"/>
      <c r="J204" s="336"/>
      <c r="K204" s="269"/>
    </row>
    <row r="205" spans="2:11" s="1" customFormat="1" ht="15" customHeight="1">
      <c r="B205" s="248"/>
      <c r="C205" s="227"/>
      <c r="D205" s="227"/>
      <c r="E205" s="227"/>
      <c r="F205" s="247" t="s">
        <v>45</v>
      </c>
      <c r="G205" s="227"/>
      <c r="H205" s="336" t="s">
        <v>3325</v>
      </c>
      <c r="I205" s="336"/>
      <c r="J205" s="336"/>
      <c r="K205" s="269"/>
    </row>
    <row r="206" spans="2:11" s="1" customFormat="1" ht="15" customHeight="1">
      <c r="B206" s="248"/>
      <c r="C206" s="227"/>
      <c r="D206" s="227"/>
      <c r="E206" s="227"/>
      <c r="F206" s="247" t="s">
        <v>46</v>
      </c>
      <c r="G206" s="227"/>
      <c r="H206" s="336" t="s">
        <v>3326</v>
      </c>
      <c r="I206" s="336"/>
      <c r="J206" s="336"/>
      <c r="K206" s="269"/>
    </row>
    <row r="207" spans="2:11" s="1" customFormat="1" ht="15" customHeight="1">
      <c r="B207" s="248"/>
      <c r="C207" s="227"/>
      <c r="D207" s="227"/>
      <c r="E207" s="227"/>
      <c r="F207" s="247"/>
      <c r="G207" s="227"/>
      <c r="H207" s="227"/>
      <c r="I207" s="227"/>
      <c r="J207" s="227"/>
      <c r="K207" s="269"/>
    </row>
    <row r="208" spans="2:11" s="1" customFormat="1" ht="15" customHeight="1">
      <c r="B208" s="248"/>
      <c r="C208" s="227" t="s">
        <v>3267</v>
      </c>
      <c r="D208" s="227"/>
      <c r="E208" s="227"/>
      <c r="F208" s="247" t="s">
        <v>79</v>
      </c>
      <c r="G208" s="227"/>
      <c r="H208" s="336" t="s">
        <v>3327</v>
      </c>
      <c r="I208" s="336"/>
      <c r="J208" s="336"/>
      <c r="K208" s="269"/>
    </row>
    <row r="209" spans="2:11" s="1" customFormat="1" ht="15" customHeight="1">
      <c r="B209" s="248"/>
      <c r="C209" s="254"/>
      <c r="D209" s="227"/>
      <c r="E209" s="227"/>
      <c r="F209" s="247" t="s">
        <v>3165</v>
      </c>
      <c r="G209" s="227"/>
      <c r="H209" s="336" t="s">
        <v>3166</v>
      </c>
      <c r="I209" s="336"/>
      <c r="J209" s="336"/>
      <c r="K209" s="269"/>
    </row>
    <row r="210" spans="2:11" s="1" customFormat="1" ht="15" customHeight="1">
      <c r="B210" s="248"/>
      <c r="C210" s="227"/>
      <c r="D210" s="227"/>
      <c r="E210" s="227"/>
      <c r="F210" s="247" t="s">
        <v>3163</v>
      </c>
      <c r="G210" s="227"/>
      <c r="H210" s="336" t="s">
        <v>3328</v>
      </c>
      <c r="I210" s="336"/>
      <c r="J210" s="336"/>
      <c r="K210" s="269"/>
    </row>
    <row r="211" spans="2:11" s="1" customFormat="1" ht="15" customHeight="1">
      <c r="B211" s="286"/>
      <c r="C211" s="254"/>
      <c r="D211" s="254"/>
      <c r="E211" s="254"/>
      <c r="F211" s="247" t="s">
        <v>101</v>
      </c>
      <c r="G211" s="233"/>
      <c r="H211" s="335" t="s">
        <v>3167</v>
      </c>
      <c r="I211" s="335"/>
      <c r="J211" s="335"/>
      <c r="K211" s="287"/>
    </row>
    <row r="212" spans="2:11" s="1" customFormat="1" ht="15" customHeight="1">
      <c r="B212" s="286"/>
      <c r="C212" s="254"/>
      <c r="D212" s="254"/>
      <c r="E212" s="254"/>
      <c r="F212" s="247" t="s">
        <v>1432</v>
      </c>
      <c r="G212" s="233"/>
      <c r="H212" s="335" t="s">
        <v>3329</v>
      </c>
      <c r="I212" s="335"/>
      <c r="J212" s="335"/>
      <c r="K212" s="287"/>
    </row>
    <row r="213" spans="2:11" s="1" customFormat="1" ht="15" customHeight="1">
      <c r="B213" s="286"/>
      <c r="C213" s="254"/>
      <c r="D213" s="254"/>
      <c r="E213" s="254"/>
      <c r="F213" s="288"/>
      <c r="G213" s="233"/>
      <c r="H213" s="289"/>
      <c r="I213" s="289"/>
      <c r="J213" s="289"/>
      <c r="K213" s="287"/>
    </row>
    <row r="214" spans="2:11" s="1" customFormat="1" ht="15" customHeight="1">
      <c r="B214" s="286"/>
      <c r="C214" s="227" t="s">
        <v>3291</v>
      </c>
      <c r="D214" s="254"/>
      <c r="E214" s="254"/>
      <c r="F214" s="247">
        <v>1</v>
      </c>
      <c r="G214" s="233"/>
      <c r="H214" s="335" t="s">
        <v>3330</v>
      </c>
      <c r="I214" s="335"/>
      <c r="J214" s="335"/>
      <c r="K214" s="287"/>
    </row>
    <row r="215" spans="2:11" s="1" customFormat="1" ht="15" customHeight="1">
      <c r="B215" s="286"/>
      <c r="C215" s="254"/>
      <c r="D215" s="254"/>
      <c r="E215" s="254"/>
      <c r="F215" s="247">
        <v>2</v>
      </c>
      <c r="G215" s="233"/>
      <c r="H215" s="335" t="s">
        <v>3331</v>
      </c>
      <c r="I215" s="335"/>
      <c r="J215" s="335"/>
      <c r="K215" s="287"/>
    </row>
    <row r="216" spans="2:11" s="1" customFormat="1" ht="15" customHeight="1">
      <c r="B216" s="286"/>
      <c r="C216" s="254"/>
      <c r="D216" s="254"/>
      <c r="E216" s="254"/>
      <c r="F216" s="247">
        <v>3</v>
      </c>
      <c r="G216" s="233"/>
      <c r="H216" s="335" t="s">
        <v>3332</v>
      </c>
      <c r="I216" s="335"/>
      <c r="J216" s="335"/>
      <c r="K216" s="287"/>
    </row>
    <row r="217" spans="2:11" s="1" customFormat="1" ht="15" customHeight="1">
      <c r="B217" s="286"/>
      <c r="C217" s="254"/>
      <c r="D217" s="254"/>
      <c r="E217" s="254"/>
      <c r="F217" s="247">
        <v>4</v>
      </c>
      <c r="G217" s="233"/>
      <c r="H217" s="335" t="s">
        <v>3333</v>
      </c>
      <c r="I217" s="335"/>
      <c r="J217" s="335"/>
      <c r="K217" s="287"/>
    </row>
    <row r="218" spans="2:11" s="1" customFormat="1" ht="12.75" customHeight="1">
      <c r="B218" s="290"/>
      <c r="C218" s="291"/>
      <c r="D218" s="291"/>
      <c r="E218" s="291"/>
      <c r="F218" s="291"/>
      <c r="G218" s="291"/>
      <c r="H218" s="291"/>
      <c r="I218" s="291"/>
      <c r="J218" s="291"/>
      <c r="K218" s="292"/>
    </row>
  </sheetData>
  <sheetProtection formatCells="0" formatColumns="0" formatRows="0" insertColumns="0" insertRows="0" insertHyperlinks="0" deleteColumns="0" deleteRows="0" sort="0" autoFilter="0" pivotTables="0"/>
  <mergeCells count="77">
    <mergeCell ref="C3:J3"/>
    <mergeCell ref="C9:J9"/>
    <mergeCell ref="D11:J11"/>
    <mergeCell ref="D10:J10"/>
    <mergeCell ref="C4:J4"/>
    <mergeCell ref="C6:J6"/>
    <mergeCell ref="C7:J7"/>
    <mergeCell ref="D16:J16"/>
    <mergeCell ref="D17:J17"/>
    <mergeCell ref="F18:J18"/>
    <mergeCell ref="F19:J19"/>
    <mergeCell ref="D15:J15"/>
    <mergeCell ref="C25:J25"/>
    <mergeCell ref="D27:J27"/>
    <mergeCell ref="C26:J26"/>
    <mergeCell ref="F20:J20"/>
    <mergeCell ref="F23:J23"/>
    <mergeCell ref="F21:J21"/>
    <mergeCell ref="F22:J22"/>
    <mergeCell ref="D33:J33"/>
    <mergeCell ref="D34:J34"/>
    <mergeCell ref="D31:J31"/>
    <mergeCell ref="D30:J30"/>
    <mergeCell ref="D28:J28"/>
    <mergeCell ref="G45:J45"/>
    <mergeCell ref="G44:J44"/>
    <mergeCell ref="D35:J35"/>
    <mergeCell ref="G40:J40"/>
    <mergeCell ref="G41:J41"/>
    <mergeCell ref="G42:J42"/>
    <mergeCell ref="G43:J43"/>
    <mergeCell ref="G36:J36"/>
    <mergeCell ref="G37:J37"/>
    <mergeCell ref="G38:J38"/>
    <mergeCell ref="G39:J39"/>
    <mergeCell ref="D59:J59"/>
    <mergeCell ref="D58:J58"/>
    <mergeCell ref="D47:J47"/>
    <mergeCell ref="C52:J52"/>
    <mergeCell ref="C54:J54"/>
    <mergeCell ref="C55:J55"/>
    <mergeCell ref="C57:J57"/>
    <mergeCell ref="D51:J51"/>
    <mergeCell ref="E50:J50"/>
    <mergeCell ref="E49:J49"/>
    <mergeCell ref="E48:J48"/>
    <mergeCell ref="D61:J61"/>
    <mergeCell ref="D62:J62"/>
    <mergeCell ref="D65:J65"/>
    <mergeCell ref="D63:J63"/>
    <mergeCell ref="D60:J60"/>
    <mergeCell ref="D70:J70"/>
    <mergeCell ref="D68:J68"/>
    <mergeCell ref="D67:J67"/>
    <mergeCell ref="D69:J69"/>
    <mergeCell ref="D66:J66"/>
    <mergeCell ref="C165:J165"/>
    <mergeCell ref="C122:J122"/>
    <mergeCell ref="C147:J147"/>
    <mergeCell ref="C102:J102"/>
    <mergeCell ref="C75:J75"/>
    <mergeCell ref="H200:J200"/>
    <mergeCell ref="C199:J199"/>
    <mergeCell ref="H208:J208"/>
    <mergeCell ref="H206:J206"/>
    <mergeCell ref="H204:J204"/>
    <mergeCell ref="H202:J202"/>
    <mergeCell ref="H217:J217"/>
    <mergeCell ref="H210:J210"/>
    <mergeCell ref="H205:J205"/>
    <mergeCell ref="H203:J203"/>
    <mergeCell ref="H214:J214"/>
    <mergeCell ref="H216:J216"/>
    <mergeCell ref="H215:J215"/>
    <mergeCell ref="H212:J212"/>
    <mergeCell ref="H211:J211"/>
    <mergeCell ref="H209:J20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19</vt:i4>
      </vt:variant>
    </vt:vector>
  </HeadingPairs>
  <TitlesOfParts>
    <vt:vector size="29" baseType="lpstr">
      <vt:lpstr>Rekapitulace stavby</vt:lpstr>
      <vt:lpstr>01 - stavební část</vt:lpstr>
      <vt:lpstr>02 - elektroinstalace - s...</vt:lpstr>
      <vt:lpstr>03 - zdravotechnické inst...</vt:lpstr>
      <vt:lpstr>04 - rozvody medicinálníc...</vt:lpstr>
      <vt:lpstr>05 - ústřední vytápění</vt:lpstr>
      <vt:lpstr>06 - elektroinstalace - s...</vt:lpstr>
      <vt:lpstr>07 - VZT</vt:lpstr>
      <vt:lpstr>VON - vedlejší a ostatní ...</vt:lpstr>
      <vt:lpstr>Pokyny pro vyplnění</vt:lpstr>
      <vt:lpstr>'01 - stavební část'!Názvy_tisku</vt:lpstr>
      <vt:lpstr>'02 - elektroinstalace - s...'!Názvy_tisku</vt:lpstr>
      <vt:lpstr>'03 - zdravotechnické inst...'!Názvy_tisku</vt:lpstr>
      <vt:lpstr>'04 - rozvody medicinálníc...'!Názvy_tisku</vt:lpstr>
      <vt:lpstr>'05 - ústřední vytápění'!Názvy_tisku</vt:lpstr>
      <vt:lpstr>'06 - elektroinstalace - s...'!Názvy_tisku</vt:lpstr>
      <vt:lpstr>'07 - VZT'!Názvy_tisku</vt:lpstr>
      <vt:lpstr>'Rekapitulace stavby'!Názvy_tisku</vt:lpstr>
      <vt:lpstr>'VON - vedlejší a ostatní ...'!Názvy_tisku</vt:lpstr>
      <vt:lpstr>'01 - stavební část'!Oblast_tisku</vt:lpstr>
      <vt:lpstr>'02 - elektroinstalace - s...'!Oblast_tisku</vt:lpstr>
      <vt:lpstr>'03 - zdravotechnické inst...'!Oblast_tisku</vt:lpstr>
      <vt:lpstr>'04 - rozvody medicinálníc...'!Oblast_tisku</vt:lpstr>
      <vt:lpstr>'05 - ústřední vytápění'!Oblast_tisku</vt:lpstr>
      <vt:lpstr>'06 - elektroinstalace - s...'!Oblast_tisku</vt:lpstr>
      <vt:lpstr>'07 - VZT'!Oblast_tisku</vt:lpstr>
      <vt:lpstr>'Pokyny pro vyplnění'!Oblast_tisku</vt:lpstr>
      <vt:lpstr>'Rekapitulace stavby'!Oblast_tisku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LUDEKNEW\uzivatel</dc:creator>
  <cp:lastModifiedBy>Honza</cp:lastModifiedBy>
  <dcterms:created xsi:type="dcterms:W3CDTF">2019-07-29T11:54:50Z</dcterms:created>
  <dcterms:modified xsi:type="dcterms:W3CDTF">2019-07-30T07:19:02Z</dcterms:modified>
</cp:coreProperties>
</file>